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ATALIA\CONSOLIDADOS AÑO 2019\REM CONSOLIDADOS 2019\REM A\"/>
    </mc:Choice>
  </mc:AlternateContent>
  <xr:revisionPtr revIDLastSave="0" documentId="13_ncr:1_{8CC0E319-FFD2-45F9-ACD8-5A050E93057A}" xr6:coauthVersionLast="41" xr6:coauthVersionMax="41" xr10:uidLastSave="{00000000-0000-0000-0000-000000000000}"/>
  <bookViews>
    <workbookView xWindow="-120" yWindow="-120" windowWidth="24240" windowHeight="13140" tabRatio="826" activeTab="12" xr2:uid="{6BED1553-4816-434A-B579-5500BA9492DD}"/>
  </bookViews>
  <sheets>
    <sheet name="CONSOLIDADO" sheetId="13" r:id="rId1"/>
    <sheet name="ENERO" sheetId="1" r:id="rId2"/>
    <sheet name="FEBRERO" sheetId="2" r:id="rId3"/>
    <sheet name="MARZO" sheetId="3" r:id="rId4"/>
    <sheet name="ABRIL" sheetId="4" r:id="rId5"/>
    <sheet name="MAYO" sheetId="5" r:id="rId6"/>
    <sheet name="JUNIO" sheetId="6" r:id="rId7"/>
    <sheet name="JULIO" sheetId="7" r:id="rId8"/>
    <sheet name="AGOSTO" sheetId="8" r:id="rId9"/>
    <sheet name="SEPTIEMBRE" sheetId="9" r:id="rId10"/>
    <sheet name="OCTUBRE" sheetId="10" r:id="rId11"/>
    <sheet name="NOVIEMBRE" sheetId="11" r:id="rId12"/>
    <sheet name="DICIEMBRE" sheetId="12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96" i="12" l="1"/>
  <c r="C296" i="12"/>
  <c r="B296" i="12" s="1"/>
  <c r="D295" i="12"/>
  <c r="B295" i="12" s="1"/>
  <c r="C295" i="12"/>
  <c r="E290" i="12"/>
  <c r="D290" i="12"/>
  <c r="C290" i="12" s="1"/>
  <c r="E289" i="12"/>
  <c r="C289" i="12" s="1"/>
  <c r="D289" i="12"/>
  <c r="E288" i="12"/>
  <c r="D288" i="12"/>
  <c r="C288" i="12" s="1"/>
  <c r="CD283" i="12"/>
  <c r="E283" i="12"/>
  <c r="D283" i="12"/>
  <c r="CD282" i="12"/>
  <c r="E282" i="12"/>
  <c r="D282" i="12"/>
  <c r="E281" i="12"/>
  <c r="D281" i="12"/>
  <c r="C281" i="12" s="1"/>
  <c r="E280" i="12"/>
  <c r="D280" i="12"/>
  <c r="C280" i="12" s="1"/>
  <c r="E279" i="12"/>
  <c r="C279" i="12" s="1"/>
  <c r="D279" i="12"/>
  <c r="E278" i="12"/>
  <c r="D278" i="12"/>
  <c r="CJ277" i="12"/>
  <c r="CD277" i="12" s="1"/>
  <c r="E277" i="12"/>
  <c r="C277" i="12" s="1"/>
  <c r="D277" i="12"/>
  <c r="CI276" i="12"/>
  <c r="CC276" i="12" s="1"/>
  <c r="CH276" i="12"/>
  <c r="CG276" i="12"/>
  <c r="CB276" i="12"/>
  <c r="CA276" i="12"/>
  <c r="E276" i="12"/>
  <c r="CJ276" i="12" s="1"/>
  <c r="CD276" i="12" s="1"/>
  <c r="C276" i="12"/>
  <c r="CI271" i="12"/>
  <c r="CC271" i="12" s="1"/>
  <c r="CG271" i="12"/>
  <c r="CA271" i="12"/>
  <c r="E271" i="12"/>
  <c r="D271" i="12"/>
  <c r="C271" i="12"/>
  <c r="CH271" i="12" s="1"/>
  <c r="CB271" i="12" s="1"/>
  <c r="CH270" i="12"/>
  <c r="CB270" i="12" s="1"/>
  <c r="AV270" i="12" s="1"/>
  <c r="CG270" i="12"/>
  <c r="CA270" i="12"/>
  <c r="E270" i="12"/>
  <c r="D270" i="12"/>
  <c r="C270" i="12"/>
  <c r="CI270" i="12" s="1"/>
  <c r="CC270" i="12" s="1"/>
  <c r="CI269" i="12"/>
  <c r="CC269" i="12" s="1"/>
  <c r="CG269" i="12"/>
  <c r="CA269" i="12"/>
  <c r="E269" i="12"/>
  <c r="D269" i="12"/>
  <c r="C269" i="12"/>
  <c r="CH269" i="12" s="1"/>
  <c r="CB269" i="12" s="1"/>
  <c r="CG268" i="12"/>
  <c r="CA268" i="12" s="1"/>
  <c r="E268" i="12"/>
  <c r="C268" i="12" s="1"/>
  <c r="D268" i="12"/>
  <c r="CG267" i="12"/>
  <c r="CA267" i="12"/>
  <c r="E267" i="12"/>
  <c r="D267" i="12"/>
  <c r="C267" i="12" s="1"/>
  <c r="CH266" i="12"/>
  <c r="CB266" i="12" s="1"/>
  <c r="CG266" i="12"/>
  <c r="CA266" i="12" s="1"/>
  <c r="AV266" i="12"/>
  <c r="E266" i="12"/>
  <c r="C266" i="12" s="1"/>
  <c r="CI266" i="12" s="1"/>
  <c r="CC266" i="12" s="1"/>
  <c r="D266" i="12"/>
  <c r="CH265" i="12"/>
  <c r="CB265" i="12" s="1"/>
  <c r="CG265" i="12"/>
  <c r="CA265" i="12"/>
  <c r="E265" i="12"/>
  <c r="C265" i="12" s="1"/>
  <c r="CI265" i="12" s="1"/>
  <c r="CC265" i="12" s="1"/>
  <c r="D265" i="12"/>
  <c r="CG264" i="12"/>
  <c r="CA264" i="12" s="1"/>
  <c r="E264" i="12"/>
  <c r="D264" i="12"/>
  <c r="C264" i="12"/>
  <c r="CG263" i="12"/>
  <c r="CA263" i="12"/>
  <c r="E263" i="12"/>
  <c r="D263" i="12"/>
  <c r="C263" i="12" s="1"/>
  <c r="CH262" i="12"/>
  <c r="CB262" i="12" s="1"/>
  <c r="CG262" i="12"/>
  <c r="CC262" i="12"/>
  <c r="AV262" i="12" s="1"/>
  <c r="CA262" i="12"/>
  <c r="E262" i="12"/>
  <c r="C262" i="12" s="1"/>
  <c r="CI262" i="12" s="1"/>
  <c r="CI261" i="12"/>
  <c r="CC261" i="12" s="1"/>
  <c r="CH261" i="12"/>
  <c r="CB261" i="12" s="1"/>
  <c r="CG261" i="12"/>
  <c r="CA261" i="12"/>
  <c r="AV261" i="12"/>
  <c r="E261" i="12"/>
  <c r="C261" i="12"/>
  <c r="CH260" i="12"/>
  <c r="CB260" i="12" s="1"/>
  <c r="CG260" i="12"/>
  <c r="CA260" i="12"/>
  <c r="E260" i="12"/>
  <c r="C260" i="12" s="1"/>
  <c r="CI260" i="12" s="1"/>
  <c r="CC260" i="12" s="1"/>
  <c r="CG259" i="12"/>
  <c r="CA259" i="12" s="1"/>
  <c r="E259" i="12"/>
  <c r="C259" i="12"/>
  <c r="CH259" i="12" s="1"/>
  <c r="CB259" i="12" s="1"/>
  <c r="CG258" i="12"/>
  <c r="CA258" i="12" s="1"/>
  <c r="E258" i="12"/>
  <c r="C258" i="12" s="1"/>
  <c r="CI257" i="12"/>
  <c r="CC257" i="12" s="1"/>
  <c r="CH257" i="12"/>
  <c r="CB257" i="12" s="1"/>
  <c r="AV257" i="12" s="1"/>
  <c r="CG257" i="12"/>
  <c r="CA257" i="12"/>
  <c r="E257" i="12"/>
  <c r="C257" i="12"/>
  <c r="CI256" i="12"/>
  <c r="CC256" i="12" s="1"/>
  <c r="CH256" i="12"/>
  <c r="CB256" i="12" s="1"/>
  <c r="CG256" i="12"/>
  <c r="CA256" i="12"/>
  <c r="E256" i="12"/>
  <c r="C256" i="12"/>
  <c r="CG255" i="12"/>
  <c r="CA255" i="12" s="1"/>
  <c r="E255" i="12"/>
  <c r="C255" i="12" s="1"/>
  <c r="CH255" i="12" s="1"/>
  <c r="CB255" i="12" s="1"/>
  <c r="CH254" i="12"/>
  <c r="CB254" i="12" s="1"/>
  <c r="AV254" i="12" s="1"/>
  <c r="CG254" i="12"/>
  <c r="CA254" i="12" s="1"/>
  <c r="E254" i="12"/>
  <c r="C254" i="12" s="1"/>
  <c r="CI254" i="12" s="1"/>
  <c r="CC254" i="12" s="1"/>
  <c r="AU253" i="12"/>
  <c r="AT253" i="12"/>
  <c r="AS253" i="12"/>
  <c r="AR253" i="12"/>
  <c r="AQ253" i="12"/>
  <c r="AP253" i="12"/>
  <c r="AO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AA253" i="12"/>
  <c r="Z253" i="12"/>
  <c r="Y253" i="12"/>
  <c r="X253" i="12"/>
  <c r="W253" i="12"/>
  <c r="V253" i="12"/>
  <c r="U253" i="12"/>
  <c r="T253" i="12"/>
  <c r="S253" i="12"/>
  <c r="R253" i="12"/>
  <c r="Q253" i="12"/>
  <c r="P253" i="12"/>
  <c r="O253" i="12"/>
  <c r="N253" i="12"/>
  <c r="M253" i="12"/>
  <c r="L253" i="12"/>
  <c r="K253" i="12"/>
  <c r="J253" i="12"/>
  <c r="I253" i="12"/>
  <c r="H253" i="12"/>
  <c r="G253" i="12"/>
  <c r="F253" i="12"/>
  <c r="D253" i="12" s="1"/>
  <c r="E253" i="12"/>
  <c r="C253" i="12"/>
  <c r="E248" i="12"/>
  <c r="D248" i="12"/>
  <c r="E247" i="12"/>
  <c r="D247" i="12"/>
  <c r="C247" i="12" s="1"/>
  <c r="E246" i="12"/>
  <c r="D246" i="12"/>
  <c r="C246" i="12"/>
  <c r="E245" i="12"/>
  <c r="D245" i="12"/>
  <c r="C245" i="12"/>
  <c r="E240" i="12"/>
  <c r="D240" i="12"/>
  <c r="E239" i="12"/>
  <c r="D239" i="12"/>
  <c r="C239" i="12"/>
  <c r="E238" i="12"/>
  <c r="D238" i="12"/>
  <c r="C238" i="12"/>
  <c r="E237" i="12"/>
  <c r="C237" i="12" s="1"/>
  <c r="D237" i="12"/>
  <c r="E233" i="12"/>
  <c r="D233" i="12"/>
  <c r="E232" i="12"/>
  <c r="C232" i="12" s="1"/>
  <c r="D232" i="12"/>
  <c r="E231" i="12"/>
  <c r="C231" i="12" s="1"/>
  <c r="D231" i="12"/>
  <c r="E230" i="12"/>
  <c r="D230" i="12"/>
  <c r="CL229" i="12"/>
  <c r="CF229" i="12" s="1"/>
  <c r="CK229" i="12"/>
  <c r="CE229" i="12" s="1"/>
  <c r="CH229" i="12"/>
  <c r="CB229" i="12" s="1"/>
  <c r="E229" i="12"/>
  <c r="D229" i="12"/>
  <c r="C229" i="12"/>
  <c r="CL228" i="12"/>
  <c r="CF228" i="12" s="1"/>
  <c r="CI228" i="12"/>
  <c r="CH228" i="12"/>
  <c r="CB228" i="12" s="1"/>
  <c r="CG228" i="12"/>
  <c r="CA228" i="12" s="1"/>
  <c r="CC228" i="12"/>
  <c r="E228" i="12"/>
  <c r="D228" i="12"/>
  <c r="E227" i="12"/>
  <c r="C227" i="12" s="1"/>
  <c r="D227" i="12"/>
  <c r="CH226" i="12"/>
  <c r="CB226" i="12" s="1"/>
  <c r="CG226" i="12"/>
  <c r="CA226" i="12"/>
  <c r="E226" i="12"/>
  <c r="CG223" i="12" s="1"/>
  <c r="CA223" i="12" s="1"/>
  <c r="D226" i="12"/>
  <c r="C226" i="12"/>
  <c r="CG225" i="12"/>
  <c r="CA225" i="12" s="1"/>
  <c r="E225" i="12"/>
  <c r="D225" i="12"/>
  <c r="C225" i="12"/>
  <c r="CJ222" i="12" s="1"/>
  <c r="CL224" i="12"/>
  <c r="CF224" i="12" s="1"/>
  <c r="CI224" i="12"/>
  <c r="CC224" i="12" s="1"/>
  <c r="CG224" i="12"/>
  <c r="CA224" i="12" s="1"/>
  <c r="E224" i="12"/>
  <c r="CG221" i="12" s="1"/>
  <c r="D224" i="12"/>
  <c r="C224" i="12"/>
  <c r="CH223" i="12"/>
  <c r="CB223" i="12" s="1"/>
  <c r="E223" i="12"/>
  <c r="C223" i="12" s="1"/>
  <c r="D223" i="12"/>
  <c r="CL222" i="12"/>
  <c r="CF222" i="12" s="1"/>
  <c r="CK222" i="12"/>
  <c r="CI222" i="12"/>
  <c r="CC222" i="12" s="1"/>
  <c r="CH222" i="12"/>
  <c r="CB222" i="12" s="1"/>
  <c r="CG222" i="12"/>
  <c r="CA222" i="12" s="1"/>
  <c r="AW225" i="12" s="1"/>
  <c r="CE222" i="12"/>
  <c r="CD222" i="12"/>
  <c r="E222" i="12"/>
  <c r="D222" i="12"/>
  <c r="CK221" i="12"/>
  <c r="CE221" i="12" s="1"/>
  <c r="CH221" i="12"/>
  <c r="CB221" i="12" s="1"/>
  <c r="CA221" i="12"/>
  <c r="E221" i="12"/>
  <c r="D221" i="12"/>
  <c r="C221" i="12"/>
  <c r="CH220" i="12"/>
  <c r="CB220" i="12" s="1"/>
  <c r="CG220" i="12"/>
  <c r="CA220" i="12" s="1"/>
  <c r="E220" i="12"/>
  <c r="D220" i="12"/>
  <c r="C220" i="12" s="1"/>
  <c r="CI217" i="12" s="1"/>
  <c r="CG219" i="12"/>
  <c r="CA219" i="12" s="1"/>
  <c r="E219" i="12"/>
  <c r="D219" i="12"/>
  <c r="C219" i="12" s="1"/>
  <c r="CI216" i="12" s="1"/>
  <c r="CK218" i="12"/>
  <c r="CE218" i="12" s="1"/>
  <c r="CH218" i="12"/>
  <c r="CG218" i="12"/>
  <c r="CA218" i="12" s="1"/>
  <c r="CB218" i="12"/>
  <c r="E218" i="12"/>
  <c r="D218" i="12"/>
  <c r="C218" i="12" s="1"/>
  <c r="CI215" i="12" s="1"/>
  <c r="CL217" i="12"/>
  <c r="CK217" i="12"/>
  <c r="CE217" i="12" s="1"/>
  <c r="CH217" i="12"/>
  <c r="CG217" i="12"/>
  <c r="CA217" i="12" s="1"/>
  <c r="CF217" i="12"/>
  <c r="CC217" i="12"/>
  <c r="CB217" i="12"/>
  <c r="E217" i="12"/>
  <c r="D217" i="12"/>
  <c r="C217" i="12" s="1"/>
  <c r="CI214" i="12" s="1"/>
  <c r="CL216" i="12"/>
  <c r="CK216" i="12"/>
  <c r="CE216" i="12" s="1"/>
  <c r="CH216" i="12"/>
  <c r="CG216" i="12"/>
  <c r="CA216" i="12" s="1"/>
  <c r="CF216" i="12"/>
  <c r="CC216" i="12"/>
  <c r="CB216" i="12"/>
  <c r="E216" i="12"/>
  <c r="D216" i="12"/>
  <c r="C216" i="12" s="1"/>
  <c r="CI213" i="12" s="1"/>
  <c r="CL215" i="12"/>
  <c r="CK215" i="12"/>
  <c r="CE215" i="12" s="1"/>
  <c r="CH215" i="12"/>
  <c r="CG215" i="12"/>
  <c r="CA215" i="12" s="1"/>
  <c r="CF215" i="12"/>
  <c r="CC215" i="12"/>
  <c r="CB215" i="12"/>
  <c r="E215" i="12"/>
  <c r="D215" i="12"/>
  <c r="C215" i="12" s="1"/>
  <c r="CI212" i="12" s="1"/>
  <c r="CL214" i="12"/>
  <c r="CK214" i="12"/>
  <c r="CE214" i="12" s="1"/>
  <c r="CH214" i="12"/>
  <c r="CG214" i="12"/>
  <c r="CA214" i="12" s="1"/>
  <c r="CF214" i="12"/>
  <c r="CC214" i="12"/>
  <c r="CB214" i="12"/>
  <c r="E214" i="12"/>
  <c r="D214" i="12"/>
  <c r="C214" i="12" s="1"/>
  <c r="CI211" i="12" s="1"/>
  <c r="CL213" i="12"/>
  <c r="CK213" i="12"/>
  <c r="CE213" i="12" s="1"/>
  <c r="CH213" i="12"/>
  <c r="CG213" i="12"/>
  <c r="CA213" i="12" s="1"/>
  <c r="CF213" i="12"/>
  <c r="CC213" i="12"/>
  <c r="CB213" i="12"/>
  <c r="E213" i="12"/>
  <c r="D213" i="12"/>
  <c r="C213" i="12" s="1"/>
  <c r="CI210" i="12" s="1"/>
  <c r="CL212" i="12"/>
  <c r="CK212" i="12"/>
  <c r="CE212" i="12" s="1"/>
  <c r="CH212" i="12"/>
  <c r="CG212" i="12"/>
  <c r="CA212" i="12" s="1"/>
  <c r="CF212" i="12"/>
  <c r="CC212" i="12"/>
  <c r="CB212" i="12"/>
  <c r="E212" i="12"/>
  <c r="D212" i="12"/>
  <c r="C212" i="12" s="1"/>
  <c r="CI209" i="12" s="1"/>
  <c r="CL211" i="12"/>
  <c r="CK211" i="12"/>
  <c r="CE211" i="12" s="1"/>
  <c r="CH211" i="12"/>
  <c r="CG211" i="12"/>
  <c r="CA211" i="12" s="1"/>
  <c r="CF211" i="12"/>
  <c r="CC211" i="12"/>
  <c r="CB211" i="12"/>
  <c r="E211" i="12"/>
  <c r="D211" i="12"/>
  <c r="C211" i="12" s="1"/>
  <c r="CI208" i="12" s="1"/>
  <c r="CL210" i="12"/>
  <c r="CK210" i="12"/>
  <c r="CE210" i="12" s="1"/>
  <c r="CH210" i="12"/>
  <c r="CG210" i="12"/>
  <c r="CA210" i="12" s="1"/>
  <c r="CF210" i="12"/>
  <c r="CC210" i="12"/>
  <c r="CB210" i="12"/>
  <c r="E210" i="12"/>
  <c r="D210" i="12"/>
  <c r="C210" i="12" s="1"/>
  <c r="CI207" i="12" s="1"/>
  <c r="CL209" i="12"/>
  <c r="CK209" i="12"/>
  <c r="CE209" i="12" s="1"/>
  <c r="CH209" i="12"/>
  <c r="CG209" i="12"/>
  <c r="CA209" i="12" s="1"/>
  <c r="CF209" i="12"/>
  <c r="CC209" i="12"/>
  <c r="CB209" i="12"/>
  <c r="E209" i="12"/>
  <c r="D209" i="12"/>
  <c r="C209" i="12" s="1"/>
  <c r="CI206" i="12" s="1"/>
  <c r="CL208" i="12"/>
  <c r="CK208" i="12"/>
  <c r="CE208" i="12" s="1"/>
  <c r="CH208" i="12"/>
  <c r="CG208" i="12"/>
  <c r="CA208" i="12" s="1"/>
  <c r="CF208" i="12"/>
  <c r="CC208" i="12"/>
  <c r="CB208" i="12"/>
  <c r="E208" i="12"/>
  <c r="CH205" i="12" s="1"/>
  <c r="D208" i="12"/>
  <c r="C208" i="12" s="1"/>
  <c r="CL205" i="12" s="1"/>
  <c r="CL207" i="12"/>
  <c r="CK207" i="12"/>
  <c r="CE207" i="12" s="1"/>
  <c r="CH207" i="12"/>
  <c r="CG207" i="12"/>
  <c r="CA207" i="12" s="1"/>
  <c r="CF207" i="12"/>
  <c r="CC207" i="12"/>
  <c r="CB207" i="12"/>
  <c r="E207" i="12"/>
  <c r="CH204" i="12" s="1"/>
  <c r="D207" i="12"/>
  <c r="C207" i="12" s="1"/>
  <c r="CL204" i="12" s="1"/>
  <c r="CL206" i="12"/>
  <c r="CK206" i="12"/>
  <c r="CE206" i="12" s="1"/>
  <c r="CH206" i="12"/>
  <c r="CG206" i="12"/>
  <c r="CA206" i="12" s="1"/>
  <c r="CF206" i="12"/>
  <c r="CC206" i="12"/>
  <c r="CB206" i="12"/>
  <c r="E206" i="12"/>
  <c r="CH203" i="12" s="1"/>
  <c r="C206" i="12"/>
  <c r="CL203" i="12" s="1"/>
  <c r="CK205" i="12"/>
  <c r="CJ205" i="12"/>
  <c r="CD205" i="12" s="1"/>
  <c r="CG205" i="12"/>
  <c r="CF205" i="12"/>
  <c r="CE205" i="12"/>
  <c r="CB205" i="12"/>
  <c r="CA205" i="12"/>
  <c r="E205" i="12"/>
  <c r="D205" i="12"/>
  <c r="CK204" i="12"/>
  <c r="CJ204" i="12"/>
  <c r="CD204" i="12" s="1"/>
  <c r="CG204" i="12"/>
  <c r="CF204" i="12"/>
  <c r="CE204" i="12"/>
  <c r="CB204" i="12"/>
  <c r="CA204" i="12"/>
  <c r="E204" i="12"/>
  <c r="D204" i="12"/>
  <c r="CK203" i="12"/>
  <c r="CJ203" i="12"/>
  <c r="CD203" i="12" s="1"/>
  <c r="CG203" i="12"/>
  <c r="CF203" i="12"/>
  <c r="CE203" i="12"/>
  <c r="CB203" i="12"/>
  <c r="CA203" i="12"/>
  <c r="E203" i="12"/>
  <c r="D203" i="12"/>
  <c r="E202" i="12"/>
  <c r="D202" i="12"/>
  <c r="E201" i="12"/>
  <c r="D201" i="12"/>
  <c r="E200" i="12"/>
  <c r="CH197" i="12" s="1"/>
  <c r="D200" i="12"/>
  <c r="C200" i="12"/>
  <c r="CG199" i="12"/>
  <c r="CA199" i="12"/>
  <c r="E199" i="12"/>
  <c r="CH196" i="12" s="1"/>
  <c r="D199" i="12"/>
  <c r="CG198" i="12"/>
  <c r="CA198" i="12"/>
  <c r="E198" i="12"/>
  <c r="CH195" i="12" s="1"/>
  <c r="D198" i="12"/>
  <c r="C198" i="12"/>
  <c r="CK197" i="12"/>
  <c r="CG197" i="12"/>
  <c r="CE197" i="12"/>
  <c r="CB197" i="12"/>
  <c r="CA197" i="12"/>
  <c r="E197" i="12"/>
  <c r="CH194" i="12" s="1"/>
  <c r="D197" i="12"/>
  <c r="CG196" i="12"/>
  <c r="CB196" i="12"/>
  <c r="CA196" i="12"/>
  <c r="CG195" i="12"/>
  <c r="CB195" i="12"/>
  <c r="CA195" i="12"/>
  <c r="E195" i="12"/>
  <c r="D195" i="12"/>
  <c r="C195" i="12"/>
  <c r="CB194" i="12"/>
  <c r="CL192" i="12"/>
  <c r="CK192" i="12"/>
  <c r="CI192" i="12"/>
  <c r="CC192" i="12" s="1"/>
  <c r="CH192" i="12"/>
  <c r="CG192" i="12"/>
  <c r="CF192" i="12"/>
  <c r="CE192" i="12"/>
  <c r="CB192" i="12"/>
  <c r="CA192" i="12"/>
  <c r="CJ191" i="12"/>
  <c r="CD191" i="12" s="1"/>
  <c r="CF191" i="12"/>
  <c r="BZ191" i="12"/>
  <c r="E191" i="12"/>
  <c r="D191" i="12"/>
  <c r="C191" i="12"/>
  <c r="CJ190" i="12"/>
  <c r="CD190" i="12" s="1"/>
  <c r="CF190" i="12"/>
  <c r="BZ190" i="12"/>
  <c r="E190" i="12"/>
  <c r="D190" i="12"/>
  <c r="C190" i="12"/>
  <c r="CJ189" i="12"/>
  <c r="CD189" i="12" s="1"/>
  <c r="CF189" i="12"/>
  <c r="BZ189" i="12"/>
  <c r="E189" i="12"/>
  <c r="D189" i="12"/>
  <c r="C189" i="12"/>
  <c r="CJ188" i="12"/>
  <c r="CD188" i="12" s="1"/>
  <c r="CF188" i="12"/>
  <c r="BZ188" i="12"/>
  <c r="E188" i="12"/>
  <c r="D188" i="12"/>
  <c r="C188" i="12"/>
  <c r="CJ187" i="12"/>
  <c r="CD187" i="12" s="1"/>
  <c r="CF187" i="12"/>
  <c r="BZ187" i="12"/>
  <c r="E187" i="12"/>
  <c r="D187" i="12"/>
  <c r="C187" i="12"/>
  <c r="CJ186" i="12"/>
  <c r="CD186" i="12" s="1"/>
  <c r="CF186" i="12"/>
  <c r="BZ186" i="12"/>
  <c r="E186" i="12"/>
  <c r="D186" i="12"/>
  <c r="C186" i="12"/>
  <c r="CJ185" i="12"/>
  <c r="CD185" i="12" s="1"/>
  <c r="CF185" i="12"/>
  <c r="BZ185" i="12"/>
  <c r="E185" i="12"/>
  <c r="D185" i="12"/>
  <c r="C185" i="12"/>
  <c r="E184" i="12"/>
  <c r="D184" i="12"/>
  <c r="C184" i="12"/>
  <c r="CK184" i="12" s="1"/>
  <c r="CE184" i="12" s="1"/>
  <c r="E183" i="12"/>
  <c r="D183" i="12"/>
  <c r="C183" i="12" s="1"/>
  <c r="E182" i="12"/>
  <c r="C182" i="12" s="1"/>
  <c r="D182" i="12"/>
  <c r="E181" i="12"/>
  <c r="CF181" i="12" s="1"/>
  <c r="BZ181" i="12" s="1"/>
  <c r="D181" i="12"/>
  <c r="E180" i="12"/>
  <c r="CF180" i="12" s="1"/>
  <c r="BZ180" i="12" s="1"/>
  <c r="D180" i="12"/>
  <c r="E179" i="12"/>
  <c r="CF179" i="12" s="1"/>
  <c r="BZ179" i="12" s="1"/>
  <c r="D179" i="12"/>
  <c r="E178" i="12"/>
  <c r="CF178" i="12" s="1"/>
  <c r="BZ178" i="12" s="1"/>
  <c r="D178" i="12"/>
  <c r="E177" i="12"/>
  <c r="CF177" i="12" s="1"/>
  <c r="BZ177" i="12" s="1"/>
  <c r="D177" i="12"/>
  <c r="E176" i="12"/>
  <c r="CF176" i="12" s="1"/>
  <c r="BZ176" i="12" s="1"/>
  <c r="D176" i="12"/>
  <c r="E175" i="12"/>
  <c r="CF175" i="12" s="1"/>
  <c r="BZ175" i="12" s="1"/>
  <c r="D175" i="12"/>
  <c r="E174" i="12"/>
  <c r="CF174" i="12" s="1"/>
  <c r="BZ174" i="12" s="1"/>
  <c r="D174" i="12"/>
  <c r="C174" i="12"/>
  <c r="CI174" i="12" s="1"/>
  <c r="CC174" i="12" s="1"/>
  <c r="CE173" i="12"/>
  <c r="BZ173" i="12"/>
  <c r="E173" i="12"/>
  <c r="CF173" i="12" s="1"/>
  <c r="D173" i="12"/>
  <c r="C173" i="12"/>
  <c r="CK173" i="12" s="1"/>
  <c r="E172" i="12"/>
  <c r="C172" i="12" s="1"/>
  <c r="D172" i="12"/>
  <c r="E171" i="12"/>
  <c r="CF171" i="12" s="1"/>
  <c r="BZ171" i="12" s="1"/>
  <c r="D171" i="12"/>
  <c r="E170" i="12"/>
  <c r="CF170" i="12" s="1"/>
  <c r="BZ170" i="12" s="1"/>
  <c r="D170" i="12"/>
  <c r="E169" i="12"/>
  <c r="CF169" i="12" s="1"/>
  <c r="BZ169" i="12" s="1"/>
  <c r="D169" i="12"/>
  <c r="E168" i="12"/>
  <c r="CF168" i="12" s="1"/>
  <c r="BZ168" i="12" s="1"/>
  <c r="D168" i="12"/>
  <c r="E167" i="12"/>
  <c r="CF167" i="12" s="1"/>
  <c r="BZ167" i="12" s="1"/>
  <c r="D167" i="12"/>
  <c r="E166" i="12"/>
  <c r="CF166" i="12" s="1"/>
  <c r="BZ166" i="12" s="1"/>
  <c r="D166" i="12"/>
  <c r="E165" i="12"/>
  <c r="CF165" i="12" s="1"/>
  <c r="BZ165" i="12" s="1"/>
  <c r="D165" i="12"/>
  <c r="E164" i="12"/>
  <c r="C164" i="12" s="1"/>
  <c r="CI163" i="12"/>
  <c r="CH163" i="12"/>
  <c r="CB163" i="12" s="1"/>
  <c r="CD163" i="12"/>
  <c r="CC163" i="12"/>
  <c r="E163" i="12"/>
  <c r="CF163" i="12" s="1"/>
  <c r="BZ163" i="12" s="1"/>
  <c r="D163" i="12"/>
  <c r="C163" i="12"/>
  <c r="CJ163" i="12" s="1"/>
  <c r="CI162" i="12"/>
  <c r="CC162" i="12" s="1"/>
  <c r="CD162" i="12"/>
  <c r="BZ162" i="12"/>
  <c r="E162" i="12"/>
  <c r="CF162" i="12" s="1"/>
  <c r="D162" i="12"/>
  <c r="C162" i="12"/>
  <c r="CJ162" i="12" s="1"/>
  <c r="BZ161" i="12"/>
  <c r="E161" i="12"/>
  <c r="CF161" i="12" s="1"/>
  <c r="D161" i="12"/>
  <c r="C161" i="12"/>
  <c r="CJ161" i="12" s="1"/>
  <c r="CD161" i="12" s="1"/>
  <c r="E160" i="12"/>
  <c r="CF160" i="12" s="1"/>
  <c r="BZ160" i="12" s="1"/>
  <c r="D160" i="12"/>
  <c r="C160" i="12" s="1"/>
  <c r="CI159" i="12"/>
  <c r="CH159" i="12"/>
  <c r="CB159" i="12" s="1"/>
  <c r="CD159" i="12"/>
  <c r="CC159" i="12"/>
  <c r="E159" i="12"/>
  <c r="CF159" i="12" s="1"/>
  <c r="BZ159" i="12" s="1"/>
  <c r="D159" i="12"/>
  <c r="C159" i="12"/>
  <c r="CJ159" i="12" s="1"/>
  <c r="CI158" i="12"/>
  <c r="CC158" i="12" s="1"/>
  <c r="CD158" i="12"/>
  <c r="BZ158" i="12"/>
  <c r="E158" i="12"/>
  <c r="CF158" i="12" s="1"/>
  <c r="D158" i="12"/>
  <c r="C158" i="12"/>
  <c r="CJ158" i="12" s="1"/>
  <c r="BZ157" i="12"/>
  <c r="E157" i="12"/>
  <c r="CF157" i="12" s="1"/>
  <c r="D157" i="12"/>
  <c r="C157" i="12"/>
  <c r="CJ157" i="12" s="1"/>
  <c r="CD157" i="12" s="1"/>
  <c r="E156" i="12"/>
  <c r="CF156" i="12" s="1"/>
  <c r="BZ156" i="12" s="1"/>
  <c r="D156" i="12"/>
  <c r="C156" i="12" s="1"/>
  <c r="CI155" i="12"/>
  <c r="CH155" i="12"/>
  <c r="CB155" i="12" s="1"/>
  <c r="CD155" i="12"/>
  <c r="CC155" i="12"/>
  <c r="E155" i="12"/>
  <c r="CF155" i="12" s="1"/>
  <c r="BZ155" i="12" s="1"/>
  <c r="D155" i="12"/>
  <c r="C155" i="12"/>
  <c r="CJ155" i="12" s="1"/>
  <c r="CJ153" i="12"/>
  <c r="CD153" i="12" s="1"/>
  <c r="CF153" i="12"/>
  <c r="BZ153" i="12"/>
  <c r="E153" i="12"/>
  <c r="D153" i="12"/>
  <c r="C153" i="12"/>
  <c r="E147" i="12"/>
  <c r="C147" i="12" s="1"/>
  <c r="D147" i="12"/>
  <c r="E146" i="12"/>
  <c r="D146" i="12"/>
  <c r="C146" i="12" s="1"/>
  <c r="E145" i="12"/>
  <c r="D145" i="12"/>
  <c r="C145" i="12"/>
  <c r="E144" i="12"/>
  <c r="D144" i="12"/>
  <c r="C144" i="12" s="1"/>
  <c r="O143" i="12"/>
  <c r="N143" i="12"/>
  <c r="M143" i="12"/>
  <c r="L143" i="12"/>
  <c r="K143" i="12"/>
  <c r="J143" i="12"/>
  <c r="I143" i="12"/>
  <c r="H143" i="12"/>
  <c r="G143" i="12"/>
  <c r="F143" i="12"/>
  <c r="E142" i="12"/>
  <c r="D142" i="12"/>
  <c r="C142" i="12" s="1"/>
  <c r="E141" i="12"/>
  <c r="E143" i="12" s="1"/>
  <c r="D141" i="12"/>
  <c r="C141" i="12"/>
  <c r="E140" i="12"/>
  <c r="D140" i="12"/>
  <c r="C140" i="12"/>
  <c r="C143" i="12" s="1"/>
  <c r="P136" i="12"/>
  <c r="N136" i="12"/>
  <c r="L136" i="12"/>
  <c r="P135" i="12"/>
  <c r="O135" i="12"/>
  <c r="N135" i="12"/>
  <c r="M135" i="12"/>
  <c r="L135" i="12"/>
  <c r="K135" i="12"/>
  <c r="J135" i="12"/>
  <c r="I135" i="12"/>
  <c r="H135" i="12"/>
  <c r="G135" i="12"/>
  <c r="F135" i="12"/>
  <c r="E134" i="12"/>
  <c r="D134" i="12"/>
  <c r="C134" i="12"/>
  <c r="E133" i="12"/>
  <c r="D133" i="12"/>
  <c r="C133" i="12" s="1"/>
  <c r="E132" i="12"/>
  <c r="D132" i="12"/>
  <c r="C132" i="12" s="1"/>
  <c r="E131" i="12"/>
  <c r="D131" i="12"/>
  <c r="C131" i="12"/>
  <c r="C135" i="12" s="1"/>
  <c r="P130" i="12"/>
  <c r="O130" i="12"/>
  <c r="O136" i="12" s="1"/>
  <c r="N130" i="12"/>
  <c r="M130" i="12"/>
  <c r="M136" i="12" s="1"/>
  <c r="L130" i="12"/>
  <c r="K130" i="12"/>
  <c r="K136" i="12" s="1"/>
  <c r="J130" i="12"/>
  <c r="J136" i="12" s="1"/>
  <c r="I130" i="12"/>
  <c r="I136" i="12" s="1"/>
  <c r="H130" i="12"/>
  <c r="H136" i="12" s="1"/>
  <c r="G130" i="12"/>
  <c r="G136" i="12" s="1"/>
  <c r="F130" i="12"/>
  <c r="F136" i="12" s="1"/>
  <c r="E129" i="12"/>
  <c r="D129" i="12"/>
  <c r="C129" i="12"/>
  <c r="E128" i="12"/>
  <c r="D128" i="12"/>
  <c r="D130" i="12" s="1"/>
  <c r="C128" i="12"/>
  <c r="E127" i="12"/>
  <c r="C127" i="12" s="1"/>
  <c r="C130" i="12" s="1"/>
  <c r="D127" i="12"/>
  <c r="M122" i="12"/>
  <c r="M123" i="12" s="1"/>
  <c r="L122" i="12"/>
  <c r="L123" i="12" s="1"/>
  <c r="K122" i="12"/>
  <c r="J122" i="12"/>
  <c r="I122" i="12"/>
  <c r="I123" i="12" s="1"/>
  <c r="H122" i="12"/>
  <c r="H123" i="12" s="1"/>
  <c r="G122" i="12"/>
  <c r="F122" i="12"/>
  <c r="D122" i="12"/>
  <c r="E121" i="12"/>
  <c r="D121" i="12"/>
  <c r="C121" i="12"/>
  <c r="E120" i="12"/>
  <c r="D120" i="12"/>
  <c r="C120" i="12"/>
  <c r="E119" i="12"/>
  <c r="E122" i="12" s="1"/>
  <c r="D119" i="12"/>
  <c r="E118" i="12"/>
  <c r="D118" i="12"/>
  <c r="C118" i="12"/>
  <c r="M117" i="12"/>
  <c r="L117" i="12"/>
  <c r="K117" i="12"/>
  <c r="K123" i="12" s="1"/>
  <c r="J117" i="12"/>
  <c r="J123" i="12" s="1"/>
  <c r="I117" i="12"/>
  <c r="H117" i="12"/>
  <c r="G117" i="12"/>
  <c r="G123" i="12" s="1"/>
  <c r="F117" i="12"/>
  <c r="F123" i="12" s="1"/>
  <c r="E116" i="12"/>
  <c r="C116" i="12" s="1"/>
  <c r="D116" i="12"/>
  <c r="E115" i="12"/>
  <c r="D115" i="12"/>
  <c r="C115" i="12" s="1"/>
  <c r="E114" i="12"/>
  <c r="E117" i="12" s="1"/>
  <c r="E123" i="12" s="1"/>
  <c r="D114" i="12"/>
  <c r="D117" i="12" s="1"/>
  <c r="D123" i="12" s="1"/>
  <c r="E110" i="12"/>
  <c r="D110" i="12"/>
  <c r="C110" i="12" s="1"/>
  <c r="CA107" i="12" s="1"/>
  <c r="E109" i="12"/>
  <c r="D109" i="12"/>
  <c r="C109" i="12"/>
  <c r="E108" i="12"/>
  <c r="D108" i="12"/>
  <c r="C108" i="12" s="1"/>
  <c r="E107" i="12"/>
  <c r="D107" i="12"/>
  <c r="E106" i="12"/>
  <c r="D106" i="12"/>
  <c r="C106" i="12"/>
  <c r="E101" i="12"/>
  <c r="D101" i="12"/>
  <c r="C101" i="12"/>
  <c r="E100" i="12"/>
  <c r="C100" i="12" s="1"/>
  <c r="D100" i="12"/>
  <c r="E99" i="12"/>
  <c r="D99" i="12"/>
  <c r="C99" i="12" s="1"/>
  <c r="E98" i="12"/>
  <c r="D98" i="12"/>
  <c r="C98" i="12"/>
  <c r="E97" i="12"/>
  <c r="D97" i="12"/>
  <c r="C97" i="12"/>
  <c r="E96" i="12"/>
  <c r="C96" i="12" s="1"/>
  <c r="D96" i="12"/>
  <c r="E91" i="12"/>
  <c r="D91" i="12"/>
  <c r="C91" i="12" s="1"/>
  <c r="E90" i="12"/>
  <c r="C90" i="12" s="1"/>
  <c r="D90" i="12"/>
  <c r="E89" i="12"/>
  <c r="D89" i="12"/>
  <c r="C89" i="12" s="1"/>
  <c r="E88" i="12"/>
  <c r="D88" i="12"/>
  <c r="C88" i="12"/>
  <c r="E87" i="12"/>
  <c r="D87" i="12"/>
  <c r="C87" i="12" s="1"/>
  <c r="E86" i="12"/>
  <c r="D86" i="12"/>
  <c r="C86" i="12" s="1"/>
  <c r="E81" i="12"/>
  <c r="D81" i="12"/>
  <c r="C81" i="12"/>
  <c r="E76" i="12"/>
  <c r="D76" i="12"/>
  <c r="C76" i="12"/>
  <c r="E75" i="12"/>
  <c r="D75" i="12"/>
  <c r="E74" i="12"/>
  <c r="D74" i="12"/>
  <c r="C74" i="12"/>
  <c r="E73" i="12"/>
  <c r="D73" i="12"/>
  <c r="C73" i="12"/>
  <c r="E68" i="12"/>
  <c r="C68" i="12" s="1"/>
  <c r="D68" i="12"/>
  <c r="E66" i="12"/>
  <c r="D66" i="12"/>
  <c r="C66" i="12" s="1"/>
  <c r="E65" i="12"/>
  <c r="D65" i="12"/>
  <c r="C65" i="12"/>
  <c r="E64" i="12"/>
  <c r="D64" i="12"/>
  <c r="C64" i="12"/>
  <c r="CA59" i="12"/>
  <c r="C59" i="12"/>
  <c r="CA54" i="12"/>
  <c r="C53" i="12"/>
  <c r="CG53" i="12" s="1"/>
  <c r="CA53" i="12" s="1"/>
  <c r="O53" i="12" s="1"/>
  <c r="C52" i="12"/>
  <c r="CG52" i="12" s="1"/>
  <c r="CA52" i="12" s="1"/>
  <c r="O52" i="12" s="1"/>
  <c r="CG51" i="12"/>
  <c r="CA51" i="12" s="1"/>
  <c r="O51" i="12" s="1"/>
  <c r="C51" i="12"/>
  <c r="CG50" i="12"/>
  <c r="CA50" i="12"/>
  <c r="O50" i="12" s="1"/>
  <c r="C50" i="12"/>
  <c r="C49" i="12"/>
  <c r="CG49" i="12" s="1"/>
  <c r="CA49" i="12" s="1"/>
  <c r="O49" i="12" s="1"/>
  <c r="C48" i="12"/>
  <c r="CG48" i="12" s="1"/>
  <c r="CA48" i="12" s="1"/>
  <c r="O48" i="12" s="1"/>
  <c r="CG47" i="12"/>
  <c r="CA47" i="12" s="1"/>
  <c r="O47" i="12" s="1"/>
  <c r="C47" i="12"/>
  <c r="CG46" i="12"/>
  <c r="CA46" i="12"/>
  <c r="O46" i="12" s="1"/>
  <c r="C46" i="12"/>
  <c r="C45" i="12"/>
  <c r="CG45" i="12" s="1"/>
  <c r="CA45" i="12" s="1"/>
  <c r="O45" i="12" s="1"/>
  <c r="C44" i="12"/>
  <c r="CG44" i="12" s="1"/>
  <c r="CA44" i="12" s="1"/>
  <c r="O44" i="12" s="1"/>
  <c r="CG43" i="12"/>
  <c r="CA43" i="12" s="1"/>
  <c r="O43" i="12" s="1"/>
  <c r="C43" i="12"/>
  <c r="CG42" i="12"/>
  <c r="CA42" i="12"/>
  <c r="O42" i="12" s="1"/>
  <c r="C42" i="12"/>
  <c r="C41" i="12"/>
  <c r="CG41" i="12" s="1"/>
  <c r="CA41" i="12" s="1"/>
  <c r="O41" i="12" s="1"/>
  <c r="C40" i="12"/>
  <c r="CG40" i="12" s="1"/>
  <c r="CA40" i="12" s="1"/>
  <c r="O40" i="12" s="1"/>
  <c r="CG39" i="12"/>
  <c r="CA39" i="12" s="1"/>
  <c r="O39" i="12" s="1"/>
  <c r="C39" i="12"/>
  <c r="CG38" i="12"/>
  <c r="CA38" i="12"/>
  <c r="O38" i="12" s="1"/>
  <c r="C38" i="12"/>
  <c r="C37" i="12"/>
  <c r="CG37" i="12" s="1"/>
  <c r="CA37" i="12" s="1"/>
  <c r="O37" i="12" s="1"/>
  <c r="C36" i="12"/>
  <c r="CG36" i="12" s="1"/>
  <c r="CA36" i="12" s="1"/>
  <c r="O36" i="12" s="1"/>
  <c r="CG35" i="12"/>
  <c r="C35" i="12"/>
  <c r="N34" i="12"/>
  <c r="M34" i="12"/>
  <c r="L34" i="12"/>
  <c r="K34" i="12"/>
  <c r="J34" i="12"/>
  <c r="I34" i="12"/>
  <c r="H34" i="12"/>
  <c r="G34" i="12"/>
  <c r="F34" i="12"/>
  <c r="E34" i="12"/>
  <c r="C34" i="12" s="1"/>
  <c r="D34" i="12"/>
  <c r="CD20" i="12"/>
  <c r="C16" i="12"/>
  <c r="C15" i="12"/>
  <c r="CD14" i="12"/>
  <c r="CD13" i="12"/>
  <c r="C13" i="12"/>
  <c r="C12" i="12"/>
  <c r="CD12" i="12" s="1"/>
  <c r="CD11" i="12"/>
  <c r="C11" i="12"/>
  <c r="A5" i="12"/>
  <c r="A4" i="12"/>
  <c r="A3" i="12"/>
  <c r="A2" i="12"/>
  <c r="CJ156" i="12" l="1"/>
  <c r="CD156" i="12" s="1"/>
  <c r="CK156" i="12"/>
  <c r="CE156" i="12" s="1"/>
  <c r="CI156" i="12"/>
  <c r="CC156" i="12" s="1"/>
  <c r="CH156" i="12"/>
  <c r="CB156" i="12" s="1"/>
  <c r="CG156" i="12"/>
  <c r="CA156" i="12" s="1"/>
  <c r="AT156" i="12" s="1"/>
  <c r="AW212" i="12"/>
  <c r="AW213" i="12"/>
  <c r="AW220" i="12"/>
  <c r="AT163" i="12"/>
  <c r="C136" i="12"/>
  <c r="CK164" i="12"/>
  <c r="CE164" i="12" s="1"/>
  <c r="CG164" i="12"/>
  <c r="CA164" i="12" s="1"/>
  <c r="CH164" i="12"/>
  <c r="CB164" i="12" s="1"/>
  <c r="CJ164" i="12"/>
  <c r="CD164" i="12" s="1"/>
  <c r="CI164" i="12"/>
  <c r="CC164" i="12" s="1"/>
  <c r="CI172" i="12"/>
  <c r="CC172" i="12" s="1"/>
  <c r="CJ172" i="12"/>
  <c r="CD172" i="12" s="1"/>
  <c r="CH172" i="12"/>
  <c r="CB172" i="12" s="1"/>
  <c r="CK172" i="12"/>
  <c r="CE172" i="12" s="1"/>
  <c r="CK182" i="12"/>
  <c r="CE182" i="12" s="1"/>
  <c r="CJ182" i="12"/>
  <c r="CD182" i="12" s="1"/>
  <c r="CI182" i="12"/>
  <c r="CC182" i="12" s="1"/>
  <c r="CH182" i="12"/>
  <c r="CB182" i="12" s="1"/>
  <c r="AW211" i="12"/>
  <c r="AW219" i="12"/>
  <c r="CJ160" i="12"/>
  <c r="CD160" i="12" s="1"/>
  <c r="CK160" i="12"/>
  <c r="CE160" i="12" s="1"/>
  <c r="CI160" i="12"/>
  <c r="CC160" i="12" s="1"/>
  <c r="CH160" i="12"/>
  <c r="CB160" i="12" s="1"/>
  <c r="CG160" i="12"/>
  <c r="CA160" i="12" s="1"/>
  <c r="AT160" i="12" s="1"/>
  <c r="CK183" i="12"/>
  <c r="CE183" i="12" s="1"/>
  <c r="CJ183" i="12"/>
  <c r="CD183" i="12" s="1"/>
  <c r="CI183" i="12"/>
  <c r="CC183" i="12" s="1"/>
  <c r="CH183" i="12"/>
  <c r="CB183" i="12" s="1"/>
  <c r="AW207" i="12"/>
  <c r="E130" i="12"/>
  <c r="E136" i="12" s="1"/>
  <c r="D135" i="12"/>
  <c r="D136" i="12" s="1"/>
  <c r="CK157" i="12"/>
  <c r="CE157" i="12" s="1"/>
  <c r="CK161" i="12"/>
  <c r="CE161" i="12" s="1"/>
  <c r="CH174" i="12"/>
  <c r="CB174" i="12" s="1"/>
  <c r="AT174" i="12" s="1"/>
  <c r="CJ184" i="12"/>
  <c r="CD184" i="12" s="1"/>
  <c r="AT187" i="12"/>
  <c r="AT191" i="12"/>
  <c r="AW221" i="12"/>
  <c r="CJ226" i="12"/>
  <c r="CD226" i="12" s="1"/>
  <c r="CK226" i="12"/>
  <c r="CE226" i="12" s="1"/>
  <c r="CI226" i="12"/>
  <c r="CC226" i="12" s="1"/>
  <c r="AW229" i="12" s="1"/>
  <c r="C233" i="12"/>
  <c r="CH230" i="12"/>
  <c r="CB230" i="12" s="1"/>
  <c r="CG230" i="12"/>
  <c r="CA230" i="12" s="1"/>
  <c r="CI264" i="12"/>
  <c r="CC264" i="12" s="1"/>
  <c r="CH264" i="12"/>
  <c r="CB264" i="12" s="1"/>
  <c r="AV264" i="12" s="1"/>
  <c r="AV271" i="12"/>
  <c r="CG281" i="12"/>
  <c r="CA281" i="12" s="1"/>
  <c r="CJ281" i="12"/>
  <c r="CD281" i="12" s="1"/>
  <c r="CI281" i="12"/>
  <c r="CC281" i="12" s="1"/>
  <c r="CK153" i="12"/>
  <c r="CE153" i="12" s="1"/>
  <c r="CG153" i="12"/>
  <c r="CA153" i="12" s="1"/>
  <c r="AT153" i="12" s="1"/>
  <c r="CN150" i="12"/>
  <c r="CL153" i="12"/>
  <c r="CG157" i="12"/>
  <c r="CA157" i="12" s="1"/>
  <c r="AT157" i="12" s="1"/>
  <c r="CK158" i="12"/>
  <c r="CE158" i="12" s="1"/>
  <c r="CG161" i="12"/>
  <c r="CA161" i="12" s="1"/>
  <c r="CK162" i="12"/>
  <c r="CE162" i="12" s="1"/>
  <c r="CF172" i="12"/>
  <c r="BZ172" i="12" s="1"/>
  <c r="CH173" i="12"/>
  <c r="CB173" i="12" s="1"/>
  <c r="AT173" i="12" s="1"/>
  <c r="CJ174" i="12"/>
  <c r="CD174" i="12" s="1"/>
  <c r="CK185" i="12"/>
  <c r="CE185" i="12" s="1"/>
  <c r="CG185" i="12"/>
  <c r="CA185" i="12" s="1"/>
  <c r="AT185" i="12" s="1"/>
  <c r="CK186" i="12"/>
  <c r="CE186" i="12" s="1"/>
  <c r="AT186" i="12" s="1"/>
  <c r="CG186" i="12"/>
  <c r="CA186" i="12" s="1"/>
  <c r="CK187" i="12"/>
  <c r="CE187" i="12" s="1"/>
  <c r="CG187" i="12"/>
  <c r="CA187" i="12" s="1"/>
  <c r="CK188" i="12"/>
  <c r="CE188" i="12" s="1"/>
  <c r="CG188" i="12"/>
  <c r="CA188" i="12" s="1"/>
  <c r="AT188" i="12" s="1"/>
  <c r="CK189" i="12"/>
  <c r="CE189" i="12" s="1"/>
  <c r="CG189" i="12"/>
  <c r="CA189" i="12" s="1"/>
  <c r="AT189" i="12" s="1"/>
  <c r="CK190" i="12"/>
  <c r="CE190" i="12" s="1"/>
  <c r="AT190" i="12" s="1"/>
  <c r="CG190" i="12"/>
  <c r="CA190" i="12" s="1"/>
  <c r="CK191" i="12"/>
  <c r="CE191" i="12" s="1"/>
  <c r="CG191" i="12"/>
  <c r="CA191" i="12" s="1"/>
  <c r="CL195" i="12"/>
  <c r="CF195" i="12" s="1"/>
  <c r="CJ195" i="12"/>
  <c r="CD195" i="12" s="1"/>
  <c r="CL197" i="12"/>
  <c r="CF197" i="12" s="1"/>
  <c r="CI197" i="12"/>
  <c r="CC197" i="12" s="1"/>
  <c r="CH200" i="12"/>
  <c r="CB200" i="12" s="1"/>
  <c r="C203" i="12"/>
  <c r="CG200" i="12"/>
  <c r="CA200" i="12" s="1"/>
  <c r="CL226" i="12"/>
  <c r="CF226" i="12" s="1"/>
  <c r="C228" i="12"/>
  <c r="CH225" i="12"/>
  <c r="CB225" i="12" s="1"/>
  <c r="CG227" i="12"/>
  <c r="CA227" i="12" s="1"/>
  <c r="C230" i="12"/>
  <c r="CH227" i="12"/>
  <c r="CB227" i="12" s="1"/>
  <c r="CI268" i="12"/>
  <c r="CC268" i="12" s="1"/>
  <c r="CH268" i="12"/>
  <c r="CB268" i="12" s="1"/>
  <c r="CG277" i="12"/>
  <c r="CA277" i="12" s="1"/>
  <c r="CH277" i="12"/>
  <c r="CB277" i="12" s="1"/>
  <c r="C114" i="12"/>
  <c r="C117" i="12" s="1"/>
  <c r="E135" i="12"/>
  <c r="CH153" i="12"/>
  <c r="CB153" i="12" s="1"/>
  <c r="CK155" i="12"/>
  <c r="CE155" i="12" s="1"/>
  <c r="CH157" i="12"/>
  <c r="CB157" i="12" s="1"/>
  <c r="CG158" i="12"/>
  <c r="CA158" i="12" s="1"/>
  <c r="CK159" i="12"/>
  <c r="CE159" i="12" s="1"/>
  <c r="CH161" i="12"/>
  <c r="CB161" i="12" s="1"/>
  <c r="AT161" i="12" s="1"/>
  <c r="CG162" i="12"/>
  <c r="CA162" i="12" s="1"/>
  <c r="CK163" i="12"/>
  <c r="CE163" i="12" s="1"/>
  <c r="CF164" i="12"/>
  <c r="BZ164" i="12" s="1"/>
  <c r="C165" i="12"/>
  <c r="C166" i="12"/>
  <c r="C167" i="12"/>
  <c r="C168" i="12"/>
  <c r="C169" i="12"/>
  <c r="C170" i="12"/>
  <c r="C171" i="12"/>
  <c r="CI173" i="12"/>
  <c r="CC173" i="12" s="1"/>
  <c r="CK174" i="12"/>
  <c r="CE174" i="12" s="1"/>
  <c r="C176" i="12"/>
  <c r="C177" i="12"/>
  <c r="C178" i="12"/>
  <c r="C179" i="12"/>
  <c r="C180" i="12"/>
  <c r="C181" i="12"/>
  <c r="CH184" i="12"/>
  <c r="CB184" i="12" s="1"/>
  <c r="CH185" i="12"/>
  <c r="CB185" i="12" s="1"/>
  <c r="CH186" i="12"/>
  <c r="CB186" i="12" s="1"/>
  <c r="CH187" i="12"/>
  <c r="CB187" i="12" s="1"/>
  <c r="CH188" i="12"/>
  <c r="CB188" i="12" s="1"/>
  <c r="CH189" i="12"/>
  <c r="CB189" i="12" s="1"/>
  <c r="CH190" i="12"/>
  <c r="CB190" i="12" s="1"/>
  <c r="CH191" i="12"/>
  <c r="CB191" i="12" s="1"/>
  <c r="CJ192" i="12"/>
  <c r="CD192" i="12" s="1"/>
  <c r="CI195" i="12"/>
  <c r="CC195" i="12" s="1"/>
  <c r="AW198" i="12" s="1"/>
  <c r="CH199" i="12"/>
  <c r="CB199" i="12" s="1"/>
  <c r="C202" i="12"/>
  <c r="CH201" i="12"/>
  <c r="CB201" i="12" s="1"/>
  <c r="C204" i="12"/>
  <c r="CG201" i="12"/>
  <c r="CA201" i="12" s="1"/>
  <c r="CI218" i="12"/>
  <c r="CC218" i="12" s="1"/>
  <c r="CJ218" i="12"/>
  <c r="CD218" i="12" s="1"/>
  <c r="C222" i="12"/>
  <c r="CH219" i="12"/>
  <c r="CB219" i="12" s="1"/>
  <c r="CJ223" i="12"/>
  <c r="CD223" i="12" s="1"/>
  <c r="CL223" i="12"/>
  <c r="CF223" i="12" s="1"/>
  <c r="CK223" i="12"/>
  <c r="CE223" i="12" s="1"/>
  <c r="CI223" i="12"/>
  <c r="CC223" i="12" s="1"/>
  <c r="AW226" i="12" s="1"/>
  <c r="AV256" i="12"/>
  <c r="AV268" i="12"/>
  <c r="CA35" i="12"/>
  <c r="O35" i="12" s="1"/>
  <c r="C75" i="12"/>
  <c r="C107" i="12"/>
  <c r="C119" i="12"/>
  <c r="C122" i="12" s="1"/>
  <c r="D143" i="12"/>
  <c r="CI153" i="12"/>
  <c r="CC153" i="12" s="1"/>
  <c r="CG155" i="12"/>
  <c r="CA155" i="12" s="1"/>
  <c r="AT155" i="12" s="1"/>
  <c r="CI157" i="12"/>
  <c r="CC157" i="12" s="1"/>
  <c r="CH158" i="12"/>
  <c r="CB158" i="12" s="1"/>
  <c r="CG159" i="12"/>
  <c r="CA159" i="12" s="1"/>
  <c r="AT159" i="12" s="1"/>
  <c r="CI161" i="12"/>
  <c r="CC161" i="12" s="1"/>
  <c r="CH162" i="12"/>
  <c r="CB162" i="12" s="1"/>
  <c r="CG163" i="12"/>
  <c r="CA163" i="12" s="1"/>
  <c r="CJ173" i="12"/>
  <c r="CD173" i="12" s="1"/>
  <c r="C175" i="12"/>
  <c r="CI184" i="12"/>
  <c r="CC184" i="12" s="1"/>
  <c r="CI185" i="12"/>
  <c r="CC185" i="12" s="1"/>
  <c r="CI186" i="12"/>
  <c r="CC186" i="12" s="1"/>
  <c r="CI187" i="12"/>
  <c r="CC187" i="12" s="1"/>
  <c r="CI188" i="12"/>
  <c r="CC188" i="12" s="1"/>
  <c r="CI189" i="12"/>
  <c r="CC189" i="12" s="1"/>
  <c r="CI190" i="12"/>
  <c r="CC190" i="12" s="1"/>
  <c r="CI191" i="12"/>
  <c r="CC191" i="12" s="1"/>
  <c r="CG194" i="12"/>
  <c r="CA194" i="12" s="1"/>
  <c r="CK195" i="12"/>
  <c r="CE195" i="12" s="1"/>
  <c r="C197" i="12"/>
  <c r="CJ197" i="12"/>
  <c r="CD197" i="12" s="1"/>
  <c r="AW200" i="12" s="1"/>
  <c r="C199" i="12"/>
  <c r="CH198" i="12"/>
  <c r="CB198" i="12" s="1"/>
  <c r="C201" i="12"/>
  <c r="CH202" i="12"/>
  <c r="CB202" i="12" s="1"/>
  <c r="C205" i="12"/>
  <c r="CG202" i="12"/>
  <c r="CA202" i="12" s="1"/>
  <c r="CL218" i="12"/>
  <c r="CF218" i="12" s="1"/>
  <c r="CJ220" i="12"/>
  <c r="CD220" i="12" s="1"/>
  <c r="CK220" i="12"/>
  <c r="CE220" i="12" s="1"/>
  <c r="AW223" i="12" s="1"/>
  <c r="CL220" i="12"/>
  <c r="CF220" i="12" s="1"/>
  <c r="CI220" i="12"/>
  <c r="CC220" i="12" s="1"/>
  <c r="CJ221" i="12"/>
  <c r="CD221" i="12" s="1"/>
  <c r="CI221" i="12"/>
  <c r="CC221" i="12" s="1"/>
  <c r="AW224" i="12" s="1"/>
  <c r="CL221" i="12"/>
  <c r="CF221" i="12" s="1"/>
  <c r="CI255" i="12"/>
  <c r="CC255" i="12" s="1"/>
  <c r="AV255" i="12" s="1"/>
  <c r="AV260" i="12"/>
  <c r="CI263" i="12"/>
  <c r="CC263" i="12" s="1"/>
  <c r="AV263" i="12" s="1"/>
  <c r="CH263" i="12"/>
  <c r="CB263" i="12" s="1"/>
  <c r="CI267" i="12"/>
  <c r="CC267" i="12" s="1"/>
  <c r="CH267" i="12"/>
  <c r="CB267" i="12" s="1"/>
  <c r="AV267" i="12" s="1"/>
  <c r="CI277" i="12"/>
  <c r="CC277" i="12" s="1"/>
  <c r="CG280" i="12"/>
  <c r="CA280" i="12" s="1"/>
  <c r="CI280" i="12"/>
  <c r="CC280" i="12" s="1"/>
  <c r="CH280" i="12"/>
  <c r="CB280" i="12" s="1"/>
  <c r="CJ280" i="12"/>
  <c r="CD280" i="12" s="1"/>
  <c r="CH281" i="12"/>
  <c r="CB281" i="12" s="1"/>
  <c r="CJ224" i="12"/>
  <c r="CD224" i="12" s="1"/>
  <c r="CK224" i="12"/>
  <c r="CE224" i="12" s="1"/>
  <c r="AW227" i="12" s="1"/>
  <c r="CJ229" i="12"/>
  <c r="CD229" i="12" s="1"/>
  <c r="CI229" i="12"/>
  <c r="CC229" i="12" s="1"/>
  <c r="CI258" i="12"/>
  <c r="CC258" i="12" s="1"/>
  <c r="CH258" i="12"/>
  <c r="CB258" i="12" s="1"/>
  <c r="AV258" i="12" s="1"/>
  <c r="AV265" i="12"/>
  <c r="CH279" i="12"/>
  <c r="CB279" i="12" s="1"/>
  <c r="CI279" i="12"/>
  <c r="CC279" i="12" s="1"/>
  <c r="CG279" i="12"/>
  <c r="CA279" i="12" s="1"/>
  <c r="CD15" i="12"/>
  <c r="CI203" i="12"/>
  <c r="CC203" i="12" s="1"/>
  <c r="AW206" i="12" s="1"/>
  <c r="CI204" i="12"/>
  <c r="CC204" i="12" s="1"/>
  <c r="CI205" i="12"/>
  <c r="CC205" i="12" s="1"/>
  <c r="AW208" i="12" s="1"/>
  <c r="CJ206" i="12"/>
  <c r="CD206" i="12" s="1"/>
  <c r="AW209" i="12" s="1"/>
  <c r="CJ207" i="12"/>
  <c r="CD207" i="12" s="1"/>
  <c r="AW210" i="12" s="1"/>
  <c r="CJ208" i="12"/>
  <c r="CD208" i="12" s="1"/>
  <c r="CJ209" i="12"/>
  <c r="CD209" i="12" s="1"/>
  <c r="CJ210" i="12"/>
  <c r="CD210" i="12" s="1"/>
  <c r="CJ211" i="12"/>
  <c r="CD211" i="12" s="1"/>
  <c r="AW214" i="12" s="1"/>
  <c r="CJ212" i="12"/>
  <c r="CD212" i="12" s="1"/>
  <c r="AW215" i="12" s="1"/>
  <c r="CJ213" i="12"/>
  <c r="CD213" i="12" s="1"/>
  <c r="AW216" i="12" s="1"/>
  <c r="CJ214" i="12"/>
  <c r="CD214" i="12" s="1"/>
  <c r="AW217" i="12" s="1"/>
  <c r="CJ215" i="12"/>
  <c r="CD215" i="12" s="1"/>
  <c r="AW218" i="12" s="1"/>
  <c r="CJ216" i="12"/>
  <c r="CD216" i="12" s="1"/>
  <c r="CJ217" i="12"/>
  <c r="CD217" i="12" s="1"/>
  <c r="CH224" i="12"/>
  <c r="CB224" i="12" s="1"/>
  <c r="CG229" i="12"/>
  <c r="CA229" i="12" s="1"/>
  <c r="AW232" i="12" s="1"/>
  <c r="CJ228" i="12"/>
  <c r="CD228" i="12" s="1"/>
  <c r="AW231" i="12" s="1"/>
  <c r="CK228" i="12"/>
  <c r="CE228" i="12" s="1"/>
  <c r="C240" i="12"/>
  <c r="CI259" i="12"/>
  <c r="CC259" i="12" s="1"/>
  <c r="AV259" i="12" s="1"/>
  <c r="CJ279" i="12"/>
  <c r="CD279" i="12" s="1"/>
  <c r="C282" i="12"/>
  <c r="C248" i="12"/>
  <c r="AV269" i="12"/>
  <c r="C278" i="12"/>
  <c r="C283" i="12"/>
  <c r="D296" i="11"/>
  <c r="C296" i="11"/>
  <c r="B296" i="11" s="1"/>
  <c r="D295" i="11"/>
  <c r="B295" i="11" s="1"/>
  <c r="C295" i="11"/>
  <c r="E290" i="11"/>
  <c r="D290" i="11"/>
  <c r="C290" i="11" s="1"/>
  <c r="E289" i="11"/>
  <c r="C289" i="11" s="1"/>
  <c r="D289" i="11"/>
  <c r="E288" i="11"/>
  <c r="D288" i="11"/>
  <c r="C288" i="11" s="1"/>
  <c r="CD283" i="11"/>
  <c r="E283" i="11"/>
  <c r="D283" i="11"/>
  <c r="CD282" i="11"/>
  <c r="E282" i="11"/>
  <c r="D282" i="11"/>
  <c r="E281" i="11"/>
  <c r="D281" i="11"/>
  <c r="C281" i="11" s="1"/>
  <c r="E280" i="11"/>
  <c r="D280" i="11"/>
  <c r="C280" i="11" s="1"/>
  <c r="E279" i="11"/>
  <c r="C279" i="11" s="1"/>
  <c r="D279" i="11"/>
  <c r="E278" i="11"/>
  <c r="D278" i="11"/>
  <c r="CJ277" i="11"/>
  <c r="CD277" i="11" s="1"/>
  <c r="E277" i="11"/>
  <c r="C277" i="11" s="1"/>
  <c r="D277" i="11"/>
  <c r="CI276" i="11"/>
  <c r="CC276" i="11" s="1"/>
  <c r="CH276" i="11"/>
  <c r="CG276" i="11"/>
  <c r="CB276" i="11"/>
  <c r="CA276" i="11"/>
  <c r="E276" i="11"/>
  <c r="CJ276" i="11" s="1"/>
  <c r="CD276" i="11" s="1"/>
  <c r="C276" i="11"/>
  <c r="CI271" i="11"/>
  <c r="CC271" i="11" s="1"/>
  <c r="CG271" i="11"/>
  <c r="CA271" i="11"/>
  <c r="E271" i="11"/>
  <c r="D271" i="11"/>
  <c r="C271" i="11"/>
  <c r="CH271" i="11" s="1"/>
  <c r="CB271" i="11" s="1"/>
  <c r="CH270" i="11"/>
  <c r="CB270" i="11" s="1"/>
  <c r="AV270" i="11" s="1"/>
  <c r="CG270" i="11"/>
  <c r="CA270" i="11"/>
  <c r="E270" i="11"/>
  <c r="D270" i="11"/>
  <c r="C270" i="11"/>
  <c r="CI270" i="11" s="1"/>
  <c r="CC270" i="11" s="1"/>
  <c r="CI269" i="11"/>
  <c r="CC269" i="11" s="1"/>
  <c r="CG269" i="11"/>
  <c r="CA269" i="11"/>
  <c r="E269" i="11"/>
  <c r="D269" i="11"/>
  <c r="C269" i="11"/>
  <c r="CH269" i="11" s="1"/>
  <c r="CB269" i="11" s="1"/>
  <c r="CG268" i="11"/>
  <c r="CA268" i="11" s="1"/>
  <c r="E268" i="11"/>
  <c r="C268" i="11" s="1"/>
  <c r="D268" i="11"/>
  <c r="CG267" i="11"/>
  <c r="CA267" i="11"/>
  <c r="E267" i="11"/>
  <c r="D267" i="11"/>
  <c r="C267" i="11" s="1"/>
  <c r="CH266" i="11"/>
  <c r="CB266" i="11" s="1"/>
  <c r="CG266" i="11"/>
  <c r="CA266" i="11" s="1"/>
  <c r="AV266" i="11"/>
  <c r="E266" i="11"/>
  <c r="C266" i="11" s="1"/>
  <c r="CI266" i="11" s="1"/>
  <c r="CC266" i="11" s="1"/>
  <c r="D266" i="11"/>
  <c r="CH265" i="11"/>
  <c r="CB265" i="11" s="1"/>
  <c r="CG265" i="11"/>
  <c r="CA265" i="11"/>
  <c r="E265" i="11"/>
  <c r="C265" i="11" s="1"/>
  <c r="CI265" i="11" s="1"/>
  <c r="CC265" i="11" s="1"/>
  <c r="D265" i="11"/>
  <c r="CG264" i="11"/>
  <c r="CA264" i="11" s="1"/>
  <c r="E264" i="11"/>
  <c r="D264" i="11"/>
  <c r="C264" i="11"/>
  <c r="CG263" i="11"/>
  <c r="CA263" i="11"/>
  <c r="E263" i="11"/>
  <c r="D263" i="11"/>
  <c r="C263" i="11" s="1"/>
  <c r="CH262" i="11"/>
  <c r="CB262" i="11" s="1"/>
  <c r="CG262" i="11"/>
  <c r="CC262" i="11"/>
  <c r="AV262" i="11" s="1"/>
  <c r="CA262" i="11"/>
  <c r="E262" i="11"/>
  <c r="C262" i="11" s="1"/>
  <c r="CI262" i="11" s="1"/>
  <c r="CI261" i="11"/>
  <c r="CC261" i="11" s="1"/>
  <c r="CH261" i="11"/>
  <c r="CB261" i="11" s="1"/>
  <c r="CG261" i="11"/>
  <c r="CA261" i="11"/>
  <c r="AV261" i="11"/>
  <c r="E261" i="11"/>
  <c r="C261" i="11"/>
  <c r="CH260" i="11"/>
  <c r="CB260" i="11" s="1"/>
  <c r="CG260" i="11"/>
  <c r="CA260" i="11"/>
  <c r="E260" i="11"/>
  <c r="C260" i="11" s="1"/>
  <c r="CI260" i="11" s="1"/>
  <c r="CC260" i="11" s="1"/>
  <c r="CG259" i="11"/>
  <c r="CA259" i="11" s="1"/>
  <c r="E259" i="11"/>
  <c r="C259" i="11"/>
  <c r="CH259" i="11" s="1"/>
  <c r="CB259" i="11" s="1"/>
  <c r="CG258" i="11"/>
  <c r="CA258" i="11" s="1"/>
  <c r="E258" i="11"/>
  <c r="C258" i="11" s="1"/>
  <c r="CI257" i="11"/>
  <c r="CC257" i="11" s="1"/>
  <c r="CH257" i="11"/>
  <c r="CB257" i="11" s="1"/>
  <c r="AV257" i="11" s="1"/>
  <c r="CG257" i="11"/>
  <c r="CA257" i="11"/>
  <c r="E257" i="11"/>
  <c r="C257" i="11"/>
  <c r="CI256" i="11"/>
  <c r="CC256" i="11" s="1"/>
  <c r="CH256" i="11"/>
  <c r="CB256" i="11" s="1"/>
  <c r="CG256" i="11"/>
  <c r="CA256" i="11"/>
  <c r="E256" i="11"/>
  <c r="C256" i="11"/>
  <c r="CG255" i="11"/>
  <c r="CA255" i="11" s="1"/>
  <c r="E255" i="11"/>
  <c r="C255" i="11" s="1"/>
  <c r="CH255" i="11" s="1"/>
  <c r="CB255" i="11" s="1"/>
  <c r="CH254" i="11"/>
  <c r="CB254" i="11" s="1"/>
  <c r="AV254" i="11" s="1"/>
  <c r="CG254" i="11"/>
  <c r="CA254" i="11" s="1"/>
  <c r="E254" i="11"/>
  <c r="C254" i="11" s="1"/>
  <c r="CI254" i="11" s="1"/>
  <c r="CC254" i="11" s="1"/>
  <c r="AU253" i="11"/>
  <c r="AT253" i="11"/>
  <c r="AS253" i="11"/>
  <c r="AR253" i="11"/>
  <c r="AQ253" i="11"/>
  <c r="AP253" i="11"/>
  <c r="AO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AA253" i="11"/>
  <c r="Z253" i="11"/>
  <c r="Y253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D253" i="11" s="1"/>
  <c r="E253" i="11"/>
  <c r="C253" i="11"/>
  <c r="E248" i="11"/>
  <c r="D248" i="11"/>
  <c r="E247" i="11"/>
  <c r="D247" i="11"/>
  <c r="C247" i="11" s="1"/>
  <c r="E246" i="11"/>
  <c r="D246" i="11"/>
  <c r="C246" i="11"/>
  <c r="E245" i="11"/>
  <c r="D245" i="11"/>
  <c r="C245" i="11"/>
  <c r="E240" i="11"/>
  <c r="D240" i="11"/>
  <c r="E239" i="11"/>
  <c r="D239" i="11"/>
  <c r="C239" i="11"/>
  <c r="E238" i="11"/>
  <c r="D238" i="11"/>
  <c r="C238" i="11"/>
  <c r="E237" i="11"/>
  <c r="C237" i="11" s="1"/>
  <c r="D237" i="11"/>
  <c r="E233" i="11"/>
  <c r="D233" i="11"/>
  <c r="E232" i="11"/>
  <c r="C232" i="11" s="1"/>
  <c r="D232" i="11"/>
  <c r="E231" i="11"/>
  <c r="C231" i="11" s="1"/>
  <c r="D231" i="11"/>
  <c r="E230" i="11"/>
  <c r="D230" i="11"/>
  <c r="CL229" i="11"/>
  <c r="CF229" i="11" s="1"/>
  <c r="CK229" i="11"/>
  <c r="CE229" i="11" s="1"/>
  <c r="CH229" i="11"/>
  <c r="CB229" i="11" s="1"/>
  <c r="E229" i="11"/>
  <c r="D229" i="11"/>
  <c r="C229" i="11"/>
  <c r="CL228" i="11"/>
  <c r="CF228" i="11" s="1"/>
  <c r="CI228" i="11"/>
  <c r="CH228" i="11"/>
  <c r="CB228" i="11" s="1"/>
  <c r="CG228" i="11"/>
  <c r="CA228" i="11" s="1"/>
  <c r="CC228" i="11"/>
  <c r="E228" i="11"/>
  <c r="D228" i="11"/>
  <c r="E227" i="11"/>
  <c r="C227" i="11" s="1"/>
  <c r="D227" i="11"/>
  <c r="CH226" i="11"/>
  <c r="CB226" i="11" s="1"/>
  <c r="CG226" i="11"/>
  <c r="CA226" i="11"/>
  <c r="E226" i="11"/>
  <c r="CG223" i="11" s="1"/>
  <c r="CA223" i="11" s="1"/>
  <c r="D226" i="11"/>
  <c r="C226" i="11"/>
  <c r="CG225" i="11"/>
  <c r="CA225" i="11" s="1"/>
  <c r="E225" i="11"/>
  <c r="D225" i="11"/>
  <c r="C225" i="11"/>
  <c r="CJ222" i="11" s="1"/>
  <c r="CL224" i="11"/>
  <c r="CF224" i="11" s="1"/>
  <c r="CI224" i="11"/>
  <c r="CC224" i="11" s="1"/>
  <c r="CG224" i="11"/>
  <c r="CA224" i="11" s="1"/>
  <c r="E224" i="11"/>
  <c r="CG221" i="11" s="1"/>
  <c r="D224" i="11"/>
  <c r="C224" i="11"/>
  <c r="CH223" i="11"/>
  <c r="CB223" i="11" s="1"/>
  <c r="E223" i="11"/>
  <c r="C223" i="11" s="1"/>
  <c r="D223" i="11"/>
  <c r="CL222" i="11"/>
  <c r="CF222" i="11" s="1"/>
  <c r="CK222" i="11"/>
  <c r="CI222" i="11"/>
  <c r="CC222" i="11" s="1"/>
  <c r="CH222" i="11"/>
  <c r="CB222" i="11" s="1"/>
  <c r="CG222" i="11"/>
  <c r="CA222" i="11" s="1"/>
  <c r="AW225" i="11" s="1"/>
  <c r="CE222" i="11"/>
  <c r="CD222" i="11"/>
  <c r="E222" i="11"/>
  <c r="D222" i="11"/>
  <c r="CK221" i="11"/>
  <c r="CE221" i="11" s="1"/>
  <c r="CH221" i="11"/>
  <c r="CB221" i="11" s="1"/>
  <c r="CA221" i="11"/>
  <c r="E221" i="11"/>
  <c r="D221" i="11"/>
  <c r="C221" i="11"/>
  <c r="CH220" i="11"/>
  <c r="CB220" i="11" s="1"/>
  <c r="CG220" i="11"/>
  <c r="CA220" i="11" s="1"/>
  <c r="E220" i="11"/>
  <c r="D220" i="11"/>
  <c r="C220" i="11" s="1"/>
  <c r="CI217" i="11" s="1"/>
  <c r="CG219" i="11"/>
  <c r="CA219" i="11" s="1"/>
  <c r="E219" i="11"/>
  <c r="D219" i="11"/>
  <c r="C219" i="11" s="1"/>
  <c r="CI216" i="11" s="1"/>
  <c r="CK218" i="11"/>
  <c r="CE218" i="11" s="1"/>
  <c r="CH218" i="11"/>
  <c r="CG218" i="11"/>
  <c r="CA218" i="11" s="1"/>
  <c r="CB218" i="11"/>
  <c r="E218" i="11"/>
  <c r="D218" i="11"/>
  <c r="C218" i="11" s="1"/>
  <c r="CI215" i="11" s="1"/>
  <c r="CL217" i="11"/>
  <c r="CK217" i="11"/>
  <c r="CE217" i="11" s="1"/>
  <c r="CH217" i="11"/>
  <c r="CG217" i="11"/>
  <c r="CA217" i="11" s="1"/>
  <c r="CF217" i="11"/>
  <c r="CC217" i="11"/>
  <c r="CB217" i="11"/>
  <c r="E217" i="11"/>
  <c r="D217" i="11"/>
  <c r="C217" i="11" s="1"/>
  <c r="CI214" i="11" s="1"/>
  <c r="CL216" i="11"/>
  <c r="CK216" i="11"/>
  <c r="CE216" i="11" s="1"/>
  <c r="CH216" i="11"/>
  <c r="CG216" i="11"/>
  <c r="CA216" i="11" s="1"/>
  <c r="CF216" i="11"/>
  <c r="CC216" i="11"/>
  <c r="CB216" i="11"/>
  <c r="E216" i="11"/>
  <c r="D216" i="11"/>
  <c r="C216" i="11" s="1"/>
  <c r="CI213" i="11" s="1"/>
  <c r="CL215" i="11"/>
  <c r="CK215" i="11"/>
  <c r="CE215" i="11" s="1"/>
  <c r="CH215" i="11"/>
  <c r="CG215" i="11"/>
  <c r="CA215" i="11" s="1"/>
  <c r="CF215" i="11"/>
  <c r="CC215" i="11"/>
  <c r="CB215" i="11"/>
  <c r="E215" i="11"/>
  <c r="D215" i="11"/>
  <c r="C215" i="11" s="1"/>
  <c r="CI212" i="11" s="1"/>
  <c r="CL214" i="11"/>
  <c r="CK214" i="11"/>
  <c r="CE214" i="11" s="1"/>
  <c r="CH214" i="11"/>
  <c r="CG214" i="11"/>
  <c r="CA214" i="11" s="1"/>
  <c r="CF214" i="11"/>
  <c r="CC214" i="11"/>
  <c r="CB214" i="11"/>
  <c r="E214" i="11"/>
  <c r="D214" i="11"/>
  <c r="C214" i="11" s="1"/>
  <c r="CI211" i="11" s="1"/>
  <c r="CL213" i="11"/>
  <c r="CK213" i="11"/>
  <c r="CE213" i="11" s="1"/>
  <c r="CH213" i="11"/>
  <c r="CG213" i="11"/>
  <c r="CA213" i="11" s="1"/>
  <c r="CF213" i="11"/>
  <c r="CC213" i="11"/>
  <c r="CB213" i="11"/>
  <c r="E213" i="11"/>
  <c r="D213" i="11"/>
  <c r="C213" i="11" s="1"/>
  <c r="CI210" i="11" s="1"/>
  <c r="CL212" i="11"/>
  <c r="CK212" i="11"/>
  <c r="CE212" i="11" s="1"/>
  <c r="CH212" i="11"/>
  <c r="CG212" i="11"/>
  <c r="CA212" i="11" s="1"/>
  <c r="CF212" i="11"/>
  <c r="CC212" i="11"/>
  <c r="CB212" i="11"/>
  <c r="E212" i="11"/>
  <c r="D212" i="11"/>
  <c r="C212" i="11" s="1"/>
  <c r="CI209" i="11" s="1"/>
  <c r="CL211" i="11"/>
  <c r="CK211" i="11"/>
  <c r="CE211" i="11" s="1"/>
  <c r="CH211" i="11"/>
  <c r="CG211" i="11"/>
  <c r="CA211" i="11" s="1"/>
  <c r="CF211" i="11"/>
  <c r="CC211" i="11"/>
  <c r="CB211" i="11"/>
  <c r="E211" i="11"/>
  <c r="D211" i="11"/>
  <c r="C211" i="11" s="1"/>
  <c r="CI208" i="11" s="1"/>
  <c r="CL210" i="11"/>
  <c r="CK210" i="11"/>
  <c r="CE210" i="11" s="1"/>
  <c r="CH210" i="11"/>
  <c r="CG210" i="11"/>
  <c r="CA210" i="11" s="1"/>
  <c r="CF210" i="11"/>
  <c r="CC210" i="11"/>
  <c r="CB210" i="11"/>
  <c r="E210" i="11"/>
  <c r="D210" i="11"/>
  <c r="C210" i="11" s="1"/>
  <c r="CI207" i="11" s="1"/>
  <c r="CL209" i="11"/>
  <c r="CK209" i="11"/>
  <c r="CE209" i="11" s="1"/>
  <c r="CH209" i="11"/>
  <c r="CG209" i="11"/>
  <c r="CA209" i="11" s="1"/>
  <c r="CF209" i="11"/>
  <c r="CC209" i="11"/>
  <c r="CB209" i="11"/>
  <c r="E209" i="11"/>
  <c r="D209" i="11"/>
  <c r="C209" i="11" s="1"/>
  <c r="CI206" i="11" s="1"/>
  <c r="CL208" i="11"/>
  <c r="CK208" i="11"/>
  <c r="CE208" i="11" s="1"/>
  <c r="CH208" i="11"/>
  <c r="CG208" i="11"/>
  <c r="CA208" i="11" s="1"/>
  <c r="CF208" i="11"/>
  <c r="CC208" i="11"/>
  <c r="CB208" i="11"/>
  <c r="E208" i="11"/>
  <c r="CH205" i="11" s="1"/>
  <c r="D208" i="11"/>
  <c r="C208" i="11" s="1"/>
  <c r="CL205" i="11" s="1"/>
  <c r="CL207" i="11"/>
  <c r="CK207" i="11"/>
  <c r="CE207" i="11" s="1"/>
  <c r="CH207" i="11"/>
  <c r="CG207" i="11"/>
  <c r="CA207" i="11" s="1"/>
  <c r="CF207" i="11"/>
  <c r="CC207" i="11"/>
  <c r="CB207" i="11"/>
  <c r="E207" i="11"/>
  <c r="CH204" i="11" s="1"/>
  <c r="D207" i="11"/>
  <c r="C207" i="11" s="1"/>
  <c r="CL204" i="11" s="1"/>
  <c r="CL206" i="11"/>
  <c r="CK206" i="11"/>
  <c r="CE206" i="11" s="1"/>
  <c r="CH206" i="11"/>
  <c r="CG206" i="11"/>
  <c r="CA206" i="11" s="1"/>
  <c r="CF206" i="11"/>
  <c r="CC206" i="11"/>
  <c r="CB206" i="11"/>
  <c r="E206" i="11"/>
  <c r="CH203" i="11" s="1"/>
  <c r="C206" i="11"/>
  <c r="CL203" i="11" s="1"/>
  <c r="CK205" i="11"/>
  <c r="CJ205" i="11"/>
  <c r="CD205" i="11" s="1"/>
  <c r="CG205" i="11"/>
  <c r="CF205" i="11"/>
  <c r="CE205" i="11"/>
  <c r="CB205" i="11"/>
  <c r="CA205" i="11"/>
  <c r="E205" i="11"/>
  <c r="D205" i="11"/>
  <c r="CK204" i="11"/>
  <c r="CJ204" i="11"/>
  <c r="CD204" i="11" s="1"/>
  <c r="CG204" i="11"/>
  <c r="CF204" i="11"/>
  <c r="CE204" i="11"/>
  <c r="CB204" i="11"/>
  <c r="CA204" i="11"/>
  <c r="E204" i="11"/>
  <c r="D204" i="11"/>
  <c r="CK203" i="11"/>
  <c r="CJ203" i="11"/>
  <c r="CD203" i="11" s="1"/>
  <c r="CG203" i="11"/>
  <c r="CF203" i="11"/>
  <c r="CE203" i="11"/>
  <c r="CB203" i="11"/>
  <c r="CA203" i="11"/>
  <c r="E203" i="11"/>
  <c r="D203" i="11"/>
  <c r="E202" i="11"/>
  <c r="D202" i="11"/>
  <c r="E201" i="11"/>
  <c r="D201" i="11"/>
  <c r="E200" i="11"/>
  <c r="CH197" i="11" s="1"/>
  <c r="D200" i="11"/>
  <c r="C200" i="11"/>
  <c r="CG199" i="11"/>
  <c r="CA199" i="11"/>
  <c r="E199" i="11"/>
  <c r="CH196" i="11" s="1"/>
  <c r="D199" i="11"/>
  <c r="CG198" i="11"/>
  <c r="CA198" i="11"/>
  <c r="E198" i="11"/>
  <c r="CH195" i="11" s="1"/>
  <c r="D198" i="11"/>
  <c r="C198" i="11"/>
  <c r="CK197" i="11"/>
  <c r="CG197" i="11"/>
  <c r="CE197" i="11"/>
  <c r="CB197" i="11"/>
  <c r="CA197" i="11"/>
  <c r="E197" i="11"/>
  <c r="CH194" i="11" s="1"/>
  <c r="D197" i="11"/>
  <c r="CG196" i="11"/>
  <c r="CB196" i="11"/>
  <c r="CA196" i="11"/>
  <c r="CG195" i="11"/>
  <c r="CB195" i="11"/>
  <c r="CA195" i="11"/>
  <c r="E195" i="11"/>
  <c r="D195" i="11"/>
  <c r="C195" i="11"/>
  <c r="CB194" i="11"/>
  <c r="CL192" i="11"/>
  <c r="CK192" i="11"/>
  <c r="CI192" i="11"/>
  <c r="CC192" i="11" s="1"/>
  <c r="CH192" i="11"/>
  <c r="CG192" i="11"/>
  <c r="CF192" i="11"/>
  <c r="CE192" i="11"/>
  <c r="CB192" i="11"/>
  <c r="CA192" i="11"/>
  <c r="CJ191" i="11"/>
  <c r="CD191" i="11" s="1"/>
  <c r="CF191" i="11"/>
  <c r="BZ191" i="11"/>
  <c r="E191" i="11"/>
  <c r="D191" i="11"/>
  <c r="C191" i="11"/>
  <c r="CJ190" i="11"/>
  <c r="CD190" i="11" s="1"/>
  <c r="CF190" i="11"/>
  <c r="BZ190" i="11"/>
  <c r="E190" i="11"/>
  <c r="D190" i="11"/>
  <c r="C190" i="11"/>
  <c r="CJ189" i="11"/>
  <c r="CD189" i="11" s="1"/>
  <c r="CF189" i="11"/>
  <c r="BZ189" i="11"/>
  <c r="E189" i="11"/>
  <c r="D189" i="11"/>
  <c r="C189" i="11"/>
  <c r="CJ188" i="11"/>
  <c r="CD188" i="11" s="1"/>
  <c r="CF188" i="11"/>
  <c r="BZ188" i="11"/>
  <c r="E188" i="11"/>
  <c r="D188" i="11"/>
  <c r="C188" i="11"/>
  <c r="CJ187" i="11"/>
  <c r="CD187" i="11" s="1"/>
  <c r="CF187" i="11"/>
  <c r="BZ187" i="11"/>
  <c r="E187" i="11"/>
  <c r="D187" i="11"/>
  <c r="C187" i="11"/>
  <c r="CJ186" i="11"/>
  <c r="CD186" i="11" s="1"/>
  <c r="CF186" i="11"/>
  <c r="BZ186" i="11"/>
  <c r="E186" i="11"/>
  <c r="D186" i="11"/>
  <c r="C186" i="11"/>
  <c r="CJ185" i="11"/>
  <c r="CD185" i="11" s="1"/>
  <c r="CF185" i="11"/>
  <c r="BZ185" i="11"/>
  <c r="E185" i="11"/>
  <c r="D185" i="11"/>
  <c r="C185" i="11"/>
  <c r="E184" i="11"/>
  <c r="D184" i="11"/>
  <c r="C184" i="11"/>
  <c r="CK184" i="11" s="1"/>
  <c r="CE184" i="11" s="1"/>
  <c r="E183" i="11"/>
  <c r="D183" i="11"/>
  <c r="C183" i="11" s="1"/>
  <c r="E182" i="11"/>
  <c r="C182" i="11" s="1"/>
  <c r="D182" i="11"/>
  <c r="E181" i="11"/>
  <c r="CF181" i="11" s="1"/>
  <c r="BZ181" i="11" s="1"/>
  <c r="D181" i="11"/>
  <c r="E180" i="11"/>
  <c r="CF180" i="11" s="1"/>
  <c r="BZ180" i="11" s="1"/>
  <c r="D180" i="11"/>
  <c r="E179" i="11"/>
  <c r="CF179" i="11" s="1"/>
  <c r="BZ179" i="11" s="1"/>
  <c r="D179" i="11"/>
  <c r="E178" i="11"/>
  <c r="CF178" i="11" s="1"/>
  <c r="BZ178" i="11" s="1"/>
  <c r="D178" i="11"/>
  <c r="E177" i="11"/>
  <c r="CF177" i="11" s="1"/>
  <c r="BZ177" i="11" s="1"/>
  <c r="D177" i="11"/>
  <c r="E176" i="11"/>
  <c r="CF176" i="11" s="1"/>
  <c r="BZ176" i="11" s="1"/>
  <c r="D176" i="11"/>
  <c r="E175" i="11"/>
  <c r="CF175" i="11" s="1"/>
  <c r="BZ175" i="11" s="1"/>
  <c r="D175" i="11"/>
  <c r="E174" i="11"/>
  <c r="CF174" i="11" s="1"/>
  <c r="BZ174" i="11" s="1"/>
  <c r="D174" i="11"/>
  <c r="C174" i="11"/>
  <c r="CI174" i="11" s="1"/>
  <c r="CC174" i="11" s="1"/>
  <c r="CE173" i="11"/>
  <c r="BZ173" i="11"/>
  <c r="E173" i="11"/>
  <c r="CF173" i="11" s="1"/>
  <c r="D173" i="11"/>
  <c r="C173" i="11"/>
  <c r="CK173" i="11" s="1"/>
  <c r="E172" i="11"/>
  <c r="C172" i="11" s="1"/>
  <c r="D172" i="11"/>
  <c r="E171" i="11"/>
  <c r="CF171" i="11" s="1"/>
  <c r="BZ171" i="11" s="1"/>
  <c r="D171" i="11"/>
  <c r="E170" i="11"/>
  <c r="CF170" i="11" s="1"/>
  <c r="BZ170" i="11" s="1"/>
  <c r="D170" i="11"/>
  <c r="E169" i="11"/>
  <c r="CF169" i="11" s="1"/>
  <c r="BZ169" i="11" s="1"/>
  <c r="D169" i="11"/>
  <c r="E168" i="11"/>
  <c r="CF168" i="11" s="1"/>
  <c r="BZ168" i="11" s="1"/>
  <c r="D168" i="11"/>
  <c r="E167" i="11"/>
  <c r="CF167" i="11" s="1"/>
  <c r="BZ167" i="11" s="1"/>
  <c r="D167" i="11"/>
  <c r="E166" i="11"/>
  <c r="CF166" i="11" s="1"/>
  <c r="BZ166" i="11" s="1"/>
  <c r="D166" i="11"/>
  <c r="E165" i="11"/>
  <c r="CF165" i="11" s="1"/>
  <c r="BZ165" i="11" s="1"/>
  <c r="D165" i="11"/>
  <c r="E164" i="11"/>
  <c r="C164" i="11" s="1"/>
  <c r="CI163" i="11"/>
  <c r="CH163" i="11"/>
  <c r="CB163" i="11" s="1"/>
  <c r="CD163" i="11"/>
  <c r="CC163" i="11"/>
  <c r="E163" i="11"/>
  <c r="CF163" i="11" s="1"/>
  <c r="BZ163" i="11" s="1"/>
  <c r="D163" i="11"/>
  <c r="C163" i="11"/>
  <c r="CJ163" i="11" s="1"/>
  <c r="CI162" i="11"/>
  <c r="CC162" i="11" s="1"/>
  <c r="CD162" i="11"/>
  <c r="BZ162" i="11"/>
  <c r="E162" i="11"/>
  <c r="CF162" i="11" s="1"/>
  <c r="D162" i="11"/>
  <c r="C162" i="11"/>
  <c r="CJ162" i="11" s="1"/>
  <c r="BZ161" i="11"/>
  <c r="E161" i="11"/>
  <c r="CF161" i="11" s="1"/>
  <c r="D161" i="11"/>
  <c r="C161" i="11"/>
  <c r="CJ161" i="11" s="1"/>
  <c r="CD161" i="11" s="1"/>
  <c r="E160" i="11"/>
  <c r="CF160" i="11" s="1"/>
  <c r="BZ160" i="11" s="1"/>
  <c r="D160" i="11"/>
  <c r="C160" i="11" s="1"/>
  <c r="CI159" i="11"/>
  <c r="CH159" i="11"/>
  <c r="CB159" i="11" s="1"/>
  <c r="CD159" i="11"/>
  <c r="CC159" i="11"/>
  <c r="E159" i="11"/>
  <c r="CF159" i="11" s="1"/>
  <c r="BZ159" i="11" s="1"/>
  <c r="D159" i="11"/>
  <c r="C159" i="11"/>
  <c r="CJ159" i="11" s="1"/>
  <c r="CI158" i="11"/>
  <c r="CC158" i="11" s="1"/>
  <c r="CD158" i="11"/>
  <c r="BZ158" i="11"/>
  <c r="E158" i="11"/>
  <c r="CF158" i="11" s="1"/>
  <c r="D158" i="11"/>
  <c r="C158" i="11"/>
  <c r="CJ158" i="11" s="1"/>
  <c r="BZ157" i="11"/>
  <c r="E157" i="11"/>
  <c r="CF157" i="11" s="1"/>
  <c r="D157" i="11"/>
  <c r="C157" i="11"/>
  <c r="CJ157" i="11" s="1"/>
  <c r="CD157" i="11" s="1"/>
  <c r="E156" i="11"/>
  <c r="CF156" i="11" s="1"/>
  <c r="BZ156" i="11" s="1"/>
  <c r="D156" i="11"/>
  <c r="C156" i="11" s="1"/>
  <c r="CI155" i="11"/>
  <c r="CH155" i="11"/>
  <c r="CB155" i="11" s="1"/>
  <c r="CD155" i="11"/>
  <c r="CC155" i="11"/>
  <c r="E155" i="11"/>
  <c r="CF155" i="11" s="1"/>
  <c r="BZ155" i="11" s="1"/>
  <c r="D155" i="11"/>
  <c r="C155" i="11"/>
  <c r="CJ155" i="11" s="1"/>
  <c r="CJ153" i="11"/>
  <c r="CD153" i="11" s="1"/>
  <c r="CF153" i="11"/>
  <c r="BZ153" i="11"/>
  <c r="E153" i="11"/>
  <c r="D153" i="11"/>
  <c r="C153" i="11"/>
  <c r="E147" i="11"/>
  <c r="C147" i="11" s="1"/>
  <c r="D147" i="11"/>
  <c r="E146" i="11"/>
  <c r="D146" i="11"/>
  <c r="C146" i="11" s="1"/>
  <c r="E145" i="11"/>
  <c r="D145" i="11"/>
  <c r="C145" i="11"/>
  <c r="E144" i="11"/>
  <c r="D144" i="11"/>
  <c r="C144" i="11" s="1"/>
  <c r="O143" i="11"/>
  <c r="N143" i="11"/>
  <c r="M143" i="11"/>
  <c r="L143" i="11"/>
  <c r="K143" i="11"/>
  <c r="J143" i="11"/>
  <c r="I143" i="11"/>
  <c r="H143" i="11"/>
  <c r="G143" i="11"/>
  <c r="F143" i="11"/>
  <c r="E142" i="11"/>
  <c r="D142" i="11"/>
  <c r="C142" i="11" s="1"/>
  <c r="E141" i="11"/>
  <c r="E143" i="11" s="1"/>
  <c r="D141" i="11"/>
  <c r="C141" i="11"/>
  <c r="E140" i="11"/>
  <c r="D140" i="11"/>
  <c r="C140" i="11"/>
  <c r="C143" i="11" s="1"/>
  <c r="P136" i="11"/>
  <c r="N136" i="11"/>
  <c r="L136" i="11"/>
  <c r="P135" i="11"/>
  <c r="O135" i="11"/>
  <c r="N135" i="11"/>
  <c r="M135" i="11"/>
  <c r="L135" i="11"/>
  <c r="K135" i="11"/>
  <c r="J135" i="11"/>
  <c r="I135" i="11"/>
  <c r="H135" i="11"/>
  <c r="G135" i="11"/>
  <c r="F135" i="11"/>
  <c r="E134" i="11"/>
  <c r="D134" i="11"/>
  <c r="C134" i="11"/>
  <c r="E133" i="11"/>
  <c r="D133" i="11"/>
  <c r="C133" i="11" s="1"/>
  <c r="E132" i="11"/>
  <c r="D132" i="11"/>
  <c r="C132" i="11" s="1"/>
  <c r="E131" i="11"/>
  <c r="D131" i="11"/>
  <c r="C131" i="11"/>
  <c r="C135" i="11" s="1"/>
  <c r="P130" i="11"/>
  <c r="O130" i="11"/>
  <c r="O136" i="11" s="1"/>
  <c r="N130" i="11"/>
  <c r="M130" i="11"/>
  <c r="M136" i="11" s="1"/>
  <c r="L130" i="11"/>
  <c r="K130" i="11"/>
  <c r="K136" i="11" s="1"/>
  <c r="J130" i="11"/>
  <c r="J136" i="11" s="1"/>
  <c r="I130" i="11"/>
  <c r="I136" i="11" s="1"/>
  <c r="H130" i="11"/>
  <c r="H136" i="11" s="1"/>
  <c r="G130" i="11"/>
  <c r="G136" i="11" s="1"/>
  <c r="F130" i="11"/>
  <c r="F136" i="11" s="1"/>
  <c r="E130" i="11"/>
  <c r="E129" i="11"/>
  <c r="D129" i="11"/>
  <c r="C129" i="11"/>
  <c r="E128" i="11"/>
  <c r="D128" i="11"/>
  <c r="D130" i="11" s="1"/>
  <c r="C128" i="11"/>
  <c r="E127" i="11"/>
  <c r="C127" i="11" s="1"/>
  <c r="C130" i="11" s="1"/>
  <c r="D127" i="11"/>
  <c r="M122" i="11"/>
  <c r="M123" i="11" s="1"/>
  <c r="L122" i="11"/>
  <c r="L123" i="11" s="1"/>
  <c r="K122" i="11"/>
  <c r="J122" i="11"/>
  <c r="I122" i="11"/>
  <c r="I123" i="11" s="1"/>
  <c r="H122" i="11"/>
  <c r="H123" i="11" s="1"/>
  <c r="G122" i="11"/>
  <c r="F122" i="11"/>
  <c r="D122" i="11"/>
  <c r="E121" i="11"/>
  <c r="D121" i="11"/>
  <c r="C121" i="11"/>
  <c r="E120" i="11"/>
  <c r="D120" i="11"/>
  <c r="C120" i="11"/>
  <c r="E119" i="11"/>
  <c r="E122" i="11" s="1"/>
  <c r="D119" i="11"/>
  <c r="E118" i="11"/>
  <c r="D118" i="11"/>
  <c r="C118" i="11"/>
  <c r="M117" i="11"/>
  <c r="L117" i="11"/>
  <c r="K117" i="11"/>
  <c r="K123" i="11" s="1"/>
  <c r="J117" i="11"/>
  <c r="J123" i="11" s="1"/>
  <c r="I117" i="11"/>
  <c r="H117" i="11"/>
  <c r="G117" i="11"/>
  <c r="G123" i="11" s="1"/>
  <c r="F117" i="11"/>
  <c r="F123" i="11" s="1"/>
  <c r="E116" i="11"/>
  <c r="C116" i="11" s="1"/>
  <c r="D116" i="11"/>
  <c r="E115" i="11"/>
  <c r="D115" i="11"/>
  <c r="C115" i="11" s="1"/>
  <c r="E114" i="11"/>
  <c r="E117" i="11" s="1"/>
  <c r="D114" i="11"/>
  <c r="D117" i="11" s="1"/>
  <c r="D123" i="11" s="1"/>
  <c r="E110" i="11"/>
  <c r="D110" i="11"/>
  <c r="C110" i="11" s="1"/>
  <c r="CA107" i="11" s="1"/>
  <c r="E109" i="11"/>
  <c r="D109" i="11"/>
  <c r="C109" i="11"/>
  <c r="E108" i="11"/>
  <c r="D108" i="11"/>
  <c r="C108" i="11" s="1"/>
  <c r="E107" i="11"/>
  <c r="D107" i="11"/>
  <c r="E106" i="11"/>
  <c r="D106" i="11"/>
  <c r="C106" i="11"/>
  <c r="E101" i="11"/>
  <c r="D101" i="11"/>
  <c r="C101" i="11"/>
  <c r="E100" i="11"/>
  <c r="C100" i="11" s="1"/>
  <c r="D100" i="11"/>
  <c r="E99" i="11"/>
  <c r="D99" i="11"/>
  <c r="C99" i="11" s="1"/>
  <c r="E98" i="11"/>
  <c r="D98" i="11"/>
  <c r="C98" i="11"/>
  <c r="E97" i="11"/>
  <c r="D97" i="11"/>
  <c r="C97" i="11"/>
  <c r="E96" i="11"/>
  <c r="C96" i="11" s="1"/>
  <c r="D96" i="11"/>
  <c r="E91" i="11"/>
  <c r="D91" i="11"/>
  <c r="C91" i="11" s="1"/>
  <c r="E90" i="11"/>
  <c r="C90" i="11" s="1"/>
  <c r="D90" i="11"/>
  <c r="E89" i="11"/>
  <c r="D89" i="11"/>
  <c r="C89" i="11" s="1"/>
  <c r="E88" i="11"/>
  <c r="D88" i="11"/>
  <c r="C88" i="11"/>
  <c r="E87" i="11"/>
  <c r="D87" i="11"/>
  <c r="C87" i="11" s="1"/>
  <c r="E86" i="11"/>
  <c r="D86" i="11"/>
  <c r="C86" i="11" s="1"/>
  <c r="E81" i="11"/>
  <c r="D81" i="11"/>
  <c r="C81" i="11"/>
  <c r="E76" i="11"/>
  <c r="D76" i="11"/>
  <c r="C76" i="11"/>
  <c r="E75" i="11"/>
  <c r="D75" i="11"/>
  <c r="E74" i="11"/>
  <c r="D74" i="11"/>
  <c r="C74" i="11"/>
  <c r="E73" i="11"/>
  <c r="D73" i="11"/>
  <c r="C73" i="11"/>
  <c r="E68" i="11"/>
  <c r="C68" i="11" s="1"/>
  <c r="D68" i="11"/>
  <c r="E66" i="11"/>
  <c r="D66" i="11"/>
  <c r="C66" i="11" s="1"/>
  <c r="E65" i="11"/>
  <c r="D65" i="11"/>
  <c r="C65" i="11"/>
  <c r="E64" i="11"/>
  <c r="D64" i="11"/>
  <c r="C64" i="11"/>
  <c r="CA59" i="11"/>
  <c r="C59" i="11"/>
  <c r="CA54" i="11"/>
  <c r="C53" i="11"/>
  <c r="CG53" i="11" s="1"/>
  <c r="CA53" i="11" s="1"/>
  <c r="O53" i="11" s="1"/>
  <c r="C52" i="11"/>
  <c r="CG52" i="11" s="1"/>
  <c r="CA52" i="11" s="1"/>
  <c r="O52" i="11" s="1"/>
  <c r="CG51" i="11"/>
  <c r="CA51" i="11" s="1"/>
  <c r="O51" i="11" s="1"/>
  <c r="C51" i="11"/>
  <c r="CG50" i="11"/>
  <c r="CA50" i="11"/>
  <c r="O50" i="11" s="1"/>
  <c r="C50" i="11"/>
  <c r="C49" i="11"/>
  <c r="CG49" i="11" s="1"/>
  <c r="CA49" i="11" s="1"/>
  <c r="O49" i="11" s="1"/>
  <c r="C48" i="11"/>
  <c r="CG48" i="11" s="1"/>
  <c r="CA48" i="11" s="1"/>
  <c r="O48" i="11" s="1"/>
  <c r="CG47" i="11"/>
  <c r="CA47" i="11" s="1"/>
  <c r="O47" i="11" s="1"/>
  <c r="C47" i="11"/>
  <c r="CG46" i="11"/>
  <c r="CA46" i="11"/>
  <c r="O46" i="11" s="1"/>
  <c r="C46" i="11"/>
  <c r="C45" i="11"/>
  <c r="CG45" i="11" s="1"/>
  <c r="CA45" i="11" s="1"/>
  <c r="O45" i="11" s="1"/>
  <c r="C44" i="11"/>
  <c r="CG44" i="11" s="1"/>
  <c r="CA44" i="11" s="1"/>
  <c r="O44" i="11" s="1"/>
  <c r="CG43" i="11"/>
  <c r="CA43" i="11" s="1"/>
  <c r="O43" i="11" s="1"/>
  <c r="C43" i="11"/>
  <c r="CG42" i="11"/>
  <c r="CA42" i="11"/>
  <c r="O42" i="11" s="1"/>
  <c r="C42" i="11"/>
  <c r="C41" i="11"/>
  <c r="CG41" i="11" s="1"/>
  <c r="CA41" i="11" s="1"/>
  <c r="O41" i="11" s="1"/>
  <c r="C40" i="11"/>
  <c r="CG40" i="11" s="1"/>
  <c r="CA40" i="11" s="1"/>
  <c r="O40" i="11" s="1"/>
  <c r="CG39" i="11"/>
  <c r="CA39" i="11" s="1"/>
  <c r="O39" i="11" s="1"/>
  <c r="C39" i="11"/>
  <c r="CG38" i="11"/>
  <c r="CA38" i="11"/>
  <c r="O38" i="11" s="1"/>
  <c r="C38" i="11"/>
  <c r="C37" i="11"/>
  <c r="CG37" i="11" s="1"/>
  <c r="CA37" i="11" s="1"/>
  <c r="O37" i="11" s="1"/>
  <c r="C36" i="11"/>
  <c r="CG36" i="11" s="1"/>
  <c r="CA36" i="11" s="1"/>
  <c r="O36" i="11" s="1"/>
  <c r="CG35" i="11"/>
  <c r="C35" i="11"/>
  <c r="N34" i="11"/>
  <c r="M34" i="11"/>
  <c r="L34" i="11"/>
  <c r="K34" i="11"/>
  <c r="J34" i="11"/>
  <c r="I34" i="11"/>
  <c r="H34" i="11"/>
  <c r="G34" i="11"/>
  <c r="F34" i="11"/>
  <c r="E34" i="11"/>
  <c r="C34" i="11" s="1"/>
  <c r="D34" i="11"/>
  <c r="CD20" i="11"/>
  <c r="C16" i="11"/>
  <c r="C15" i="11"/>
  <c r="CD14" i="11"/>
  <c r="CD13" i="11"/>
  <c r="C13" i="11"/>
  <c r="C12" i="11"/>
  <c r="CD12" i="11" s="1"/>
  <c r="CD11" i="11"/>
  <c r="C11" i="11"/>
  <c r="A5" i="11"/>
  <c r="A4" i="11"/>
  <c r="A3" i="11"/>
  <c r="A2" i="11"/>
  <c r="CL202" i="12" l="1"/>
  <c r="CF202" i="12" s="1"/>
  <c r="CI202" i="12"/>
  <c r="CC202" i="12" s="1"/>
  <c r="CK202" i="12"/>
  <c r="CE202" i="12" s="1"/>
  <c r="CJ202" i="12"/>
  <c r="CD202" i="12" s="1"/>
  <c r="AW205" i="12" s="1"/>
  <c r="CL196" i="12"/>
  <c r="CF196" i="12" s="1"/>
  <c r="CI196" i="12"/>
  <c r="CC196" i="12" s="1"/>
  <c r="CK196" i="12"/>
  <c r="CE196" i="12" s="1"/>
  <c r="CJ196" i="12"/>
  <c r="CD196" i="12" s="1"/>
  <c r="CM192" i="12"/>
  <c r="CO192" i="12" s="1"/>
  <c r="AW195" i="12" s="1"/>
  <c r="CK179" i="12"/>
  <c r="CE179" i="12" s="1"/>
  <c r="CG179" i="12"/>
  <c r="CA179" i="12" s="1"/>
  <c r="CH179" i="12"/>
  <c r="CB179" i="12" s="1"/>
  <c r="CJ179" i="12"/>
  <c r="CD179" i="12" s="1"/>
  <c r="CI179" i="12"/>
  <c r="CC179" i="12" s="1"/>
  <c r="CK169" i="12"/>
  <c r="CE169" i="12" s="1"/>
  <c r="CG169" i="12"/>
  <c r="CA169" i="12" s="1"/>
  <c r="CH169" i="12"/>
  <c r="CB169" i="12" s="1"/>
  <c r="CJ169" i="12"/>
  <c r="CD169" i="12" s="1"/>
  <c r="CI169" i="12"/>
  <c r="CC169" i="12" s="1"/>
  <c r="CK165" i="12"/>
  <c r="CE165" i="12" s="1"/>
  <c r="CG165" i="12"/>
  <c r="CA165" i="12" s="1"/>
  <c r="CH165" i="12"/>
  <c r="CB165" i="12" s="1"/>
  <c r="CJ165" i="12"/>
  <c r="CD165" i="12" s="1"/>
  <c r="CI165" i="12"/>
  <c r="CC165" i="12" s="1"/>
  <c r="CJ225" i="12"/>
  <c r="CD225" i="12" s="1"/>
  <c r="CI225" i="12"/>
  <c r="CC225" i="12" s="1"/>
  <c r="AW228" i="12" s="1"/>
  <c r="CK225" i="12"/>
  <c r="CE225" i="12" s="1"/>
  <c r="CL225" i="12"/>
  <c r="CF225" i="12" s="1"/>
  <c r="CG283" i="12"/>
  <c r="CA283" i="12" s="1"/>
  <c r="CI283" i="12"/>
  <c r="CH283" i="12"/>
  <c r="CG282" i="12"/>
  <c r="CA282" i="12" s="1"/>
  <c r="CI282" i="12"/>
  <c r="CH282" i="12"/>
  <c r="CK175" i="12"/>
  <c r="CE175" i="12" s="1"/>
  <c r="CH175" i="12"/>
  <c r="CB175" i="12" s="1"/>
  <c r="CJ175" i="12"/>
  <c r="CD175" i="12" s="1"/>
  <c r="CI175" i="12"/>
  <c r="CC175" i="12" s="1"/>
  <c r="CI219" i="12"/>
  <c r="CC219" i="12" s="1"/>
  <c r="AW222" i="12" s="1"/>
  <c r="CJ219" i="12"/>
  <c r="CD219" i="12" s="1"/>
  <c r="CL219" i="12"/>
  <c r="CF219" i="12" s="1"/>
  <c r="CK219" i="12"/>
  <c r="CE219" i="12" s="1"/>
  <c r="CL201" i="12"/>
  <c r="CF201" i="12" s="1"/>
  <c r="CI201" i="12"/>
  <c r="CC201" i="12" s="1"/>
  <c r="AW204" i="12" s="1"/>
  <c r="CJ201" i="12"/>
  <c r="CD201" i="12" s="1"/>
  <c r="CK201" i="12"/>
  <c r="CE201" i="12" s="1"/>
  <c r="AT184" i="12"/>
  <c r="CK178" i="12"/>
  <c r="CE178" i="12" s="1"/>
  <c r="CG178" i="12"/>
  <c r="CA178" i="12" s="1"/>
  <c r="AT178" i="12" s="1"/>
  <c r="CH178" i="12"/>
  <c r="CB178" i="12" s="1"/>
  <c r="CJ178" i="12"/>
  <c r="CD178" i="12" s="1"/>
  <c r="CI178" i="12"/>
  <c r="CC178" i="12" s="1"/>
  <c r="CK168" i="12"/>
  <c r="CE168" i="12" s="1"/>
  <c r="CG168" i="12"/>
  <c r="CA168" i="12" s="1"/>
  <c r="CH168" i="12"/>
  <c r="CB168" i="12" s="1"/>
  <c r="CJ168" i="12"/>
  <c r="CD168" i="12" s="1"/>
  <c r="CI168" i="12"/>
  <c r="CC168" i="12" s="1"/>
  <c r="AT164" i="12"/>
  <c r="CJ227" i="12"/>
  <c r="CD227" i="12" s="1"/>
  <c r="CL227" i="12"/>
  <c r="CF227" i="12" s="1"/>
  <c r="CK227" i="12"/>
  <c r="CE227" i="12" s="1"/>
  <c r="AW230" i="12" s="1"/>
  <c r="CI227" i="12"/>
  <c r="CC227" i="12" s="1"/>
  <c r="CL200" i="12"/>
  <c r="CF200" i="12" s="1"/>
  <c r="CI200" i="12"/>
  <c r="CC200" i="12" s="1"/>
  <c r="AW203" i="12" s="1"/>
  <c r="CK200" i="12"/>
  <c r="CE200" i="12" s="1"/>
  <c r="CJ200" i="12"/>
  <c r="CD200" i="12" s="1"/>
  <c r="AT172" i="12"/>
  <c r="AT183" i="12"/>
  <c r="CH278" i="12"/>
  <c r="CB278" i="12" s="1"/>
  <c r="CI278" i="12"/>
  <c r="CC278" i="12" s="1"/>
  <c r="CG278" i="12"/>
  <c r="CA278" i="12" s="1"/>
  <c r="CK279" i="12"/>
  <c r="CE279" i="12" s="1"/>
  <c r="CJ278" i="12"/>
  <c r="CD278" i="12" s="1"/>
  <c r="CL198" i="12"/>
  <c r="CF198" i="12" s="1"/>
  <c r="CI198" i="12"/>
  <c r="CC198" i="12" s="1"/>
  <c r="CK198" i="12"/>
  <c r="CE198" i="12" s="1"/>
  <c r="CJ198" i="12"/>
  <c r="CD198" i="12" s="1"/>
  <c r="CL194" i="12"/>
  <c r="CF194" i="12" s="1"/>
  <c r="CJ194" i="12"/>
  <c r="CD194" i="12" s="1"/>
  <c r="CK194" i="12"/>
  <c r="CE194" i="12" s="1"/>
  <c r="CI194" i="12"/>
  <c r="CC194" i="12" s="1"/>
  <c r="AW197" i="12" s="1"/>
  <c r="CK181" i="12"/>
  <c r="CE181" i="12" s="1"/>
  <c r="CG181" i="12"/>
  <c r="CA181" i="12" s="1"/>
  <c r="CH181" i="12"/>
  <c r="CB181" i="12" s="1"/>
  <c r="CJ181" i="12"/>
  <c r="CD181" i="12" s="1"/>
  <c r="CI181" i="12"/>
  <c r="CC181" i="12" s="1"/>
  <c r="CK177" i="12"/>
  <c r="CE177" i="12" s="1"/>
  <c r="CG177" i="12"/>
  <c r="CA177" i="12" s="1"/>
  <c r="AT177" i="12" s="1"/>
  <c r="CH177" i="12"/>
  <c r="CB177" i="12" s="1"/>
  <c r="CJ177" i="12"/>
  <c r="CD177" i="12" s="1"/>
  <c r="CI177" i="12"/>
  <c r="CC177" i="12" s="1"/>
  <c r="CK171" i="12"/>
  <c r="CE171" i="12" s="1"/>
  <c r="CG171" i="12"/>
  <c r="CA171" i="12" s="1"/>
  <c r="CH171" i="12"/>
  <c r="CB171" i="12" s="1"/>
  <c r="CJ171" i="12"/>
  <c r="CD171" i="12" s="1"/>
  <c r="CI171" i="12"/>
  <c r="CC171" i="12" s="1"/>
  <c r="CK167" i="12"/>
  <c r="CE167" i="12" s="1"/>
  <c r="CG167" i="12"/>
  <c r="CA167" i="12" s="1"/>
  <c r="CH167" i="12"/>
  <c r="CB167" i="12" s="1"/>
  <c r="CJ167" i="12"/>
  <c r="CD167" i="12" s="1"/>
  <c r="CI167" i="12"/>
  <c r="CC167" i="12" s="1"/>
  <c r="AT158" i="12"/>
  <c r="CK280" i="12"/>
  <c r="CE280" i="12" s="1"/>
  <c r="CL199" i="12"/>
  <c r="CF199" i="12" s="1"/>
  <c r="CI199" i="12"/>
  <c r="CC199" i="12" s="1"/>
  <c r="AW202" i="12" s="1"/>
  <c r="CJ199" i="12"/>
  <c r="CD199" i="12" s="1"/>
  <c r="CK199" i="12"/>
  <c r="CE199" i="12" s="1"/>
  <c r="CK180" i="12"/>
  <c r="CE180" i="12" s="1"/>
  <c r="CG180" i="12"/>
  <c r="CA180" i="12" s="1"/>
  <c r="AT180" i="12" s="1"/>
  <c r="CH180" i="12"/>
  <c r="CB180" i="12" s="1"/>
  <c r="CJ180" i="12"/>
  <c r="CD180" i="12" s="1"/>
  <c r="CI180" i="12"/>
  <c r="CC180" i="12" s="1"/>
  <c r="CK176" i="12"/>
  <c r="CE176" i="12" s="1"/>
  <c r="CG176" i="12"/>
  <c r="CA176" i="12" s="1"/>
  <c r="CH176" i="12"/>
  <c r="CB176" i="12" s="1"/>
  <c r="CJ176" i="12"/>
  <c r="CD176" i="12" s="1"/>
  <c r="CI176" i="12"/>
  <c r="CC176" i="12" s="1"/>
  <c r="CK170" i="12"/>
  <c r="CE170" i="12" s="1"/>
  <c r="CG170" i="12"/>
  <c r="CA170" i="12" s="1"/>
  <c r="CH170" i="12"/>
  <c r="CB170" i="12" s="1"/>
  <c r="CJ170" i="12"/>
  <c r="CD170" i="12" s="1"/>
  <c r="CI170" i="12"/>
  <c r="CC170" i="12" s="1"/>
  <c r="CK166" i="12"/>
  <c r="CE166" i="12" s="1"/>
  <c r="CG166" i="12"/>
  <c r="CA166" i="12" s="1"/>
  <c r="CH166" i="12"/>
  <c r="CB166" i="12" s="1"/>
  <c r="CJ166" i="12"/>
  <c r="CD166" i="12" s="1"/>
  <c r="CI166" i="12"/>
  <c r="CC166" i="12" s="1"/>
  <c r="AT162" i="12"/>
  <c r="C123" i="12"/>
  <c r="A317" i="12" s="1"/>
  <c r="CJ230" i="12"/>
  <c r="CD230" i="12" s="1"/>
  <c r="CI230" i="12"/>
  <c r="CC230" i="12" s="1"/>
  <c r="CL230" i="12"/>
  <c r="CF230" i="12" s="1"/>
  <c r="CK230" i="12"/>
  <c r="CE230" i="12" s="1"/>
  <c r="AW233" i="12" s="1"/>
  <c r="AT182" i="12"/>
  <c r="CJ156" i="11"/>
  <c r="CD156" i="11" s="1"/>
  <c r="CK156" i="11"/>
  <c r="CE156" i="11" s="1"/>
  <c r="CI156" i="11"/>
  <c r="CC156" i="11" s="1"/>
  <c r="CH156" i="11"/>
  <c r="CB156" i="11" s="1"/>
  <c r="CG156" i="11"/>
  <c r="CA156" i="11" s="1"/>
  <c r="AW212" i="11"/>
  <c r="AW215" i="11"/>
  <c r="AV264" i="11"/>
  <c r="C136" i="11"/>
  <c r="AT156" i="11"/>
  <c r="CK164" i="11"/>
  <c r="CE164" i="11" s="1"/>
  <c r="CG164" i="11"/>
  <c r="CA164" i="11" s="1"/>
  <c r="CH164" i="11"/>
  <c r="CB164" i="11" s="1"/>
  <c r="CJ164" i="11"/>
  <c r="CD164" i="11" s="1"/>
  <c r="CI164" i="11"/>
  <c r="CC164" i="11" s="1"/>
  <c r="CI172" i="11"/>
  <c r="CC172" i="11" s="1"/>
  <c r="CJ172" i="11"/>
  <c r="CD172" i="11" s="1"/>
  <c r="CH172" i="11"/>
  <c r="CB172" i="11" s="1"/>
  <c r="CK172" i="11"/>
  <c r="CE172" i="11" s="1"/>
  <c r="CK182" i="11"/>
  <c r="CE182" i="11" s="1"/>
  <c r="CJ182" i="11"/>
  <c r="CD182" i="11" s="1"/>
  <c r="CI182" i="11"/>
  <c r="CC182" i="11" s="1"/>
  <c r="CH182" i="11"/>
  <c r="CB182" i="11" s="1"/>
  <c r="E123" i="11"/>
  <c r="D136" i="11"/>
  <c r="CJ160" i="11"/>
  <c r="CD160" i="11" s="1"/>
  <c r="CK160" i="11"/>
  <c r="CE160" i="11" s="1"/>
  <c r="CI160" i="11"/>
  <c r="CC160" i="11" s="1"/>
  <c r="CH160" i="11"/>
  <c r="CB160" i="11" s="1"/>
  <c r="AT160" i="11" s="1"/>
  <c r="CG160" i="11"/>
  <c r="CA160" i="11" s="1"/>
  <c r="CK183" i="11"/>
  <c r="CE183" i="11" s="1"/>
  <c r="CJ183" i="11"/>
  <c r="CD183" i="11" s="1"/>
  <c r="CI183" i="11"/>
  <c r="CC183" i="11" s="1"/>
  <c r="CH183" i="11"/>
  <c r="CB183" i="11" s="1"/>
  <c r="CK161" i="11"/>
  <c r="CE161" i="11" s="1"/>
  <c r="D135" i="11"/>
  <c r="CK157" i="11"/>
  <c r="CE157" i="11" s="1"/>
  <c r="CH174" i="11"/>
  <c r="CB174" i="11" s="1"/>
  <c r="CJ184" i="11"/>
  <c r="CD184" i="11" s="1"/>
  <c r="AT186" i="11"/>
  <c r="AT190" i="11"/>
  <c r="AW221" i="11"/>
  <c r="CJ226" i="11"/>
  <c r="CD226" i="11" s="1"/>
  <c r="AW229" i="11" s="1"/>
  <c r="CK226" i="11"/>
  <c r="CE226" i="11" s="1"/>
  <c r="CI226" i="11"/>
  <c r="CC226" i="11" s="1"/>
  <c r="C233" i="11"/>
  <c r="CH230" i="11"/>
  <c r="CB230" i="11" s="1"/>
  <c r="CG230" i="11"/>
  <c r="CA230" i="11" s="1"/>
  <c r="CI264" i="11"/>
  <c r="CC264" i="11" s="1"/>
  <c r="CH264" i="11"/>
  <c r="CB264" i="11" s="1"/>
  <c r="AV271" i="11"/>
  <c r="CG281" i="11"/>
  <c r="CA281" i="11" s="1"/>
  <c r="CJ281" i="11"/>
  <c r="CD281" i="11" s="1"/>
  <c r="CI281" i="11"/>
  <c r="CC281" i="11" s="1"/>
  <c r="CK153" i="11"/>
  <c r="CE153" i="11" s="1"/>
  <c r="CG153" i="11"/>
  <c r="CA153" i="11" s="1"/>
  <c r="CN150" i="11"/>
  <c r="CL153" i="11"/>
  <c r="CG157" i="11"/>
  <c r="CA157" i="11" s="1"/>
  <c r="AT157" i="11" s="1"/>
  <c r="CK158" i="11"/>
  <c r="CE158" i="11" s="1"/>
  <c r="CG161" i="11"/>
  <c r="CA161" i="11" s="1"/>
  <c r="AT161" i="11" s="1"/>
  <c r="CK162" i="11"/>
  <c r="CE162" i="11" s="1"/>
  <c r="CF172" i="11"/>
  <c r="BZ172" i="11" s="1"/>
  <c r="AT172" i="11" s="1"/>
  <c r="CH173" i="11"/>
  <c r="CB173" i="11" s="1"/>
  <c r="CJ174" i="11"/>
  <c r="CD174" i="11" s="1"/>
  <c r="CK185" i="11"/>
  <c r="CE185" i="11" s="1"/>
  <c r="CG185" i="11"/>
  <c r="CA185" i="11" s="1"/>
  <c r="AT185" i="11" s="1"/>
  <c r="CK186" i="11"/>
  <c r="CE186" i="11" s="1"/>
  <c r="CG186" i="11"/>
  <c r="CA186" i="11" s="1"/>
  <c r="CK187" i="11"/>
  <c r="CE187" i="11" s="1"/>
  <c r="CG187" i="11"/>
  <c r="CA187" i="11" s="1"/>
  <c r="AT187" i="11" s="1"/>
  <c r="CK188" i="11"/>
  <c r="CE188" i="11" s="1"/>
  <c r="CG188" i="11"/>
  <c r="CA188" i="11" s="1"/>
  <c r="AT188" i="11" s="1"/>
  <c r="CK189" i="11"/>
  <c r="CE189" i="11" s="1"/>
  <c r="CG189" i="11"/>
  <c r="CA189" i="11" s="1"/>
  <c r="AT189" i="11" s="1"/>
  <c r="CK190" i="11"/>
  <c r="CE190" i="11" s="1"/>
  <c r="CG190" i="11"/>
  <c r="CA190" i="11" s="1"/>
  <c r="CK191" i="11"/>
  <c r="CE191" i="11" s="1"/>
  <c r="CG191" i="11"/>
  <c r="CA191" i="11" s="1"/>
  <c r="AT191" i="11" s="1"/>
  <c r="CL195" i="11"/>
  <c r="CF195" i="11" s="1"/>
  <c r="CJ195" i="11"/>
  <c r="CD195" i="11" s="1"/>
  <c r="CL197" i="11"/>
  <c r="CF197" i="11" s="1"/>
  <c r="CI197" i="11"/>
  <c r="CC197" i="11" s="1"/>
  <c r="CH200" i="11"/>
  <c r="CB200" i="11" s="1"/>
  <c r="C203" i="11"/>
  <c r="CG200" i="11"/>
  <c r="CA200" i="11" s="1"/>
  <c r="CL226" i="11"/>
  <c r="CF226" i="11" s="1"/>
  <c r="C228" i="11"/>
  <c r="CH225" i="11"/>
  <c r="CB225" i="11" s="1"/>
  <c r="CG227" i="11"/>
  <c r="CA227" i="11" s="1"/>
  <c r="C230" i="11"/>
  <c r="CH227" i="11"/>
  <c r="CB227" i="11" s="1"/>
  <c r="CI268" i="11"/>
  <c r="CC268" i="11" s="1"/>
  <c r="CH268" i="11"/>
  <c r="CB268" i="11" s="1"/>
  <c r="CG277" i="11"/>
  <c r="CA277" i="11" s="1"/>
  <c r="CH277" i="11"/>
  <c r="CB277" i="11" s="1"/>
  <c r="C114" i="11"/>
  <c r="C117" i="11" s="1"/>
  <c r="E135" i="11"/>
  <c r="E136" i="11" s="1"/>
  <c r="CH153" i="11"/>
  <c r="CB153" i="11" s="1"/>
  <c r="AT153" i="11" s="1"/>
  <c r="CK155" i="11"/>
  <c r="CE155" i="11" s="1"/>
  <c r="CH157" i="11"/>
  <c r="CB157" i="11" s="1"/>
  <c r="CG158" i="11"/>
  <c r="CA158" i="11" s="1"/>
  <c r="AT158" i="11" s="1"/>
  <c r="CK159" i="11"/>
  <c r="CE159" i="11" s="1"/>
  <c r="CH161" i="11"/>
  <c r="CB161" i="11" s="1"/>
  <c r="CG162" i="11"/>
  <c r="CA162" i="11" s="1"/>
  <c r="CK163" i="11"/>
  <c r="CE163" i="11" s="1"/>
  <c r="CF164" i="11"/>
  <c r="BZ164" i="11" s="1"/>
  <c r="AT164" i="11" s="1"/>
  <c r="C165" i="11"/>
  <c r="C166" i="11"/>
  <c r="C167" i="11"/>
  <c r="C168" i="11"/>
  <c r="C169" i="11"/>
  <c r="C170" i="11"/>
  <c r="C171" i="11"/>
  <c r="CI173" i="11"/>
  <c r="CC173" i="11" s="1"/>
  <c r="CK174" i="11"/>
  <c r="CE174" i="11" s="1"/>
  <c r="AT174" i="11" s="1"/>
  <c r="C176" i="11"/>
  <c r="C177" i="11"/>
  <c r="C178" i="11"/>
  <c r="C179" i="11"/>
  <c r="C180" i="11"/>
  <c r="C181" i="11"/>
  <c r="CH184" i="11"/>
  <c r="CB184" i="11" s="1"/>
  <c r="AT184" i="11" s="1"/>
  <c r="CH185" i="11"/>
  <c r="CB185" i="11" s="1"/>
  <c r="CH186" i="11"/>
  <c r="CB186" i="11" s="1"/>
  <c r="CH187" i="11"/>
  <c r="CB187" i="11" s="1"/>
  <c r="CH188" i="11"/>
  <c r="CB188" i="11" s="1"/>
  <c r="CH189" i="11"/>
  <c r="CB189" i="11" s="1"/>
  <c r="CH190" i="11"/>
  <c r="CB190" i="11" s="1"/>
  <c r="CH191" i="11"/>
  <c r="CB191" i="11" s="1"/>
  <c r="CJ192" i="11"/>
  <c r="CD192" i="11" s="1"/>
  <c r="CI195" i="11"/>
  <c r="CC195" i="11" s="1"/>
  <c r="AW198" i="11" s="1"/>
  <c r="CH199" i="11"/>
  <c r="CB199" i="11" s="1"/>
  <c r="C202" i="11"/>
  <c r="CH201" i="11"/>
  <c r="CB201" i="11" s="1"/>
  <c r="C204" i="11"/>
  <c r="CG201" i="11"/>
  <c r="CA201" i="11" s="1"/>
  <c r="CI218" i="11"/>
  <c r="CC218" i="11" s="1"/>
  <c r="CJ218" i="11"/>
  <c r="CD218" i="11" s="1"/>
  <c r="C222" i="11"/>
  <c r="CH219" i="11"/>
  <c r="CB219" i="11" s="1"/>
  <c r="CJ223" i="11"/>
  <c r="CD223" i="11" s="1"/>
  <c r="CL223" i="11"/>
  <c r="CF223" i="11" s="1"/>
  <c r="CK223" i="11"/>
  <c r="CE223" i="11" s="1"/>
  <c r="CI223" i="11"/>
  <c r="CC223" i="11" s="1"/>
  <c r="AV256" i="11"/>
  <c r="AV268" i="11"/>
  <c r="CA35" i="11"/>
  <c r="O35" i="11" s="1"/>
  <c r="C75" i="11"/>
  <c r="C107" i="11"/>
  <c r="C119" i="11"/>
  <c r="C122" i="11" s="1"/>
  <c r="D143" i="11"/>
  <c r="CI153" i="11"/>
  <c r="CC153" i="11" s="1"/>
  <c r="CG155" i="11"/>
  <c r="CA155" i="11" s="1"/>
  <c r="AT155" i="11" s="1"/>
  <c r="CI157" i="11"/>
  <c r="CC157" i="11" s="1"/>
  <c r="CH158" i="11"/>
  <c r="CB158" i="11" s="1"/>
  <c r="CG159" i="11"/>
  <c r="CA159" i="11" s="1"/>
  <c r="AT159" i="11" s="1"/>
  <c r="CI161" i="11"/>
  <c r="CC161" i="11" s="1"/>
  <c r="CH162" i="11"/>
  <c r="CB162" i="11" s="1"/>
  <c r="CG163" i="11"/>
  <c r="CA163" i="11" s="1"/>
  <c r="AT163" i="11" s="1"/>
  <c r="CJ173" i="11"/>
  <c r="CD173" i="11" s="1"/>
  <c r="C175" i="11"/>
  <c r="CI184" i="11"/>
  <c r="CC184" i="11" s="1"/>
  <c r="CI185" i="11"/>
  <c r="CC185" i="11" s="1"/>
  <c r="CI186" i="11"/>
  <c r="CC186" i="11" s="1"/>
  <c r="CI187" i="11"/>
  <c r="CC187" i="11" s="1"/>
  <c r="CI188" i="11"/>
  <c r="CC188" i="11" s="1"/>
  <c r="CI189" i="11"/>
  <c r="CC189" i="11" s="1"/>
  <c r="CI190" i="11"/>
  <c r="CC190" i="11" s="1"/>
  <c r="CI191" i="11"/>
  <c r="CC191" i="11" s="1"/>
  <c r="CG194" i="11"/>
  <c r="CA194" i="11" s="1"/>
  <c r="CK195" i="11"/>
  <c r="CE195" i="11" s="1"/>
  <c r="C197" i="11"/>
  <c r="CJ197" i="11"/>
  <c r="CD197" i="11" s="1"/>
  <c r="AW200" i="11" s="1"/>
  <c r="C199" i="11"/>
  <c r="CH198" i="11"/>
  <c r="CB198" i="11" s="1"/>
  <c r="C201" i="11"/>
  <c r="CH202" i="11"/>
  <c r="CB202" i="11" s="1"/>
  <c r="C205" i="11"/>
  <c r="CG202" i="11"/>
  <c r="CA202" i="11" s="1"/>
  <c r="CL218" i="11"/>
  <c r="CF218" i="11" s="1"/>
  <c r="CJ220" i="11"/>
  <c r="CD220" i="11" s="1"/>
  <c r="CK220" i="11"/>
  <c r="CE220" i="11" s="1"/>
  <c r="CL220" i="11"/>
  <c r="CF220" i="11" s="1"/>
  <c r="CI220" i="11"/>
  <c r="CC220" i="11" s="1"/>
  <c r="AW223" i="11" s="1"/>
  <c r="CJ221" i="11"/>
  <c r="CD221" i="11" s="1"/>
  <c r="CI221" i="11"/>
  <c r="CC221" i="11" s="1"/>
  <c r="AW224" i="11" s="1"/>
  <c r="CL221" i="11"/>
  <c r="CF221" i="11" s="1"/>
  <c r="CI255" i="11"/>
  <c r="CC255" i="11" s="1"/>
  <c r="AV255" i="11" s="1"/>
  <c r="AV260" i="11"/>
  <c r="CI263" i="11"/>
  <c r="CC263" i="11" s="1"/>
  <c r="AV263" i="11" s="1"/>
  <c r="CH263" i="11"/>
  <c r="CB263" i="11" s="1"/>
  <c r="CI267" i="11"/>
  <c r="CC267" i="11" s="1"/>
  <c r="CH267" i="11"/>
  <c r="CB267" i="11" s="1"/>
  <c r="AV267" i="11" s="1"/>
  <c r="CI277" i="11"/>
  <c r="CC277" i="11" s="1"/>
  <c r="CG280" i="11"/>
  <c r="CA280" i="11" s="1"/>
  <c r="CI280" i="11"/>
  <c r="CC280" i="11" s="1"/>
  <c r="CH280" i="11"/>
  <c r="CB280" i="11" s="1"/>
  <c r="CJ280" i="11"/>
  <c r="CD280" i="11" s="1"/>
  <c r="CH281" i="11"/>
  <c r="CB281" i="11" s="1"/>
  <c r="CJ224" i="11"/>
  <c r="CD224" i="11" s="1"/>
  <c r="CK224" i="11"/>
  <c r="CE224" i="11" s="1"/>
  <c r="CJ229" i="11"/>
  <c r="CD229" i="11" s="1"/>
  <c r="CI229" i="11"/>
  <c r="CC229" i="11" s="1"/>
  <c r="CI258" i="11"/>
  <c r="CC258" i="11" s="1"/>
  <c r="CH258" i="11"/>
  <c r="CB258" i="11" s="1"/>
  <c r="AV258" i="11" s="1"/>
  <c r="AV265" i="11"/>
  <c r="CH279" i="11"/>
  <c r="CB279" i="11" s="1"/>
  <c r="CI279" i="11"/>
  <c r="CC279" i="11" s="1"/>
  <c r="CG279" i="11"/>
  <c r="CA279" i="11" s="1"/>
  <c r="CD15" i="11"/>
  <c r="CI203" i="11"/>
  <c r="CC203" i="11" s="1"/>
  <c r="AW206" i="11" s="1"/>
  <c r="CI204" i="11"/>
  <c r="CC204" i="11" s="1"/>
  <c r="AW207" i="11" s="1"/>
  <c r="CI205" i="11"/>
  <c r="CC205" i="11" s="1"/>
  <c r="AW208" i="11" s="1"/>
  <c r="CJ206" i="11"/>
  <c r="CD206" i="11" s="1"/>
  <c r="AW209" i="11" s="1"/>
  <c r="CJ207" i="11"/>
  <c r="CD207" i="11" s="1"/>
  <c r="AW210" i="11" s="1"/>
  <c r="CJ208" i="11"/>
  <c r="CD208" i="11" s="1"/>
  <c r="AW211" i="11" s="1"/>
  <c r="CJ209" i="11"/>
  <c r="CD209" i="11" s="1"/>
  <c r="CJ210" i="11"/>
  <c r="CD210" i="11" s="1"/>
  <c r="AW213" i="11" s="1"/>
  <c r="CJ211" i="11"/>
  <c r="CD211" i="11" s="1"/>
  <c r="AW214" i="11" s="1"/>
  <c r="CJ212" i="11"/>
  <c r="CD212" i="11" s="1"/>
  <c r="CJ213" i="11"/>
  <c r="CD213" i="11" s="1"/>
  <c r="AW216" i="11" s="1"/>
  <c r="CJ214" i="11"/>
  <c r="CD214" i="11" s="1"/>
  <c r="AW217" i="11" s="1"/>
  <c r="CJ215" i="11"/>
  <c r="CD215" i="11" s="1"/>
  <c r="AW218" i="11" s="1"/>
  <c r="CJ216" i="11"/>
  <c r="CD216" i="11" s="1"/>
  <c r="AW219" i="11" s="1"/>
  <c r="CJ217" i="11"/>
  <c r="CD217" i="11" s="1"/>
  <c r="AW220" i="11" s="1"/>
  <c r="CH224" i="11"/>
  <c r="CB224" i="11" s="1"/>
  <c r="AW227" i="11" s="1"/>
  <c r="CG229" i="11"/>
  <c r="CA229" i="11" s="1"/>
  <c r="AW232" i="11" s="1"/>
  <c r="CJ228" i="11"/>
  <c r="CD228" i="11" s="1"/>
  <c r="CK228" i="11"/>
  <c r="CE228" i="11" s="1"/>
  <c r="AW231" i="11" s="1"/>
  <c r="C240" i="11"/>
  <c r="CI259" i="11"/>
  <c r="CC259" i="11" s="1"/>
  <c r="AV259" i="11" s="1"/>
  <c r="CJ279" i="11"/>
  <c r="CD279" i="11" s="1"/>
  <c r="C282" i="11"/>
  <c r="C248" i="11"/>
  <c r="AV269" i="11"/>
  <c r="C278" i="11"/>
  <c r="C283" i="11"/>
  <c r="D296" i="10"/>
  <c r="B296" i="10" s="1"/>
  <c r="C296" i="10"/>
  <c r="D295" i="10"/>
  <c r="C295" i="10"/>
  <c r="B295" i="10" s="1"/>
  <c r="E290" i="10"/>
  <c r="D290" i="10"/>
  <c r="C290" i="10" s="1"/>
  <c r="E289" i="10"/>
  <c r="D289" i="10"/>
  <c r="C289" i="10"/>
  <c r="E288" i="10"/>
  <c r="C288" i="10" s="1"/>
  <c r="D288" i="10"/>
  <c r="CI283" i="10"/>
  <c r="CD283" i="10"/>
  <c r="E283" i="10"/>
  <c r="C283" i="10" s="1"/>
  <c r="D283" i="10"/>
  <c r="CD282" i="10"/>
  <c r="CA282" i="10"/>
  <c r="E282" i="10"/>
  <c r="C282" i="10" s="1"/>
  <c r="CG282" i="10" s="1"/>
  <c r="D282" i="10"/>
  <c r="E281" i="10"/>
  <c r="D281" i="10"/>
  <c r="CJ280" i="10"/>
  <c r="CD280" i="10"/>
  <c r="E280" i="10"/>
  <c r="C280" i="10" s="1"/>
  <c r="D280" i="10"/>
  <c r="E279" i="10"/>
  <c r="D279" i="10"/>
  <c r="C279" i="10"/>
  <c r="E278" i="10"/>
  <c r="D278" i="10"/>
  <c r="E277" i="10"/>
  <c r="D277" i="10"/>
  <c r="C277" i="10" s="1"/>
  <c r="CI276" i="10"/>
  <c r="CH276" i="10"/>
  <c r="CG276" i="10"/>
  <c r="CC276" i="10"/>
  <c r="CB276" i="10"/>
  <c r="CA276" i="10"/>
  <c r="E276" i="10"/>
  <c r="CJ276" i="10" s="1"/>
  <c r="CD276" i="10" s="1"/>
  <c r="C276" i="10"/>
  <c r="CG271" i="10"/>
  <c r="CA271" i="10"/>
  <c r="E271" i="10"/>
  <c r="D271" i="10"/>
  <c r="C271" i="10" s="1"/>
  <c r="CH270" i="10"/>
  <c r="CB270" i="10" s="1"/>
  <c r="CG270" i="10"/>
  <c r="CA270" i="10" s="1"/>
  <c r="AV270" i="10"/>
  <c r="E270" i="10"/>
  <c r="D270" i="10"/>
  <c r="C270" i="10"/>
  <c r="CI270" i="10" s="1"/>
  <c r="CC270" i="10" s="1"/>
  <c r="CG269" i="10"/>
  <c r="CA269" i="10"/>
  <c r="E269" i="10"/>
  <c r="D269" i="10"/>
  <c r="CG268" i="10"/>
  <c r="CA268" i="10"/>
  <c r="E268" i="10"/>
  <c r="D268" i="10"/>
  <c r="C268" i="10"/>
  <c r="CG267" i="10"/>
  <c r="CA267" i="10"/>
  <c r="E267" i="10"/>
  <c r="D267" i="10"/>
  <c r="C267" i="10" s="1"/>
  <c r="CH266" i="10"/>
  <c r="CB266" i="10" s="1"/>
  <c r="AV266" i="10" s="1"/>
  <c r="CG266" i="10"/>
  <c r="CA266" i="10" s="1"/>
  <c r="E266" i="10"/>
  <c r="D266" i="10"/>
  <c r="C266" i="10"/>
  <c r="CI266" i="10" s="1"/>
  <c r="CC266" i="10" s="1"/>
  <c r="CG265" i="10"/>
  <c r="CA265" i="10"/>
  <c r="E265" i="10"/>
  <c r="D265" i="10"/>
  <c r="CG264" i="10"/>
  <c r="CA264" i="10" s="1"/>
  <c r="E264" i="10"/>
  <c r="D264" i="10"/>
  <c r="C264" i="10"/>
  <c r="CG263" i="10"/>
  <c r="CA263" i="10"/>
  <c r="E263" i="10"/>
  <c r="D263" i="10"/>
  <c r="C263" i="10" s="1"/>
  <c r="CH262" i="10"/>
  <c r="CB262" i="10" s="1"/>
  <c r="CG262" i="10"/>
  <c r="CA262" i="10" s="1"/>
  <c r="AV262" i="10"/>
  <c r="E262" i="10"/>
  <c r="C262" i="10" s="1"/>
  <c r="CI262" i="10" s="1"/>
  <c r="CC262" i="10" s="1"/>
  <c r="CG261" i="10"/>
  <c r="CA261" i="10"/>
  <c r="E261" i="10"/>
  <c r="C261" i="10"/>
  <c r="CI260" i="10"/>
  <c r="CC260" i="10" s="1"/>
  <c r="CG260" i="10"/>
  <c r="CA260" i="10"/>
  <c r="E260" i="10"/>
  <c r="C260" i="10" s="1"/>
  <c r="CH260" i="10" s="1"/>
  <c r="CB260" i="10" s="1"/>
  <c r="CG259" i="10"/>
  <c r="CA259" i="10" s="1"/>
  <c r="E259" i="10"/>
  <c r="C259" i="10" s="1"/>
  <c r="CH258" i="10"/>
  <c r="CB258" i="10" s="1"/>
  <c r="CG258" i="10"/>
  <c r="CA258" i="10" s="1"/>
  <c r="E258" i="10"/>
  <c r="C258" i="10" s="1"/>
  <c r="CI258" i="10" s="1"/>
  <c r="CC258" i="10" s="1"/>
  <c r="CI257" i="10"/>
  <c r="CC257" i="10" s="1"/>
  <c r="CH257" i="10"/>
  <c r="CG257" i="10"/>
  <c r="CB257" i="10"/>
  <c r="CA257" i="10"/>
  <c r="AV257" i="10" s="1"/>
  <c r="E257" i="10"/>
  <c r="C257" i="10"/>
  <c r="CG256" i="10"/>
  <c r="CA256" i="10"/>
  <c r="E256" i="10"/>
  <c r="C256" i="10" s="1"/>
  <c r="CG255" i="10"/>
  <c r="CA255" i="10" s="1"/>
  <c r="E255" i="10"/>
  <c r="C255" i="10" s="1"/>
  <c r="CG254" i="10"/>
  <c r="CA254" i="10"/>
  <c r="E254" i="10"/>
  <c r="C254" i="10" s="1"/>
  <c r="CI254" i="10" s="1"/>
  <c r="CC254" i="10" s="1"/>
  <c r="AU253" i="10"/>
  <c r="AT253" i="10"/>
  <c r="AS253" i="10"/>
  <c r="AR253" i="10"/>
  <c r="AQ253" i="10"/>
  <c r="AP253" i="10"/>
  <c r="AO253" i="10"/>
  <c r="AN253" i="10"/>
  <c r="AM253" i="10"/>
  <c r="AL253" i="10"/>
  <c r="AK253" i="10"/>
  <c r="AJ253" i="10"/>
  <c r="AI253" i="10"/>
  <c r="AH253" i="10"/>
  <c r="AG253" i="10"/>
  <c r="AF253" i="10"/>
  <c r="AE253" i="10"/>
  <c r="AD253" i="10"/>
  <c r="AC253" i="10"/>
  <c r="AB253" i="10"/>
  <c r="AA253" i="10"/>
  <c r="Z253" i="10"/>
  <c r="Y253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E253" i="10" s="1"/>
  <c r="F253" i="10"/>
  <c r="D253" i="10" s="1"/>
  <c r="E248" i="10"/>
  <c r="D248" i="10"/>
  <c r="C248" i="10" s="1"/>
  <c r="E247" i="10"/>
  <c r="D247" i="10"/>
  <c r="E246" i="10"/>
  <c r="D246" i="10"/>
  <c r="C246" i="10"/>
  <c r="E245" i="10"/>
  <c r="D245" i="10"/>
  <c r="C245" i="10"/>
  <c r="E240" i="10"/>
  <c r="D240" i="10"/>
  <c r="E239" i="10"/>
  <c r="D239" i="10"/>
  <c r="C239" i="10" s="1"/>
  <c r="E238" i="10"/>
  <c r="D238" i="10"/>
  <c r="C238" i="10" s="1"/>
  <c r="E237" i="10"/>
  <c r="D237" i="10"/>
  <c r="C237" i="10"/>
  <c r="E233" i="10"/>
  <c r="D233" i="10"/>
  <c r="C233" i="10"/>
  <c r="E232" i="10"/>
  <c r="D232" i="10"/>
  <c r="C232" i="10"/>
  <c r="E231" i="10"/>
  <c r="D231" i="10"/>
  <c r="C231" i="10"/>
  <c r="CI230" i="10"/>
  <c r="CC230" i="10" s="1"/>
  <c r="CH230" i="10"/>
  <c r="CB230" i="10" s="1"/>
  <c r="CG230" i="10"/>
  <c r="CA230" i="10"/>
  <c r="E230" i="10"/>
  <c r="D230" i="10"/>
  <c r="C230" i="10"/>
  <c r="CL229" i="10"/>
  <c r="CF229" i="10" s="1"/>
  <c r="CH229" i="10"/>
  <c r="CB229" i="10" s="1"/>
  <c r="CG229" i="10"/>
  <c r="CA229" i="10"/>
  <c r="E229" i="10"/>
  <c r="D229" i="10"/>
  <c r="C229" i="10"/>
  <c r="CL228" i="10"/>
  <c r="CF228" i="10" s="1"/>
  <c r="CI228" i="10"/>
  <c r="CC228" i="10" s="1"/>
  <c r="CH228" i="10"/>
  <c r="CB228" i="10" s="1"/>
  <c r="CG228" i="10"/>
  <c r="CA228" i="10"/>
  <c r="E228" i="10"/>
  <c r="D228" i="10"/>
  <c r="C228" i="10"/>
  <c r="CL227" i="10"/>
  <c r="CF227" i="10" s="1"/>
  <c r="CI227" i="10"/>
  <c r="CC227" i="10" s="1"/>
  <c r="CH227" i="10"/>
  <c r="CB227" i="10" s="1"/>
  <c r="CG227" i="10"/>
  <c r="CA227" i="10"/>
  <c r="E227" i="10"/>
  <c r="D227" i="10"/>
  <c r="C227" i="10"/>
  <c r="CI226" i="10"/>
  <c r="CC226" i="10" s="1"/>
  <c r="CH226" i="10"/>
  <c r="CB226" i="10" s="1"/>
  <c r="CG226" i="10"/>
  <c r="CA226" i="10"/>
  <c r="E226" i="10"/>
  <c r="D226" i="10"/>
  <c r="C226" i="10"/>
  <c r="CL225" i="10"/>
  <c r="CF225" i="10" s="1"/>
  <c r="CI225" i="10"/>
  <c r="CC225" i="10" s="1"/>
  <c r="CH225" i="10"/>
  <c r="CB225" i="10" s="1"/>
  <c r="CG225" i="10"/>
  <c r="CA225" i="10"/>
  <c r="E225" i="10"/>
  <c r="D225" i="10"/>
  <c r="C225" i="10"/>
  <c r="CL224" i="10"/>
  <c r="CF224" i="10" s="1"/>
  <c r="CI224" i="10"/>
  <c r="CC224" i="10" s="1"/>
  <c r="CH224" i="10"/>
  <c r="CB224" i="10" s="1"/>
  <c r="CG224" i="10"/>
  <c r="CA224" i="10"/>
  <c r="E224" i="10"/>
  <c r="D224" i="10"/>
  <c r="C224" i="10"/>
  <c r="CL223" i="10"/>
  <c r="CF223" i="10" s="1"/>
  <c r="CI223" i="10"/>
  <c r="CC223" i="10" s="1"/>
  <c r="CH223" i="10"/>
  <c r="CB223" i="10" s="1"/>
  <c r="CG223" i="10"/>
  <c r="CA223" i="10"/>
  <c r="E223" i="10"/>
  <c r="D223" i="10"/>
  <c r="C223" i="10"/>
  <c r="CJ220" i="10" s="1"/>
  <c r="CD220" i="10" s="1"/>
  <c r="CI222" i="10"/>
  <c r="CC222" i="10" s="1"/>
  <c r="CH222" i="10"/>
  <c r="CB222" i="10" s="1"/>
  <c r="CG222" i="10"/>
  <c r="CA222" i="10"/>
  <c r="E222" i="10"/>
  <c r="D222" i="10"/>
  <c r="C222" i="10"/>
  <c r="CL221" i="10"/>
  <c r="CF221" i="10" s="1"/>
  <c r="CI221" i="10"/>
  <c r="CC221" i="10" s="1"/>
  <c r="CH221" i="10"/>
  <c r="CB221" i="10" s="1"/>
  <c r="CG221" i="10"/>
  <c r="CA221" i="10"/>
  <c r="E221" i="10"/>
  <c r="D221" i="10"/>
  <c r="C221" i="10"/>
  <c r="CL220" i="10"/>
  <c r="CF220" i="10" s="1"/>
  <c r="CK220" i="10"/>
  <c r="CH220" i="10"/>
  <c r="CG220" i="10"/>
  <c r="CA220" i="10" s="1"/>
  <c r="CE220" i="10"/>
  <c r="CB220" i="10"/>
  <c r="E220" i="10"/>
  <c r="D220" i="10"/>
  <c r="CJ219" i="10"/>
  <c r="CD219" i="10" s="1"/>
  <c r="CH219" i="10"/>
  <c r="CG219" i="10"/>
  <c r="CA219" i="10" s="1"/>
  <c r="CB219" i="10"/>
  <c r="E219" i="10"/>
  <c r="D219" i="10"/>
  <c r="CJ218" i="10"/>
  <c r="CD218" i="10" s="1"/>
  <c r="CH218" i="10"/>
  <c r="CG218" i="10"/>
  <c r="CA218" i="10" s="1"/>
  <c r="CB218" i="10"/>
  <c r="E218" i="10"/>
  <c r="CH215" i="10" s="1"/>
  <c r="D218" i="10"/>
  <c r="C218" i="10" s="1"/>
  <c r="E217" i="10"/>
  <c r="CH214" i="10" s="1"/>
  <c r="D217" i="10"/>
  <c r="C217" i="10" s="1"/>
  <c r="E216" i="10"/>
  <c r="CH213" i="10" s="1"/>
  <c r="D216" i="10"/>
  <c r="C216" i="10" s="1"/>
  <c r="CK215" i="10"/>
  <c r="CE215" i="10" s="1"/>
  <c r="CJ215" i="10"/>
  <c r="CD215" i="10" s="1"/>
  <c r="CG215" i="10"/>
  <c r="CA215" i="10" s="1"/>
  <c r="CB215" i="10"/>
  <c r="E215" i="10"/>
  <c r="CH212" i="10" s="1"/>
  <c r="D215" i="10"/>
  <c r="C215" i="10" s="1"/>
  <c r="CK214" i="10"/>
  <c r="CE214" i="10" s="1"/>
  <c r="CJ214" i="10"/>
  <c r="CD214" i="10" s="1"/>
  <c r="CG214" i="10"/>
  <c r="CA214" i="10" s="1"/>
  <c r="CB214" i="10"/>
  <c r="E214" i="10"/>
  <c r="CH211" i="10" s="1"/>
  <c r="D214" i="10"/>
  <c r="C214" i="10" s="1"/>
  <c r="CK213" i="10"/>
  <c r="CE213" i="10" s="1"/>
  <c r="CJ213" i="10"/>
  <c r="CD213" i="10" s="1"/>
  <c r="CG213" i="10"/>
  <c r="CA213" i="10" s="1"/>
  <c r="CB213" i="10"/>
  <c r="E213" i="10"/>
  <c r="CH210" i="10" s="1"/>
  <c r="D213" i="10"/>
  <c r="CK212" i="10"/>
  <c r="CE212" i="10" s="1"/>
  <c r="CJ212" i="10"/>
  <c r="CD212" i="10" s="1"/>
  <c r="CG212" i="10"/>
  <c r="CA212" i="10" s="1"/>
  <c r="CB212" i="10"/>
  <c r="E212" i="10"/>
  <c r="CH209" i="10" s="1"/>
  <c r="D212" i="10"/>
  <c r="CK211" i="10"/>
  <c r="CE211" i="10" s="1"/>
  <c r="CJ211" i="10"/>
  <c r="CD211" i="10" s="1"/>
  <c r="CG211" i="10"/>
  <c r="CA211" i="10" s="1"/>
  <c r="CB211" i="10"/>
  <c r="E211" i="10"/>
  <c r="CH208" i="10" s="1"/>
  <c r="D211" i="10"/>
  <c r="CG210" i="10"/>
  <c r="CA210" i="10" s="1"/>
  <c r="CB210" i="10"/>
  <c r="E210" i="10"/>
  <c r="CH207" i="10" s="1"/>
  <c r="D210" i="10"/>
  <c r="CG209" i="10"/>
  <c r="CA209" i="10" s="1"/>
  <c r="CB209" i="10"/>
  <c r="E209" i="10"/>
  <c r="D209" i="10"/>
  <c r="C209" i="10"/>
  <c r="CG208" i="10"/>
  <c r="CA208" i="10" s="1"/>
  <c r="CB208" i="10"/>
  <c r="E208" i="10"/>
  <c r="D208" i="10"/>
  <c r="C208" i="10"/>
  <c r="CG207" i="10"/>
  <c r="CA207" i="10" s="1"/>
  <c r="CB207" i="10"/>
  <c r="E207" i="10"/>
  <c r="D207" i="10"/>
  <c r="C207" i="10"/>
  <c r="CH206" i="10"/>
  <c r="CG206" i="10"/>
  <c r="CB206" i="10"/>
  <c r="CA206" i="10"/>
  <c r="E206" i="10"/>
  <c r="C206" i="10"/>
  <c r="CL205" i="10"/>
  <c r="CF205" i="10" s="1"/>
  <c r="CI205" i="10"/>
  <c r="CC205" i="10" s="1"/>
  <c r="CH205" i="10"/>
  <c r="CB205" i="10" s="1"/>
  <c r="CG205" i="10"/>
  <c r="CA205" i="10"/>
  <c r="E205" i="10"/>
  <c r="D205" i="10"/>
  <c r="C205" i="10"/>
  <c r="CH204" i="10"/>
  <c r="CB204" i="10" s="1"/>
  <c r="CG204" i="10"/>
  <c r="CA204" i="10"/>
  <c r="E204" i="10"/>
  <c r="D204" i="10"/>
  <c r="C204" i="10"/>
  <c r="CI203" i="10"/>
  <c r="CC203" i="10" s="1"/>
  <c r="CH203" i="10"/>
  <c r="CB203" i="10" s="1"/>
  <c r="CG203" i="10"/>
  <c r="CA203" i="10"/>
  <c r="E203" i="10"/>
  <c r="D203" i="10"/>
  <c r="C203" i="10"/>
  <c r="CL202" i="10"/>
  <c r="CF202" i="10" s="1"/>
  <c r="CI202" i="10"/>
  <c r="CC202" i="10" s="1"/>
  <c r="CH202" i="10"/>
  <c r="CB202" i="10" s="1"/>
  <c r="CG202" i="10"/>
  <c r="CA202" i="10"/>
  <c r="E202" i="10"/>
  <c r="D202" i="10"/>
  <c r="C202" i="10"/>
  <c r="CI201" i="10"/>
  <c r="CC201" i="10" s="1"/>
  <c r="CH201" i="10"/>
  <c r="CB201" i="10" s="1"/>
  <c r="CG201" i="10"/>
  <c r="CA201" i="10"/>
  <c r="E201" i="10"/>
  <c r="D201" i="10"/>
  <c r="C201" i="10"/>
  <c r="CH200" i="10"/>
  <c r="CB200" i="10" s="1"/>
  <c r="CG200" i="10"/>
  <c r="CA200" i="10"/>
  <c r="E200" i="10"/>
  <c r="D200" i="10"/>
  <c r="C200" i="10"/>
  <c r="CI199" i="10"/>
  <c r="CC199" i="10" s="1"/>
  <c r="CH199" i="10"/>
  <c r="CB199" i="10" s="1"/>
  <c r="CG199" i="10"/>
  <c r="CA199" i="10"/>
  <c r="E199" i="10"/>
  <c r="D199" i="10"/>
  <c r="C199" i="10"/>
  <c r="CL198" i="10"/>
  <c r="CF198" i="10" s="1"/>
  <c r="CI198" i="10"/>
  <c r="CC198" i="10" s="1"/>
  <c r="CH198" i="10"/>
  <c r="CB198" i="10" s="1"/>
  <c r="CG198" i="10"/>
  <c r="CA198" i="10"/>
  <c r="E198" i="10"/>
  <c r="D198" i="10"/>
  <c r="C198" i="10"/>
  <c r="CI197" i="10"/>
  <c r="CC197" i="10" s="1"/>
  <c r="CH197" i="10"/>
  <c r="CB197" i="10" s="1"/>
  <c r="CG197" i="10"/>
  <c r="CA197" i="10"/>
  <c r="E197" i="10"/>
  <c r="D197" i="10"/>
  <c r="C197" i="10"/>
  <c r="CH196" i="10"/>
  <c r="CB196" i="10" s="1"/>
  <c r="CG196" i="10"/>
  <c r="CA196" i="10"/>
  <c r="CI195" i="10"/>
  <c r="CC195" i="10" s="1"/>
  <c r="CH195" i="10"/>
  <c r="CB195" i="10" s="1"/>
  <c r="CG195" i="10"/>
  <c r="CA195" i="10"/>
  <c r="E195" i="10"/>
  <c r="D195" i="10"/>
  <c r="C195" i="10"/>
  <c r="CL194" i="10"/>
  <c r="CF194" i="10" s="1"/>
  <c r="CI194" i="10"/>
  <c r="CC194" i="10" s="1"/>
  <c r="CH194" i="10"/>
  <c r="CB194" i="10" s="1"/>
  <c r="CG194" i="10"/>
  <c r="CA194" i="10"/>
  <c r="CK192" i="10"/>
  <c r="CE192" i="10" s="1"/>
  <c r="CH192" i="10"/>
  <c r="CG192" i="10"/>
  <c r="CA192" i="10" s="1"/>
  <c r="CB192" i="10"/>
  <c r="CJ191" i="10"/>
  <c r="CD191" i="10" s="1"/>
  <c r="CI191" i="10"/>
  <c r="CC191" i="10" s="1"/>
  <c r="E191" i="10"/>
  <c r="CF191" i="10" s="1"/>
  <c r="BZ191" i="10" s="1"/>
  <c r="D191" i="10"/>
  <c r="C191" i="10" s="1"/>
  <c r="CK190" i="10"/>
  <c r="CE190" i="10" s="1"/>
  <c r="E190" i="10"/>
  <c r="C190" i="10" s="1"/>
  <c r="CG190" i="10" s="1"/>
  <c r="CA190" i="10" s="1"/>
  <c r="D190" i="10"/>
  <c r="E189" i="10"/>
  <c r="C189" i="10" s="1"/>
  <c r="D189" i="10"/>
  <c r="CJ188" i="10"/>
  <c r="CD188" i="10" s="1"/>
  <c r="CG188" i="10"/>
  <c r="CA188" i="10" s="1"/>
  <c r="E188" i="10"/>
  <c r="C188" i="10" s="1"/>
  <c r="CK188" i="10" s="1"/>
  <c r="CE188" i="10" s="1"/>
  <c r="D188" i="10"/>
  <c r="CK187" i="10"/>
  <c r="CE187" i="10" s="1"/>
  <c r="CJ187" i="10"/>
  <c r="CD187" i="10" s="1"/>
  <c r="CG187" i="10"/>
  <c r="CA187" i="10" s="1"/>
  <c r="E187" i="10"/>
  <c r="C187" i="10" s="1"/>
  <c r="D187" i="10"/>
  <c r="CK186" i="10"/>
  <c r="CE186" i="10" s="1"/>
  <c r="E186" i="10"/>
  <c r="C186" i="10" s="1"/>
  <c r="CG186" i="10" s="1"/>
  <c r="CA186" i="10" s="1"/>
  <c r="D186" i="10"/>
  <c r="E185" i="10"/>
  <c r="C185" i="10" s="1"/>
  <c r="D185" i="10"/>
  <c r="E184" i="10"/>
  <c r="C184" i="10" s="1"/>
  <c r="CK184" i="10" s="1"/>
  <c r="CE184" i="10" s="1"/>
  <c r="D184" i="10"/>
  <c r="CK183" i="10"/>
  <c r="CE183" i="10"/>
  <c r="E183" i="10"/>
  <c r="C183" i="10" s="1"/>
  <c r="D183" i="10"/>
  <c r="E182" i="10"/>
  <c r="D182" i="10"/>
  <c r="CJ181" i="10"/>
  <c r="CD181" i="10" s="1"/>
  <c r="E181" i="10"/>
  <c r="CF181" i="10" s="1"/>
  <c r="BZ181" i="10" s="1"/>
  <c r="D181" i="10"/>
  <c r="C181" i="10" s="1"/>
  <c r="CK180" i="10"/>
  <c r="CE180" i="10" s="1"/>
  <c r="E180" i="10"/>
  <c r="CF180" i="10" s="1"/>
  <c r="BZ180" i="10" s="1"/>
  <c r="D180" i="10"/>
  <c r="C180" i="10" s="1"/>
  <c r="E179" i="10"/>
  <c r="CF179" i="10" s="1"/>
  <c r="BZ179" i="10" s="1"/>
  <c r="D179" i="10"/>
  <c r="E178" i="10"/>
  <c r="CF178" i="10" s="1"/>
  <c r="BZ178" i="10" s="1"/>
  <c r="D178" i="10"/>
  <c r="CJ177" i="10"/>
  <c r="CD177" i="10" s="1"/>
  <c r="E177" i="10"/>
  <c r="CF177" i="10" s="1"/>
  <c r="BZ177" i="10" s="1"/>
  <c r="D177" i="10"/>
  <c r="C177" i="10" s="1"/>
  <c r="E176" i="10"/>
  <c r="CF176" i="10" s="1"/>
  <c r="BZ176" i="10" s="1"/>
  <c r="D176" i="10"/>
  <c r="C176" i="10" s="1"/>
  <c r="CF175" i="10"/>
  <c r="BZ175" i="10" s="1"/>
  <c r="E175" i="10"/>
  <c r="D175" i="10"/>
  <c r="C175" i="10" s="1"/>
  <c r="E174" i="10"/>
  <c r="CF174" i="10" s="1"/>
  <c r="BZ174" i="10" s="1"/>
  <c r="D174" i="10"/>
  <c r="C174" i="10" s="1"/>
  <c r="CF173" i="10"/>
  <c r="BZ173" i="10" s="1"/>
  <c r="E173" i="10"/>
  <c r="D173" i="10"/>
  <c r="C173" i="10" s="1"/>
  <c r="E172" i="10"/>
  <c r="CF172" i="10" s="1"/>
  <c r="BZ172" i="10" s="1"/>
  <c r="D172" i="10"/>
  <c r="C172" i="10" s="1"/>
  <c r="E171" i="10"/>
  <c r="CF171" i="10" s="1"/>
  <c r="BZ171" i="10" s="1"/>
  <c r="D171" i="10"/>
  <c r="E170" i="10"/>
  <c r="CF170" i="10" s="1"/>
  <c r="BZ170" i="10" s="1"/>
  <c r="D170" i="10"/>
  <c r="CJ169" i="10"/>
  <c r="CD169" i="10" s="1"/>
  <c r="E169" i="10"/>
  <c r="CF169" i="10" s="1"/>
  <c r="BZ169" i="10" s="1"/>
  <c r="D169" i="10"/>
  <c r="C169" i="10" s="1"/>
  <c r="CK168" i="10"/>
  <c r="CE168" i="10" s="1"/>
  <c r="E168" i="10"/>
  <c r="CF168" i="10" s="1"/>
  <c r="BZ168" i="10" s="1"/>
  <c r="D168" i="10"/>
  <c r="C168" i="10" s="1"/>
  <c r="E167" i="10"/>
  <c r="CF167" i="10" s="1"/>
  <c r="BZ167" i="10" s="1"/>
  <c r="D167" i="10"/>
  <c r="E166" i="10"/>
  <c r="CF166" i="10" s="1"/>
  <c r="BZ166" i="10" s="1"/>
  <c r="D166" i="10"/>
  <c r="C166" i="10" s="1"/>
  <c r="CG166" i="10" s="1"/>
  <c r="CA166" i="10" s="1"/>
  <c r="E165" i="10"/>
  <c r="CF165" i="10" s="1"/>
  <c r="BZ165" i="10" s="1"/>
  <c r="D165" i="10"/>
  <c r="C165" i="10" s="1"/>
  <c r="E164" i="10"/>
  <c r="CF164" i="10" s="1"/>
  <c r="BZ164" i="10" s="1"/>
  <c r="C164" i="10"/>
  <c r="CF163" i="10"/>
  <c r="BZ163" i="10" s="1"/>
  <c r="E163" i="10"/>
  <c r="D163" i="10"/>
  <c r="C163" i="10"/>
  <c r="CF162" i="10"/>
  <c r="BZ162" i="10" s="1"/>
  <c r="E162" i="10"/>
  <c r="D162" i="10"/>
  <c r="C162" i="10"/>
  <c r="CF161" i="10"/>
  <c r="BZ161" i="10" s="1"/>
  <c r="E161" i="10"/>
  <c r="D161" i="10"/>
  <c r="C161" i="10"/>
  <c r="CF160" i="10"/>
  <c r="BZ160" i="10" s="1"/>
  <c r="E160" i="10"/>
  <c r="D160" i="10"/>
  <c r="C160" i="10"/>
  <c r="CF159" i="10"/>
  <c r="BZ159" i="10" s="1"/>
  <c r="E159" i="10"/>
  <c r="D159" i="10"/>
  <c r="C159" i="10"/>
  <c r="CF158" i="10"/>
  <c r="BZ158" i="10" s="1"/>
  <c r="E158" i="10"/>
  <c r="D158" i="10"/>
  <c r="C158" i="10"/>
  <c r="CF157" i="10"/>
  <c r="BZ157" i="10" s="1"/>
  <c r="E157" i="10"/>
  <c r="D157" i="10"/>
  <c r="C157" i="10"/>
  <c r="CF156" i="10"/>
  <c r="BZ156" i="10" s="1"/>
  <c r="E156" i="10"/>
  <c r="D156" i="10"/>
  <c r="C156" i="10"/>
  <c r="CF155" i="10"/>
  <c r="BZ155" i="10" s="1"/>
  <c r="E155" i="10"/>
  <c r="D155" i="10"/>
  <c r="C155" i="10"/>
  <c r="CG153" i="10"/>
  <c r="CA153" i="10" s="1"/>
  <c r="E153" i="10"/>
  <c r="CF153" i="10" s="1"/>
  <c r="BZ153" i="10" s="1"/>
  <c r="D153" i="10"/>
  <c r="C153" i="10"/>
  <c r="CN150" i="10"/>
  <c r="E147" i="10"/>
  <c r="D147" i="10"/>
  <c r="C147" i="10"/>
  <c r="E146" i="10"/>
  <c r="C146" i="10" s="1"/>
  <c r="D146" i="10"/>
  <c r="E145" i="10"/>
  <c r="D145" i="10"/>
  <c r="C145" i="10" s="1"/>
  <c r="E144" i="10"/>
  <c r="D144" i="10"/>
  <c r="C144" i="10"/>
  <c r="O143" i="10"/>
  <c r="N143" i="10"/>
  <c r="M143" i="10"/>
  <c r="L143" i="10"/>
  <c r="K143" i="10"/>
  <c r="J143" i="10"/>
  <c r="I143" i="10"/>
  <c r="H143" i="10"/>
  <c r="G143" i="10"/>
  <c r="F143" i="10"/>
  <c r="D143" i="10"/>
  <c r="E142" i="10"/>
  <c r="D142" i="10"/>
  <c r="C142" i="10"/>
  <c r="E141" i="10"/>
  <c r="D141" i="10"/>
  <c r="C141" i="10"/>
  <c r="E140" i="10"/>
  <c r="D140" i="10"/>
  <c r="O136" i="10"/>
  <c r="K136" i="10"/>
  <c r="G136" i="10"/>
  <c r="P135" i="10"/>
  <c r="O135" i="10"/>
  <c r="N135" i="10"/>
  <c r="M135" i="10"/>
  <c r="L135" i="10"/>
  <c r="K135" i="10"/>
  <c r="J135" i="10"/>
  <c r="I135" i="10"/>
  <c r="H135" i="10"/>
  <c r="G135" i="10"/>
  <c r="F135" i="10"/>
  <c r="E134" i="10"/>
  <c r="D134" i="10"/>
  <c r="C134" i="10" s="1"/>
  <c r="E133" i="10"/>
  <c r="D133" i="10"/>
  <c r="C133" i="10"/>
  <c r="E132" i="10"/>
  <c r="D132" i="10"/>
  <c r="C132" i="10"/>
  <c r="E131" i="10"/>
  <c r="C131" i="10" s="1"/>
  <c r="D131" i="10"/>
  <c r="D135" i="10" s="1"/>
  <c r="P130" i="10"/>
  <c r="P136" i="10" s="1"/>
  <c r="O130" i="10"/>
  <c r="N130" i="10"/>
  <c r="N136" i="10" s="1"/>
  <c r="M130" i="10"/>
  <c r="M136" i="10" s="1"/>
  <c r="L130" i="10"/>
  <c r="L136" i="10" s="1"/>
  <c r="K130" i="10"/>
  <c r="J130" i="10"/>
  <c r="J136" i="10" s="1"/>
  <c r="I130" i="10"/>
  <c r="I136" i="10" s="1"/>
  <c r="H130" i="10"/>
  <c r="H136" i="10" s="1"/>
  <c r="G130" i="10"/>
  <c r="F130" i="10"/>
  <c r="F136" i="10" s="1"/>
  <c r="E129" i="10"/>
  <c r="D129" i="10"/>
  <c r="C129" i="10"/>
  <c r="E128" i="10"/>
  <c r="C128" i="10" s="1"/>
  <c r="D128" i="10"/>
  <c r="E127" i="10"/>
  <c r="D127" i="10"/>
  <c r="L123" i="10"/>
  <c r="K123" i="10"/>
  <c r="H123" i="10"/>
  <c r="G123" i="10"/>
  <c r="M122" i="10"/>
  <c r="L122" i="10"/>
  <c r="K122" i="10"/>
  <c r="J122" i="10"/>
  <c r="I122" i="10"/>
  <c r="H122" i="10"/>
  <c r="G122" i="10"/>
  <c r="F122" i="10"/>
  <c r="E121" i="10"/>
  <c r="C121" i="10" s="1"/>
  <c r="D121" i="10"/>
  <c r="E120" i="10"/>
  <c r="D120" i="10"/>
  <c r="C120" i="10" s="1"/>
  <c r="E119" i="10"/>
  <c r="D119" i="10"/>
  <c r="C119" i="10"/>
  <c r="E118" i="10"/>
  <c r="D118" i="10"/>
  <c r="D122" i="10" s="1"/>
  <c r="C118" i="10"/>
  <c r="M117" i="10"/>
  <c r="M123" i="10" s="1"/>
  <c r="L117" i="10"/>
  <c r="K117" i="10"/>
  <c r="J117" i="10"/>
  <c r="I117" i="10"/>
  <c r="I123" i="10" s="1"/>
  <c r="H117" i="10"/>
  <c r="G117" i="10"/>
  <c r="F117" i="10"/>
  <c r="E117" i="10"/>
  <c r="E116" i="10"/>
  <c r="D116" i="10"/>
  <c r="C116" i="10" s="1"/>
  <c r="E115" i="10"/>
  <c r="D115" i="10"/>
  <c r="C115" i="10"/>
  <c r="E114" i="10"/>
  <c r="D114" i="10"/>
  <c r="C114" i="10"/>
  <c r="E110" i="10"/>
  <c r="D110" i="10"/>
  <c r="C110" i="10" s="1"/>
  <c r="CA107" i="10" s="1"/>
  <c r="E109" i="10"/>
  <c r="D109" i="10"/>
  <c r="C109" i="10" s="1"/>
  <c r="E108" i="10"/>
  <c r="D108" i="10"/>
  <c r="C108" i="10"/>
  <c r="E107" i="10"/>
  <c r="D107" i="10"/>
  <c r="C107" i="10"/>
  <c r="E106" i="10"/>
  <c r="D106" i="10"/>
  <c r="C106" i="10"/>
  <c r="E101" i="10"/>
  <c r="C101" i="10" s="1"/>
  <c r="D101" i="10"/>
  <c r="E100" i="10"/>
  <c r="D100" i="10"/>
  <c r="C100" i="10" s="1"/>
  <c r="E99" i="10"/>
  <c r="D99" i="10"/>
  <c r="C99" i="10"/>
  <c r="E98" i="10"/>
  <c r="D98" i="10"/>
  <c r="C98" i="10"/>
  <c r="E97" i="10"/>
  <c r="C97" i="10" s="1"/>
  <c r="D97" i="10"/>
  <c r="E96" i="10"/>
  <c r="D96" i="10"/>
  <c r="C96" i="10" s="1"/>
  <c r="E91" i="10"/>
  <c r="D91" i="10"/>
  <c r="C91" i="10"/>
  <c r="E90" i="10"/>
  <c r="D90" i="10"/>
  <c r="C90" i="10"/>
  <c r="E89" i="10"/>
  <c r="D89" i="10"/>
  <c r="E88" i="10"/>
  <c r="D88" i="10"/>
  <c r="C88" i="10" s="1"/>
  <c r="E87" i="10"/>
  <c r="D87" i="10"/>
  <c r="C87" i="10"/>
  <c r="E86" i="10"/>
  <c r="D86" i="10"/>
  <c r="C86" i="10"/>
  <c r="E81" i="10"/>
  <c r="C81" i="10" s="1"/>
  <c r="D81" i="10"/>
  <c r="E76" i="10"/>
  <c r="D76" i="10"/>
  <c r="C76" i="10" s="1"/>
  <c r="E75" i="10"/>
  <c r="D75" i="10"/>
  <c r="C75" i="10"/>
  <c r="E74" i="10"/>
  <c r="D74" i="10"/>
  <c r="C74" i="10"/>
  <c r="E73" i="10"/>
  <c r="C73" i="10" s="1"/>
  <c r="D73" i="10"/>
  <c r="E68" i="10"/>
  <c r="D68" i="10"/>
  <c r="C68" i="10" s="1"/>
  <c r="E66" i="10"/>
  <c r="D66" i="10"/>
  <c r="C66" i="10"/>
  <c r="E65" i="10"/>
  <c r="D65" i="10"/>
  <c r="C65" i="10"/>
  <c r="E64" i="10"/>
  <c r="D64" i="10"/>
  <c r="C64" i="10" s="1"/>
  <c r="CA59" i="10"/>
  <c r="C59" i="10"/>
  <c r="CA54" i="10"/>
  <c r="C53" i="10"/>
  <c r="CG53" i="10" s="1"/>
  <c r="CA53" i="10" s="1"/>
  <c r="O53" i="10" s="1"/>
  <c r="C52" i="10"/>
  <c r="CG52" i="10" s="1"/>
  <c r="CA52" i="10" s="1"/>
  <c r="O52" i="10" s="1"/>
  <c r="C51" i="10"/>
  <c r="CG51" i="10" s="1"/>
  <c r="CA51" i="10" s="1"/>
  <c r="O51" i="10" s="1"/>
  <c r="C50" i="10"/>
  <c r="CG50" i="10" s="1"/>
  <c r="CA50" i="10" s="1"/>
  <c r="O50" i="10" s="1"/>
  <c r="C49" i="10"/>
  <c r="CG49" i="10" s="1"/>
  <c r="CA49" i="10" s="1"/>
  <c r="O49" i="10" s="1"/>
  <c r="C48" i="10"/>
  <c r="CG48" i="10" s="1"/>
  <c r="CA48" i="10" s="1"/>
  <c r="O48" i="10" s="1"/>
  <c r="C47" i="10"/>
  <c r="CG47" i="10" s="1"/>
  <c r="CA47" i="10" s="1"/>
  <c r="O47" i="10" s="1"/>
  <c r="C46" i="10"/>
  <c r="CG46" i="10" s="1"/>
  <c r="CA46" i="10" s="1"/>
  <c r="O46" i="10" s="1"/>
  <c r="C45" i="10"/>
  <c r="CG45" i="10" s="1"/>
  <c r="CA45" i="10" s="1"/>
  <c r="O45" i="10" s="1"/>
  <c r="C44" i="10"/>
  <c r="CG44" i="10" s="1"/>
  <c r="CA44" i="10" s="1"/>
  <c r="O44" i="10" s="1"/>
  <c r="C43" i="10"/>
  <c r="CG43" i="10" s="1"/>
  <c r="CA43" i="10" s="1"/>
  <c r="O43" i="10" s="1"/>
  <c r="C42" i="10"/>
  <c r="CG42" i="10" s="1"/>
  <c r="CA42" i="10" s="1"/>
  <c r="O42" i="10" s="1"/>
  <c r="C41" i="10"/>
  <c r="CG41" i="10" s="1"/>
  <c r="CA41" i="10" s="1"/>
  <c r="O41" i="10" s="1"/>
  <c r="C40" i="10"/>
  <c r="CG40" i="10" s="1"/>
  <c r="CA40" i="10" s="1"/>
  <c r="O40" i="10" s="1"/>
  <c r="C39" i="10"/>
  <c r="CG39" i="10" s="1"/>
  <c r="CA39" i="10" s="1"/>
  <c r="O39" i="10" s="1"/>
  <c r="C38" i="10"/>
  <c r="CG38" i="10" s="1"/>
  <c r="CA38" i="10" s="1"/>
  <c r="O38" i="10" s="1"/>
  <c r="C37" i="10"/>
  <c r="CG37" i="10" s="1"/>
  <c r="CA37" i="10" s="1"/>
  <c r="O37" i="10" s="1"/>
  <c r="C36" i="10"/>
  <c r="CG36" i="10" s="1"/>
  <c r="CA36" i="10" s="1"/>
  <c r="O36" i="10" s="1"/>
  <c r="C35" i="10"/>
  <c r="CG35" i="10" s="1"/>
  <c r="N34" i="10"/>
  <c r="M34" i="10"/>
  <c r="L34" i="10"/>
  <c r="K34" i="10"/>
  <c r="J34" i="10"/>
  <c r="I34" i="10"/>
  <c r="H34" i="10"/>
  <c r="G34" i="10"/>
  <c r="F34" i="10"/>
  <c r="E34" i="10"/>
  <c r="D34" i="10"/>
  <c r="C34" i="10" s="1"/>
  <c r="CD20" i="10"/>
  <c r="C16" i="10"/>
  <c r="C15" i="10"/>
  <c r="C13" i="10"/>
  <c r="C12" i="10"/>
  <c r="C11" i="10"/>
  <c r="A5" i="10"/>
  <c r="A4" i="10"/>
  <c r="A3" i="10"/>
  <c r="A2" i="10"/>
  <c r="B317" i="12" l="1"/>
  <c r="AT166" i="12"/>
  <c r="AT181" i="12"/>
  <c r="AW201" i="12"/>
  <c r="AT175" i="12"/>
  <c r="AT165" i="12"/>
  <c r="AT170" i="12"/>
  <c r="AT167" i="12"/>
  <c r="AT169" i="12"/>
  <c r="AW199" i="12"/>
  <c r="AT176" i="12"/>
  <c r="AT171" i="12"/>
  <c r="AT168" i="12"/>
  <c r="AT179" i="12"/>
  <c r="CG283" i="11"/>
  <c r="CA283" i="11" s="1"/>
  <c r="CI283" i="11"/>
  <c r="CH283" i="11"/>
  <c r="CK175" i="11"/>
  <c r="CE175" i="11" s="1"/>
  <c r="CH175" i="11"/>
  <c r="CB175" i="11" s="1"/>
  <c r="CJ175" i="11"/>
  <c r="CD175" i="11" s="1"/>
  <c r="CI175" i="11"/>
  <c r="CC175" i="11" s="1"/>
  <c r="CL201" i="11"/>
  <c r="CF201" i="11" s="1"/>
  <c r="CI201" i="11"/>
  <c r="CC201" i="11" s="1"/>
  <c r="CJ201" i="11"/>
  <c r="CD201" i="11" s="1"/>
  <c r="CK201" i="11"/>
  <c r="CE201" i="11" s="1"/>
  <c r="AW204" i="11" s="1"/>
  <c r="CK168" i="11"/>
  <c r="CE168" i="11" s="1"/>
  <c r="CG168" i="11"/>
  <c r="CA168" i="11" s="1"/>
  <c r="CH168" i="11"/>
  <c r="CB168" i="11" s="1"/>
  <c r="CJ168" i="11"/>
  <c r="CD168" i="11" s="1"/>
  <c r="CI168" i="11"/>
  <c r="CC168" i="11" s="1"/>
  <c r="CJ227" i="11"/>
  <c r="CD227" i="11" s="1"/>
  <c r="CL227" i="11"/>
  <c r="CF227" i="11" s="1"/>
  <c r="CK227" i="11"/>
  <c r="CE227" i="11" s="1"/>
  <c r="CI227" i="11"/>
  <c r="CC227" i="11" s="1"/>
  <c r="CL200" i="11"/>
  <c r="CF200" i="11" s="1"/>
  <c r="CI200" i="11"/>
  <c r="CC200" i="11" s="1"/>
  <c r="CK200" i="11"/>
  <c r="CE200" i="11" s="1"/>
  <c r="CJ200" i="11"/>
  <c r="CD200" i="11" s="1"/>
  <c r="CH278" i="11"/>
  <c r="CB278" i="11" s="1"/>
  <c r="CI278" i="11"/>
  <c r="CC278" i="11" s="1"/>
  <c r="CG278" i="11"/>
  <c r="CA278" i="11" s="1"/>
  <c r="CK279" i="11"/>
  <c r="CE279" i="11" s="1"/>
  <c r="CJ278" i="11"/>
  <c r="CD278" i="11" s="1"/>
  <c r="CL198" i="11"/>
  <c r="CF198" i="11" s="1"/>
  <c r="CI198" i="11"/>
  <c r="CC198" i="11" s="1"/>
  <c r="CK198" i="11"/>
  <c r="CE198" i="11" s="1"/>
  <c r="CJ198" i="11"/>
  <c r="CD198" i="11" s="1"/>
  <c r="CL194" i="11"/>
  <c r="CF194" i="11" s="1"/>
  <c r="AW197" i="11" s="1"/>
  <c r="CJ194" i="11"/>
  <c r="CD194" i="11" s="1"/>
  <c r="CK194" i="11"/>
  <c r="CE194" i="11" s="1"/>
  <c r="CI194" i="11"/>
  <c r="CC194" i="11" s="1"/>
  <c r="CK181" i="11"/>
  <c r="CE181" i="11" s="1"/>
  <c r="CG181" i="11"/>
  <c r="CA181" i="11" s="1"/>
  <c r="CH181" i="11"/>
  <c r="CB181" i="11" s="1"/>
  <c r="CJ181" i="11"/>
  <c r="CD181" i="11" s="1"/>
  <c r="CI181" i="11"/>
  <c r="CC181" i="11" s="1"/>
  <c r="CK177" i="11"/>
  <c r="CE177" i="11" s="1"/>
  <c r="CG177" i="11"/>
  <c r="CA177" i="11" s="1"/>
  <c r="CH177" i="11"/>
  <c r="CB177" i="11" s="1"/>
  <c r="CJ177" i="11"/>
  <c r="CD177" i="11" s="1"/>
  <c r="CI177" i="11"/>
  <c r="CC177" i="11" s="1"/>
  <c r="CK171" i="11"/>
  <c r="CE171" i="11" s="1"/>
  <c r="CG171" i="11"/>
  <c r="CA171" i="11" s="1"/>
  <c r="CH171" i="11"/>
  <c r="CB171" i="11" s="1"/>
  <c r="CJ171" i="11"/>
  <c r="CD171" i="11" s="1"/>
  <c r="CI171" i="11"/>
  <c r="CC171" i="11" s="1"/>
  <c r="CK167" i="11"/>
  <c r="CE167" i="11" s="1"/>
  <c r="CG167" i="11"/>
  <c r="CA167" i="11" s="1"/>
  <c r="AT167" i="11" s="1"/>
  <c r="CH167" i="11"/>
  <c r="CB167" i="11" s="1"/>
  <c r="CJ167" i="11"/>
  <c r="CD167" i="11" s="1"/>
  <c r="CI167" i="11"/>
  <c r="CC167" i="11" s="1"/>
  <c r="AW230" i="11"/>
  <c r="CK280" i="11"/>
  <c r="CE280" i="11" s="1"/>
  <c r="CL199" i="11"/>
  <c r="CF199" i="11" s="1"/>
  <c r="CI199" i="11"/>
  <c r="CC199" i="11" s="1"/>
  <c r="AW202" i="11" s="1"/>
  <c r="CJ199" i="11"/>
  <c r="CD199" i="11" s="1"/>
  <c r="CK199" i="11"/>
  <c r="CE199" i="11" s="1"/>
  <c r="CK180" i="11"/>
  <c r="CE180" i="11" s="1"/>
  <c r="CG180" i="11"/>
  <c r="CA180" i="11" s="1"/>
  <c r="AT180" i="11" s="1"/>
  <c r="CH180" i="11"/>
  <c r="CB180" i="11" s="1"/>
  <c r="CJ180" i="11"/>
  <c r="CD180" i="11" s="1"/>
  <c r="CI180" i="11"/>
  <c r="CC180" i="11" s="1"/>
  <c r="CK176" i="11"/>
  <c r="CE176" i="11" s="1"/>
  <c r="CG176" i="11"/>
  <c r="CA176" i="11" s="1"/>
  <c r="CH176" i="11"/>
  <c r="CB176" i="11" s="1"/>
  <c r="CJ176" i="11"/>
  <c r="CD176" i="11" s="1"/>
  <c r="CI176" i="11"/>
  <c r="CC176" i="11" s="1"/>
  <c r="CK170" i="11"/>
  <c r="CE170" i="11" s="1"/>
  <c r="CG170" i="11"/>
  <c r="CA170" i="11" s="1"/>
  <c r="CH170" i="11"/>
  <c r="CB170" i="11" s="1"/>
  <c r="CJ170" i="11"/>
  <c r="CD170" i="11" s="1"/>
  <c r="CI170" i="11"/>
  <c r="CC170" i="11" s="1"/>
  <c r="CK166" i="11"/>
  <c r="CE166" i="11" s="1"/>
  <c r="CG166" i="11"/>
  <c r="CA166" i="11" s="1"/>
  <c r="CH166" i="11"/>
  <c r="CB166" i="11" s="1"/>
  <c r="CJ166" i="11"/>
  <c r="CD166" i="11" s="1"/>
  <c r="CI166" i="11"/>
  <c r="CC166" i="11" s="1"/>
  <c r="AT162" i="11"/>
  <c r="C123" i="11"/>
  <c r="A317" i="11" s="1"/>
  <c r="CJ230" i="11"/>
  <c r="CD230" i="11" s="1"/>
  <c r="CI230" i="11"/>
  <c r="CC230" i="11" s="1"/>
  <c r="AW233" i="11" s="1"/>
  <c r="CL230" i="11"/>
  <c r="CF230" i="11" s="1"/>
  <c r="CK230" i="11"/>
  <c r="CE230" i="11" s="1"/>
  <c r="CG282" i="11"/>
  <c r="CA282" i="11" s="1"/>
  <c r="CI282" i="11"/>
  <c r="CH282" i="11"/>
  <c r="CI219" i="11"/>
  <c r="CC219" i="11" s="1"/>
  <c r="AW222" i="11" s="1"/>
  <c r="CJ219" i="11"/>
  <c r="CD219" i="11" s="1"/>
  <c r="CL219" i="11"/>
  <c r="CF219" i="11" s="1"/>
  <c r="CK219" i="11"/>
  <c r="CE219" i="11" s="1"/>
  <c r="CK178" i="11"/>
  <c r="CE178" i="11" s="1"/>
  <c r="CG178" i="11"/>
  <c r="CA178" i="11" s="1"/>
  <c r="CH178" i="11"/>
  <c r="CB178" i="11" s="1"/>
  <c r="CJ178" i="11"/>
  <c r="CD178" i="11" s="1"/>
  <c r="CI178" i="11"/>
  <c r="CC178" i="11" s="1"/>
  <c r="CL202" i="11"/>
  <c r="CF202" i="11" s="1"/>
  <c r="CI202" i="11"/>
  <c r="CC202" i="11" s="1"/>
  <c r="AW205" i="11" s="1"/>
  <c r="CK202" i="11"/>
  <c r="CE202" i="11" s="1"/>
  <c r="CJ202" i="11"/>
  <c r="CD202" i="11" s="1"/>
  <c r="CL196" i="11"/>
  <c r="CF196" i="11" s="1"/>
  <c r="CI196" i="11"/>
  <c r="CC196" i="11" s="1"/>
  <c r="CK196" i="11"/>
  <c r="CE196" i="11" s="1"/>
  <c r="CJ196" i="11"/>
  <c r="CD196" i="11" s="1"/>
  <c r="AW226" i="11"/>
  <c r="CM192" i="11"/>
  <c r="CO192" i="11" s="1"/>
  <c r="AW195" i="11" s="1"/>
  <c r="CK179" i="11"/>
  <c r="CE179" i="11" s="1"/>
  <c r="CG179" i="11"/>
  <c r="CA179" i="11" s="1"/>
  <c r="CH179" i="11"/>
  <c r="CB179" i="11" s="1"/>
  <c r="CJ179" i="11"/>
  <c r="CD179" i="11" s="1"/>
  <c r="CI179" i="11"/>
  <c r="CC179" i="11" s="1"/>
  <c r="CK169" i="11"/>
  <c r="CE169" i="11" s="1"/>
  <c r="CG169" i="11"/>
  <c r="CA169" i="11" s="1"/>
  <c r="CH169" i="11"/>
  <c r="CB169" i="11" s="1"/>
  <c r="CJ169" i="11"/>
  <c r="CD169" i="11" s="1"/>
  <c r="CI169" i="11"/>
  <c r="CC169" i="11" s="1"/>
  <c r="CK165" i="11"/>
  <c r="CE165" i="11" s="1"/>
  <c r="CG165" i="11"/>
  <c r="CA165" i="11" s="1"/>
  <c r="AT165" i="11" s="1"/>
  <c r="CH165" i="11"/>
  <c r="CB165" i="11" s="1"/>
  <c r="CJ165" i="11"/>
  <c r="CD165" i="11" s="1"/>
  <c r="CI165" i="11"/>
  <c r="CC165" i="11" s="1"/>
  <c r="CJ225" i="11"/>
  <c r="CD225" i="11" s="1"/>
  <c r="AW228" i="11" s="1"/>
  <c r="CI225" i="11"/>
  <c r="CC225" i="11" s="1"/>
  <c r="CK225" i="11"/>
  <c r="CE225" i="11" s="1"/>
  <c r="CL225" i="11"/>
  <c r="CF225" i="11" s="1"/>
  <c r="AW203" i="11"/>
  <c r="AT173" i="11"/>
  <c r="AT183" i="11"/>
  <c r="AT182" i="11"/>
  <c r="CA35" i="10"/>
  <c r="O35" i="10" s="1"/>
  <c r="E143" i="10"/>
  <c r="C140" i="10"/>
  <c r="C143" i="10" s="1"/>
  <c r="CK156" i="10"/>
  <c r="CE156" i="10" s="1"/>
  <c r="CG156" i="10"/>
  <c r="CA156" i="10" s="1"/>
  <c r="CJ156" i="10"/>
  <c r="CD156" i="10" s="1"/>
  <c r="CI156" i="10"/>
  <c r="CC156" i="10" s="1"/>
  <c r="CH156" i="10"/>
  <c r="CB156" i="10" s="1"/>
  <c r="CH164" i="10"/>
  <c r="CB164" i="10" s="1"/>
  <c r="CK164" i="10"/>
  <c r="CE164" i="10" s="1"/>
  <c r="CJ164" i="10"/>
  <c r="CD164" i="10" s="1"/>
  <c r="CI164" i="10"/>
  <c r="CC164" i="10" s="1"/>
  <c r="CH165" i="10"/>
  <c r="CB165" i="10" s="1"/>
  <c r="CK165" i="10"/>
  <c r="CE165" i="10" s="1"/>
  <c r="CI165" i="10"/>
  <c r="CC165" i="10" s="1"/>
  <c r="AT165" i="10" s="1"/>
  <c r="CJ165" i="10"/>
  <c r="CD165" i="10" s="1"/>
  <c r="CI175" i="10"/>
  <c r="CC175" i="10" s="1"/>
  <c r="CH175" i="10"/>
  <c r="CB175" i="10" s="1"/>
  <c r="CK175" i="10"/>
  <c r="CE175" i="10" s="1"/>
  <c r="AT175" i="10" s="1"/>
  <c r="CJ175" i="10"/>
  <c r="CD175" i="10" s="1"/>
  <c r="CI176" i="10"/>
  <c r="CC176" i="10" s="1"/>
  <c r="CH176" i="10"/>
  <c r="CB176" i="10" s="1"/>
  <c r="CJ176" i="10"/>
  <c r="CD176" i="10" s="1"/>
  <c r="AT176" i="10" s="1"/>
  <c r="CG176" i="10"/>
  <c r="CA176" i="10" s="1"/>
  <c r="CI185" i="10"/>
  <c r="CC185" i="10" s="1"/>
  <c r="CH185" i="10"/>
  <c r="CB185" i="10" s="1"/>
  <c r="CK185" i="10"/>
  <c r="CE185" i="10" s="1"/>
  <c r="CJ185" i="10"/>
  <c r="CD185" i="10" s="1"/>
  <c r="CG185" i="10"/>
  <c r="CA185" i="10" s="1"/>
  <c r="CK157" i="10"/>
  <c r="CE157" i="10" s="1"/>
  <c r="CG157" i="10"/>
  <c r="CA157" i="10" s="1"/>
  <c r="CJ157" i="10"/>
  <c r="CD157" i="10" s="1"/>
  <c r="CH157" i="10"/>
  <c r="CB157" i="10" s="1"/>
  <c r="CI157" i="10"/>
  <c r="CC157" i="10" s="1"/>
  <c r="CI173" i="10"/>
  <c r="CC173" i="10" s="1"/>
  <c r="CH173" i="10"/>
  <c r="CB173" i="10" s="1"/>
  <c r="AT173" i="10" s="1"/>
  <c r="CK173" i="10"/>
  <c r="CE173" i="10" s="1"/>
  <c r="CJ173" i="10"/>
  <c r="CD173" i="10" s="1"/>
  <c r="CD12" i="10"/>
  <c r="CD14" i="10"/>
  <c r="CD13" i="10"/>
  <c r="CD11" i="10"/>
  <c r="CD15" i="10"/>
  <c r="C89" i="10"/>
  <c r="D117" i="10"/>
  <c r="D123" i="10" s="1"/>
  <c r="F123" i="10"/>
  <c r="J123" i="10"/>
  <c r="C122" i="10"/>
  <c r="E130" i="10"/>
  <c r="E136" i="10" s="1"/>
  <c r="E135" i="10"/>
  <c r="CK155" i="10"/>
  <c r="CE155" i="10" s="1"/>
  <c r="CG155" i="10"/>
  <c r="CA155" i="10" s="1"/>
  <c r="CJ155" i="10"/>
  <c r="CD155" i="10" s="1"/>
  <c r="AT155" i="10" s="1"/>
  <c r="CH155" i="10"/>
  <c r="CB155" i="10" s="1"/>
  <c r="CI155" i="10"/>
  <c r="CC155" i="10" s="1"/>
  <c r="CK159" i="10"/>
  <c r="CE159" i="10" s="1"/>
  <c r="CG159" i="10"/>
  <c r="CA159" i="10" s="1"/>
  <c r="CJ159" i="10"/>
  <c r="CD159" i="10" s="1"/>
  <c r="CH159" i="10"/>
  <c r="CB159" i="10" s="1"/>
  <c r="AT159" i="10" s="1"/>
  <c r="CI159" i="10"/>
  <c r="CC159" i="10" s="1"/>
  <c r="CK163" i="10"/>
  <c r="CE163" i="10" s="1"/>
  <c r="CG163" i="10"/>
  <c r="CA163" i="10" s="1"/>
  <c r="CJ163" i="10"/>
  <c r="CD163" i="10" s="1"/>
  <c r="AT163" i="10" s="1"/>
  <c r="CH163" i="10"/>
  <c r="CB163" i="10" s="1"/>
  <c r="CI163" i="10"/>
  <c r="CC163" i="10" s="1"/>
  <c r="CG164" i="10"/>
  <c r="CA164" i="10" s="1"/>
  <c r="AT164" i="10" s="1"/>
  <c r="CG165" i="10"/>
  <c r="CA165" i="10" s="1"/>
  <c r="CI168" i="10"/>
  <c r="CC168" i="10" s="1"/>
  <c r="CH168" i="10"/>
  <c r="CB168" i="10" s="1"/>
  <c r="AT168" i="10" s="1"/>
  <c r="CJ168" i="10"/>
  <c r="CD168" i="10" s="1"/>
  <c r="CG168" i="10"/>
  <c r="CA168" i="10" s="1"/>
  <c r="CK176" i="10"/>
  <c r="CE176" i="10" s="1"/>
  <c r="CI180" i="10"/>
  <c r="CC180" i="10" s="1"/>
  <c r="CH180" i="10"/>
  <c r="CB180" i="10" s="1"/>
  <c r="CJ180" i="10"/>
  <c r="CD180" i="10" s="1"/>
  <c r="CG180" i="10"/>
  <c r="CA180" i="10" s="1"/>
  <c r="CF189" i="10"/>
  <c r="BZ189" i="10" s="1"/>
  <c r="AT156" i="10"/>
  <c r="CK160" i="10"/>
  <c r="CE160" i="10" s="1"/>
  <c r="CG160" i="10"/>
  <c r="CA160" i="10" s="1"/>
  <c r="CJ160" i="10"/>
  <c r="CD160" i="10" s="1"/>
  <c r="CI160" i="10"/>
  <c r="CC160" i="10" s="1"/>
  <c r="AT160" i="10" s="1"/>
  <c r="CH160" i="10"/>
  <c r="CB160" i="10" s="1"/>
  <c r="CI166" i="10"/>
  <c r="CC166" i="10" s="1"/>
  <c r="CH166" i="10"/>
  <c r="CB166" i="10" s="1"/>
  <c r="CK166" i="10"/>
  <c r="CE166" i="10" s="1"/>
  <c r="AT166" i="10" s="1"/>
  <c r="CJ166" i="10"/>
  <c r="CD166" i="10" s="1"/>
  <c r="AT180" i="10"/>
  <c r="E122" i="10"/>
  <c r="E123" i="10" s="1"/>
  <c r="AT157" i="10"/>
  <c r="CK161" i="10"/>
  <c r="CE161" i="10" s="1"/>
  <c r="CG161" i="10"/>
  <c r="CA161" i="10" s="1"/>
  <c r="AT161" i="10" s="1"/>
  <c r="CJ161" i="10"/>
  <c r="CD161" i="10" s="1"/>
  <c r="CH161" i="10"/>
  <c r="CB161" i="10" s="1"/>
  <c r="CI161" i="10"/>
  <c r="CC161" i="10" s="1"/>
  <c r="CK174" i="10"/>
  <c r="CE174" i="10" s="1"/>
  <c r="AT174" i="10" s="1"/>
  <c r="CJ174" i="10"/>
  <c r="CD174" i="10" s="1"/>
  <c r="CI174" i="10"/>
  <c r="CC174" i="10" s="1"/>
  <c r="CH174" i="10"/>
  <c r="CB174" i="10" s="1"/>
  <c r="AT177" i="10"/>
  <c r="CF185" i="10"/>
  <c r="BZ185" i="10" s="1"/>
  <c r="C117" i="10"/>
  <c r="C123" i="10" s="1"/>
  <c r="C127" i="10"/>
  <c r="C130" i="10" s="1"/>
  <c r="C136" i="10" s="1"/>
  <c r="D130" i="10"/>
  <c r="D136" i="10" s="1"/>
  <c r="C135" i="10"/>
  <c r="CK158" i="10"/>
  <c r="CE158" i="10" s="1"/>
  <c r="CG158" i="10"/>
  <c r="CA158" i="10" s="1"/>
  <c r="AT158" i="10" s="1"/>
  <c r="CJ158" i="10"/>
  <c r="CD158" i="10" s="1"/>
  <c r="CI158" i="10"/>
  <c r="CC158" i="10" s="1"/>
  <c r="CH158" i="10"/>
  <c r="CB158" i="10" s="1"/>
  <c r="CK162" i="10"/>
  <c r="CE162" i="10" s="1"/>
  <c r="CG162" i="10"/>
  <c r="CA162" i="10" s="1"/>
  <c r="CJ162" i="10"/>
  <c r="CD162" i="10" s="1"/>
  <c r="CI162" i="10"/>
  <c r="CC162" i="10" s="1"/>
  <c r="AT162" i="10" s="1"/>
  <c r="CH162" i="10"/>
  <c r="CB162" i="10" s="1"/>
  <c r="CK172" i="10"/>
  <c r="CE172" i="10" s="1"/>
  <c r="CJ172" i="10"/>
  <c r="CD172" i="10" s="1"/>
  <c r="CI172" i="10"/>
  <c r="CC172" i="10" s="1"/>
  <c r="CH172" i="10"/>
  <c r="CB172" i="10" s="1"/>
  <c r="AT172" i="10" s="1"/>
  <c r="CI189" i="10"/>
  <c r="CC189" i="10" s="1"/>
  <c r="CH189" i="10"/>
  <c r="CB189" i="10" s="1"/>
  <c r="CK189" i="10"/>
  <c r="CE189" i="10" s="1"/>
  <c r="CJ189" i="10"/>
  <c r="CD189" i="10" s="1"/>
  <c r="CG189" i="10"/>
  <c r="CA189" i="10" s="1"/>
  <c r="CK200" i="10"/>
  <c r="CE200" i="10" s="1"/>
  <c r="CJ200" i="10"/>
  <c r="CD200" i="10" s="1"/>
  <c r="CL200" i="10"/>
  <c r="CF200" i="10" s="1"/>
  <c r="CK201" i="10"/>
  <c r="CE201" i="10" s="1"/>
  <c r="AW204" i="10" s="1"/>
  <c r="CJ201" i="10"/>
  <c r="CD201" i="10" s="1"/>
  <c r="CL206" i="10"/>
  <c r="CF206" i="10" s="1"/>
  <c r="CK206" i="10"/>
  <c r="CE206" i="10" s="1"/>
  <c r="CJ206" i="10"/>
  <c r="CD206" i="10" s="1"/>
  <c r="CI206" i="10"/>
  <c r="CC206" i="10" s="1"/>
  <c r="AW209" i="10" s="1"/>
  <c r="CL153" i="10"/>
  <c r="CH153" i="10"/>
  <c r="CB153" i="10" s="1"/>
  <c r="AT153" i="10" s="1"/>
  <c r="CI153" i="10"/>
  <c r="CC153" i="10" s="1"/>
  <c r="CI169" i="10"/>
  <c r="CC169" i="10" s="1"/>
  <c r="CH169" i="10"/>
  <c r="CB169" i="10" s="1"/>
  <c r="CK169" i="10"/>
  <c r="CE169" i="10" s="1"/>
  <c r="CI177" i="10"/>
  <c r="CC177" i="10" s="1"/>
  <c r="CH177" i="10"/>
  <c r="CB177" i="10" s="1"/>
  <c r="CK177" i="10"/>
  <c r="CE177" i="10" s="1"/>
  <c r="CI181" i="10"/>
  <c r="CC181" i="10" s="1"/>
  <c r="CH181" i="10"/>
  <c r="CB181" i="10" s="1"/>
  <c r="CK181" i="10"/>
  <c r="CE181" i="10" s="1"/>
  <c r="CJ184" i="10"/>
  <c r="CD184" i="10" s="1"/>
  <c r="CF190" i="10"/>
  <c r="BZ190" i="10" s="1"/>
  <c r="AT190" i="10" s="1"/>
  <c r="CL201" i="10"/>
  <c r="CF201" i="10" s="1"/>
  <c r="CH256" i="10"/>
  <c r="CB256" i="10" s="1"/>
  <c r="AV256" i="10" s="1"/>
  <c r="CI256" i="10"/>
  <c r="CC256" i="10" s="1"/>
  <c r="CJ153" i="10"/>
  <c r="CD153" i="10" s="1"/>
  <c r="C170" i="10"/>
  <c r="C178" i="10"/>
  <c r="C182" i="10"/>
  <c r="CI183" i="10"/>
  <c r="CC183" i="10" s="1"/>
  <c r="CH183" i="10"/>
  <c r="CB183" i="10" s="1"/>
  <c r="CJ183" i="10"/>
  <c r="CD183" i="10" s="1"/>
  <c r="CI187" i="10"/>
  <c r="CC187" i="10" s="1"/>
  <c r="CH187" i="10"/>
  <c r="CB187" i="10" s="1"/>
  <c r="CF187" i="10"/>
  <c r="BZ187" i="10" s="1"/>
  <c r="CK205" i="10"/>
  <c r="CE205" i="10" s="1"/>
  <c r="CJ205" i="10"/>
  <c r="CD205" i="10" s="1"/>
  <c r="CG277" i="10"/>
  <c r="CA277" i="10" s="1"/>
  <c r="CH277" i="10"/>
  <c r="CB277" i="10" s="1"/>
  <c r="CI277" i="10"/>
  <c r="CC277" i="10" s="1"/>
  <c r="CJ277" i="10"/>
  <c r="CD277" i="10" s="1"/>
  <c r="CK196" i="10"/>
  <c r="CE196" i="10" s="1"/>
  <c r="CJ196" i="10"/>
  <c r="CD196" i="10" s="1"/>
  <c r="CL196" i="10"/>
  <c r="CF196" i="10" s="1"/>
  <c r="CK197" i="10"/>
  <c r="CE197" i="10" s="1"/>
  <c r="CJ197" i="10"/>
  <c r="CD197" i="10" s="1"/>
  <c r="CK204" i="10"/>
  <c r="CE204" i="10" s="1"/>
  <c r="CJ204" i="10"/>
  <c r="CD204" i="10" s="1"/>
  <c r="CL204" i="10"/>
  <c r="CF204" i="10" s="1"/>
  <c r="CI264" i="10"/>
  <c r="CC264" i="10" s="1"/>
  <c r="CH264" i="10"/>
  <c r="CB264" i="10" s="1"/>
  <c r="AV264" i="10" s="1"/>
  <c r="CI184" i="10"/>
  <c r="CC184" i="10" s="1"/>
  <c r="CH184" i="10"/>
  <c r="CB184" i="10" s="1"/>
  <c r="CI186" i="10"/>
  <c r="CC186" i="10" s="1"/>
  <c r="CH186" i="10"/>
  <c r="CB186" i="10" s="1"/>
  <c r="CF186" i="10"/>
  <c r="BZ186" i="10" s="1"/>
  <c r="CI190" i="10"/>
  <c r="CC190" i="10" s="1"/>
  <c r="CH190" i="10"/>
  <c r="CB190" i="10" s="1"/>
  <c r="CL197" i="10"/>
  <c r="CF197" i="10" s="1"/>
  <c r="CH217" i="10"/>
  <c r="CB217" i="10" s="1"/>
  <c r="CG217" i="10"/>
  <c r="CA217" i="10" s="1"/>
  <c r="CK153" i="10"/>
  <c r="CE153" i="10" s="1"/>
  <c r="C167" i="10"/>
  <c r="CG169" i="10"/>
  <c r="CA169" i="10" s="1"/>
  <c r="AT169" i="10" s="1"/>
  <c r="C171" i="10"/>
  <c r="CG177" i="10"/>
  <c r="CA177" i="10" s="1"/>
  <c r="C179" i="10"/>
  <c r="CG181" i="10"/>
  <c r="CA181" i="10" s="1"/>
  <c r="AT181" i="10" s="1"/>
  <c r="CJ186" i="10"/>
  <c r="CD186" i="10" s="1"/>
  <c r="CI188" i="10"/>
  <c r="CC188" i="10" s="1"/>
  <c r="CH188" i="10"/>
  <c r="CB188" i="10" s="1"/>
  <c r="CF188" i="10"/>
  <c r="BZ188" i="10" s="1"/>
  <c r="AT188" i="10" s="1"/>
  <c r="CJ190" i="10"/>
  <c r="CD190" i="10" s="1"/>
  <c r="CM192" i="10"/>
  <c r="CO192" i="10" s="1"/>
  <c r="CI192" i="10"/>
  <c r="CC192" i="10" s="1"/>
  <c r="AW195" i="10" s="1"/>
  <c r="CL192" i="10"/>
  <c r="CF192" i="10" s="1"/>
  <c r="CJ192" i="10"/>
  <c r="CD192" i="10" s="1"/>
  <c r="CI196" i="10"/>
  <c r="CC196" i="10" s="1"/>
  <c r="AW199" i="10" s="1"/>
  <c r="AW200" i="10"/>
  <c r="CI200" i="10"/>
  <c r="CC200" i="10" s="1"/>
  <c r="AW203" i="10" s="1"/>
  <c r="CI204" i="10"/>
  <c r="CC204" i="10" s="1"/>
  <c r="AW207" i="10" s="1"/>
  <c r="CH191" i="10"/>
  <c r="CB191" i="10" s="1"/>
  <c r="AT191" i="10" s="1"/>
  <c r="CK191" i="10"/>
  <c r="CE191" i="10" s="1"/>
  <c r="CG191" i="10"/>
  <c r="CA191" i="10" s="1"/>
  <c r="CK195" i="10"/>
  <c r="CE195" i="10" s="1"/>
  <c r="CJ195" i="10"/>
  <c r="CD195" i="10" s="1"/>
  <c r="AW198" i="10" s="1"/>
  <c r="CK199" i="10"/>
  <c r="CE199" i="10" s="1"/>
  <c r="CJ199" i="10"/>
  <c r="CD199" i="10" s="1"/>
  <c r="AW202" i="10" s="1"/>
  <c r="CK203" i="10"/>
  <c r="CE203" i="10" s="1"/>
  <c r="CJ203" i="10"/>
  <c r="CD203" i="10" s="1"/>
  <c r="AW206" i="10" s="1"/>
  <c r="CH216" i="10"/>
  <c r="CB216" i="10" s="1"/>
  <c r="CG216" i="10"/>
  <c r="CA216" i="10" s="1"/>
  <c r="AW227" i="10"/>
  <c r="CH267" i="10"/>
  <c r="CB267" i="10" s="1"/>
  <c r="CI267" i="10"/>
  <c r="CC267" i="10" s="1"/>
  <c r="CH279" i="10"/>
  <c r="CB279" i="10" s="1"/>
  <c r="CI279" i="10"/>
  <c r="CC279" i="10" s="1"/>
  <c r="CG279" i="10"/>
  <c r="CA279" i="10" s="1"/>
  <c r="CJ279" i="10"/>
  <c r="CD279" i="10" s="1"/>
  <c r="CK279" i="10"/>
  <c r="CE279" i="10" s="1"/>
  <c r="CG283" i="10"/>
  <c r="CA283" i="10" s="1"/>
  <c r="CH283" i="10"/>
  <c r="CL195" i="10"/>
  <c r="CF195" i="10" s="1"/>
  <c r="CK194" i="10"/>
  <c r="CE194" i="10" s="1"/>
  <c r="AW197" i="10" s="1"/>
  <c r="CJ194" i="10"/>
  <c r="CD194" i="10" s="1"/>
  <c r="CL199" i="10"/>
  <c r="CF199" i="10" s="1"/>
  <c r="CK198" i="10"/>
  <c r="CE198" i="10" s="1"/>
  <c r="CJ198" i="10"/>
  <c r="CD198" i="10" s="1"/>
  <c r="AW201" i="10" s="1"/>
  <c r="CL203" i="10"/>
  <c r="CF203" i="10" s="1"/>
  <c r="CK202" i="10"/>
  <c r="CE202" i="10" s="1"/>
  <c r="CJ202" i="10"/>
  <c r="CD202" i="10" s="1"/>
  <c r="AW205" i="10" s="1"/>
  <c r="AW208" i="10"/>
  <c r="C220" i="10"/>
  <c r="CL218" i="10"/>
  <c r="CF218" i="10" s="1"/>
  <c r="CI218" i="10"/>
  <c r="CC218" i="10" s="1"/>
  <c r="AW221" i="10" s="1"/>
  <c r="CK218" i="10"/>
  <c r="CE218" i="10" s="1"/>
  <c r="AV258" i="10"/>
  <c r="C281" i="10"/>
  <c r="C210" i="10"/>
  <c r="C211" i="10"/>
  <c r="C212" i="10"/>
  <c r="C213" i="10"/>
  <c r="CL211" i="10"/>
  <c r="CF211" i="10" s="1"/>
  <c r="CI211" i="10"/>
  <c r="CC211" i="10" s="1"/>
  <c r="CL212" i="10"/>
  <c r="CF212" i="10" s="1"/>
  <c r="CI212" i="10"/>
  <c r="CC212" i="10" s="1"/>
  <c r="CL213" i="10"/>
  <c r="CF213" i="10" s="1"/>
  <c r="CI213" i="10"/>
  <c r="CC213" i="10" s="1"/>
  <c r="AW216" i="10" s="1"/>
  <c r="CL214" i="10"/>
  <c r="CF214" i="10" s="1"/>
  <c r="AW217" i="10" s="1"/>
  <c r="CI214" i="10"/>
  <c r="CC214" i="10" s="1"/>
  <c r="CL215" i="10"/>
  <c r="CF215" i="10" s="1"/>
  <c r="CI215" i="10"/>
  <c r="CC215" i="10" s="1"/>
  <c r="CL219" i="10"/>
  <c r="CF219" i="10" s="1"/>
  <c r="CI219" i="10"/>
  <c r="CC219" i="10" s="1"/>
  <c r="AW222" i="10" s="1"/>
  <c r="CJ222" i="10"/>
  <c r="CD222" i="10" s="1"/>
  <c r="AW225" i="10" s="1"/>
  <c r="CK222" i="10"/>
  <c r="CE222" i="10" s="1"/>
  <c r="CL222" i="10"/>
  <c r="CF222" i="10" s="1"/>
  <c r="AV260" i="10"/>
  <c r="CH261" i="10"/>
  <c r="CB261" i="10" s="1"/>
  <c r="CI261" i="10"/>
  <c r="CC261" i="10" s="1"/>
  <c r="AV261" i="10" s="1"/>
  <c r="AV268" i="10"/>
  <c r="AW214" i="10"/>
  <c r="AW215" i="10"/>
  <c r="AW218" i="10"/>
  <c r="C219" i="10"/>
  <c r="CK219" i="10"/>
  <c r="CE219" i="10" s="1"/>
  <c r="CJ223" i="10"/>
  <c r="CD223" i="10" s="1"/>
  <c r="CK223" i="10"/>
  <c r="CE223" i="10" s="1"/>
  <c r="AW226" i="10" s="1"/>
  <c r="CJ226" i="10"/>
  <c r="CD226" i="10" s="1"/>
  <c r="AW229" i="10" s="1"/>
  <c r="CK226" i="10"/>
  <c r="CE226" i="10" s="1"/>
  <c r="CL226" i="10"/>
  <c r="CF226" i="10" s="1"/>
  <c r="AW232" i="10"/>
  <c r="CJ227" i="10"/>
  <c r="CD227" i="10" s="1"/>
  <c r="AW230" i="10" s="1"/>
  <c r="CK227" i="10"/>
  <c r="CE227" i="10" s="1"/>
  <c r="C253" i="10"/>
  <c r="CH263" i="10"/>
  <c r="CB263" i="10" s="1"/>
  <c r="AV263" i="10" s="1"/>
  <c r="CI263" i="10"/>
  <c r="CC263" i="10" s="1"/>
  <c r="CI268" i="10"/>
  <c r="CC268" i="10" s="1"/>
  <c r="CH268" i="10"/>
  <c r="CB268" i="10" s="1"/>
  <c r="CH271" i="10"/>
  <c r="CB271" i="10" s="1"/>
  <c r="AV271" i="10" s="1"/>
  <c r="CI271" i="10"/>
  <c r="CC271" i="10" s="1"/>
  <c r="CJ224" i="10"/>
  <c r="CD224" i="10" s="1"/>
  <c r="CK224" i="10"/>
  <c r="CE224" i="10" s="1"/>
  <c r="CJ228" i="10"/>
  <c r="CD228" i="10" s="1"/>
  <c r="AW231" i="10" s="1"/>
  <c r="CK228" i="10"/>
  <c r="CE228" i="10" s="1"/>
  <c r="CJ229" i="10"/>
  <c r="CD229" i="10" s="1"/>
  <c r="CK229" i="10"/>
  <c r="CE229" i="10" s="1"/>
  <c r="CJ230" i="10"/>
  <c r="CD230" i="10" s="1"/>
  <c r="AW233" i="10" s="1"/>
  <c r="CK230" i="10"/>
  <c r="CE230" i="10" s="1"/>
  <c r="C240" i="10"/>
  <c r="C247" i="10"/>
  <c r="CH255" i="10"/>
  <c r="CB255" i="10" s="1"/>
  <c r="CI255" i="10"/>
  <c r="CC255" i="10" s="1"/>
  <c r="C265" i="10"/>
  <c r="AV267" i="10"/>
  <c r="C269" i="10"/>
  <c r="CI282" i="10"/>
  <c r="CI220" i="10"/>
  <c r="CC220" i="10" s="1"/>
  <c r="AW223" i="10" s="1"/>
  <c r="CJ221" i="10"/>
  <c r="CD221" i="10" s="1"/>
  <c r="AW224" i="10" s="1"/>
  <c r="CK221" i="10"/>
  <c r="CE221" i="10" s="1"/>
  <c r="CJ225" i="10"/>
  <c r="CD225" i="10" s="1"/>
  <c r="CK225" i="10"/>
  <c r="CE225" i="10" s="1"/>
  <c r="CI229" i="10"/>
  <c r="CC229" i="10" s="1"/>
  <c r="CL230" i="10"/>
  <c r="CF230" i="10" s="1"/>
  <c r="CH254" i="10"/>
  <c r="CB254" i="10" s="1"/>
  <c r="AV254" i="10" s="1"/>
  <c r="CH259" i="10"/>
  <c r="CB259" i="10" s="1"/>
  <c r="AV259" i="10" s="1"/>
  <c r="CI259" i="10"/>
  <c r="CC259" i="10" s="1"/>
  <c r="C278" i="10"/>
  <c r="CK280" i="10"/>
  <c r="CE280" i="10" s="1"/>
  <c r="CG280" i="10"/>
  <c r="CA280" i="10" s="1"/>
  <c r="CH280" i="10"/>
  <c r="CB280" i="10" s="1"/>
  <c r="CI280" i="10"/>
  <c r="CC280" i="10" s="1"/>
  <c r="CH282" i="10"/>
  <c r="D296" i="9"/>
  <c r="C296" i="9"/>
  <c r="B296" i="9" s="1"/>
  <c r="D295" i="9"/>
  <c r="B295" i="9" s="1"/>
  <c r="C295" i="9"/>
  <c r="E290" i="9"/>
  <c r="D290" i="9"/>
  <c r="C290" i="9" s="1"/>
  <c r="E289" i="9"/>
  <c r="C289" i="9" s="1"/>
  <c r="D289" i="9"/>
  <c r="E288" i="9"/>
  <c r="D288" i="9"/>
  <c r="C288" i="9" s="1"/>
  <c r="CD283" i="9"/>
  <c r="E283" i="9"/>
  <c r="D283" i="9"/>
  <c r="CD282" i="9"/>
  <c r="E282" i="9"/>
  <c r="D282" i="9"/>
  <c r="E281" i="9"/>
  <c r="D281" i="9"/>
  <c r="C281" i="9" s="1"/>
  <c r="E280" i="9"/>
  <c r="D280" i="9"/>
  <c r="C280" i="9" s="1"/>
  <c r="E279" i="9"/>
  <c r="C279" i="9" s="1"/>
  <c r="D279" i="9"/>
  <c r="E278" i="9"/>
  <c r="D278" i="9"/>
  <c r="CJ277" i="9"/>
  <c r="CD277" i="9" s="1"/>
  <c r="E277" i="9"/>
  <c r="C277" i="9" s="1"/>
  <c r="D277" i="9"/>
  <c r="CI276" i="9"/>
  <c r="CC276" i="9" s="1"/>
  <c r="CH276" i="9"/>
  <c r="CG276" i="9"/>
  <c r="CB276" i="9"/>
  <c r="CA276" i="9"/>
  <c r="E276" i="9"/>
  <c r="CJ276" i="9" s="1"/>
  <c r="CD276" i="9" s="1"/>
  <c r="C276" i="9"/>
  <c r="CI271" i="9"/>
  <c r="CC271" i="9" s="1"/>
  <c r="CG271" i="9"/>
  <c r="CA271" i="9"/>
  <c r="E271" i="9"/>
  <c r="D271" i="9"/>
  <c r="C271" i="9"/>
  <c r="CH271" i="9" s="1"/>
  <c r="CB271" i="9" s="1"/>
  <c r="CH270" i="9"/>
  <c r="CB270" i="9" s="1"/>
  <c r="AV270" i="9" s="1"/>
  <c r="CG270" i="9"/>
  <c r="CA270" i="9"/>
  <c r="E270" i="9"/>
  <c r="D270" i="9"/>
  <c r="C270" i="9"/>
  <c r="CI270" i="9" s="1"/>
  <c r="CC270" i="9" s="1"/>
  <c r="CI269" i="9"/>
  <c r="CC269" i="9" s="1"/>
  <c r="CG269" i="9"/>
  <c r="CA269" i="9"/>
  <c r="E269" i="9"/>
  <c r="D269" i="9"/>
  <c r="C269" i="9"/>
  <c r="CH269" i="9" s="1"/>
  <c r="CB269" i="9" s="1"/>
  <c r="CG268" i="9"/>
  <c r="CA268" i="9" s="1"/>
  <c r="E268" i="9"/>
  <c r="C268" i="9" s="1"/>
  <c r="D268" i="9"/>
  <c r="CG267" i="9"/>
  <c r="CA267" i="9"/>
  <c r="E267" i="9"/>
  <c r="D267" i="9"/>
  <c r="C267" i="9" s="1"/>
  <c r="CH266" i="9"/>
  <c r="CB266" i="9" s="1"/>
  <c r="CG266" i="9"/>
  <c r="CA266" i="9" s="1"/>
  <c r="AV266" i="9"/>
  <c r="E266" i="9"/>
  <c r="C266" i="9" s="1"/>
  <c r="CI266" i="9" s="1"/>
  <c r="CC266" i="9" s="1"/>
  <c r="D266" i="9"/>
  <c r="CH265" i="9"/>
  <c r="CB265" i="9" s="1"/>
  <c r="CG265" i="9"/>
  <c r="CA265" i="9"/>
  <c r="E265" i="9"/>
  <c r="C265" i="9" s="1"/>
  <c r="CI265" i="9" s="1"/>
  <c r="CC265" i="9" s="1"/>
  <c r="D265" i="9"/>
  <c r="CG264" i="9"/>
  <c r="CA264" i="9" s="1"/>
  <c r="E264" i="9"/>
  <c r="D264" i="9"/>
  <c r="C264" i="9"/>
  <c r="CG263" i="9"/>
  <c r="CA263" i="9"/>
  <c r="E263" i="9"/>
  <c r="D263" i="9"/>
  <c r="C263" i="9" s="1"/>
  <c r="CH262" i="9"/>
  <c r="CB262" i="9" s="1"/>
  <c r="CG262" i="9"/>
  <c r="CC262" i="9"/>
  <c r="AV262" i="9" s="1"/>
  <c r="CA262" i="9"/>
  <c r="E262" i="9"/>
  <c r="C262" i="9" s="1"/>
  <c r="CI262" i="9" s="1"/>
  <c r="CI261" i="9"/>
  <c r="CC261" i="9" s="1"/>
  <c r="CH261" i="9"/>
  <c r="CB261" i="9" s="1"/>
  <c r="CG261" i="9"/>
  <c r="CA261" i="9"/>
  <c r="AV261" i="9"/>
  <c r="E261" i="9"/>
  <c r="C261" i="9"/>
  <c r="CH260" i="9"/>
  <c r="CB260" i="9" s="1"/>
  <c r="CG260" i="9"/>
  <c r="CA260" i="9"/>
  <c r="E260" i="9"/>
  <c r="C260" i="9" s="1"/>
  <c r="CI260" i="9" s="1"/>
  <c r="CC260" i="9" s="1"/>
  <c r="CG259" i="9"/>
  <c r="CA259" i="9" s="1"/>
  <c r="E259" i="9"/>
  <c r="C259" i="9"/>
  <c r="CH259" i="9" s="1"/>
  <c r="CB259" i="9" s="1"/>
  <c r="CG258" i="9"/>
  <c r="CA258" i="9" s="1"/>
  <c r="E258" i="9"/>
  <c r="C258" i="9" s="1"/>
  <c r="CI257" i="9"/>
  <c r="CC257" i="9" s="1"/>
  <c r="CH257" i="9"/>
  <c r="CB257" i="9" s="1"/>
  <c r="AV257" i="9" s="1"/>
  <c r="CG257" i="9"/>
  <c r="CA257" i="9"/>
  <c r="E257" i="9"/>
  <c r="C257" i="9"/>
  <c r="CI256" i="9"/>
  <c r="CC256" i="9" s="1"/>
  <c r="CH256" i="9"/>
  <c r="CB256" i="9" s="1"/>
  <c r="CG256" i="9"/>
  <c r="CA256" i="9"/>
  <c r="E256" i="9"/>
  <c r="C256" i="9"/>
  <c r="CG255" i="9"/>
  <c r="CA255" i="9" s="1"/>
  <c r="E255" i="9"/>
  <c r="C255" i="9" s="1"/>
  <c r="CH255" i="9" s="1"/>
  <c r="CB255" i="9" s="1"/>
  <c r="CH254" i="9"/>
  <c r="CB254" i="9" s="1"/>
  <c r="AV254" i="9" s="1"/>
  <c r="CG254" i="9"/>
  <c r="CA254" i="9" s="1"/>
  <c r="E254" i="9"/>
  <c r="C254" i="9" s="1"/>
  <c r="CI254" i="9" s="1"/>
  <c r="CC254" i="9" s="1"/>
  <c r="AU253" i="9"/>
  <c r="AT253" i="9"/>
  <c r="AS253" i="9"/>
  <c r="AR253" i="9"/>
  <c r="AQ253" i="9"/>
  <c r="AP253" i="9"/>
  <c r="AO253" i="9"/>
  <c r="AN253" i="9"/>
  <c r="AM253" i="9"/>
  <c r="AL253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D253" i="9" s="1"/>
  <c r="E253" i="9"/>
  <c r="C253" i="9"/>
  <c r="E248" i="9"/>
  <c r="D248" i="9"/>
  <c r="E247" i="9"/>
  <c r="D247" i="9"/>
  <c r="C247" i="9" s="1"/>
  <c r="E246" i="9"/>
  <c r="D246" i="9"/>
  <c r="C246" i="9"/>
  <c r="E245" i="9"/>
  <c r="D245" i="9"/>
  <c r="C245" i="9"/>
  <c r="E240" i="9"/>
  <c r="D240" i="9"/>
  <c r="E239" i="9"/>
  <c r="D239" i="9"/>
  <c r="C239" i="9"/>
  <c r="E238" i="9"/>
  <c r="D238" i="9"/>
  <c r="C238" i="9"/>
  <c r="E237" i="9"/>
  <c r="C237" i="9" s="1"/>
  <c r="D237" i="9"/>
  <c r="E233" i="9"/>
  <c r="D233" i="9"/>
  <c r="E232" i="9"/>
  <c r="C232" i="9" s="1"/>
  <c r="D232" i="9"/>
  <c r="E231" i="9"/>
  <c r="C231" i="9" s="1"/>
  <c r="D231" i="9"/>
  <c r="E230" i="9"/>
  <c r="D230" i="9"/>
  <c r="CL229" i="9"/>
  <c r="CF229" i="9" s="1"/>
  <c r="CK229" i="9"/>
  <c r="CE229" i="9" s="1"/>
  <c r="CH229" i="9"/>
  <c r="CB229" i="9" s="1"/>
  <c r="E229" i="9"/>
  <c r="D229" i="9"/>
  <c r="C229" i="9"/>
  <c r="CL228" i="9"/>
  <c r="CF228" i="9" s="1"/>
  <c r="CI228" i="9"/>
  <c r="CH228" i="9"/>
  <c r="CB228" i="9" s="1"/>
  <c r="CG228" i="9"/>
  <c r="CA228" i="9" s="1"/>
  <c r="CC228" i="9"/>
  <c r="E228" i="9"/>
  <c r="D228" i="9"/>
  <c r="E227" i="9"/>
  <c r="C227" i="9" s="1"/>
  <c r="D227" i="9"/>
  <c r="CH226" i="9"/>
  <c r="CB226" i="9" s="1"/>
  <c r="CG226" i="9"/>
  <c r="CA226" i="9"/>
  <c r="E226" i="9"/>
  <c r="CG223" i="9" s="1"/>
  <c r="CA223" i="9" s="1"/>
  <c r="D226" i="9"/>
  <c r="C226" i="9"/>
  <c r="CG225" i="9"/>
  <c r="CA225" i="9" s="1"/>
  <c r="E225" i="9"/>
  <c r="D225" i="9"/>
  <c r="C225" i="9"/>
  <c r="CJ222" i="9" s="1"/>
  <c r="CL224" i="9"/>
  <c r="CF224" i="9" s="1"/>
  <c r="CI224" i="9"/>
  <c r="CC224" i="9" s="1"/>
  <c r="CG224" i="9"/>
  <c r="CA224" i="9" s="1"/>
  <c r="E224" i="9"/>
  <c r="CG221" i="9" s="1"/>
  <c r="D224" i="9"/>
  <c r="C224" i="9"/>
  <c r="CH223" i="9"/>
  <c r="CB223" i="9" s="1"/>
  <c r="E223" i="9"/>
  <c r="C223" i="9" s="1"/>
  <c r="D223" i="9"/>
  <c r="CL222" i="9"/>
  <c r="CF222" i="9" s="1"/>
  <c r="CK222" i="9"/>
  <c r="CI222" i="9"/>
  <c r="CC222" i="9" s="1"/>
  <c r="CH222" i="9"/>
  <c r="CB222" i="9" s="1"/>
  <c r="CG222" i="9"/>
  <c r="CA222" i="9" s="1"/>
  <c r="AW225" i="9" s="1"/>
  <c r="CE222" i="9"/>
  <c r="CD222" i="9"/>
  <c r="E222" i="9"/>
  <c r="D222" i="9"/>
  <c r="CK221" i="9"/>
  <c r="CE221" i="9" s="1"/>
  <c r="CH221" i="9"/>
  <c r="CB221" i="9" s="1"/>
  <c r="CA221" i="9"/>
  <c r="E221" i="9"/>
  <c r="D221" i="9"/>
  <c r="C221" i="9"/>
  <c r="CH220" i="9"/>
  <c r="CB220" i="9" s="1"/>
  <c r="CG220" i="9"/>
  <c r="CA220" i="9" s="1"/>
  <c r="E220" i="9"/>
  <c r="D220" i="9"/>
  <c r="C220" i="9" s="1"/>
  <c r="CI217" i="9" s="1"/>
  <c r="CG219" i="9"/>
  <c r="CA219" i="9" s="1"/>
  <c r="E219" i="9"/>
  <c r="D219" i="9"/>
  <c r="C219" i="9" s="1"/>
  <c r="CI216" i="9" s="1"/>
  <c r="CK218" i="9"/>
  <c r="CE218" i="9" s="1"/>
  <c r="CH218" i="9"/>
  <c r="CG218" i="9"/>
  <c r="CA218" i="9" s="1"/>
  <c r="CB218" i="9"/>
  <c r="E218" i="9"/>
  <c r="D218" i="9"/>
  <c r="C218" i="9" s="1"/>
  <c r="CI215" i="9" s="1"/>
  <c r="CL217" i="9"/>
  <c r="CK217" i="9"/>
  <c r="CE217" i="9" s="1"/>
  <c r="CH217" i="9"/>
  <c r="CG217" i="9"/>
  <c r="CA217" i="9" s="1"/>
  <c r="CF217" i="9"/>
  <c r="CC217" i="9"/>
  <c r="CB217" i="9"/>
  <c r="E217" i="9"/>
  <c r="D217" i="9"/>
  <c r="C217" i="9" s="1"/>
  <c r="CI214" i="9" s="1"/>
  <c r="CL216" i="9"/>
  <c r="CK216" i="9"/>
  <c r="CE216" i="9" s="1"/>
  <c r="CH216" i="9"/>
  <c r="CG216" i="9"/>
  <c r="CA216" i="9" s="1"/>
  <c r="CF216" i="9"/>
  <c r="CC216" i="9"/>
  <c r="CB216" i="9"/>
  <c r="E216" i="9"/>
  <c r="D216" i="9"/>
  <c r="C216" i="9" s="1"/>
  <c r="CI213" i="9" s="1"/>
  <c r="CL215" i="9"/>
  <c r="CK215" i="9"/>
  <c r="CE215" i="9" s="1"/>
  <c r="CH215" i="9"/>
  <c r="CG215" i="9"/>
  <c r="CA215" i="9" s="1"/>
  <c r="CF215" i="9"/>
  <c r="CC215" i="9"/>
  <c r="CB215" i="9"/>
  <c r="E215" i="9"/>
  <c r="D215" i="9"/>
  <c r="C215" i="9" s="1"/>
  <c r="CI212" i="9" s="1"/>
  <c r="CL214" i="9"/>
  <c r="CK214" i="9"/>
  <c r="CE214" i="9" s="1"/>
  <c r="CH214" i="9"/>
  <c r="CG214" i="9"/>
  <c r="CA214" i="9" s="1"/>
  <c r="CF214" i="9"/>
  <c r="CC214" i="9"/>
  <c r="CB214" i="9"/>
  <c r="E214" i="9"/>
  <c r="D214" i="9"/>
  <c r="C214" i="9" s="1"/>
  <c r="CI211" i="9" s="1"/>
  <c r="CL213" i="9"/>
  <c r="CK213" i="9"/>
  <c r="CE213" i="9" s="1"/>
  <c r="CH213" i="9"/>
  <c r="CG213" i="9"/>
  <c r="CA213" i="9" s="1"/>
  <c r="CF213" i="9"/>
  <c r="CC213" i="9"/>
  <c r="CB213" i="9"/>
  <c r="E213" i="9"/>
  <c r="D213" i="9"/>
  <c r="C213" i="9" s="1"/>
  <c r="CI210" i="9" s="1"/>
  <c r="CL212" i="9"/>
  <c r="CK212" i="9"/>
  <c r="CE212" i="9" s="1"/>
  <c r="CH212" i="9"/>
  <c r="CG212" i="9"/>
  <c r="CA212" i="9" s="1"/>
  <c r="CF212" i="9"/>
  <c r="CC212" i="9"/>
  <c r="CB212" i="9"/>
  <c r="E212" i="9"/>
  <c r="D212" i="9"/>
  <c r="C212" i="9" s="1"/>
  <c r="CI209" i="9" s="1"/>
  <c r="CL211" i="9"/>
  <c r="CK211" i="9"/>
  <c r="CE211" i="9" s="1"/>
  <c r="CH211" i="9"/>
  <c r="CG211" i="9"/>
  <c r="CA211" i="9" s="1"/>
  <c r="CF211" i="9"/>
  <c r="CC211" i="9"/>
  <c r="CB211" i="9"/>
  <c r="E211" i="9"/>
  <c r="D211" i="9"/>
  <c r="C211" i="9" s="1"/>
  <c r="CI208" i="9" s="1"/>
  <c r="CL210" i="9"/>
  <c r="CK210" i="9"/>
  <c r="CE210" i="9" s="1"/>
  <c r="CH210" i="9"/>
  <c r="CG210" i="9"/>
  <c r="CA210" i="9" s="1"/>
  <c r="CF210" i="9"/>
  <c r="CC210" i="9"/>
  <c r="CB210" i="9"/>
  <c r="E210" i="9"/>
  <c r="D210" i="9"/>
  <c r="C210" i="9" s="1"/>
  <c r="CI207" i="9" s="1"/>
  <c r="CL209" i="9"/>
  <c r="CK209" i="9"/>
  <c r="CE209" i="9" s="1"/>
  <c r="CH209" i="9"/>
  <c r="CG209" i="9"/>
  <c r="CA209" i="9" s="1"/>
  <c r="CF209" i="9"/>
  <c r="CC209" i="9"/>
  <c r="CB209" i="9"/>
  <c r="E209" i="9"/>
  <c r="D209" i="9"/>
  <c r="C209" i="9" s="1"/>
  <c r="CI206" i="9" s="1"/>
  <c r="CL208" i="9"/>
  <c r="CK208" i="9"/>
  <c r="CE208" i="9" s="1"/>
  <c r="CH208" i="9"/>
  <c r="CG208" i="9"/>
  <c r="CA208" i="9" s="1"/>
  <c r="CF208" i="9"/>
  <c r="CC208" i="9"/>
  <c r="CB208" i="9"/>
  <c r="E208" i="9"/>
  <c r="CH205" i="9" s="1"/>
  <c r="D208" i="9"/>
  <c r="C208" i="9" s="1"/>
  <c r="CL205" i="9" s="1"/>
  <c r="CL207" i="9"/>
  <c r="CK207" i="9"/>
  <c r="CE207" i="9" s="1"/>
  <c r="CH207" i="9"/>
  <c r="CG207" i="9"/>
  <c r="CA207" i="9" s="1"/>
  <c r="CF207" i="9"/>
  <c r="CC207" i="9"/>
  <c r="CB207" i="9"/>
  <c r="E207" i="9"/>
  <c r="CH204" i="9" s="1"/>
  <c r="D207" i="9"/>
  <c r="C207" i="9" s="1"/>
  <c r="CL204" i="9" s="1"/>
  <c r="CL206" i="9"/>
  <c r="CK206" i="9"/>
  <c r="CE206" i="9" s="1"/>
  <c r="CH206" i="9"/>
  <c r="CG206" i="9"/>
  <c r="CA206" i="9" s="1"/>
  <c r="CF206" i="9"/>
  <c r="CC206" i="9"/>
  <c r="CB206" i="9"/>
  <c r="E206" i="9"/>
  <c r="CH203" i="9" s="1"/>
  <c r="C206" i="9"/>
  <c r="CL203" i="9" s="1"/>
  <c r="CK205" i="9"/>
  <c r="CJ205" i="9"/>
  <c r="CD205" i="9" s="1"/>
  <c r="CG205" i="9"/>
  <c r="CF205" i="9"/>
  <c r="CE205" i="9"/>
  <c r="CB205" i="9"/>
  <c r="CA205" i="9"/>
  <c r="E205" i="9"/>
  <c r="D205" i="9"/>
  <c r="CK204" i="9"/>
  <c r="CJ204" i="9"/>
  <c r="CD204" i="9" s="1"/>
  <c r="CG204" i="9"/>
  <c r="CF204" i="9"/>
  <c r="CE204" i="9"/>
  <c r="CB204" i="9"/>
  <c r="CA204" i="9"/>
  <c r="E204" i="9"/>
  <c r="D204" i="9"/>
  <c r="CK203" i="9"/>
  <c r="CJ203" i="9"/>
  <c r="CD203" i="9" s="1"/>
  <c r="CG203" i="9"/>
  <c r="CF203" i="9"/>
  <c r="CE203" i="9"/>
  <c r="CB203" i="9"/>
  <c r="CA203" i="9"/>
  <c r="E203" i="9"/>
  <c r="D203" i="9"/>
  <c r="E202" i="9"/>
  <c r="D202" i="9"/>
  <c r="E201" i="9"/>
  <c r="D201" i="9"/>
  <c r="E200" i="9"/>
  <c r="CH197" i="9" s="1"/>
  <c r="D200" i="9"/>
  <c r="C200" i="9"/>
  <c r="CG199" i="9"/>
  <c r="CA199" i="9"/>
  <c r="E199" i="9"/>
  <c r="CH196" i="9" s="1"/>
  <c r="D199" i="9"/>
  <c r="CG198" i="9"/>
  <c r="CA198" i="9"/>
  <c r="E198" i="9"/>
  <c r="CH195" i="9" s="1"/>
  <c r="D198" i="9"/>
  <c r="C198" i="9"/>
  <c r="CK197" i="9"/>
  <c r="CG197" i="9"/>
  <c r="CE197" i="9"/>
  <c r="CB197" i="9"/>
  <c r="CA197" i="9"/>
  <c r="E197" i="9"/>
  <c r="CH194" i="9" s="1"/>
  <c r="D197" i="9"/>
  <c r="CG196" i="9"/>
  <c r="CB196" i="9"/>
  <c r="CA196" i="9"/>
  <c r="CG195" i="9"/>
  <c r="CB195" i="9"/>
  <c r="CA195" i="9"/>
  <c r="E195" i="9"/>
  <c r="D195" i="9"/>
  <c r="C195" i="9"/>
  <c r="CB194" i="9"/>
  <c r="CL192" i="9"/>
  <c r="CK192" i="9"/>
  <c r="CI192" i="9"/>
  <c r="CC192" i="9" s="1"/>
  <c r="CH192" i="9"/>
  <c r="CG192" i="9"/>
  <c r="CF192" i="9"/>
  <c r="CE192" i="9"/>
  <c r="CB192" i="9"/>
  <c r="CA192" i="9"/>
  <c r="CJ191" i="9"/>
  <c r="CD191" i="9" s="1"/>
  <c r="CF191" i="9"/>
  <c r="BZ191" i="9"/>
  <c r="E191" i="9"/>
  <c r="D191" i="9"/>
  <c r="C191" i="9"/>
  <c r="CJ190" i="9"/>
  <c r="CD190" i="9" s="1"/>
  <c r="CF190" i="9"/>
  <c r="BZ190" i="9"/>
  <c r="E190" i="9"/>
  <c r="D190" i="9"/>
  <c r="C190" i="9"/>
  <c r="CJ189" i="9"/>
  <c r="CD189" i="9" s="1"/>
  <c r="CF189" i="9"/>
  <c r="BZ189" i="9"/>
  <c r="E189" i="9"/>
  <c r="D189" i="9"/>
  <c r="C189" i="9"/>
  <c r="CJ188" i="9"/>
  <c r="CD188" i="9" s="1"/>
  <c r="CF188" i="9"/>
  <c r="BZ188" i="9"/>
  <c r="E188" i="9"/>
  <c r="D188" i="9"/>
  <c r="C188" i="9"/>
  <c r="CJ187" i="9"/>
  <c r="CD187" i="9" s="1"/>
  <c r="CF187" i="9"/>
  <c r="BZ187" i="9"/>
  <c r="E187" i="9"/>
  <c r="D187" i="9"/>
  <c r="C187" i="9"/>
  <c r="CJ186" i="9"/>
  <c r="CD186" i="9" s="1"/>
  <c r="CF186" i="9"/>
  <c r="BZ186" i="9"/>
  <c r="E186" i="9"/>
  <c r="D186" i="9"/>
  <c r="C186" i="9"/>
  <c r="CJ185" i="9"/>
  <c r="CD185" i="9" s="1"/>
  <c r="CF185" i="9"/>
  <c r="BZ185" i="9"/>
  <c r="E185" i="9"/>
  <c r="D185" i="9"/>
  <c r="C185" i="9"/>
  <c r="E184" i="9"/>
  <c r="D184" i="9"/>
  <c r="C184" i="9"/>
  <c r="CK184" i="9" s="1"/>
  <c r="CE184" i="9" s="1"/>
  <c r="E183" i="9"/>
  <c r="D183" i="9"/>
  <c r="C183" i="9" s="1"/>
  <c r="E182" i="9"/>
  <c r="C182" i="9" s="1"/>
  <c r="D182" i="9"/>
  <c r="E181" i="9"/>
  <c r="CF181" i="9" s="1"/>
  <c r="BZ181" i="9" s="1"/>
  <c r="D181" i="9"/>
  <c r="E180" i="9"/>
  <c r="CF180" i="9" s="1"/>
  <c r="BZ180" i="9" s="1"/>
  <c r="D180" i="9"/>
  <c r="E179" i="9"/>
  <c r="CF179" i="9" s="1"/>
  <c r="BZ179" i="9" s="1"/>
  <c r="D179" i="9"/>
  <c r="E178" i="9"/>
  <c r="CF178" i="9" s="1"/>
  <c r="BZ178" i="9" s="1"/>
  <c r="D178" i="9"/>
  <c r="E177" i="9"/>
  <c r="CF177" i="9" s="1"/>
  <c r="BZ177" i="9" s="1"/>
  <c r="D177" i="9"/>
  <c r="E176" i="9"/>
  <c r="CF176" i="9" s="1"/>
  <c r="BZ176" i="9" s="1"/>
  <c r="D176" i="9"/>
  <c r="E175" i="9"/>
  <c r="CF175" i="9" s="1"/>
  <c r="BZ175" i="9" s="1"/>
  <c r="D175" i="9"/>
  <c r="E174" i="9"/>
  <c r="CF174" i="9" s="1"/>
  <c r="BZ174" i="9" s="1"/>
  <c r="D174" i="9"/>
  <c r="C174" i="9"/>
  <c r="CI174" i="9" s="1"/>
  <c r="CC174" i="9" s="1"/>
  <c r="CE173" i="9"/>
  <c r="BZ173" i="9"/>
  <c r="E173" i="9"/>
  <c r="CF173" i="9" s="1"/>
  <c r="D173" i="9"/>
  <c r="C173" i="9"/>
  <c r="CK173" i="9" s="1"/>
  <c r="E172" i="9"/>
  <c r="C172" i="9" s="1"/>
  <c r="D172" i="9"/>
  <c r="E171" i="9"/>
  <c r="CF171" i="9" s="1"/>
  <c r="BZ171" i="9" s="1"/>
  <c r="D171" i="9"/>
  <c r="E170" i="9"/>
  <c r="CF170" i="9" s="1"/>
  <c r="BZ170" i="9" s="1"/>
  <c r="D170" i="9"/>
  <c r="E169" i="9"/>
  <c r="CF169" i="9" s="1"/>
  <c r="BZ169" i="9" s="1"/>
  <c r="D169" i="9"/>
  <c r="E168" i="9"/>
  <c r="CF168" i="9" s="1"/>
  <c r="BZ168" i="9" s="1"/>
  <c r="D168" i="9"/>
  <c r="E167" i="9"/>
  <c r="CF167" i="9" s="1"/>
  <c r="BZ167" i="9" s="1"/>
  <c r="D167" i="9"/>
  <c r="E166" i="9"/>
  <c r="CF166" i="9" s="1"/>
  <c r="BZ166" i="9" s="1"/>
  <c r="D166" i="9"/>
  <c r="E165" i="9"/>
  <c r="CF165" i="9" s="1"/>
  <c r="BZ165" i="9" s="1"/>
  <c r="D165" i="9"/>
  <c r="E164" i="9"/>
  <c r="C164" i="9" s="1"/>
  <c r="CI163" i="9"/>
  <c r="CH163" i="9"/>
  <c r="CB163" i="9" s="1"/>
  <c r="CD163" i="9"/>
  <c r="CC163" i="9"/>
  <c r="E163" i="9"/>
  <c r="CF163" i="9" s="1"/>
  <c r="BZ163" i="9" s="1"/>
  <c r="D163" i="9"/>
  <c r="C163" i="9"/>
  <c r="CJ163" i="9" s="1"/>
  <c r="CI162" i="9"/>
  <c r="CC162" i="9" s="1"/>
  <c r="CD162" i="9"/>
  <c r="BZ162" i="9"/>
  <c r="E162" i="9"/>
  <c r="CF162" i="9" s="1"/>
  <c r="D162" i="9"/>
  <c r="C162" i="9"/>
  <c r="CJ162" i="9" s="1"/>
  <c r="BZ161" i="9"/>
  <c r="E161" i="9"/>
  <c r="CF161" i="9" s="1"/>
  <c r="D161" i="9"/>
  <c r="C161" i="9"/>
  <c r="CJ161" i="9" s="1"/>
  <c r="CD161" i="9" s="1"/>
  <c r="E160" i="9"/>
  <c r="CF160" i="9" s="1"/>
  <c r="BZ160" i="9" s="1"/>
  <c r="D160" i="9"/>
  <c r="C160" i="9" s="1"/>
  <c r="CI159" i="9"/>
  <c r="CH159" i="9"/>
  <c r="CB159" i="9" s="1"/>
  <c r="CD159" i="9"/>
  <c r="CC159" i="9"/>
  <c r="E159" i="9"/>
  <c r="CF159" i="9" s="1"/>
  <c r="BZ159" i="9" s="1"/>
  <c r="D159" i="9"/>
  <c r="C159" i="9"/>
  <c r="CJ159" i="9" s="1"/>
  <c r="CI158" i="9"/>
  <c r="CC158" i="9" s="1"/>
  <c r="CD158" i="9"/>
  <c r="BZ158" i="9"/>
  <c r="E158" i="9"/>
  <c r="CF158" i="9" s="1"/>
  <c r="D158" i="9"/>
  <c r="C158" i="9"/>
  <c r="CJ158" i="9" s="1"/>
  <c r="BZ157" i="9"/>
  <c r="E157" i="9"/>
  <c r="CF157" i="9" s="1"/>
  <c r="D157" i="9"/>
  <c r="C157" i="9"/>
  <c r="CJ157" i="9" s="1"/>
  <c r="CD157" i="9" s="1"/>
  <c r="E156" i="9"/>
  <c r="CF156" i="9" s="1"/>
  <c r="BZ156" i="9" s="1"/>
  <c r="D156" i="9"/>
  <c r="C156" i="9" s="1"/>
  <c r="CI155" i="9"/>
  <c r="CH155" i="9"/>
  <c r="CB155" i="9" s="1"/>
  <c r="CD155" i="9"/>
  <c r="CC155" i="9"/>
  <c r="E155" i="9"/>
  <c r="CF155" i="9" s="1"/>
  <c r="BZ155" i="9" s="1"/>
  <c r="D155" i="9"/>
  <c r="C155" i="9"/>
  <c r="CJ155" i="9" s="1"/>
  <c r="CJ153" i="9"/>
  <c r="CD153" i="9" s="1"/>
  <c r="CF153" i="9"/>
  <c r="BZ153" i="9"/>
  <c r="E153" i="9"/>
  <c r="D153" i="9"/>
  <c r="C153" i="9"/>
  <c r="E147" i="9"/>
  <c r="C147" i="9" s="1"/>
  <c r="D147" i="9"/>
  <c r="E146" i="9"/>
  <c r="D146" i="9"/>
  <c r="C146" i="9" s="1"/>
  <c r="E145" i="9"/>
  <c r="D145" i="9"/>
  <c r="C145" i="9"/>
  <c r="E144" i="9"/>
  <c r="D144" i="9"/>
  <c r="C144" i="9" s="1"/>
  <c r="O143" i="9"/>
  <c r="N143" i="9"/>
  <c r="M143" i="9"/>
  <c r="L143" i="9"/>
  <c r="K143" i="9"/>
  <c r="J143" i="9"/>
  <c r="I143" i="9"/>
  <c r="H143" i="9"/>
  <c r="G143" i="9"/>
  <c r="F143" i="9"/>
  <c r="E142" i="9"/>
  <c r="D142" i="9"/>
  <c r="C142" i="9" s="1"/>
  <c r="E141" i="9"/>
  <c r="E143" i="9" s="1"/>
  <c r="D141" i="9"/>
  <c r="C141" i="9"/>
  <c r="E140" i="9"/>
  <c r="D140" i="9"/>
  <c r="C140" i="9"/>
  <c r="C143" i="9" s="1"/>
  <c r="P136" i="9"/>
  <c r="N136" i="9"/>
  <c r="L136" i="9"/>
  <c r="P135" i="9"/>
  <c r="O135" i="9"/>
  <c r="N135" i="9"/>
  <c r="M135" i="9"/>
  <c r="L135" i="9"/>
  <c r="K135" i="9"/>
  <c r="J135" i="9"/>
  <c r="I135" i="9"/>
  <c r="H135" i="9"/>
  <c r="G135" i="9"/>
  <c r="F135" i="9"/>
  <c r="E134" i="9"/>
  <c r="D134" i="9"/>
  <c r="C134" i="9"/>
  <c r="E133" i="9"/>
  <c r="D133" i="9"/>
  <c r="C133" i="9" s="1"/>
  <c r="E132" i="9"/>
  <c r="D132" i="9"/>
  <c r="C132" i="9" s="1"/>
  <c r="E131" i="9"/>
  <c r="D131" i="9"/>
  <c r="C131" i="9"/>
  <c r="C135" i="9" s="1"/>
  <c r="P130" i="9"/>
  <c r="O130" i="9"/>
  <c r="O136" i="9" s="1"/>
  <c r="N130" i="9"/>
  <c r="M130" i="9"/>
  <c r="M136" i="9" s="1"/>
  <c r="L130" i="9"/>
  <c r="K130" i="9"/>
  <c r="K136" i="9" s="1"/>
  <c r="J130" i="9"/>
  <c r="J136" i="9" s="1"/>
  <c r="I130" i="9"/>
  <c r="I136" i="9" s="1"/>
  <c r="H130" i="9"/>
  <c r="H136" i="9" s="1"/>
  <c r="G130" i="9"/>
  <c r="G136" i="9" s="1"/>
  <c r="F130" i="9"/>
  <c r="F136" i="9" s="1"/>
  <c r="E129" i="9"/>
  <c r="D129" i="9"/>
  <c r="C129" i="9"/>
  <c r="E128" i="9"/>
  <c r="D128" i="9"/>
  <c r="D130" i="9" s="1"/>
  <c r="C128" i="9"/>
  <c r="E127" i="9"/>
  <c r="C127" i="9" s="1"/>
  <c r="C130" i="9" s="1"/>
  <c r="D127" i="9"/>
  <c r="M122" i="9"/>
  <c r="M123" i="9" s="1"/>
  <c r="L122" i="9"/>
  <c r="L123" i="9" s="1"/>
  <c r="K122" i="9"/>
  <c r="J122" i="9"/>
  <c r="I122" i="9"/>
  <c r="I123" i="9" s="1"/>
  <c r="H122" i="9"/>
  <c r="H123" i="9" s="1"/>
  <c r="G122" i="9"/>
  <c r="F122" i="9"/>
  <c r="D122" i="9"/>
  <c r="E121" i="9"/>
  <c r="D121" i="9"/>
  <c r="C121" i="9"/>
  <c r="E120" i="9"/>
  <c r="D120" i="9"/>
  <c r="C120" i="9"/>
  <c r="E119" i="9"/>
  <c r="E122" i="9" s="1"/>
  <c r="D119" i="9"/>
  <c r="E118" i="9"/>
  <c r="D118" i="9"/>
  <c r="C118" i="9"/>
  <c r="M117" i="9"/>
  <c r="L117" i="9"/>
  <c r="K117" i="9"/>
  <c r="K123" i="9" s="1"/>
  <c r="J117" i="9"/>
  <c r="J123" i="9" s="1"/>
  <c r="I117" i="9"/>
  <c r="H117" i="9"/>
  <c r="G117" i="9"/>
  <c r="G123" i="9" s="1"/>
  <c r="F117" i="9"/>
  <c r="F123" i="9" s="1"/>
  <c r="E116" i="9"/>
  <c r="C116" i="9" s="1"/>
  <c r="D116" i="9"/>
  <c r="E115" i="9"/>
  <c r="D115" i="9"/>
  <c r="C115" i="9" s="1"/>
  <c r="E114" i="9"/>
  <c r="E117" i="9" s="1"/>
  <c r="E123" i="9" s="1"/>
  <c r="D114" i="9"/>
  <c r="D117" i="9" s="1"/>
  <c r="D123" i="9" s="1"/>
  <c r="E110" i="9"/>
  <c r="D110" i="9"/>
  <c r="C110" i="9" s="1"/>
  <c r="CA107" i="9" s="1"/>
  <c r="E109" i="9"/>
  <c r="D109" i="9"/>
  <c r="C109" i="9"/>
  <c r="E108" i="9"/>
  <c r="D108" i="9"/>
  <c r="C108" i="9" s="1"/>
  <c r="E107" i="9"/>
  <c r="D107" i="9"/>
  <c r="E106" i="9"/>
  <c r="D106" i="9"/>
  <c r="C106" i="9"/>
  <c r="E101" i="9"/>
  <c r="D101" i="9"/>
  <c r="C101" i="9"/>
  <c r="E100" i="9"/>
  <c r="C100" i="9" s="1"/>
  <c r="D100" i="9"/>
  <c r="E99" i="9"/>
  <c r="D99" i="9"/>
  <c r="C99" i="9" s="1"/>
  <c r="E98" i="9"/>
  <c r="D98" i="9"/>
  <c r="C98" i="9"/>
  <c r="E97" i="9"/>
  <c r="D97" i="9"/>
  <c r="C97" i="9"/>
  <c r="E96" i="9"/>
  <c r="C96" i="9" s="1"/>
  <c r="D96" i="9"/>
  <c r="E91" i="9"/>
  <c r="D91" i="9"/>
  <c r="C91" i="9" s="1"/>
  <c r="E90" i="9"/>
  <c r="C90" i="9" s="1"/>
  <c r="D90" i="9"/>
  <c r="E89" i="9"/>
  <c r="D89" i="9"/>
  <c r="C89" i="9" s="1"/>
  <c r="E88" i="9"/>
  <c r="D88" i="9"/>
  <c r="C88" i="9"/>
  <c r="E87" i="9"/>
  <c r="D87" i="9"/>
  <c r="C87" i="9" s="1"/>
  <c r="E86" i="9"/>
  <c r="D86" i="9"/>
  <c r="C86" i="9" s="1"/>
  <c r="E81" i="9"/>
  <c r="D81" i="9"/>
  <c r="C81" i="9"/>
  <c r="E76" i="9"/>
  <c r="D76" i="9"/>
  <c r="C76" i="9"/>
  <c r="E75" i="9"/>
  <c r="D75" i="9"/>
  <c r="E74" i="9"/>
  <c r="D74" i="9"/>
  <c r="C74" i="9"/>
  <c r="E73" i="9"/>
  <c r="D73" i="9"/>
  <c r="C73" i="9"/>
  <c r="E68" i="9"/>
  <c r="C68" i="9" s="1"/>
  <c r="D68" i="9"/>
  <c r="E66" i="9"/>
  <c r="D66" i="9"/>
  <c r="C66" i="9" s="1"/>
  <c r="E65" i="9"/>
  <c r="D65" i="9"/>
  <c r="C65" i="9"/>
  <c r="E64" i="9"/>
  <c r="D64" i="9"/>
  <c r="C64" i="9"/>
  <c r="CA59" i="9"/>
  <c r="C59" i="9"/>
  <c r="CA54" i="9"/>
  <c r="C53" i="9"/>
  <c r="CG53" i="9" s="1"/>
  <c r="CA53" i="9" s="1"/>
  <c r="O53" i="9" s="1"/>
  <c r="C52" i="9"/>
  <c r="CG52" i="9" s="1"/>
  <c r="CA52" i="9" s="1"/>
  <c r="O52" i="9" s="1"/>
  <c r="CG51" i="9"/>
  <c r="CA51" i="9" s="1"/>
  <c r="O51" i="9" s="1"/>
  <c r="C51" i="9"/>
  <c r="CG50" i="9"/>
  <c r="CA50" i="9"/>
  <c r="O50" i="9" s="1"/>
  <c r="C50" i="9"/>
  <c r="C49" i="9"/>
  <c r="CG49" i="9" s="1"/>
  <c r="CA49" i="9" s="1"/>
  <c r="O49" i="9" s="1"/>
  <c r="C48" i="9"/>
  <c r="CG48" i="9" s="1"/>
  <c r="CA48" i="9" s="1"/>
  <c r="O48" i="9" s="1"/>
  <c r="CG47" i="9"/>
  <c r="CA47" i="9" s="1"/>
  <c r="O47" i="9" s="1"/>
  <c r="C47" i="9"/>
  <c r="CG46" i="9"/>
  <c r="CA46" i="9"/>
  <c r="O46" i="9" s="1"/>
  <c r="C46" i="9"/>
  <c r="C45" i="9"/>
  <c r="CG45" i="9" s="1"/>
  <c r="CA45" i="9" s="1"/>
  <c r="O45" i="9" s="1"/>
  <c r="C44" i="9"/>
  <c r="CG44" i="9" s="1"/>
  <c r="CA44" i="9" s="1"/>
  <c r="O44" i="9" s="1"/>
  <c r="CG43" i="9"/>
  <c r="CA43" i="9" s="1"/>
  <c r="O43" i="9" s="1"/>
  <c r="C43" i="9"/>
  <c r="CG42" i="9"/>
  <c r="CA42" i="9"/>
  <c r="O42" i="9" s="1"/>
  <c r="C42" i="9"/>
  <c r="C41" i="9"/>
  <c r="CG41" i="9" s="1"/>
  <c r="CA41" i="9" s="1"/>
  <c r="O41" i="9" s="1"/>
  <c r="C40" i="9"/>
  <c r="CG40" i="9" s="1"/>
  <c r="CA40" i="9" s="1"/>
  <c r="O40" i="9" s="1"/>
  <c r="CG39" i="9"/>
  <c r="CA39" i="9" s="1"/>
  <c r="O39" i="9" s="1"/>
  <c r="C39" i="9"/>
  <c r="CG38" i="9"/>
  <c r="CA38" i="9"/>
  <c r="O38" i="9" s="1"/>
  <c r="C38" i="9"/>
  <c r="C37" i="9"/>
  <c r="CG37" i="9" s="1"/>
  <c r="CA37" i="9" s="1"/>
  <c r="O37" i="9" s="1"/>
  <c r="C36" i="9"/>
  <c r="CG36" i="9" s="1"/>
  <c r="CA36" i="9" s="1"/>
  <c r="O36" i="9" s="1"/>
  <c r="CG35" i="9"/>
  <c r="C35" i="9"/>
  <c r="N34" i="9"/>
  <c r="M34" i="9"/>
  <c r="L34" i="9"/>
  <c r="K34" i="9"/>
  <c r="J34" i="9"/>
  <c r="I34" i="9"/>
  <c r="H34" i="9"/>
  <c r="G34" i="9"/>
  <c r="F34" i="9"/>
  <c r="E34" i="9"/>
  <c r="C34" i="9" s="1"/>
  <c r="D34" i="9"/>
  <c r="CD20" i="9"/>
  <c r="C16" i="9"/>
  <c r="C15" i="9"/>
  <c r="CD14" i="9"/>
  <c r="CD13" i="9"/>
  <c r="C13" i="9"/>
  <c r="C12" i="9"/>
  <c r="CD12" i="9" s="1"/>
  <c r="CD11" i="9"/>
  <c r="C11" i="9"/>
  <c r="A5" i="9"/>
  <c r="A4" i="9"/>
  <c r="A3" i="9"/>
  <c r="A2" i="9"/>
  <c r="AT169" i="11" l="1"/>
  <c r="AT166" i="11"/>
  <c r="AT171" i="11"/>
  <c r="AT179" i="11"/>
  <c r="AW199" i="11"/>
  <c r="AT170" i="11"/>
  <c r="AT177" i="11"/>
  <c r="AT168" i="11"/>
  <c r="AT175" i="11"/>
  <c r="AT178" i="11"/>
  <c r="AT176" i="11"/>
  <c r="AT181" i="11"/>
  <c r="AW201" i="11"/>
  <c r="B317" i="11"/>
  <c r="CL216" i="10"/>
  <c r="CF216" i="10" s="1"/>
  <c r="CI216" i="10"/>
  <c r="CC216" i="10" s="1"/>
  <c r="CK216" i="10"/>
  <c r="CE216" i="10" s="1"/>
  <c r="CJ216" i="10"/>
  <c r="CD216" i="10" s="1"/>
  <c r="AW219" i="10" s="1"/>
  <c r="AV255" i="10"/>
  <c r="CL208" i="10"/>
  <c r="CF208" i="10" s="1"/>
  <c r="CJ208" i="10"/>
  <c r="CD208" i="10" s="1"/>
  <c r="CI208" i="10"/>
  <c r="CC208" i="10" s="1"/>
  <c r="AW211" i="10" s="1"/>
  <c r="CK208" i="10"/>
  <c r="CE208" i="10" s="1"/>
  <c r="CI179" i="10"/>
  <c r="CC179" i="10" s="1"/>
  <c r="CH179" i="10"/>
  <c r="CB179" i="10" s="1"/>
  <c r="CK179" i="10"/>
  <c r="CE179" i="10" s="1"/>
  <c r="CJ179" i="10"/>
  <c r="CD179" i="10" s="1"/>
  <c r="CG179" i="10"/>
  <c r="CA179" i="10" s="1"/>
  <c r="CH269" i="10"/>
  <c r="CB269" i="10" s="1"/>
  <c r="CI269" i="10"/>
  <c r="CC269" i="10" s="1"/>
  <c r="CL210" i="10"/>
  <c r="CF210" i="10" s="1"/>
  <c r="CI210" i="10"/>
  <c r="CC210" i="10" s="1"/>
  <c r="CK210" i="10"/>
  <c r="CE210" i="10" s="1"/>
  <c r="CJ210" i="10"/>
  <c r="CD210" i="10" s="1"/>
  <c r="CG281" i="10"/>
  <c r="CA281" i="10" s="1"/>
  <c r="CH281" i="10"/>
  <c r="CB281" i="10" s="1"/>
  <c r="CJ281" i="10"/>
  <c r="CD281" i="10" s="1"/>
  <c r="CI281" i="10"/>
  <c r="CC281" i="10" s="1"/>
  <c r="CL217" i="10"/>
  <c r="CF217" i="10" s="1"/>
  <c r="CI217" i="10"/>
  <c r="CC217" i="10" s="1"/>
  <c r="CK217" i="10"/>
  <c r="CE217" i="10" s="1"/>
  <c r="CJ217" i="10"/>
  <c r="CD217" i="10" s="1"/>
  <c r="AW220" i="10" s="1"/>
  <c r="CI171" i="10"/>
  <c r="CC171" i="10" s="1"/>
  <c r="CH171" i="10"/>
  <c r="CB171" i="10" s="1"/>
  <c r="CK171" i="10"/>
  <c r="CE171" i="10" s="1"/>
  <c r="CJ171" i="10"/>
  <c r="CD171" i="10" s="1"/>
  <c r="CG171" i="10"/>
  <c r="CA171" i="10" s="1"/>
  <c r="AT186" i="10"/>
  <c r="AT185" i="10"/>
  <c r="AT189" i="10"/>
  <c r="CL209" i="10"/>
  <c r="CF209" i="10" s="1"/>
  <c r="CI209" i="10"/>
  <c r="CC209" i="10" s="1"/>
  <c r="CK209" i="10"/>
  <c r="CE209" i="10" s="1"/>
  <c r="CJ209" i="10"/>
  <c r="CD209" i="10" s="1"/>
  <c r="CI182" i="10"/>
  <c r="CC182" i="10" s="1"/>
  <c r="CH182" i="10"/>
  <c r="CB182" i="10" s="1"/>
  <c r="CJ182" i="10"/>
  <c r="CD182" i="10" s="1"/>
  <c r="CK182" i="10"/>
  <c r="CE182" i="10" s="1"/>
  <c r="A317" i="10"/>
  <c r="AW228" i="10"/>
  <c r="CH265" i="10"/>
  <c r="CB265" i="10" s="1"/>
  <c r="AV265" i="10" s="1"/>
  <c r="CI265" i="10"/>
  <c r="CC265" i="10" s="1"/>
  <c r="CI167" i="10"/>
  <c r="CC167" i="10" s="1"/>
  <c r="CH167" i="10"/>
  <c r="CB167" i="10" s="1"/>
  <c r="CK167" i="10"/>
  <c r="CE167" i="10" s="1"/>
  <c r="CJ167" i="10"/>
  <c r="CD167" i="10" s="1"/>
  <c r="CG167" i="10"/>
  <c r="CA167" i="10" s="1"/>
  <c r="CI178" i="10"/>
  <c r="CC178" i="10" s="1"/>
  <c r="CH178" i="10"/>
  <c r="CB178" i="10" s="1"/>
  <c r="CK178" i="10"/>
  <c r="CE178" i="10" s="1"/>
  <c r="CJ178" i="10"/>
  <c r="CD178" i="10" s="1"/>
  <c r="CG178" i="10"/>
  <c r="CA178" i="10" s="1"/>
  <c r="B317" i="10"/>
  <c r="CH278" i="10"/>
  <c r="CB278" i="10" s="1"/>
  <c r="CI278" i="10"/>
  <c r="CC278" i="10" s="1"/>
  <c r="CG278" i="10"/>
  <c r="CA278" i="10" s="1"/>
  <c r="CJ278" i="10"/>
  <c r="CD278" i="10" s="1"/>
  <c r="CL207" i="10"/>
  <c r="CF207" i="10" s="1"/>
  <c r="CJ207" i="10"/>
  <c r="CD207" i="10" s="1"/>
  <c r="CI207" i="10"/>
  <c r="CC207" i="10" s="1"/>
  <c r="CK207" i="10"/>
  <c r="CE207" i="10" s="1"/>
  <c r="AT184" i="10"/>
  <c r="AT187" i="10"/>
  <c r="AT183" i="10"/>
  <c r="CI170" i="10"/>
  <c r="CC170" i="10" s="1"/>
  <c r="CH170" i="10"/>
  <c r="CB170" i="10" s="1"/>
  <c r="CK170" i="10"/>
  <c r="CE170" i="10" s="1"/>
  <c r="CJ170" i="10"/>
  <c r="CD170" i="10" s="1"/>
  <c r="CG170" i="10"/>
  <c r="CA170" i="10" s="1"/>
  <c r="CJ156" i="9"/>
  <c r="CD156" i="9" s="1"/>
  <c r="CK156" i="9"/>
  <c r="CE156" i="9" s="1"/>
  <c r="CI156" i="9"/>
  <c r="CC156" i="9" s="1"/>
  <c r="CH156" i="9"/>
  <c r="CB156" i="9" s="1"/>
  <c r="CG156" i="9"/>
  <c r="CA156" i="9" s="1"/>
  <c r="AT156" i="9" s="1"/>
  <c r="AW212" i="9"/>
  <c r="AW213" i="9"/>
  <c r="AW220" i="9"/>
  <c r="AT163" i="9"/>
  <c r="C136" i="9"/>
  <c r="CK164" i="9"/>
  <c r="CE164" i="9" s="1"/>
  <c r="CG164" i="9"/>
  <c r="CA164" i="9" s="1"/>
  <c r="CH164" i="9"/>
  <c r="CB164" i="9" s="1"/>
  <c r="CJ164" i="9"/>
  <c r="CD164" i="9" s="1"/>
  <c r="CI164" i="9"/>
  <c r="CC164" i="9" s="1"/>
  <c r="CI172" i="9"/>
  <c r="CC172" i="9" s="1"/>
  <c r="CJ172" i="9"/>
  <c r="CD172" i="9" s="1"/>
  <c r="CH172" i="9"/>
  <c r="CB172" i="9" s="1"/>
  <c r="CK172" i="9"/>
  <c r="CE172" i="9" s="1"/>
  <c r="CK182" i="9"/>
  <c r="CE182" i="9" s="1"/>
  <c r="CJ182" i="9"/>
  <c r="CD182" i="9" s="1"/>
  <c r="CI182" i="9"/>
  <c r="CC182" i="9" s="1"/>
  <c r="CH182" i="9"/>
  <c r="CB182" i="9" s="1"/>
  <c r="AW211" i="9"/>
  <c r="AW219" i="9"/>
  <c r="CJ160" i="9"/>
  <c r="CD160" i="9" s="1"/>
  <c r="CK160" i="9"/>
  <c r="CE160" i="9" s="1"/>
  <c r="CI160" i="9"/>
  <c r="CC160" i="9" s="1"/>
  <c r="CH160" i="9"/>
  <c r="CB160" i="9" s="1"/>
  <c r="CG160" i="9"/>
  <c r="CA160" i="9" s="1"/>
  <c r="AT160" i="9" s="1"/>
  <c r="CK183" i="9"/>
  <c r="CE183" i="9" s="1"/>
  <c r="CJ183" i="9"/>
  <c r="CD183" i="9" s="1"/>
  <c r="CI183" i="9"/>
  <c r="CC183" i="9" s="1"/>
  <c r="CH183" i="9"/>
  <c r="CB183" i="9" s="1"/>
  <c r="AW207" i="9"/>
  <c r="E130" i="9"/>
  <c r="E136" i="9" s="1"/>
  <c r="D135" i="9"/>
  <c r="D136" i="9" s="1"/>
  <c r="CK157" i="9"/>
  <c r="CE157" i="9" s="1"/>
  <c r="CK161" i="9"/>
  <c r="CE161" i="9" s="1"/>
  <c r="CH174" i="9"/>
  <c r="CB174" i="9" s="1"/>
  <c r="AT174" i="9" s="1"/>
  <c r="CJ184" i="9"/>
  <c r="CD184" i="9" s="1"/>
  <c r="AT187" i="9"/>
  <c r="AT191" i="9"/>
  <c r="AW221" i="9"/>
  <c r="CJ226" i="9"/>
  <c r="CD226" i="9" s="1"/>
  <c r="CK226" i="9"/>
  <c r="CE226" i="9" s="1"/>
  <c r="CI226" i="9"/>
  <c r="CC226" i="9" s="1"/>
  <c r="AW229" i="9" s="1"/>
  <c r="C233" i="9"/>
  <c r="CH230" i="9"/>
  <c r="CB230" i="9" s="1"/>
  <c r="CG230" i="9"/>
  <c r="CA230" i="9" s="1"/>
  <c r="CI264" i="9"/>
  <c r="CC264" i="9" s="1"/>
  <c r="CH264" i="9"/>
  <c r="CB264" i="9" s="1"/>
  <c r="AV264" i="9" s="1"/>
  <c r="AV271" i="9"/>
  <c r="CG281" i="9"/>
  <c r="CA281" i="9" s="1"/>
  <c r="CJ281" i="9"/>
  <c r="CD281" i="9" s="1"/>
  <c r="CI281" i="9"/>
  <c r="CC281" i="9" s="1"/>
  <c r="CK153" i="9"/>
  <c r="CE153" i="9" s="1"/>
  <c r="CG153" i="9"/>
  <c r="CA153" i="9" s="1"/>
  <c r="AT153" i="9" s="1"/>
  <c r="CN150" i="9"/>
  <c r="CL153" i="9"/>
  <c r="CG157" i="9"/>
  <c r="CA157" i="9" s="1"/>
  <c r="AT157" i="9" s="1"/>
  <c r="CK158" i="9"/>
  <c r="CE158" i="9" s="1"/>
  <c r="CG161" i="9"/>
  <c r="CA161" i="9" s="1"/>
  <c r="CK162" i="9"/>
  <c r="CE162" i="9" s="1"/>
  <c r="CF172" i="9"/>
  <c r="BZ172" i="9" s="1"/>
  <c r="CH173" i="9"/>
  <c r="CB173" i="9" s="1"/>
  <c r="AT173" i="9" s="1"/>
  <c r="CJ174" i="9"/>
  <c r="CD174" i="9" s="1"/>
  <c r="CK185" i="9"/>
  <c r="CE185" i="9" s="1"/>
  <c r="CG185" i="9"/>
  <c r="CA185" i="9" s="1"/>
  <c r="AT185" i="9" s="1"/>
  <c r="CK186" i="9"/>
  <c r="CE186" i="9" s="1"/>
  <c r="AT186" i="9" s="1"/>
  <c r="CG186" i="9"/>
  <c r="CA186" i="9" s="1"/>
  <c r="CK187" i="9"/>
  <c r="CE187" i="9" s="1"/>
  <c r="CG187" i="9"/>
  <c r="CA187" i="9" s="1"/>
  <c r="CK188" i="9"/>
  <c r="CE188" i="9" s="1"/>
  <c r="CG188" i="9"/>
  <c r="CA188" i="9" s="1"/>
  <c r="AT188" i="9" s="1"/>
  <c r="CK189" i="9"/>
  <c r="CE189" i="9" s="1"/>
  <c r="CG189" i="9"/>
  <c r="CA189" i="9" s="1"/>
  <c r="AT189" i="9" s="1"/>
  <c r="CK190" i="9"/>
  <c r="CE190" i="9" s="1"/>
  <c r="AT190" i="9" s="1"/>
  <c r="CG190" i="9"/>
  <c r="CA190" i="9" s="1"/>
  <c r="CK191" i="9"/>
  <c r="CE191" i="9" s="1"/>
  <c r="CG191" i="9"/>
  <c r="CA191" i="9" s="1"/>
  <c r="CL195" i="9"/>
  <c r="CF195" i="9" s="1"/>
  <c r="CJ195" i="9"/>
  <c r="CD195" i="9" s="1"/>
  <c r="CL197" i="9"/>
  <c r="CF197" i="9" s="1"/>
  <c r="CI197" i="9"/>
  <c r="CC197" i="9" s="1"/>
  <c r="CH200" i="9"/>
  <c r="CB200" i="9" s="1"/>
  <c r="C203" i="9"/>
  <c r="CG200" i="9"/>
  <c r="CA200" i="9" s="1"/>
  <c r="CL226" i="9"/>
  <c r="CF226" i="9" s="1"/>
  <c r="C228" i="9"/>
  <c r="CH225" i="9"/>
  <c r="CB225" i="9" s="1"/>
  <c r="CG227" i="9"/>
  <c r="CA227" i="9" s="1"/>
  <c r="C230" i="9"/>
  <c r="CH227" i="9"/>
  <c r="CB227" i="9" s="1"/>
  <c r="CI268" i="9"/>
  <c r="CC268" i="9" s="1"/>
  <c r="CH268" i="9"/>
  <c r="CB268" i="9" s="1"/>
  <c r="CG277" i="9"/>
  <c r="CA277" i="9" s="1"/>
  <c r="CH277" i="9"/>
  <c r="CB277" i="9" s="1"/>
  <c r="C114" i="9"/>
  <c r="C117" i="9" s="1"/>
  <c r="E135" i="9"/>
  <c r="CH153" i="9"/>
  <c r="CB153" i="9" s="1"/>
  <c r="CK155" i="9"/>
  <c r="CE155" i="9" s="1"/>
  <c r="CH157" i="9"/>
  <c r="CB157" i="9" s="1"/>
  <c r="CG158" i="9"/>
  <c r="CA158" i="9" s="1"/>
  <c r="CK159" i="9"/>
  <c r="CE159" i="9" s="1"/>
  <c r="CH161" i="9"/>
  <c r="CB161" i="9" s="1"/>
  <c r="AT161" i="9" s="1"/>
  <c r="CG162" i="9"/>
  <c r="CA162" i="9" s="1"/>
  <c r="CK163" i="9"/>
  <c r="CE163" i="9" s="1"/>
  <c r="CF164" i="9"/>
  <c r="BZ164" i="9" s="1"/>
  <c r="C165" i="9"/>
  <c r="C166" i="9"/>
  <c r="C167" i="9"/>
  <c r="C168" i="9"/>
  <c r="C169" i="9"/>
  <c r="C170" i="9"/>
  <c r="C171" i="9"/>
  <c r="CI173" i="9"/>
  <c r="CC173" i="9" s="1"/>
  <c r="CK174" i="9"/>
  <c r="CE174" i="9" s="1"/>
  <c r="C176" i="9"/>
  <c r="C177" i="9"/>
  <c r="C178" i="9"/>
  <c r="C179" i="9"/>
  <c r="C180" i="9"/>
  <c r="C181" i="9"/>
  <c r="CH184" i="9"/>
  <c r="CB184" i="9" s="1"/>
  <c r="CH185" i="9"/>
  <c r="CB185" i="9" s="1"/>
  <c r="CH186" i="9"/>
  <c r="CB186" i="9" s="1"/>
  <c r="CH187" i="9"/>
  <c r="CB187" i="9" s="1"/>
  <c r="CH188" i="9"/>
  <c r="CB188" i="9" s="1"/>
  <c r="CH189" i="9"/>
  <c r="CB189" i="9" s="1"/>
  <c r="CH190" i="9"/>
  <c r="CB190" i="9" s="1"/>
  <c r="CH191" i="9"/>
  <c r="CB191" i="9" s="1"/>
  <c r="CJ192" i="9"/>
  <c r="CD192" i="9" s="1"/>
  <c r="CI195" i="9"/>
  <c r="CC195" i="9" s="1"/>
  <c r="AW198" i="9" s="1"/>
  <c r="CH199" i="9"/>
  <c r="CB199" i="9" s="1"/>
  <c r="C202" i="9"/>
  <c r="CH201" i="9"/>
  <c r="CB201" i="9" s="1"/>
  <c r="C204" i="9"/>
  <c r="CG201" i="9"/>
  <c r="CA201" i="9" s="1"/>
  <c r="CI218" i="9"/>
  <c r="CC218" i="9" s="1"/>
  <c r="CJ218" i="9"/>
  <c r="CD218" i="9" s="1"/>
  <c r="C222" i="9"/>
  <c r="CH219" i="9"/>
  <c r="CB219" i="9" s="1"/>
  <c r="CJ223" i="9"/>
  <c r="CD223" i="9" s="1"/>
  <c r="CL223" i="9"/>
  <c r="CF223" i="9" s="1"/>
  <c r="CK223" i="9"/>
  <c r="CE223" i="9" s="1"/>
  <c r="CI223" i="9"/>
  <c r="CC223" i="9" s="1"/>
  <c r="AW226" i="9" s="1"/>
  <c r="AV256" i="9"/>
  <c r="AV268" i="9"/>
  <c r="CA35" i="9"/>
  <c r="O35" i="9" s="1"/>
  <c r="C75" i="9"/>
  <c r="C107" i="9"/>
  <c r="C119" i="9"/>
  <c r="C122" i="9" s="1"/>
  <c r="D143" i="9"/>
  <c r="CI153" i="9"/>
  <c r="CC153" i="9" s="1"/>
  <c r="CG155" i="9"/>
  <c r="CA155" i="9" s="1"/>
  <c r="AT155" i="9" s="1"/>
  <c r="CI157" i="9"/>
  <c r="CC157" i="9" s="1"/>
  <c r="CH158" i="9"/>
  <c r="CB158" i="9" s="1"/>
  <c r="CG159" i="9"/>
  <c r="CA159" i="9" s="1"/>
  <c r="AT159" i="9" s="1"/>
  <c r="CI161" i="9"/>
  <c r="CC161" i="9" s="1"/>
  <c r="CH162" i="9"/>
  <c r="CB162" i="9" s="1"/>
  <c r="CG163" i="9"/>
  <c r="CA163" i="9" s="1"/>
  <c r="CJ173" i="9"/>
  <c r="CD173" i="9" s="1"/>
  <c r="C175" i="9"/>
  <c r="CI184" i="9"/>
  <c r="CC184" i="9" s="1"/>
  <c r="CI185" i="9"/>
  <c r="CC185" i="9" s="1"/>
  <c r="CI186" i="9"/>
  <c r="CC186" i="9" s="1"/>
  <c r="CI187" i="9"/>
  <c r="CC187" i="9" s="1"/>
  <c r="CI188" i="9"/>
  <c r="CC188" i="9" s="1"/>
  <c r="CI189" i="9"/>
  <c r="CC189" i="9" s="1"/>
  <c r="CI190" i="9"/>
  <c r="CC190" i="9" s="1"/>
  <c r="CI191" i="9"/>
  <c r="CC191" i="9" s="1"/>
  <c r="CG194" i="9"/>
  <c r="CA194" i="9" s="1"/>
  <c r="CK195" i="9"/>
  <c r="CE195" i="9" s="1"/>
  <c r="C197" i="9"/>
  <c r="CJ197" i="9"/>
  <c r="CD197" i="9" s="1"/>
  <c r="AW200" i="9" s="1"/>
  <c r="C199" i="9"/>
  <c r="CH198" i="9"/>
  <c r="CB198" i="9" s="1"/>
  <c r="C201" i="9"/>
  <c r="CH202" i="9"/>
  <c r="CB202" i="9" s="1"/>
  <c r="C205" i="9"/>
  <c r="CG202" i="9"/>
  <c r="CA202" i="9" s="1"/>
  <c r="CL218" i="9"/>
  <c r="CF218" i="9" s="1"/>
  <c r="CJ220" i="9"/>
  <c r="CD220" i="9" s="1"/>
  <c r="CK220" i="9"/>
  <c r="CE220" i="9" s="1"/>
  <c r="AW223" i="9" s="1"/>
  <c r="CL220" i="9"/>
  <c r="CF220" i="9" s="1"/>
  <c r="CI220" i="9"/>
  <c r="CC220" i="9" s="1"/>
  <c r="CJ221" i="9"/>
  <c r="CD221" i="9" s="1"/>
  <c r="CI221" i="9"/>
  <c r="CC221" i="9" s="1"/>
  <c r="AW224" i="9" s="1"/>
  <c r="CL221" i="9"/>
  <c r="CF221" i="9" s="1"/>
  <c r="CI255" i="9"/>
  <c r="CC255" i="9" s="1"/>
  <c r="AV255" i="9" s="1"/>
  <c r="AV260" i="9"/>
  <c r="CI263" i="9"/>
  <c r="CC263" i="9" s="1"/>
  <c r="AV263" i="9" s="1"/>
  <c r="CH263" i="9"/>
  <c r="CB263" i="9" s="1"/>
  <c r="CI267" i="9"/>
  <c r="CC267" i="9" s="1"/>
  <c r="CH267" i="9"/>
  <c r="CB267" i="9" s="1"/>
  <c r="AV267" i="9" s="1"/>
  <c r="CI277" i="9"/>
  <c r="CC277" i="9" s="1"/>
  <c r="CG280" i="9"/>
  <c r="CA280" i="9" s="1"/>
  <c r="CI280" i="9"/>
  <c r="CC280" i="9" s="1"/>
  <c r="CH280" i="9"/>
  <c r="CB280" i="9" s="1"/>
  <c r="CJ280" i="9"/>
  <c r="CD280" i="9" s="1"/>
  <c r="CH281" i="9"/>
  <c r="CB281" i="9" s="1"/>
  <c r="CJ224" i="9"/>
  <c r="CD224" i="9" s="1"/>
  <c r="CK224" i="9"/>
  <c r="CE224" i="9" s="1"/>
  <c r="AW227" i="9" s="1"/>
  <c r="CJ229" i="9"/>
  <c r="CD229" i="9" s="1"/>
  <c r="CI229" i="9"/>
  <c r="CC229" i="9" s="1"/>
  <c r="CI258" i="9"/>
  <c r="CC258" i="9" s="1"/>
  <c r="CH258" i="9"/>
  <c r="CB258" i="9" s="1"/>
  <c r="AV258" i="9" s="1"/>
  <c r="AV265" i="9"/>
  <c r="CH279" i="9"/>
  <c r="CB279" i="9" s="1"/>
  <c r="CI279" i="9"/>
  <c r="CC279" i="9" s="1"/>
  <c r="CG279" i="9"/>
  <c r="CA279" i="9" s="1"/>
  <c r="CD15" i="9"/>
  <c r="CI203" i="9"/>
  <c r="CC203" i="9" s="1"/>
  <c r="AW206" i="9" s="1"/>
  <c r="CI204" i="9"/>
  <c r="CC204" i="9" s="1"/>
  <c r="CI205" i="9"/>
  <c r="CC205" i="9" s="1"/>
  <c r="AW208" i="9" s="1"/>
  <c r="CJ206" i="9"/>
  <c r="CD206" i="9" s="1"/>
  <c r="AW209" i="9" s="1"/>
  <c r="CJ207" i="9"/>
  <c r="CD207" i="9" s="1"/>
  <c r="AW210" i="9" s="1"/>
  <c r="CJ208" i="9"/>
  <c r="CD208" i="9" s="1"/>
  <c r="CJ209" i="9"/>
  <c r="CD209" i="9" s="1"/>
  <c r="CJ210" i="9"/>
  <c r="CD210" i="9" s="1"/>
  <c r="CJ211" i="9"/>
  <c r="CD211" i="9" s="1"/>
  <c r="AW214" i="9" s="1"/>
  <c r="CJ212" i="9"/>
  <c r="CD212" i="9" s="1"/>
  <c r="AW215" i="9" s="1"/>
  <c r="CJ213" i="9"/>
  <c r="CD213" i="9" s="1"/>
  <c r="AW216" i="9" s="1"/>
  <c r="CJ214" i="9"/>
  <c r="CD214" i="9" s="1"/>
  <c r="AW217" i="9" s="1"/>
  <c r="CJ215" i="9"/>
  <c r="CD215" i="9" s="1"/>
  <c r="AW218" i="9" s="1"/>
  <c r="CJ216" i="9"/>
  <c r="CD216" i="9" s="1"/>
  <c r="CJ217" i="9"/>
  <c r="CD217" i="9" s="1"/>
  <c r="CH224" i="9"/>
  <c r="CB224" i="9" s="1"/>
  <c r="CG229" i="9"/>
  <c r="CA229" i="9" s="1"/>
  <c r="AW232" i="9" s="1"/>
  <c r="CJ228" i="9"/>
  <c r="CD228" i="9" s="1"/>
  <c r="AW231" i="9" s="1"/>
  <c r="CK228" i="9"/>
  <c r="CE228" i="9" s="1"/>
  <c r="C240" i="9"/>
  <c r="CI259" i="9"/>
  <c r="CC259" i="9" s="1"/>
  <c r="AV259" i="9" s="1"/>
  <c r="CJ279" i="9"/>
  <c r="CD279" i="9" s="1"/>
  <c r="C282" i="9"/>
  <c r="C248" i="9"/>
  <c r="AV269" i="9"/>
  <c r="C278" i="9"/>
  <c r="C283" i="9"/>
  <c r="D296" i="8"/>
  <c r="C296" i="8"/>
  <c r="B296" i="8" s="1"/>
  <c r="D295" i="8"/>
  <c r="C295" i="8"/>
  <c r="B295" i="8"/>
  <c r="E290" i="8"/>
  <c r="D290" i="8"/>
  <c r="C290" i="8" s="1"/>
  <c r="E289" i="8"/>
  <c r="D289" i="8"/>
  <c r="E288" i="8"/>
  <c r="D288" i="8"/>
  <c r="C288" i="8"/>
  <c r="CD283" i="8"/>
  <c r="E283" i="8"/>
  <c r="D283" i="8"/>
  <c r="C283" i="8" s="1"/>
  <c r="CD282" i="8"/>
  <c r="E282" i="8"/>
  <c r="D282" i="8"/>
  <c r="C282" i="8" s="1"/>
  <c r="E281" i="8"/>
  <c r="D281" i="8"/>
  <c r="C281" i="8"/>
  <c r="CG280" i="8"/>
  <c r="CA280" i="8" s="1"/>
  <c r="E280" i="8"/>
  <c r="D280" i="8"/>
  <c r="C280" i="8"/>
  <c r="E279" i="8"/>
  <c r="D279" i="8"/>
  <c r="C279" i="8" s="1"/>
  <c r="CI279" i="8" s="1"/>
  <c r="CC279" i="8" s="1"/>
  <c r="CI278" i="8"/>
  <c r="CC278" i="8" s="1"/>
  <c r="E278" i="8"/>
  <c r="D278" i="8"/>
  <c r="C278" i="8" s="1"/>
  <c r="CG277" i="8"/>
  <c r="CA277" i="8" s="1"/>
  <c r="E277" i="8"/>
  <c r="D277" i="8"/>
  <c r="C277" i="8"/>
  <c r="CG276" i="8"/>
  <c r="CA276" i="8"/>
  <c r="E276" i="8"/>
  <c r="CG271" i="8"/>
  <c r="CA271" i="8" s="1"/>
  <c r="E271" i="8"/>
  <c r="D271" i="8"/>
  <c r="C271" i="8"/>
  <c r="CG270" i="8"/>
  <c r="CA270" i="8" s="1"/>
  <c r="CB270" i="8"/>
  <c r="E270" i="8"/>
  <c r="D270" i="8"/>
  <c r="C270" i="8" s="1"/>
  <c r="CH270" i="8" s="1"/>
  <c r="CH269" i="8"/>
  <c r="CB269" i="8" s="1"/>
  <c r="CG269" i="8"/>
  <c r="CA269" i="8" s="1"/>
  <c r="AV269" i="8" s="1"/>
  <c r="E269" i="8"/>
  <c r="D269" i="8"/>
  <c r="C269" i="8"/>
  <c r="CI269" i="8" s="1"/>
  <c r="CC269" i="8" s="1"/>
  <c r="CG268" i="8"/>
  <c r="CA268" i="8" s="1"/>
  <c r="E268" i="8"/>
  <c r="D268" i="8"/>
  <c r="C268" i="8" s="1"/>
  <c r="CH267" i="8"/>
  <c r="CB267" i="8" s="1"/>
  <c r="AV267" i="8" s="1"/>
  <c r="CG267" i="8"/>
  <c r="CA267" i="8"/>
  <c r="E267" i="8"/>
  <c r="D267" i="8"/>
  <c r="C267" i="8"/>
  <c r="CI267" i="8" s="1"/>
  <c r="CC267" i="8" s="1"/>
  <c r="CG266" i="8"/>
  <c r="CA266" i="8" s="1"/>
  <c r="E266" i="8"/>
  <c r="D266" i="8"/>
  <c r="CG265" i="8"/>
  <c r="CA265" i="8"/>
  <c r="E265" i="8"/>
  <c r="D265" i="8"/>
  <c r="C265" i="8"/>
  <c r="CG264" i="8"/>
  <c r="CA264" i="8" s="1"/>
  <c r="E264" i="8"/>
  <c r="D264" i="8"/>
  <c r="CG263" i="8"/>
  <c r="CA263" i="8"/>
  <c r="E263" i="8"/>
  <c r="D263" i="8"/>
  <c r="C263" i="8"/>
  <c r="CG262" i="8"/>
  <c r="CA262" i="8" s="1"/>
  <c r="CB262" i="8"/>
  <c r="E262" i="8"/>
  <c r="C262" i="8"/>
  <c r="CH262" i="8" s="1"/>
  <c r="CG261" i="8"/>
  <c r="CA261" i="8" s="1"/>
  <c r="E261" i="8"/>
  <c r="C261" i="8" s="1"/>
  <c r="CH260" i="8"/>
  <c r="CB260" i="8" s="1"/>
  <c r="CG260" i="8"/>
  <c r="CA260" i="8" s="1"/>
  <c r="AV260" i="8" s="1"/>
  <c r="E260" i="8"/>
  <c r="C260" i="8"/>
  <c r="CI260" i="8" s="1"/>
  <c r="CC260" i="8" s="1"/>
  <c r="CG259" i="8"/>
  <c r="CA259" i="8"/>
  <c r="E259" i="8"/>
  <c r="C259" i="8"/>
  <c r="CI258" i="8"/>
  <c r="CC258" i="8" s="1"/>
  <c r="CG258" i="8"/>
  <c r="CA258" i="8" s="1"/>
  <c r="E258" i="8"/>
  <c r="C258" i="8" s="1"/>
  <c r="CH258" i="8" s="1"/>
  <c r="CB258" i="8" s="1"/>
  <c r="CG257" i="8"/>
  <c r="CA257" i="8" s="1"/>
  <c r="E257" i="8"/>
  <c r="C257" i="8" s="1"/>
  <c r="CH256" i="8"/>
  <c r="CB256" i="8" s="1"/>
  <c r="CG256" i="8"/>
  <c r="CA256" i="8" s="1"/>
  <c r="E256" i="8"/>
  <c r="C256" i="8"/>
  <c r="CI256" i="8" s="1"/>
  <c r="CC256" i="8" s="1"/>
  <c r="CI255" i="8"/>
  <c r="CC255" i="8" s="1"/>
  <c r="CG255" i="8"/>
  <c r="CB255" i="8"/>
  <c r="CA255" i="8"/>
  <c r="AV255" i="8" s="1"/>
  <c r="E255" i="8"/>
  <c r="C255" i="8"/>
  <c r="CH255" i="8" s="1"/>
  <c r="CG254" i="8"/>
  <c r="CA254" i="8" s="1"/>
  <c r="E254" i="8"/>
  <c r="C254" i="8" s="1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E248" i="8"/>
  <c r="D248" i="8"/>
  <c r="C248" i="8"/>
  <c r="E247" i="8"/>
  <c r="D247" i="8"/>
  <c r="C247" i="8"/>
  <c r="E246" i="8"/>
  <c r="D246" i="8"/>
  <c r="E245" i="8"/>
  <c r="D245" i="8"/>
  <c r="C245" i="8" s="1"/>
  <c r="E240" i="8"/>
  <c r="D240" i="8"/>
  <c r="C240" i="8" s="1"/>
  <c r="E239" i="8"/>
  <c r="D239" i="8"/>
  <c r="C239" i="8"/>
  <c r="E238" i="8"/>
  <c r="D238" i="8"/>
  <c r="C238" i="8" s="1"/>
  <c r="E237" i="8"/>
  <c r="D237" i="8"/>
  <c r="E233" i="8"/>
  <c r="CH230" i="8" s="1"/>
  <c r="D233" i="8"/>
  <c r="C233" i="8" s="1"/>
  <c r="E232" i="8"/>
  <c r="D232" i="8"/>
  <c r="E231" i="8"/>
  <c r="CH228" i="8" s="1"/>
  <c r="D231" i="8"/>
  <c r="C231" i="8" s="1"/>
  <c r="CK230" i="8"/>
  <c r="CE230" i="8" s="1"/>
  <c r="CJ230" i="8"/>
  <c r="CD230" i="8" s="1"/>
  <c r="CG230" i="8"/>
  <c r="CA230" i="8" s="1"/>
  <c r="CB230" i="8"/>
  <c r="E230" i="8"/>
  <c r="CH227" i="8" s="1"/>
  <c r="D230" i="8"/>
  <c r="C230" i="8" s="1"/>
  <c r="E229" i="8"/>
  <c r="CH226" i="8" s="1"/>
  <c r="D229" i="8"/>
  <c r="C229" i="8" s="1"/>
  <c r="CK228" i="8"/>
  <c r="CE228" i="8" s="1"/>
  <c r="CJ228" i="8"/>
  <c r="CD228" i="8" s="1"/>
  <c r="CG228" i="8"/>
  <c r="CA228" i="8" s="1"/>
  <c r="CB228" i="8"/>
  <c r="E228" i="8"/>
  <c r="CH225" i="8" s="1"/>
  <c r="D228" i="8"/>
  <c r="C228" i="8" s="1"/>
  <c r="CK227" i="8"/>
  <c r="CE227" i="8" s="1"/>
  <c r="CJ227" i="8"/>
  <c r="CD227" i="8" s="1"/>
  <c r="CG227" i="8"/>
  <c r="CA227" i="8" s="1"/>
  <c r="CB227" i="8"/>
  <c r="E227" i="8"/>
  <c r="D227" i="8"/>
  <c r="C227" i="8" s="1"/>
  <c r="CL224" i="8" s="1"/>
  <c r="CK226" i="8"/>
  <c r="CE226" i="8" s="1"/>
  <c r="CJ226" i="8"/>
  <c r="CD226" i="8" s="1"/>
  <c r="CG226" i="8"/>
  <c r="CA226" i="8" s="1"/>
  <c r="CB226" i="8"/>
  <c r="E226" i="8"/>
  <c r="D226" i="8"/>
  <c r="C226" i="8" s="1"/>
  <c r="CL223" i="8" s="1"/>
  <c r="CK225" i="8"/>
  <c r="CE225" i="8" s="1"/>
  <c r="CJ225" i="8"/>
  <c r="CD225" i="8" s="1"/>
  <c r="CG225" i="8"/>
  <c r="CA225" i="8" s="1"/>
  <c r="CB225" i="8"/>
  <c r="E225" i="8"/>
  <c r="D225" i="8"/>
  <c r="CK224" i="8"/>
  <c r="CJ224" i="8"/>
  <c r="CD224" i="8" s="1"/>
  <c r="CI224" i="8"/>
  <c r="CC224" i="8" s="1"/>
  <c r="CH224" i="8"/>
  <c r="CG224" i="8"/>
  <c r="CF224" i="8"/>
  <c r="CE224" i="8"/>
  <c r="CB224" i="8"/>
  <c r="CA224" i="8"/>
  <c r="E224" i="8"/>
  <c r="CH221" i="8" s="1"/>
  <c r="CB221" i="8" s="1"/>
  <c r="D224" i="8"/>
  <c r="C224" i="8" s="1"/>
  <c r="CK223" i="8"/>
  <c r="CJ223" i="8"/>
  <c r="CD223" i="8" s="1"/>
  <c r="CI223" i="8"/>
  <c r="CC223" i="8" s="1"/>
  <c r="CH223" i="8"/>
  <c r="CG223" i="8"/>
  <c r="CF223" i="8"/>
  <c r="CE223" i="8"/>
  <c r="CB223" i="8"/>
  <c r="CA223" i="8"/>
  <c r="E223" i="8"/>
  <c r="CH220" i="8" s="1"/>
  <c r="CB220" i="8" s="1"/>
  <c r="D223" i="8"/>
  <c r="C223" i="8" s="1"/>
  <c r="E222" i="8"/>
  <c r="CH219" i="8" s="1"/>
  <c r="CB219" i="8" s="1"/>
  <c r="D222" i="8"/>
  <c r="C222" i="8" s="1"/>
  <c r="CJ221" i="8"/>
  <c r="CD221" i="8" s="1"/>
  <c r="CI221" i="8"/>
  <c r="CC221" i="8" s="1"/>
  <c r="CG221" i="8"/>
  <c r="CA221" i="8"/>
  <c r="E221" i="8"/>
  <c r="CH218" i="8" s="1"/>
  <c r="D221" i="8"/>
  <c r="C221" i="8"/>
  <c r="CG220" i="8"/>
  <c r="CA220" i="8"/>
  <c r="E220" i="8"/>
  <c r="CH217" i="8" s="1"/>
  <c r="CB217" i="8" s="1"/>
  <c r="D220" i="8"/>
  <c r="C220" i="8" s="1"/>
  <c r="CK219" i="8"/>
  <c r="CJ219" i="8"/>
  <c r="CD219" i="8" s="1"/>
  <c r="CG219" i="8"/>
  <c r="CE219" i="8"/>
  <c r="CA219" i="8"/>
  <c r="E219" i="8"/>
  <c r="D219" i="8"/>
  <c r="C219" i="8" s="1"/>
  <c r="CK218" i="8"/>
  <c r="CG218" i="8"/>
  <c r="CE218" i="8"/>
  <c r="CB218" i="8"/>
  <c r="CA218" i="8"/>
  <c r="E218" i="8"/>
  <c r="D218" i="8"/>
  <c r="CG217" i="8"/>
  <c r="CA217" i="8"/>
  <c r="E217" i="8"/>
  <c r="D217" i="8"/>
  <c r="E216" i="8"/>
  <c r="D216" i="8"/>
  <c r="C216" i="8" s="1"/>
  <c r="E215" i="8"/>
  <c r="CH212" i="8" s="1"/>
  <c r="D215" i="8"/>
  <c r="C215" i="8" s="1"/>
  <c r="E214" i="8"/>
  <c r="CH211" i="8" s="1"/>
  <c r="CB211" i="8" s="1"/>
  <c r="D214" i="8"/>
  <c r="CJ213" i="8"/>
  <c r="CD213" i="8" s="1"/>
  <c r="E213" i="8"/>
  <c r="CH210" i="8" s="1"/>
  <c r="CB210" i="8" s="1"/>
  <c r="D213" i="8"/>
  <c r="C213" i="8" s="1"/>
  <c r="CJ212" i="8"/>
  <c r="CD212" i="8" s="1"/>
  <c r="CG212" i="8"/>
  <c r="CA212" i="8" s="1"/>
  <c r="CB212" i="8"/>
  <c r="E212" i="8"/>
  <c r="CH209" i="8" s="1"/>
  <c r="CB209" i="8" s="1"/>
  <c r="D212" i="8"/>
  <c r="CG211" i="8"/>
  <c r="CA211" i="8" s="1"/>
  <c r="E211" i="8"/>
  <c r="CH208" i="8" s="1"/>
  <c r="CB208" i="8" s="1"/>
  <c r="D211" i="8"/>
  <c r="CG210" i="8"/>
  <c r="CA210" i="8" s="1"/>
  <c r="E210" i="8"/>
  <c r="CH207" i="8" s="1"/>
  <c r="CB207" i="8" s="1"/>
  <c r="D210" i="8"/>
  <c r="CG209" i="8"/>
  <c r="CA209" i="8" s="1"/>
  <c r="E209" i="8"/>
  <c r="CH206" i="8" s="1"/>
  <c r="CB206" i="8" s="1"/>
  <c r="D209" i="8"/>
  <c r="CG208" i="8"/>
  <c r="CA208" i="8" s="1"/>
  <c r="E208" i="8"/>
  <c r="CG205" i="8" s="1"/>
  <c r="D208" i="8"/>
  <c r="CG207" i="8"/>
  <c r="CA207" i="8" s="1"/>
  <c r="E207" i="8"/>
  <c r="CG204" i="8" s="1"/>
  <c r="CA204" i="8" s="1"/>
  <c r="D207" i="8"/>
  <c r="CG206" i="8"/>
  <c r="CA206" i="8" s="1"/>
  <c r="E206" i="8"/>
  <c r="CG203" i="8" s="1"/>
  <c r="C206" i="8"/>
  <c r="CA205" i="8"/>
  <c r="E205" i="8"/>
  <c r="D205" i="8"/>
  <c r="C205" i="8"/>
  <c r="E204" i="8"/>
  <c r="D204" i="8"/>
  <c r="C204" i="8" s="1"/>
  <c r="CJ203" i="8"/>
  <c r="CD203" i="8" s="1"/>
  <c r="CI203" i="8"/>
  <c r="CC203" i="8" s="1"/>
  <c r="CA203" i="8"/>
  <c r="E203" i="8"/>
  <c r="D203" i="8"/>
  <c r="C203" i="8"/>
  <c r="CK200" i="8" s="1"/>
  <c r="CE200" i="8" s="1"/>
  <c r="CH202" i="8"/>
  <c r="CG202" i="8"/>
  <c r="CB202" i="8"/>
  <c r="CA202" i="8"/>
  <c r="E202" i="8"/>
  <c r="D202" i="8"/>
  <c r="C202" i="8" s="1"/>
  <c r="CI201" i="8"/>
  <c r="CC201" i="8" s="1"/>
  <c r="CH201" i="8"/>
  <c r="CB201" i="8" s="1"/>
  <c r="CG201" i="8"/>
  <c r="CA201" i="8"/>
  <c r="E201" i="8"/>
  <c r="D201" i="8"/>
  <c r="C201" i="8"/>
  <c r="CL198" i="8" s="1"/>
  <c r="CF198" i="8" s="1"/>
  <c r="CL200" i="8"/>
  <c r="CJ200" i="8"/>
  <c r="CD200" i="8" s="1"/>
  <c r="CH200" i="8"/>
  <c r="CG200" i="8"/>
  <c r="CF200" i="8"/>
  <c r="CB200" i="8"/>
  <c r="CA200" i="8"/>
  <c r="E200" i="8"/>
  <c r="CH197" i="8" s="1"/>
  <c r="CB197" i="8" s="1"/>
  <c r="D200" i="8"/>
  <c r="C200" i="8" s="1"/>
  <c r="CI199" i="8"/>
  <c r="CC199" i="8" s="1"/>
  <c r="CH199" i="8"/>
  <c r="CG199" i="8"/>
  <c r="CB199" i="8"/>
  <c r="CA199" i="8"/>
  <c r="E199" i="8"/>
  <c r="CH196" i="8" s="1"/>
  <c r="D199" i="8"/>
  <c r="C199" i="8"/>
  <c r="CK198" i="8"/>
  <c r="CJ198" i="8"/>
  <c r="CD198" i="8" s="1"/>
  <c r="CI198" i="8"/>
  <c r="CC198" i="8" s="1"/>
  <c r="CH198" i="8"/>
  <c r="CG198" i="8"/>
  <c r="CE198" i="8"/>
  <c r="CB198" i="8"/>
  <c r="AW201" i="8" s="1"/>
  <c r="CA198" i="8"/>
  <c r="E198" i="8"/>
  <c r="CH195" i="8" s="1"/>
  <c r="D198" i="8"/>
  <c r="C198" i="8"/>
  <c r="CG197" i="8"/>
  <c r="CA197" i="8"/>
  <c r="E197" i="8"/>
  <c r="CH194" i="8" s="1"/>
  <c r="CB194" i="8" s="1"/>
  <c r="D197" i="8"/>
  <c r="C197" i="8" s="1"/>
  <c r="CJ196" i="8"/>
  <c r="CD196" i="8" s="1"/>
  <c r="CG196" i="8"/>
  <c r="CB196" i="8"/>
  <c r="CA196" i="8"/>
  <c r="CI195" i="8"/>
  <c r="CC195" i="8" s="1"/>
  <c r="CG195" i="8"/>
  <c r="CB195" i="8"/>
  <c r="CA195" i="8"/>
  <c r="E195" i="8"/>
  <c r="D195" i="8"/>
  <c r="C195" i="8"/>
  <c r="CG194" i="8"/>
  <c r="CA194" i="8"/>
  <c r="CH192" i="8"/>
  <c r="CB192" i="8" s="1"/>
  <c r="CG192" i="8"/>
  <c r="CA192" i="8" s="1"/>
  <c r="CG191" i="8"/>
  <c r="CA191" i="8" s="1"/>
  <c r="E191" i="8"/>
  <c r="C191" i="8" s="1"/>
  <c r="D191" i="8"/>
  <c r="CJ190" i="8"/>
  <c r="CD190" i="8" s="1"/>
  <c r="CG190" i="8"/>
  <c r="CA190" i="8" s="1"/>
  <c r="E190" i="8"/>
  <c r="C190" i="8" s="1"/>
  <c r="D190" i="8"/>
  <c r="CK189" i="8"/>
  <c r="CE189" i="8" s="1"/>
  <c r="CJ189" i="8"/>
  <c r="CD189" i="8" s="1"/>
  <c r="CG189" i="8"/>
  <c r="CA189" i="8" s="1"/>
  <c r="E189" i="8"/>
  <c r="C189" i="8" s="1"/>
  <c r="D189" i="8"/>
  <c r="CK188" i="8"/>
  <c r="CE188" i="8" s="1"/>
  <c r="CF188" i="8"/>
  <c r="BZ188" i="8" s="1"/>
  <c r="E188" i="8"/>
  <c r="C188" i="8" s="1"/>
  <c r="D188" i="8"/>
  <c r="CG187" i="8"/>
  <c r="CA187" i="8" s="1"/>
  <c r="CF187" i="8"/>
  <c r="BZ187" i="8" s="1"/>
  <c r="E187" i="8"/>
  <c r="C187" i="8" s="1"/>
  <c r="D187" i="8"/>
  <c r="CJ186" i="8"/>
  <c r="CD186" i="8" s="1"/>
  <c r="CG186" i="8"/>
  <c r="CA186" i="8" s="1"/>
  <c r="E186" i="8"/>
  <c r="C186" i="8" s="1"/>
  <c r="D186" i="8"/>
  <c r="E185" i="8"/>
  <c r="CF185" i="8" s="1"/>
  <c r="BZ185" i="8" s="1"/>
  <c r="D185" i="8"/>
  <c r="C185" i="8" s="1"/>
  <c r="E184" i="8"/>
  <c r="D184" i="8"/>
  <c r="E183" i="8"/>
  <c r="D183" i="8"/>
  <c r="E182" i="8"/>
  <c r="D182" i="8"/>
  <c r="CF181" i="8"/>
  <c r="BZ181" i="8" s="1"/>
  <c r="E181" i="8"/>
  <c r="D181" i="8"/>
  <c r="E180" i="8"/>
  <c r="CF180" i="8" s="1"/>
  <c r="BZ180" i="8" s="1"/>
  <c r="D180" i="8"/>
  <c r="E179" i="8"/>
  <c r="CF179" i="8" s="1"/>
  <c r="BZ179" i="8" s="1"/>
  <c r="D179" i="8"/>
  <c r="C179" i="8" s="1"/>
  <c r="CF178" i="8"/>
  <c r="BZ178" i="8" s="1"/>
  <c r="E178" i="8"/>
  <c r="D178" i="8"/>
  <c r="C178" i="8" s="1"/>
  <c r="E177" i="8"/>
  <c r="CF177" i="8" s="1"/>
  <c r="BZ177" i="8" s="1"/>
  <c r="D177" i="8"/>
  <c r="E176" i="8"/>
  <c r="CF176" i="8" s="1"/>
  <c r="BZ176" i="8" s="1"/>
  <c r="D176" i="8"/>
  <c r="CK175" i="8"/>
  <c r="CE175" i="8" s="1"/>
  <c r="CJ175" i="8"/>
  <c r="CD175" i="8" s="1"/>
  <c r="CF175" i="8"/>
  <c r="BZ175" i="8"/>
  <c r="E175" i="8"/>
  <c r="D175" i="8"/>
  <c r="C175" i="8"/>
  <c r="E174" i="8"/>
  <c r="CF174" i="8" s="1"/>
  <c r="BZ174" i="8" s="1"/>
  <c r="D174" i="8"/>
  <c r="CK173" i="8"/>
  <c r="CE173" i="8" s="1"/>
  <c r="CF173" i="8"/>
  <c r="BZ173" i="8"/>
  <c r="E173" i="8"/>
  <c r="D173" i="8"/>
  <c r="C173" i="8"/>
  <c r="E172" i="8"/>
  <c r="CF172" i="8" s="1"/>
  <c r="BZ172" i="8" s="1"/>
  <c r="D172" i="8"/>
  <c r="E171" i="8"/>
  <c r="CF171" i="8" s="1"/>
  <c r="BZ171" i="8" s="1"/>
  <c r="D171" i="8"/>
  <c r="C171" i="8" s="1"/>
  <c r="CK170" i="8"/>
  <c r="CE170" i="8" s="1"/>
  <c r="CG170" i="8"/>
  <c r="CA170" i="8" s="1"/>
  <c r="CF170" i="8"/>
  <c r="BZ170" i="8" s="1"/>
  <c r="E170" i="8"/>
  <c r="D170" i="8"/>
  <c r="C170" i="8" s="1"/>
  <c r="CF169" i="8"/>
  <c r="BZ169" i="8" s="1"/>
  <c r="E169" i="8"/>
  <c r="D169" i="8"/>
  <c r="C169" i="8" s="1"/>
  <c r="CF168" i="8"/>
  <c r="BZ168" i="8" s="1"/>
  <c r="E168" i="8"/>
  <c r="D168" i="8"/>
  <c r="C168" i="8" s="1"/>
  <c r="CG168" i="8" s="1"/>
  <c r="CA168" i="8" s="1"/>
  <c r="CK167" i="8"/>
  <c r="CE167" i="8" s="1"/>
  <c r="CF167" i="8"/>
  <c r="BZ167" i="8" s="1"/>
  <c r="E167" i="8"/>
  <c r="D167" i="8"/>
  <c r="C167" i="8" s="1"/>
  <c r="CK166" i="8"/>
  <c r="CE166" i="8" s="1"/>
  <c r="CG166" i="8"/>
  <c r="CA166" i="8" s="1"/>
  <c r="CF166" i="8"/>
  <c r="BZ166" i="8" s="1"/>
  <c r="E166" i="8"/>
  <c r="D166" i="8"/>
  <c r="C166" i="8" s="1"/>
  <c r="CF165" i="8"/>
  <c r="BZ165" i="8" s="1"/>
  <c r="E165" i="8"/>
  <c r="D165" i="8"/>
  <c r="C165" i="8" s="1"/>
  <c r="CK165" i="8" s="1"/>
  <c r="CE165" i="8" s="1"/>
  <c r="CF164" i="8"/>
  <c r="BZ164" i="8" s="1"/>
  <c r="E164" i="8"/>
  <c r="C164" i="8"/>
  <c r="CJ163" i="8"/>
  <c r="CD163" i="8" s="1"/>
  <c r="CF163" i="8"/>
  <c r="BZ163" i="8"/>
  <c r="E163" i="8"/>
  <c r="D163" i="8"/>
  <c r="C163" i="8"/>
  <c r="CJ162" i="8"/>
  <c r="CD162" i="8" s="1"/>
  <c r="CF162" i="8"/>
  <c r="BZ162" i="8"/>
  <c r="E162" i="8"/>
  <c r="D162" i="8"/>
  <c r="C162" i="8"/>
  <c r="E161" i="8"/>
  <c r="CF161" i="8" s="1"/>
  <c r="BZ161" i="8" s="1"/>
  <c r="D161" i="8"/>
  <c r="E160" i="8"/>
  <c r="CF160" i="8" s="1"/>
  <c r="BZ160" i="8" s="1"/>
  <c r="D160" i="8"/>
  <c r="E159" i="8"/>
  <c r="CF159" i="8" s="1"/>
  <c r="BZ159" i="8" s="1"/>
  <c r="D159" i="8"/>
  <c r="E158" i="8"/>
  <c r="CF158" i="8" s="1"/>
  <c r="BZ158" i="8" s="1"/>
  <c r="D158" i="8"/>
  <c r="E157" i="8"/>
  <c r="CF157" i="8" s="1"/>
  <c r="BZ157" i="8" s="1"/>
  <c r="D157" i="8"/>
  <c r="E156" i="8"/>
  <c r="CF156" i="8" s="1"/>
  <c r="BZ156" i="8" s="1"/>
  <c r="D156" i="8"/>
  <c r="E155" i="8"/>
  <c r="CF155" i="8" s="1"/>
  <c r="BZ155" i="8" s="1"/>
  <c r="D155" i="8"/>
  <c r="CK153" i="8"/>
  <c r="CE153" i="8" s="1"/>
  <c r="CJ153" i="8"/>
  <c r="CD153" i="8" s="1"/>
  <c r="E153" i="8"/>
  <c r="C153" i="8" s="1"/>
  <c r="D153" i="8"/>
  <c r="E147" i="8"/>
  <c r="D147" i="8"/>
  <c r="E146" i="8"/>
  <c r="D146" i="8"/>
  <c r="C146" i="8" s="1"/>
  <c r="E145" i="8"/>
  <c r="D145" i="8"/>
  <c r="C145" i="8"/>
  <c r="E144" i="8"/>
  <c r="D144" i="8"/>
  <c r="C144" i="8"/>
  <c r="O143" i="8"/>
  <c r="N143" i="8"/>
  <c r="M143" i="8"/>
  <c r="L143" i="8"/>
  <c r="K143" i="8"/>
  <c r="J143" i="8"/>
  <c r="I143" i="8"/>
  <c r="H143" i="8"/>
  <c r="G143" i="8"/>
  <c r="F143" i="8"/>
  <c r="E142" i="8"/>
  <c r="D142" i="8"/>
  <c r="C142" i="8"/>
  <c r="E141" i="8"/>
  <c r="D141" i="8"/>
  <c r="C141" i="8" s="1"/>
  <c r="E140" i="8"/>
  <c r="E143" i="8" s="1"/>
  <c r="D140" i="8"/>
  <c r="N136" i="8"/>
  <c r="K136" i="8"/>
  <c r="F136" i="8"/>
  <c r="P135" i="8"/>
  <c r="O135" i="8"/>
  <c r="N135" i="8"/>
  <c r="M135" i="8"/>
  <c r="L135" i="8"/>
  <c r="K135" i="8"/>
  <c r="J135" i="8"/>
  <c r="I135" i="8"/>
  <c r="H135" i="8"/>
  <c r="G135" i="8"/>
  <c r="F135" i="8"/>
  <c r="E134" i="8"/>
  <c r="D134" i="8"/>
  <c r="C134" i="8"/>
  <c r="E133" i="8"/>
  <c r="D133" i="8"/>
  <c r="C133" i="8"/>
  <c r="E132" i="8"/>
  <c r="C132" i="8" s="1"/>
  <c r="D132" i="8"/>
  <c r="E131" i="8"/>
  <c r="D131" i="8"/>
  <c r="C131" i="8" s="1"/>
  <c r="P130" i="8"/>
  <c r="P136" i="8" s="1"/>
  <c r="O130" i="8"/>
  <c r="O136" i="8" s="1"/>
  <c r="N130" i="8"/>
  <c r="M130" i="8"/>
  <c r="L130" i="8"/>
  <c r="L136" i="8" s="1"/>
  <c r="K130" i="8"/>
  <c r="J130" i="8"/>
  <c r="J136" i="8" s="1"/>
  <c r="I130" i="8"/>
  <c r="H130" i="8"/>
  <c r="H136" i="8" s="1"/>
  <c r="G130" i="8"/>
  <c r="G136" i="8" s="1"/>
  <c r="F130" i="8"/>
  <c r="E129" i="8"/>
  <c r="D129" i="8"/>
  <c r="E128" i="8"/>
  <c r="D128" i="8"/>
  <c r="C128" i="8" s="1"/>
  <c r="E127" i="8"/>
  <c r="D127" i="8"/>
  <c r="C127" i="8" s="1"/>
  <c r="K123" i="8"/>
  <c r="J123" i="8"/>
  <c r="G123" i="8"/>
  <c r="M122" i="8"/>
  <c r="L122" i="8"/>
  <c r="K122" i="8"/>
  <c r="J122" i="8"/>
  <c r="I122" i="8"/>
  <c r="H122" i="8"/>
  <c r="G122" i="8"/>
  <c r="F122" i="8"/>
  <c r="F123" i="8" s="1"/>
  <c r="E122" i="8"/>
  <c r="E121" i="8"/>
  <c r="D121" i="8"/>
  <c r="E120" i="8"/>
  <c r="D120" i="8"/>
  <c r="C120" i="8" s="1"/>
  <c r="E119" i="8"/>
  <c r="D119" i="8"/>
  <c r="C119" i="8"/>
  <c r="E118" i="8"/>
  <c r="C118" i="8" s="1"/>
  <c r="D118" i="8"/>
  <c r="M117" i="8"/>
  <c r="L117" i="8"/>
  <c r="L123" i="8" s="1"/>
  <c r="K117" i="8"/>
  <c r="J117" i="8"/>
  <c r="I117" i="8"/>
  <c r="H117" i="8"/>
  <c r="H123" i="8" s="1"/>
  <c r="G117" i="8"/>
  <c r="F117" i="8"/>
  <c r="D117" i="8"/>
  <c r="E116" i="8"/>
  <c r="D116" i="8"/>
  <c r="C116" i="8"/>
  <c r="E115" i="8"/>
  <c r="D115" i="8"/>
  <c r="C115" i="8"/>
  <c r="E114" i="8"/>
  <c r="C114" i="8" s="1"/>
  <c r="C117" i="8" s="1"/>
  <c r="D114" i="8"/>
  <c r="E110" i="8"/>
  <c r="D110" i="8"/>
  <c r="E109" i="8"/>
  <c r="D109" i="8"/>
  <c r="C109" i="8" s="1"/>
  <c r="E108" i="8"/>
  <c r="D108" i="8"/>
  <c r="C108" i="8"/>
  <c r="E107" i="8"/>
  <c r="D107" i="8"/>
  <c r="C107" i="8"/>
  <c r="E106" i="8"/>
  <c r="D106" i="8"/>
  <c r="E101" i="8"/>
  <c r="D101" i="8"/>
  <c r="C101" i="8" s="1"/>
  <c r="E100" i="8"/>
  <c r="D100" i="8"/>
  <c r="C100" i="8"/>
  <c r="E99" i="8"/>
  <c r="D99" i="8"/>
  <c r="C99" i="8"/>
  <c r="E98" i="8"/>
  <c r="D98" i="8"/>
  <c r="C98" i="8" s="1"/>
  <c r="E97" i="8"/>
  <c r="D97" i="8"/>
  <c r="E96" i="8"/>
  <c r="D96" i="8"/>
  <c r="C96" i="8" s="1"/>
  <c r="E91" i="8"/>
  <c r="D91" i="8"/>
  <c r="C91" i="8"/>
  <c r="E90" i="8"/>
  <c r="D90" i="8"/>
  <c r="E89" i="8"/>
  <c r="D89" i="8"/>
  <c r="C89" i="8" s="1"/>
  <c r="E88" i="8"/>
  <c r="D88" i="8"/>
  <c r="C88" i="8"/>
  <c r="E87" i="8"/>
  <c r="D87" i="8"/>
  <c r="C87" i="8"/>
  <c r="E86" i="8"/>
  <c r="D86" i="8"/>
  <c r="C86" i="8" s="1"/>
  <c r="E81" i="8"/>
  <c r="D81" i="8"/>
  <c r="E76" i="8"/>
  <c r="D76" i="8"/>
  <c r="C76" i="8" s="1"/>
  <c r="E75" i="8"/>
  <c r="D75" i="8"/>
  <c r="C75" i="8"/>
  <c r="E74" i="8"/>
  <c r="D74" i="8"/>
  <c r="E73" i="8"/>
  <c r="D73" i="8"/>
  <c r="C73" i="8" s="1"/>
  <c r="E68" i="8"/>
  <c r="D68" i="8"/>
  <c r="C68" i="8"/>
  <c r="E66" i="8"/>
  <c r="D66" i="8"/>
  <c r="C66" i="8"/>
  <c r="E65" i="8"/>
  <c r="D65" i="8"/>
  <c r="C65" i="8" s="1"/>
  <c r="E64" i="8"/>
  <c r="D64" i="8"/>
  <c r="C64" i="8" s="1"/>
  <c r="CA59" i="8"/>
  <c r="C59" i="8"/>
  <c r="CA54" i="8"/>
  <c r="C53" i="8"/>
  <c r="CG53" i="8" s="1"/>
  <c r="CA53" i="8" s="1"/>
  <c r="O53" i="8" s="1"/>
  <c r="O52" i="8"/>
  <c r="C52" i="8"/>
  <c r="CG52" i="8" s="1"/>
  <c r="CA52" i="8" s="1"/>
  <c r="C51" i="8"/>
  <c r="CG51" i="8" s="1"/>
  <c r="CA51" i="8" s="1"/>
  <c r="O51" i="8" s="1"/>
  <c r="O50" i="8"/>
  <c r="C50" i="8"/>
  <c r="CG50" i="8" s="1"/>
  <c r="CA50" i="8" s="1"/>
  <c r="C49" i="8"/>
  <c r="CG49" i="8" s="1"/>
  <c r="CA49" i="8" s="1"/>
  <c r="O49" i="8" s="1"/>
  <c r="O48" i="8"/>
  <c r="C48" i="8"/>
  <c r="CG48" i="8" s="1"/>
  <c r="CA48" i="8" s="1"/>
  <c r="C47" i="8"/>
  <c r="CG47" i="8" s="1"/>
  <c r="CA47" i="8" s="1"/>
  <c r="O47" i="8" s="1"/>
  <c r="O46" i="8"/>
  <c r="C46" i="8"/>
  <c r="CG46" i="8" s="1"/>
  <c r="CA46" i="8" s="1"/>
  <c r="C45" i="8"/>
  <c r="CG45" i="8" s="1"/>
  <c r="CA45" i="8" s="1"/>
  <c r="O45" i="8" s="1"/>
  <c r="O44" i="8"/>
  <c r="C44" i="8"/>
  <c r="CG44" i="8" s="1"/>
  <c r="CA44" i="8" s="1"/>
  <c r="C43" i="8"/>
  <c r="CG43" i="8" s="1"/>
  <c r="CA43" i="8" s="1"/>
  <c r="O43" i="8" s="1"/>
  <c r="O42" i="8"/>
  <c r="C42" i="8"/>
  <c r="CG42" i="8" s="1"/>
  <c r="CA42" i="8" s="1"/>
  <c r="C41" i="8"/>
  <c r="CG41" i="8" s="1"/>
  <c r="CA41" i="8" s="1"/>
  <c r="O41" i="8" s="1"/>
  <c r="O40" i="8"/>
  <c r="C40" i="8"/>
  <c r="CG40" i="8" s="1"/>
  <c r="CA40" i="8" s="1"/>
  <c r="C39" i="8"/>
  <c r="CG39" i="8" s="1"/>
  <c r="CA39" i="8" s="1"/>
  <c r="O39" i="8" s="1"/>
  <c r="O38" i="8"/>
  <c r="C38" i="8"/>
  <c r="CG38" i="8" s="1"/>
  <c r="CA38" i="8" s="1"/>
  <c r="C37" i="8"/>
  <c r="CG37" i="8" s="1"/>
  <c r="CA37" i="8" s="1"/>
  <c r="O37" i="8" s="1"/>
  <c r="O36" i="8"/>
  <c r="C36" i="8"/>
  <c r="CG36" i="8" s="1"/>
  <c r="CA36" i="8" s="1"/>
  <c r="C35" i="8"/>
  <c r="CG35" i="8" s="1"/>
  <c r="N34" i="8"/>
  <c r="M34" i="8"/>
  <c r="L34" i="8"/>
  <c r="K34" i="8"/>
  <c r="J34" i="8"/>
  <c r="I34" i="8"/>
  <c r="H34" i="8"/>
  <c r="G34" i="8"/>
  <c r="F34" i="8"/>
  <c r="E34" i="8"/>
  <c r="D34" i="8"/>
  <c r="C34" i="8"/>
  <c r="CD20" i="8"/>
  <c r="C16" i="8"/>
  <c r="C15" i="8"/>
  <c r="C13" i="8"/>
  <c r="C12" i="8"/>
  <c r="C11" i="8"/>
  <c r="CD15" i="8" s="1"/>
  <c r="A5" i="8"/>
  <c r="A4" i="8"/>
  <c r="A3" i="8"/>
  <c r="A2" i="8"/>
  <c r="AW212" i="10" l="1"/>
  <c r="AT167" i="10"/>
  <c r="AW213" i="10"/>
  <c r="AT179" i="10"/>
  <c r="AW210" i="10"/>
  <c r="AT178" i="10"/>
  <c r="AT182" i="10"/>
  <c r="AV269" i="10"/>
  <c r="AT170" i="10"/>
  <c r="AT171" i="10"/>
  <c r="CL202" i="9"/>
  <c r="CF202" i="9" s="1"/>
  <c r="CI202" i="9"/>
  <c r="CC202" i="9" s="1"/>
  <c r="CK202" i="9"/>
  <c r="CE202" i="9" s="1"/>
  <c r="CJ202" i="9"/>
  <c r="CD202" i="9" s="1"/>
  <c r="AW205" i="9" s="1"/>
  <c r="CL196" i="9"/>
  <c r="CF196" i="9" s="1"/>
  <c r="CI196" i="9"/>
  <c r="CC196" i="9" s="1"/>
  <c r="CK196" i="9"/>
  <c r="CE196" i="9" s="1"/>
  <c r="CJ196" i="9"/>
  <c r="CD196" i="9" s="1"/>
  <c r="CM192" i="9"/>
  <c r="CO192" i="9" s="1"/>
  <c r="AW195" i="9" s="1"/>
  <c r="CK179" i="9"/>
  <c r="CE179" i="9" s="1"/>
  <c r="CG179" i="9"/>
  <c r="CA179" i="9" s="1"/>
  <c r="CH179" i="9"/>
  <c r="CB179" i="9" s="1"/>
  <c r="CJ179" i="9"/>
  <c r="CD179" i="9" s="1"/>
  <c r="CI179" i="9"/>
  <c r="CC179" i="9" s="1"/>
  <c r="CK169" i="9"/>
  <c r="CE169" i="9" s="1"/>
  <c r="CG169" i="9"/>
  <c r="CA169" i="9" s="1"/>
  <c r="CH169" i="9"/>
  <c r="CB169" i="9" s="1"/>
  <c r="CJ169" i="9"/>
  <c r="CD169" i="9" s="1"/>
  <c r="CI169" i="9"/>
  <c r="CC169" i="9" s="1"/>
  <c r="CK165" i="9"/>
  <c r="CE165" i="9" s="1"/>
  <c r="CG165" i="9"/>
  <c r="CA165" i="9" s="1"/>
  <c r="CH165" i="9"/>
  <c r="CB165" i="9" s="1"/>
  <c r="CJ165" i="9"/>
  <c r="CD165" i="9" s="1"/>
  <c r="CI165" i="9"/>
  <c r="CC165" i="9" s="1"/>
  <c r="CJ225" i="9"/>
  <c r="CD225" i="9" s="1"/>
  <c r="CI225" i="9"/>
  <c r="CC225" i="9" s="1"/>
  <c r="AW228" i="9" s="1"/>
  <c r="CK225" i="9"/>
  <c r="CE225" i="9" s="1"/>
  <c r="CL225" i="9"/>
  <c r="CF225" i="9" s="1"/>
  <c r="CG283" i="9"/>
  <c r="CA283" i="9" s="1"/>
  <c r="CI283" i="9"/>
  <c r="CH283" i="9"/>
  <c r="CG282" i="9"/>
  <c r="CA282" i="9" s="1"/>
  <c r="CI282" i="9"/>
  <c r="CH282" i="9"/>
  <c r="CK175" i="9"/>
  <c r="CE175" i="9" s="1"/>
  <c r="CH175" i="9"/>
  <c r="CB175" i="9" s="1"/>
  <c r="CJ175" i="9"/>
  <c r="CD175" i="9" s="1"/>
  <c r="CI175" i="9"/>
  <c r="CC175" i="9" s="1"/>
  <c r="CI219" i="9"/>
  <c r="CC219" i="9" s="1"/>
  <c r="AW222" i="9" s="1"/>
  <c r="CJ219" i="9"/>
  <c r="CD219" i="9" s="1"/>
  <c r="CL219" i="9"/>
  <c r="CF219" i="9" s="1"/>
  <c r="CK219" i="9"/>
  <c r="CE219" i="9" s="1"/>
  <c r="CL201" i="9"/>
  <c r="CF201" i="9" s="1"/>
  <c r="CI201" i="9"/>
  <c r="CC201" i="9" s="1"/>
  <c r="AW204" i="9" s="1"/>
  <c r="CJ201" i="9"/>
  <c r="CD201" i="9" s="1"/>
  <c r="CK201" i="9"/>
  <c r="CE201" i="9" s="1"/>
  <c r="AT184" i="9"/>
  <c r="CK178" i="9"/>
  <c r="CE178" i="9" s="1"/>
  <c r="CG178" i="9"/>
  <c r="CA178" i="9" s="1"/>
  <c r="AT178" i="9" s="1"/>
  <c r="CH178" i="9"/>
  <c r="CB178" i="9" s="1"/>
  <c r="CJ178" i="9"/>
  <c r="CD178" i="9" s="1"/>
  <c r="CI178" i="9"/>
  <c r="CC178" i="9" s="1"/>
  <c r="CK168" i="9"/>
  <c r="CE168" i="9" s="1"/>
  <c r="CG168" i="9"/>
  <c r="CA168" i="9" s="1"/>
  <c r="CH168" i="9"/>
  <c r="CB168" i="9" s="1"/>
  <c r="CJ168" i="9"/>
  <c r="CD168" i="9" s="1"/>
  <c r="CI168" i="9"/>
  <c r="CC168" i="9" s="1"/>
  <c r="AT164" i="9"/>
  <c r="CJ227" i="9"/>
  <c r="CD227" i="9" s="1"/>
  <c r="CL227" i="9"/>
  <c r="CF227" i="9" s="1"/>
  <c r="CK227" i="9"/>
  <c r="CE227" i="9" s="1"/>
  <c r="AW230" i="9" s="1"/>
  <c r="CI227" i="9"/>
  <c r="CC227" i="9" s="1"/>
  <c r="CL200" i="9"/>
  <c r="CF200" i="9" s="1"/>
  <c r="CI200" i="9"/>
  <c r="CC200" i="9" s="1"/>
  <c r="AW203" i="9" s="1"/>
  <c r="CK200" i="9"/>
  <c r="CE200" i="9" s="1"/>
  <c r="CJ200" i="9"/>
  <c r="CD200" i="9" s="1"/>
  <c r="AT172" i="9"/>
  <c r="AT183" i="9"/>
  <c r="CH278" i="9"/>
  <c r="CB278" i="9" s="1"/>
  <c r="CI278" i="9"/>
  <c r="CC278" i="9" s="1"/>
  <c r="CG278" i="9"/>
  <c r="CA278" i="9" s="1"/>
  <c r="CK279" i="9"/>
  <c r="CE279" i="9" s="1"/>
  <c r="CJ278" i="9"/>
  <c r="CD278" i="9" s="1"/>
  <c r="CL198" i="9"/>
  <c r="CF198" i="9" s="1"/>
  <c r="CI198" i="9"/>
  <c r="CC198" i="9" s="1"/>
  <c r="CK198" i="9"/>
  <c r="CE198" i="9" s="1"/>
  <c r="CJ198" i="9"/>
  <c r="CD198" i="9" s="1"/>
  <c r="CL194" i="9"/>
  <c r="CF194" i="9" s="1"/>
  <c r="CJ194" i="9"/>
  <c r="CD194" i="9" s="1"/>
  <c r="CK194" i="9"/>
  <c r="CE194" i="9" s="1"/>
  <c r="CI194" i="9"/>
  <c r="CC194" i="9" s="1"/>
  <c r="AW197" i="9" s="1"/>
  <c r="CK181" i="9"/>
  <c r="CE181" i="9" s="1"/>
  <c r="CG181" i="9"/>
  <c r="CA181" i="9" s="1"/>
  <c r="CH181" i="9"/>
  <c r="CB181" i="9" s="1"/>
  <c r="CJ181" i="9"/>
  <c r="CD181" i="9" s="1"/>
  <c r="CI181" i="9"/>
  <c r="CC181" i="9" s="1"/>
  <c r="CK177" i="9"/>
  <c r="CE177" i="9" s="1"/>
  <c r="CG177" i="9"/>
  <c r="CA177" i="9" s="1"/>
  <c r="AT177" i="9" s="1"/>
  <c r="CH177" i="9"/>
  <c r="CB177" i="9" s="1"/>
  <c r="CJ177" i="9"/>
  <c r="CD177" i="9" s="1"/>
  <c r="CI177" i="9"/>
  <c r="CC177" i="9" s="1"/>
  <c r="CK171" i="9"/>
  <c r="CE171" i="9" s="1"/>
  <c r="CG171" i="9"/>
  <c r="CA171" i="9" s="1"/>
  <c r="CH171" i="9"/>
  <c r="CB171" i="9" s="1"/>
  <c r="CJ171" i="9"/>
  <c r="CD171" i="9" s="1"/>
  <c r="CI171" i="9"/>
  <c r="CC171" i="9" s="1"/>
  <c r="CK167" i="9"/>
  <c r="CE167" i="9" s="1"/>
  <c r="CG167" i="9"/>
  <c r="CA167" i="9" s="1"/>
  <c r="CH167" i="9"/>
  <c r="CB167" i="9" s="1"/>
  <c r="CJ167" i="9"/>
  <c r="CD167" i="9" s="1"/>
  <c r="CI167" i="9"/>
  <c r="CC167" i="9" s="1"/>
  <c r="AT158" i="9"/>
  <c r="CK280" i="9"/>
  <c r="CE280" i="9" s="1"/>
  <c r="CL199" i="9"/>
  <c r="CF199" i="9" s="1"/>
  <c r="CI199" i="9"/>
  <c r="CC199" i="9" s="1"/>
  <c r="AW202" i="9" s="1"/>
  <c r="CJ199" i="9"/>
  <c r="CD199" i="9" s="1"/>
  <c r="CK199" i="9"/>
  <c r="CE199" i="9" s="1"/>
  <c r="CK180" i="9"/>
  <c r="CE180" i="9" s="1"/>
  <c r="CG180" i="9"/>
  <c r="CA180" i="9" s="1"/>
  <c r="AT180" i="9" s="1"/>
  <c r="CH180" i="9"/>
  <c r="CB180" i="9" s="1"/>
  <c r="CJ180" i="9"/>
  <c r="CD180" i="9" s="1"/>
  <c r="CI180" i="9"/>
  <c r="CC180" i="9" s="1"/>
  <c r="CK176" i="9"/>
  <c r="CE176" i="9" s="1"/>
  <c r="CG176" i="9"/>
  <c r="CA176" i="9" s="1"/>
  <c r="CH176" i="9"/>
  <c r="CB176" i="9" s="1"/>
  <c r="CJ176" i="9"/>
  <c r="CD176" i="9" s="1"/>
  <c r="CI176" i="9"/>
  <c r="CC176" i="9" s="1"/>
  <c r="CK170" i="9"/>
  <c r="CE170" i="9" s="1"/>
  <c r="CG170" i="9"/>
  <c r="CA170" i="9" s="1"/>
  <c r="CH170" i="9"/>
  <c r="CB170" i="9" s="1"/>
  <c r="CJ170" i="9"/>
  <c r="CD170" i="9" s="1"/>
  <c r="CI170" i="9"/>
  <c r="CC170" i="9" s="1"/>
  <c r="CK166" i="9"/>
  <c r="CE166" i="9" s="1"/>
  <c r="CG166" i="9"/>
  <c r="CA166" i="9" s="1"/>
  <c r="CH166" i="9"/>
  <c r="CB166" i="9" s="1"/>
  <c r="CJ166" i="9"/>
  <c r="CD166" i="9" s="1"/>
  <c r="CI166" i="9"/>
  <c r="CC166" i="9" s="1"/>
  <c r="AT162" i="9"/>
  <c r="C123" i="9"/>
  <c r="A317" i="9" s="1"/>
  <c r="CJ230" i="9"/>
  <c r="CD230" i="9" s="1"/>
  <c r="CI230" i="9"/>
  <c r="CC230" i="9" s="1"/>
  <c r="CL230" i="9"/>
  <c r="CF230" i="9" s="1"/>
  <c r="CK230" i="9"/>
  <c r="CE230" i="9" s="1"/>
  <c r="AW233" i="9" s="1"/>
  <c r="AT182" i="9"/>
  <c r="E130" i="8"/>
  <c r="CH169" i="8"/>
  <c r="CB169" i="8" s="1"/>
  <c r="CI169" i="8"/>
  <c r="CC169" i="8" s="1"/>
  <c r="CJ169" i="8"/>
  <c r="CD169" i="8" s="1"/>
  <c r="CJ192" i="8"/>
  <c r="CD192" i="8" s="1"/>
  <c r="CM192" i="8"/>
  <c r="CO192" i="8" s="1"/>
  <c r="CI192" i="8"/>
  <c r="CC192" i="8" s="1"/>
  <c r="CA35" i="8"/>
  <c r="O35" i="8" s="1"/>
  <c r="E117" i="8"/>
  <c r="E123" i="8" s="1"/>
  <c r="I123" i="8"/>
  <c r="I136" i="8"/>
  <c r="M136" i="8"/>
  <c r="CK162" i="8"/>
  <c r="CE162" i="8" s="1"/>
  <c r="CG162" i="8"/>
  <c r="CA162" i="8" s="1"/>
  <c r="CH162" i="8"/>
  <c r="CB162" i="8" s="1"/>
  <c r="CI162" i="8"/>
  <c r="CC162" i="8" s="1"/>
  <c r="AT162" i="8" s="1"/>
  <c r="CK163" i="8"/>
  <c r="CE163" i="8" s="1"/>
  <c r="AT163" i="8" s="1"/>
  <c r="CG163" i="8"/>
  <c r="CA163" i="8" s="1"/>
  <c r="CH163" i="8"/>
  <c r="CB163" i="8" s="1"/>
  <c r="CI163" i="8"/>
  <c r="CC163" i="8" s="1"/>
  <c r="CH164" i="8"/>
  <c r="CB164" i="8" s="1"/>
  <c r="CI164" i="8"/>
  <c r="CC164" i="8" s="1"/>
  <c r="CJ164" i="8"/>
  <c r="CD164" i="8" s="1"/>
  <c r="AT175" i="8"/>
  <c r="CI185" i="8"/>
  <c r="CC185" i="8" s="1"/>
  <c r="AT185" i="8" s="1"/>
  <c r="CH185" i="8"/>
  <c r="CB185" i="8" s="1"/>
  <c r="CG185" i="8"/>
  <c r="CA185" i="8" s="1"/>
  <c r="CK192" i="8"/>
  <c r="CE192" i="8" s="1"/>
  <c r="CL194" i="8"/>
  <c r="CF194" i="8" s="1"/>
  <c r="CK194" i="8"/>
  <c r="CE194" i="8" s="1"/>
  <c r="CI194" i="8"/>
  <c r="CC194" i="8" s="1"/>
  <c r="CL196" i="8"/>
  <c r="CF196" i="8" s="1"/>
  <c r="CK196" i="8"/>
  <c r="CE196" i="8" s="1"/>
  <c r="AW199" i="8" s="1"/>
  <c r="CK202" i="8"/>
  <c r="CE202" i="8" s="1"/>
  <c r="CI202" i="8"/>
  <c r="CC202" i="8" s="1"/>
  <c r="CJ202" i="8"/>
  <c r="CD202" i="8" s="1"/>
  <c r="AW205" i="8" s="1"/>
  <c r="CI283" i="8"/>
  <c r="CH283" i="8"/>
  <c r="CG283" i="8"/>
  <c r="CA283" i="8" s="1"/>
  <c r="C74" i="8"/>
  <c r="C81" i="8"/>
  <c r="C90" i="8"/>
  <c r="C97" i="8"/>
  <c r="C106" i="8"/>
  <c r="C110" i="8"/>
  <c r="CA107" i="8" s="1"/>
  <c r="D122" i="8"/>
  <c r="D123" i="8" s="1"/>
  <c r="C121" i="8"/>
  <c r="C147" i="8"/>
  <c r="CH153" i="8"/>
  <c r="CB153" i="8" s="1"/>
  <c r="CI153" i="8"/>
  <c r="CC153" i="8" s="1"/>
  <c r="CF153" i="8"/>
  <c r="BZ153" i="8" s="1"/>
  <c r="C155" i="8"/>
  <c r="C156" i="8"/>
  <c r="C157" i="8"/>
  <c r="C158" i="8"/>
  <c r="C159" i="8"/>
  <c r="C160" i="8"/>
  <c r="C161" i="8"/>
  <c r="CG164" i="8"/>
  <c r="CA164" i="8" s="1"/>
  <c r="AT164" i="8" s="1"/>
  <c r="CH167" i="8"/>
  <c r="CB167" i="8" s="1"/>
  <c r="AT167" i="8" s="1"/>
  <c r="CI167" i="8"/>
  <c r="CC167" i="8" s="1"/>
  <c r="CJ167" i="8"/>
  <c r="CD167" i="8" s="1"/>
  <c r="CK169" i="8"/>
  <c r="CE169" i="8" s="1"/>
  <c r="CI171" i="8"/>
  <c r="CC171" i="8" s="1"/>
  <c r="CH171" i="8"/>
  <c r="CB171" i="8" s="1"/>
  <c r="CG171" i="8"/>
  <c r="CA171" i="8" s="1"/>
  <c r="CJ171" i="8"/>
  <c r="CD171" i="8" s="1"/>
  <c r="CI175" i="8"/>
  <c r="CC175" i="8" s="1"/>
  <c r="CH175" i="8"/>
  <c r="CB175" i="8" s="1"/>
  <c r="CI179" i="8"/>
  <c r="CC179" i="8" s="1"/>
  <c r="CH179" i="8"/>
  <c r="CB179" i="8" s="1"/>
  <c r="AT179" i="8" s="1"/>
  <c r="CG179" i="8"/>
  <c r="CA179" i="8" s="1"/>
  <c r="CJ179" i="8"/>
  <c r="CD179" i="8" s="1"/>
  <c r="CK185" i="8"/>
  <c r="CE185" i="8" s="1"/>
  <c r="CI187" i="8"/>
  <c r="CC187" i="8" s="1"/>
  <c r="CH187" i="8"/>
  <c r="CB187" i="8" s="1"/>
  <c r="AT187" i="8" s="1"/>
  <c r="CJ187" i="8"/>
  <c r="CD187" i="8" s="1"/>
  <c r="CK187" i="8"/>
  <c r="CE187" i="8" s="1"/>
  <c r="CL192" i="8"/>
  <c r="CF192" i="8" s="1"/>
  <c r="CL195" i="8"/>
  <c r="CF195" i="8" s="1"/>
  <c r="CK195" i="8"/>
  <c r="CE195" i="8" s="1"/>
  <c r="CJ195" i="8"/>
  <c r="CD195" i="8" s="1"/>
  <c r="CL197" i="8"/>
  <c r="CF197" i="8" s="1"/>
  <c r="CK197" i="8"/>
  <c r="CE197" i="8" s="1"/>
  <c r="CI197" i="8"/>
  <c r="CC197" i="8" s="1"/>
  <c r="AW200" i="8" s="1"/>
  <c r="CJ197" i="8"/>
  <c r="CD197" i="8" s="1"/>
  <c r="CL202" i="8"/>
  <c r="CF202" i="8" s="1"/>
  <c r="CK203" i="8"/>
  <c r="CE203" i="8" s="1"/>
  <c r="CL203" i="8"/>
  <c r="CF203" i="8" s="1"/>
  <c r="CL210" i="8"/>
  <c r="CF210" i="8" s="1"/>
  <c r="CI210" i="8"/>
  <c r="CC210" i="8" s="1"/>
  <c r="CK210" i="8"/>
  <c r="CE210" i="8" s="1"/>
  <c r="CJ210" i="8"/>
  <c r="CD210" i="8" s="1"/>
  <c r="AW213" i="8" s="1"/>
  <c r="AV254" i="8"/>
  <c r="CJ280" i="8"/>
  <c r="CD280" i="8" s="1"/>
  <c r="CI280" i="8"/>
  <c r="CC280" i="8" s="1"/>
  <c r="CH280" i="8"/>
  <c r="CB280" i="8" s="1"/>
  <c r="CK280" i="8"/>
  <c r="CE280" i="8" s="1"/>
  <c r="E135" i="8"/>
  <c r="CH165" i="8"/>
  <c r="CB165" i="8" s="1"/>
  <c r="CI165" i="8"/>
  <c r="CC165" i="8" s="1"/>
  <c r="CJ165" i="8"/>
  <c r="CD165" i="8" s="1"/>
  <c r="CD13" i="8"/>
  <c r="CD11" i="8"/>
  <c r="CD14" i="8"/>
  <c r="M123" i="8"/>
  <c r="C135" i="8"/>
  <c r="CG165" i="8"/>
  <c r="CA165" i="8" s="1"/>
  <c r="AT165" i="8" s="1"/>
  <c r="CH168" i="8"/>
  <c r="CB168" i="8" s="1"/>
  <c r="AT168" i="8" s="1"/>
  <c r="CI168" i="8"/>
  <c r="CC168" i="8" s="1"/>
  <c r="CJ168" i="8"/>
  <c r="CD168" i="8" s="1"/>
  <c r="CG169" i="8"/>
  <c r="CA169" i="8" s="1"/>
  <c r="AT169" i="8" s="1"/>
  <c r="CI173" i="8"/>
  <c r="CC173" i="8" s="1"/>
  <c r="CH173" i="8"/>
  <c r="CB173" i="8" s="1"/>
  <c r="AT173" i="8" s="1"/>
  <c r="CI178" i="8"/>
  <c r="CC178" i="8" s="1"/>
  <c r="CH178" i="8"/>
  <c r="CB178" i="8" s="1"/>
  <c r="CG178" i="8"/>
  <c r="CA178" i="8" s="1"/>
  <c r="AT178" i="8" s="1"/>
  <c r="CJ178" i="8"/>
  <c r="CD178" i="8" s="1"/>
  <c r="CK178" i="8"/>
  <c r="CE178" i="8" s="1"/>
  <c r="CJ185" i="8"/>
  <c r="CD185" i="8" s="1"/>
  <c r="CI191" i="8"/>
  <c r="CC191" i="8" s="1"/>
  <c r="CH191" i="8"/>
  <c r="CB191" i="8" s="1"/>
  <c r="CJ191" i="8"/>
  <c r="CD191" i="8" s="1"/>
  <c r="CK191" i="8"/>
  <c r="CE191" i="8" s="1"/>
  <c r="CD12" i="8"/>
  <c r="C122" i="8"/>
  <c r="C123" i="8" s="1"/>
  <c r="D130" i="8"/>
  <c r="D136" i="8" s="1"/>
  <c r="C129" i="8"/>
  <c r="C130" i="8" s="1"/>
  <c r="C136" i="8" s="1"/>
  <c r="D135" i="8"/>
  <c r="C140" i="8"/>
  <c r="C143" i="8" s="1"/>
  <c r="D143" i="8"/>
  <c r="CG153" i="8"/>
  <c r="CA153" i="8" s="1"/>
  <c r="CK164" i="8"/>
  <c r="CE164" i="8" s="1"/>
  <c r="CH166" i="8"/>
  <c r="CB166" i="8" s="1"/>
  <c r="AT166" i="8" s="1"/>
  <c r="CI166" i="8"/>
  <c r="CC166" i="8" s="1"/>
  <c r="CJ166" i="8"/>
  <c r="CD166" i="8" s="1"/>
  <c r="CG167" i="8"/>
  <c r="CA167" i="8" s="1"/>
  <c r="CK168" i="8"/>
  <c r="CE168" i="8" s="1"/>
  <c r="CH170" i="8"/>
  <c r="CB170" i="8" s="1"/>
  <c r="AT170" i="8" s="1"/>
  <c r="CI170" i="8"/>
  <c r="CC170" i="8" s="1"/>
  <c r="CJ170" i="8"/>
  <c r="CD170" i="8" s="1"/>
  <c r="AT171" i="8"/>
  <c r="CK171" i="8"/>
  <c r="CE171" i="8" s="1"/>
  <c r="CJ173" i="8"/>
  <c r="CD173" i="8" s="1"/>
  <c r="CK179" i="8"/>
  <c r="CE179" i="8" s="1"/>
  <c r="C182" i="8"/>
  <c r="CI188" i="8"/>
  <c r="CC188" i="8" s="1"/>
  <c r="CH188" i="8"/>
  <c r="CB188" i="8" s="1"/>
  <c r="CG188" i="8"/>
  <c r="CA188" i="8" s="1"/>
  <c r="AT188" i="8" s="1"/>
  <c r="CJ188" i="8"/>
  <c r="CD188" i="8" s="1"/>
  <c r="CF191" i="8"/>
  <c r="BZ191" i="8" s="1"/>
  <c r="CJ194" i="8"/>
  <c r="CD194" i="8" s="1"/>
  <c r="AW197" i="8" s="1"/>
  <c r="AW198" i="8"/>
  <c r="CI196" i="8"/>
  <c r="CC196" i="8" s="1"/>
  <c r="CL199" i="8"/>
  <c r="CF199" i="8" s="1"/>
  <c r="AW202" i="8" s="1"/>
  <c r="CK199" i="8"/>
  <c r="CE199" i="8" s="1"/>
  <c r="CJ199" i="8"/>
  <c r="CD199" i="8" s="1"/>
  <c r="CH215" i="8"/>
  <c r="CB215" i="8" s="1"/>
  <c r="CG215" i="8"/>
  <c r="CA215" i="8" s="1"/>
  <c r="AV268" i="8"/>
  <c r="C177" i="8"/>
  <c r="C181" i="8"/>
  <c r="C183" i="8"/>
  <c r="CI186" i="8"/>
  <c r="CC186" i="8" s="1"/>
  <c r="CH186" i="8"/>
  <c r="CB186" i="8" s="1"/>
  <c r="CF186" i="8"/>
  <c r="BZ186" i="8" s="1"/>
  <c r="CI190" i="8"/>
  <c r="CC190" i="8" s="1"/>
  <c r="CH190" i="8"/>
  <c r="CB190" i="8" s="1"/>
  <c r="CF190" i="8"/>
  <c r="BZ190" i="8" s="1"/>
  <c r="CH214" i="8"/>
  <c r="CB214" i="8" s="1"/>
  <c r="CG214" i="8"/>
  <c r="CA214" i="8" s="1"/>
  <c r="C218" i="8"/>
  <c r="CL216" i="8"/>
  <c r="CF216" i="8" s="1"/>
  <c r="CI216" i="8"/>
  <c r="CC216" i="8" s="1"/>
  <c r="CK216" i="8"/>
  <c r="CE216" i="8" s="1"/>
  <c r="CJ216" i="8"/>
  <c r="CD216" i="8" s="1"/>
  <c r="CL217" i="8"/>
  <c r="CF217" i="8" s="1"/>
  <c r="CI217" i="8"/>
  <c r="CC217" i="8" s="1"/>
  <c r="AW220" i="8" s="1"/>
  <c r="CK217" i="8"/>
  <c r="CE217" i="8" s="1"/>
  <c r="CJ217" i="8"/>
  <c r="CD217" i="8" s="1"/>
  <c r="CH254" i="8"/>
  <c r="CB254" i="8" s="1"/>
  <c r="CI254" i="8"/>
  <c r="CC254" i="8" s="1"/>
  <c r="C172" i="8"/>
  <c r="C174" i="8"/>
  <c r="C176" i="8"/>
  <c r="C180" i="8"/>
  <c r="C184" i="8"/>
  <c r="CK186" i="8"/>
  <c r="CE186" i="8" s="1"/>
  <c r="CI189" i="8"/>
  <c r="CC189" i="8" s="1"/>
  <c r="CH189" i="8"/>
  <c r="CB189" i="8" s="1"/>
  <c r="CF189" i="8"/>
  <c r="BZ189" i="8" s="1"/>
  <c r="CK190" i="8"/>
  <c r="CE190" i="8" s="1"/>
  <c r="AW195" i="8"/>
  <c r="CK201" i="8"/>
  <c r="CE201" i="8" s="1"/>
  <c r="AW204" i="8" s="1"/>
  <c r="CL201" i="8"/>
  <c r="CF201" i="8" s="1"/>
  <c r="CJ201" i="8"/>
  <c r="CD201" i="8" s="1"/>
  <c r="CH204" i="8"/>
  <c r="CB204" i="8" s="1"/>
  <c r="CH205" i="8"/>
  <c r="CB205" i="8" s="1"/>
  <c r="C207" i="8"/>
  <c r="C208" i="8"/>
  <c r="C209" i="8"/>
  <c r="C210" i="8"/>
  <c r="C211" i="8"/>
  <c r="C212" i="8"/>
  <c r="CL213" i="8"/>
  <c r="CF213" i="8" s="1"/>
  <c r="CI213" i="8"/>
  <c r="CC213" i="8" s="1"/>
  <c r="CK213" i="8"/>
  <c r="CE213" i="8" s="1"/>
  <c r="C217" i="8"/>
  <c r="CK220" i="8"/>
  <c r="CE220" i="8" s="1"/>
  <c r="CL220" i="8"/>
  <c r="CF220" i="8" s="1"/>
  <c r="AW223" i="8" s="1"/>
  <c r="CI220" i="8"/>
  <c r="CC220" i="8" s="1"/>
  <c r="CJ220" i="8"/>
  <c r="CD220" i="8" s="1"/>
  <c r="AW206" i="8"/>
  <c r="CL212" i="8"/>
  <c r="CF212" i="8" s="1"/>
  <c r="CI212" i="8"/>
  <c r="CC212" i="8" s="1"/>
  <c r="AW215" i="8" s="1"/>
  <c r="CH213" i="8"/>
  <c r="CB213" i="8" s="1"/>
  <c r="CG213" i="8"/>
  <c r="CA213" i="8" s="1"/>
  <c r="AW216" i="8" s="1"/>
  <c r="CH216" i="8"/>
  <c r="CB216" i="8" s="1"/>
  <c r="CG216" i="8"/>
  <c r="CA216" i="8" s="1"/>
  <c r="AW219" i="8" s="1"/>
  <c r="CL218" i="8"/>
  <c r="CF218" i="8" s="1"/>
  <c r="CI218" i="8"/>
  <c r="CC218" i="8" s="1"/>
  <c r="AW221" i="8" s="1"/>
  <c r="CH229" i="8"/>
  <c r="CB229" i="8" s="1"/>
  <c r="CG229" i="8"/>
  <c r="CA229" i="8" s="1"/>
  <c r="CH259" i="8"/>
  <c r="CB259" i="8" s="1"/>
  <c r="CI259" i="8"/>
  <c r="CC259" i="8" s="1"/>
  <c r="CI200" i="8"/>
  <c r="CC200" i="8" s="1"/>
  <c r="AW203" i="8" s="1"/>
  <c r="CH203" i="8"/>
  <c r="CB203" i="8" s="1"/>
  <c r="CK212" i="8"/>
  <c r="CE212" i="8" s="1"/>
  <c r="C214" i="8"/>
  <c r="CJ218" i="8"/>
  <c r="CD218" i="8" s="1"/>
  <c r="CL219" i="8"/>
  <c r="CF219" i="8" s="1"/>
  <c r="AW222" i="8" s="1"/>
  <c r="CI219" i="8"/>
  <c r="CC219" i="8" s="1"/>
  <c r="CK221" i="8"/>
  <c r="CE221" i="8" s="1"/>
  <c r="CL221" i="8"/>
  <c r="CF221" i="8" s="1"/>
  <c r="AW224" i="8" s="1"/>
  <c r="CG222" i="8"/>
  <c r="CA222" i="8" s="1"/>
  <c r="CH222" i="8"/>
  <c r="CB222" i="8" s="1"/>
  <c r="AV256" i="8"/>
  <c r="CI265" i="8"/>
  <c r="CC265" i="8" s="1"/>
  <c r="CH265" i="8"/>
  <c r="CB265" i="8" s="1"/>
  <c r="AV265" i="8" s="1"/>
  <c r="CH268" i="8"/>
  <c r="CB268" i="8" s="1"/>
  <c r="CI268" i="8"/>
  <c r="CC268" i="8" s="1"/>
  <c r="CJ277" i="8"/>
  <c r="CD277" i="8" s="1"/>
  <c r="CI277" i="8"/>
  <c r="CC277" i="8" s="1"/>
  <c r="CH277" i="8"/>
  <c r="CB277" i="8" s="1"/>
  <c r="CG278" i="8"/>
  <c r="CA278" i="8" s="1"/>
  <c r="CJ278" i="8"/>
  <c r="CD278" i="8" s="1"/>
  <c r="CH278" i="8"/>
  <c r="CB278" i="8" s="1"/>
  <c r="C225" i="8"/>
  <c r="C232" i="8"/>
  <c r="C237" i="8"/>
  <c r="CI271" i="8"/>
  <c r="CC271" i="8" s="1"/>
  <c r="CH271" i="8"/>
  <c r="CB271" i="8" s="1"/>
  <c r="AV271" i="8" s="1"/>
  <c r="CI282" i="8"/>
  <c r="CH282" i="8"/>
  <c r="CG282" i="8"/>
  <c r="CA282" i="8" s="1"/>
  <c r="AW226" i="8"/>
  <c r="AW227" i="8"/>
  <c r="C246" i="8"/>
  <c r="C253" i="8"/>
  <c r="CI263" i="8"/>
  <c r="CC263" i="8" s="1"/>
  <c r="CH263" i="8"/>
  <c r="CB263" i="8" s="1"/>
  <c r="AV263" i="8" s="1"/>
  <c r="C266" i="8"/>
  <c r="CJ281" i="8"/>
  <c r="CD281" i="8" s="1"/>
  <c r="CI281" i="8"/>
  <c r="CC281" i="8" s="1"/>
  <c r="CH281" i="8"/>
  <c r="CB281" i="8" s="1"/>
  <c r="CG281" i="8"/>
  <c r="CA281" i="8" s="1"/>
  <c r="C289" i="8"/>
  <c r="AW229" i="8"/>
  <c r="CI257" i="8"/>
  <c r="CC257" i="8" s="1"/>
  <c r="CH257" i="8"/>
  <c r="CB257" i="8" s="1"/>
  <c r="AV258" i="8"/>
  <c r="AV259" i="8"/>
  <c r="CI262" i="8"/>
  <c r="CC262" i="8" s="1"/>
  <c r="C264" i="8"/>
  <c r="CI270" i="8"/>
  <c r="CC270" i="8" s="1"/>
  <c r="AV270" i="8" s="1"/>
  <c r="CI276" i="8"/>
  <c r="CC276" i="8" s="1"/>
  <c r="C276" i="8"/>
  <c r="CH276" i="8"/>
  <c r="CB276" i="8" s="1"/>
  <c r="CJ276" i="8"/>
  <c r="CD276" i="8" s="1"/>
  <c r="CI225" i="8"/>
  <c r="CC225" i="8" s="1"/>
  <c r="AW228" i="8" s="1"/>
  <c r="CL225" i="8"/>
  <c r="CF225" i="8" s="1"/>
  <c r="CI226" i="8"/>
  <c r="CC226" i="8" s="1"/>
  <c r="CL226" i="8"/>
  <c r="CF226" i="8" s="1"/>
  <c r="CI227" i="8"/>
  <c r="CC227" i="8" s="1"/>
  <c r="AW230" i="8" s="1"/>
  <c r="CL227" i="8"/>
  <c r="CF227" i="8" s="1"/>
  <c r="CI228" i="8"/>
  <c r="CC228" i="8" s="1"/>
  <c r="AW231" i="8" s="1"/>
  <c r="CL228" i="8"/>
  <c r="CF228" i="8" s="1"/>
  <c r="CI230" i="8"/>
  <c r="CC230" i="8" s="1"/>
  <c r="AW233" i="8" s="1"/>
  <c r="CL230" i="8"/>
  <c r="CF230" i="8" s="1"/>
  <c r="CI261" i="8"/>
  <c r="CC261" i="8" s="1"/>
  <c r="CH261" i="8"/>
  <c r="CB261" i="8" s="1"/>
  <c r="AV261" i="8" s="1"/>
  <c r="AV262" i="8"/>
  <c r="CK279" i="8"/>
  <c r="CE279" i="8" s="1"/>
  <c r="CG279" i="8"/>
  <c r="CA279" i="8" s="1"/>
  <c r="CJ279" i="8"/>
  <c r="CD279" i="8" s="1"/>
  <c r="CH279" i="8"/>
  <c r="CB279" i="8" s="1"/>
  <c r="D296" i="7"/>
  <c r="C296" i="7"/>
  <c r="B296" i="7" s="1"/>
  <c r="D295" i="7"/>
  <c r="B295" i="7" s="1"/>
  <c r="C295" i="7"/>
  <c r="E290" i="7"/>
  <c r="D290" i="7"/>
  <c r="C290" i="7" s="1"/>
  <c r="E289" i="7"/>
  <c r="C289" i="7" s="1"/>
  <c r="D289" i="7"/>
  <c r="E288" i="7"/>
  <c r="D288" i="7"/>
  <c r="C288" i="7" s="1"/>
  <c r="CD283" i="7"/>
  <c r="E283" i="7"/>
  <c r="D283" i="7"/>
  <c r="CD282" i="7"/>
  <c r="E282" i="7"/>
  <c r="D282" i="7"/>
  <c r="E281" i="7"/>
  <c r="D281" i="7"/>
  <c r="C281" i="7" s="1"/>
  <c r="E280" i="7"/>
  <c r="D280" i="7"/>
  <c r="C280" i="7" s="1"/>
  <c r="E279" i="7"/>
  <c r="C279" i="7" s="1"/>
  <c r="D279" i="7"/>
  <c r="E278" i="7"/>
  <c r="D278" i="7"/>
  <c r="CJ277" i="7"/>
  <c r="CD277" i="7" s="1"/>
  <c r="E277" i="7"/>
  <c r="C277" i="7" s="1"/>
  <c r="D277" i="7"/>
  <c r="CI276" i="7"/>
  <c r="CC276" i="7" s="1"/>
  <c r="CH276" i="7"/>
  <c r="CG276" i="7"/>
  <c r="CB276" i="7"/>
  <c r="CA276" i="7"/>
  <c r="E276" i="7"/>
  <c r="CJ276" i="7" s="1"/>
  <c r="CD276" i="7" s="1"/>
  <c r="C276" i="7"/>
  <c r="CI271" i="7"/>
  <c r="CC271" i="7" s="1"/>
  <c r="CG271" i="7"/>
  <c r="CA271" i="7"/>
  <c r="E271" i="7"/>
  <c r="D271" i="7"/>
  <c r="C271" i="7"/>
  <c r="CH271" i="7" s="1"/>
  <c r="CB271" i="7" s="1"/>
  <c r="CH270" i="7"/>
  <c r="CB270" i="7" s="1"/>
  <c r="AV270" i="7" s="1"/>
  <c r="CG270" i="7"/>
  <c r="CA270" i="7"/>
  <c r="E270" i="7"/>
  <c r="D270" i="7"/>
  <c r="C270" i="7"/>
  <c r="CI270" i="7" s="1"/>
  <c r="CC270" i="7" s="1"/>
  <c r="CI269" i="7"/>
  <c r="CC269" i="7" s="1"/>
  <c r="CG269" i="7"/>
  <c r="CA269" i="7"/>
  <c r="E269" i="7"/>
  <c r="D269" i="7"/>
  <c r="C269" i="7"/>
  <c r="CH269" i="7" s="1"/>
  <c r="CB269" i="7" s="1"/>
  <c r="CG268" i="7"/>
  <c r="CA268" i="7" s="1"/>
  <c r="E268" i="7"/>
  <c r="C268" i="7" s="1"/>
  <c r="D268" i="7"/>
  <c r="CG267" i="7"/>
  <c r="CA267" i="7"/>
  <c r="E267" i="7"/>
  <c r="D267" i="7"/>
  <c r="C267" i="7" s="1"/>
  <c r="CH266" i="7"/>
  <c r="CB266" i="7" s="1"/>
  <c r="CG266" i="7"/>
  <c r="CA266" i="7" s="1"/>
  <c r="AV266" i="7"/>
  <c r="E266" i="7"/>
  <c r="C266" i="7" s="1"/>
  <c r="CI266" i="7" s="1"/>
  <c r="CC266" i="7" s="1"/>
  <c r="D266" i="7"/>
  <c r="CH265" i="7"/>
  <c r="CB265" i="7" s="1"/>
  <c r="CG265" i="7"/>
  <c r="CA265" i="7"/>
  <c r="E265" i="7"/>
  <c r="C265" i="7" s="1"/>
  <c r="CI265" i="7" s="1"/>
  <c r="CC265" i="7" s="1"/>
  <c r="D265" i="7"/>
  <c r="CG264" i="7"/>
  <c r="CA264" i="7" s="1"/>
  <c r="E264" i="7"/>
  <c r="D264" i="7"/>
  <c r="C264" i="7"/>
  <c r="CG263" i="7"/>
  <c r="CA263" i="7"/>
  <c r="E263" i="7"/>
  <c r="D263" i="7"/>
  <c r="C263" i="7" s="1"/>
  <c r="CH262" i="7"/>
  <c r="CB262" i="7" s="1"/>
  <c r="CG262" i="7"/>
  <c r="CC262" i="7"/>
  <c r="AV262" i="7" s="1"/>
  <c r="CA262" i="7"/>
  <c r="E262" i="7"/>
  <c r="C262" i="7" s="1"/>
  <c r="CI262" i="7" s="1"/>
  <c r="CI261" i="7"/>
  <c r="CC261" i="7" s="1"/>
  <c r="CH261" i="7"/>
  <c r="CB261" i="7" s="1"/>
  <c r="CG261" i="7"/>
  <c r="CA261" i="7"/>
  <c r="AV261" i="7"/>
  <c r="E261" i="7"/>
  <c r="C261" i="7"/>
  <c r="CH260" i="7"/>
  <c r="CB260" i="7" s="1"/>
  <c r="CG260" i="7"/>
  <c r="CA260" i="7"/>
  <c r="E260" i="7"/>
  <c r="C260" i="7" s="1"/>
  <c r="CI260" i="7" s="1"/>
  <c r="CC260" i="7" s="1"/>
  <c r="CG259" i="7"/>
  <c r="CA259" i="7" s="1"/>
  <c r="E259" i="7"/>
  <c r="C259" i="7"/>
  <c r="CH259" i="7" s="1"/>
  <c r="CB259" i="7" s="1"/>
  <c r="CG258" i="7"/>
  <c r="CA258" i="7" s="1"/>
  <c r="E258" i="7"/>
  <c r="C258" i="7" s="1"/>
  <c r="CI257" i="7"/>
  <c r="CC257" i="7" s="1"/>
  <c r="CH257" i="7"/>
  <c r="CB257" i="7" s="1"/>
  <c r="AV257" i="7" s="1"/>
  <c r="CG257" i="7"/>
  <c r="CA257" i="7"/>
  <c r="E257" i="7"/>
  <c r="C257" i="7"/>
  <c r="CI256" i="7"/>
  <c r="CC256" i="7" s="1"/>
  <c r="CH256" i="7"/>
  <c r="CB256" i="7" s="1"/>
  <c r="CG256" i="7"/>
  <c r="CA256" i="7"/>
  <c r="E256" i="7"/>
  <c r="C256" i="7"/>
  <c r="CG255" i="7"/>
  <c r="CA255" i="7" s="1"/>
  <c r="E255" i="7"/>
  <c r="C255" i="7" s="1"/>
  <c r="CH255" i="7" s="1"/>
  <c r="CB255" i="7" s="1"/>
  <c r="CH254" i="7"/>
  <c r="CB254" i="7" s="1"/>
  <c r="AV254" i="7" s="1"/>
  <c r="CG254" i="7"/>
  <c r="CA254" i="7" s="1"/>
  <c r="E254" i="7"/>
  <c r="C254" i="7" s="1"/>
  <c r="CI254" i="7" s="1"/>
  <c r="CC254" i="7" s="1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D253" i="7" s="1"/>
  <c r="E253" i="7"/>
  <c r="C253" i="7"/>
  <c r="E248" i="7"/>
  <c r="D248" i="7"/>
  <c r="E247" i="7"/>
  <c r="D247" i="7"/>
  <c r="C247" i="7" s="1"/>
  <c r="E246" i="7"/>
  <c r="D246" i="7"/>
  <c r="C246" i="7"/>
  <c r="E245" i="7"/>
  <c r="D245" i="7"/>
  <c r="C245" i="7"/>
  <c r="E240" i="7"/>
  <c r="D240" i="7"/>
  <c r="E239" i="7"/>
  <c r="D239" i="7"/>
  <c r="C239" i="7"/>
  <c r="E238" i="7"/>
  <c r="D238" i="7"/>
  <c r="C238" i="7"/>
  <c r="E237" i="7"/>
  <c r="C237" i="7" s="1"/>
  <c r="D237" i="7"/>
  <c r="E233" i="7"/>
  <c r="D233" i="7"/>
  <c r="E232" i="7"/>
  <c r="C232" i="7" s="1"/>
  <c r="D232" i="7"/>
  <c r="E231" i="7"/>
  <c r="C231" i="7" s="1"/>
  <c r="D231" i="7"/>
  <c r="E230" i="7"/>
  <c r="D230" i="7"/>
  <c r="CL229" i="7"/>
  <c r="CF229" i="7" s="1"/>
  <c r="CK229" i="7"/>
  <c r="CE229" i="7" s="1"/>
  <c r="CH229" i="7"/>
  <c r="CB229" i="7" s="1"/>
  <c r="E229" i="7"/>
  <c r="D229" i="7"/>
  <c r="C229" i="7"/>
  <c r="CL228" i="7"/>
  <c r="CF228" i="7" s="1"/>
  <c r="CI228" i="7"/>
  <c r="CH228" i="7"/>
  <c r="CB228" i="7" s="1"/>
  <c r="CG228" i="7"/>
  <c r="CA228" i="7" s="1"/>
  <c r="CC228" i="7"/>
  <c r="E228" i="7"/>
  <c r="D228" i="7"/>
  <c r="E227" i="7"/>
  <c r="C227" i="7" s="1"/>
  <c r="D227" i="7"/>
  <c r="CH226" i="7"/>
  <c r="CB226" i="7" s="1"/>
  <c r="CG226" i="7"/>
  <c r="CA226" i="7"/>
  <c r="E226" i="7"/>
  <c r="CG223" i="7" s="1"/>
  <c r="CA223" i="7" s="1"/>
  <c r="D226" i="7"/>
  <c r="C226" i="7"/>
  <c r="CG225" i="7"/>
  <c r="CA225" i="7" s="1"/>
  <c r="E225" i="7"/>
  <c r="D225" i="7"/>
  <c r="C225" i="7"/>
  <c r="CJ222" i="7" s="1"/>
  <c r="CL224" i="7"/>
  <c r="CF224" i="7" s="1"/>
  <c r="CI224" i="7"/>
  <c r="CC224" i="7" s="1"/>
  <c r="CG224" i="7"/>
  <c r="CA224" i="7" s="1"/>
  <c r="E224" i="7"/>
  <c r="CG221" i="7" s="1"/>
  <c r="D224" i="7"/>
  <c r="C224" i="7"/>
  <c r="CH223" i="7"/>
  <c r="CB223" i="7" s="1"/>
  <c r="E223" i="7"/>
  <c r="C223" i="7" s="1"/>
  <c r="D223" i="7"/>
  <c r="CL222" i="7"/>
  <c r="CF222" i="7" s="1"/>
  <c r="CK222" i="7"/>
  <c r="CI222" i="7"/>
  <c r="CC222" i="7" s="1"/>
  <c r="CH222" i="7"/>
  <c r="CB222" i="7" s="1"/>
  <c r="CG222" i="7"/>
  <c r="CA222" i="7" s="1"/>
  <c r="AW225" i="7" s="1"/>
  <c r="CE222" i="7"/>
  <c r="CD222" i="7"/>
  <c r="E222" i="7"/>
  <c r="D222" i="7"/>
  <c r="CK221" i="7"/>
  <c r="CE221" i="7" s="1"/>
  <c r="CH221" i="7"/>
  <c r="CB221" i="7" s="1"/>
  <c r="CA221" i="7"/>
  <c r="E221" i="7"/>
  <c r="D221" i="7"/>
  <c r="C221" i="7"/>
  <c r="CH220" i="7"/>
  <c r="CB220" i="7" s="1"/>
  <c r="CG220" i="7"/>
  <c r="CA220" i="7" s="1"/>
  <c r="E220" i="7"/>
  <c r="D220" i="7"/>
  <c r="C220" i="7" s="1"/>
  <c r="CI217" i="7" s="1"/>
  <c r="CG219" i="7"/>
  <c r="CA219" i="7" s="1"/>
  <c r="E219" i="7"/>
  <c r="D219" i="7"/>
  <c r="C219" i="7" s="1"/>
  <c r="CI216" i="7" s="1"/>
  <c r="CK218" i="7"/>
  <c r="CE218" i="7" s="1"/>
  <c r="CH218" i="7"/>
  <c r="CG218" i="7"/>
  <c r="CA218" i="7" s="1"/>
  <c r="CB218" i="7"/>
  <c r="E218" i="7"/>
  <c r="D218" i="7"/>
  <c r="C218" i="7" s="1"/>
  <c r="CI215" i="7" s="1"/>
  <c r="CL217" i="7"/>
  <c r="CK217" i="7"/>
  <c r="CE217" i="7" s="1"/>
  <c r="CH217" i="7"/>
  <c r="CG217" i="7"/>
  <c r="CA217" i="7" s="1"/>
  <c r="CF217" i="7"/>
  <c r="CC217" i="7"/>
  <c r="CB217" i="7"/>
  <c r="E217" i="7"/>
  <c r="D217" i="7"/>
  <c r="C217" i="7" s="1"/>
  <c r="CI214" i="7" s="1"/>
  <c r="CL216" i="7"/>
  <c r="CK216" i="7"/>
  <c r="CE216" i="7" s="1"/>
  <c r="CH216" i="7"/>
  <c r="CG216" i="7"/>
  <c r="CA216" i="7" s="1"/>
  <c r="CF216" i="7"/>
  <c r="CC216" i="7"/>
  <c r="CB216" i="7"/>
  <c r="E216" i="7"/>
  <c r="D216" i="7"/>
  <c r="C216" i="7" s="1"/>
  <c r="CI213" i="7" s="1"/>
  <c r="CL215" i="7"/>
  <c r="CK215" i="7"/>
  <c r="CE215" i="7" s="1"/>
  <c r="CH215" i="7"/>
  <c r="CG215" i="7"/>
  <c r="CA215" i="7" s="1"/>
  <c r="CF215" i="7"/>
  <c r="CC215" i="7"/>
  <c r="CB215" i="7"/>
  <c r="E215" i="7"/>
  <c r="D215" i="7"/>
  <c r="C215" i="7" s="1"/>
  <c r="CI212" i="7" s="1"/>
  <c r="CL214" i="7"/>
  <c r="CK214" i="7"/>
  <c r="CE214" i="7" s="1"/>
  <c r="CH214" i="7"/>
  <c r="CG214" i="7"/>
  <c r="CA214" i="7" s="1"/>
  <c r="CF214" i="7"/>
  <c r="CC214" i="7"/>
  <c r="CB214" i="7"/>
  <c r="E214" i="7"/>
  <c r="D214" i="7"/>
  <c r="C214" i="7" s="1"/>
  <c r="CI211" i="7" s="1"/>
  <c r="CL213" i="7"/>
  <c r="CK213" i="7"/>
  <c r="CE213" i="7" s="1"/>
  <c r="CH213" i="7"/>
  <c r="CG213" i="7"/>
  <c r="CA213" i="7" s="1"/>
  <c r="CF213" i="7"/>
  <c r="CC213" i="7"/>
  <c r="CB213" i="7"/>
  <c r="E213" i="7"/>
  <c r="D213" i="7"/>
  <c r="C213" i="7" s="1"/>
  <c r="CI210" i="7" s="1"/>
  <c r="CL212" i="7"/>
  <c r="CK212" i="7"/>
  <c r="CE212" i="7" s="1"/>
  <c r="CH212" i="7"/>
  <c r="CG212" i="7"/>
  <c r="CA212" i="7" s="1"/>
  <c r="CF212" i="7"/>
  <c r="CC212" i="7"/>
  <c r="CB212" i="7"/>
  <c r="E212" i="7"/>
  <c r="D212" i="7"/>
  <c r="C212" i="7" s="1"/>
  <c r="CI209" i="7" s="1"/>
  <c r="CL211" i="7"/>
  <c r="CK211" i="7"/>
  <c r="CE211" i="7" s="1"/>
  <c r="CH211" i="7"/>
  <c r="CG211" i="7"/>
  <c r="CA211" i="7" s="1"/>
  <c r="CF211" i="7"/>
  <c r="CC211" i="7"/>
  <c r="CB211" i="7"/>
  <c r="E211" i="7"/>
  <c r="D211" i="7"/>
  <c r="C211" i="7" s="1"/>
  <c r="CI208" i="7" s="1"/>
  <c r="CL210" i="7"/>
  <c r="CK210" i="7"/>
  <c r="CE210" i="7" s="1"/>
  <c r="CH210" i="7"/>
  <c r="CG210" i="7"/>
  <c r="CA210" i="7" s="1"/>
  <c r="CF210" i="7"/>
  <c r="CC210" i="7"/>
  <c r="CB210" i="7"/>
  <c r="E210" i="7"/>
  <c r="D210" i="7"/>
  <c r="C210" i="7" s="1"/>
  <c r="CI207" i="7" s="1"/>
  <c r="CL209" i="7"/>
  <c r="CK209" i="7"/>
  <c r="CE209" i="7" s="1"/>
  <c r="CH209" i="7"/>
  <c r="CG209" i="7"/>
  <c r="CA209" i="7" s="1"/>
  <c r="CF209" i="7"/>
  <c r="CC209" i="7"/>
  <c r="CB209" i="7"/>
  <c r="E209" i="7"/>
  <c r="D209" i="7"/>
  <c r="C209" i="7" s="1"/>
  <c r="CI206" i="7" s="1"/>
  <c r="CL208" i="7"/>
  <c r="CK208" i="7"/>
  <c r="CE208" i="7" s="1"/>
  <c r="CH208" i="7"/>
  <c r="CG208" i="7"/>
  <c r="CA208" i="7" s="1"/>
  <c r="CF208" i="7"/>
  <c r="CC208" i="7"/>
  <c r="CB208" i="7"/>
  <c r="E208" i="7"/>
  <c r="CH205" i="7" s="1"/>
  <c r="D208" i="7"/>
  <c r="C208" i="7" s="1"/>
  <c r="CL205" i="7" s="1"/>
  <c r="CL207" i="7"/>
  <c r="CK207" i="7"/>
  <c r="CE207" i="7" s="1"/>
  <c r="CH207" i="7"/>
  <c r="CG207" i="7"/>
  <c r="CA207" i="7" s="1"/>
  <c r="CF207" i="7"/>
  <c r="CC207" i="7"/>
  <c r="CB207" i="7"/>
  <c r="E207" i="7"/>
  <c r="CH204" i="7" s="1"/>
  <c r="D207" i="7"/>
  <c r="C207" i="7" s="1"/>
  <c r="CL204" i="7" s="1"/>
  <c r="CL206" i="7"/>
  <c r="CK206" i="7"/>
  <c r="CE206" i="7" s="1"/>
  <c r="CH206" i="7"/>
  <c r="CG206" i="7"/>
  <c r="CA206" i="7" s="1"/>
  <c r="CF206" i="7"/>
  <c r="CC206" i="7"/>
  <c r="CB206" i="7"/>
  <c r="E206" i="7"/>
  <c r="CH203" i="7" s="1"/>
  <c r="C206" i="7"/>
  <c r="CL203" i="7" s="1"/>
  <c r="CK205" i="7"/>
  <c r="CJ205" i="7"/>
  <c r="CD205" i="7" s="1"/>
  <c r="CG205" i="7"/>
  <c r="CF205" i="7"/>
  <c r="CE205" i="7"/>
  <c r="CB205" i="7"/>
  <c r="CA205" i="7"/>
  <c r="E205" i="7"/>
  <c r="D205" i="7"/>
  <c r="CK204" i="7"/>
  <c r="CJ204" i="7"/>
  <c r="CD204" i="7" s="1"/>
  <c r="CG204" i="7"/>
  <c r="CF204" i="7"/>
  <c r="CE204" i="7"/>
  <c r="CB204" i="7"/>
  <c r="CA204" i="7"/>
  <c r="E204" i="7"/>
  <c r="D204" i="7"/>
  <c r="CK203" i="7"/>
  <c r="CJ203" i="7"/>
  <c r="CD203" i="7" s="1"/>
  <c r="CG203" i="7"/>
  <c r="CF203" i="7"/>
  <c r="CE203" i="7"/>
  <c r="CB203" i="7"/>
  <c r="CA203" i="7"/>
  <c r="E203" i="7"/>
  <c r="D203" i="7"/>
  <c r="E202" i="7"/>
  <c r="D202" i="7"/>
  <c r="E201" i="7"/>
  <c r="D201" i="7"/>
  <c r="E200" i="7"/>
  <c r="CH197" i="7" s="1"/>
  <c r="D200" i="7"/>
  <c r="C200" i="7"/>
  <c r="CG199" i="7"/>
  <c r="CA199" i="7"/>
  <c r="E199" i="7"/>
  <c r="CH196" i="7" s="1"/>
  <c r="D199" i="7"/>
  <c r="CG198" i="7"/>
  <c r="CA198" i="7"/>
  <c r="E198" i="7"/>
  <c r="CH195" i="7" s="1"/>
  <c r="D198" i="7"/>
  <c r="C198" i="7"/>
  <c r="CK197" i="7"/>
  <c r="CG197" i="7"/>
  <c r="CE197" i="7"/>
  <c r="CB197" i="7"/>
  <c r="CA197" i="7"/>
  <c r="E197" i="7"/>
  <c r="CH194" i="7" s="1"/>
  <c r="D197" i="7"/>
  <c r="CG196" i="7"/>
  <c r="CB196" i="7"/>
  <c r="CA196" i="7"/>
  <c r="CG195" i="7"/>
  <c r="CB195" i="7"/>
  <c r="CA195" i="7"/>
  <c r="E195" i="7"/>
  <c r="D195" i="7"/>
  <c r="C195" i="7"/>
  <c r="CB194" i="7"/>
  <c r="CL192" i="7"/>
  <c r="CK192" i="7"/>
  <c r="CI192" i="7"/>
  <c r="CC192" i="7" s="1"/>
  <c r="CH192" i="7"/>
  <c r="CG192" i="7"/>
  <c r="CF192" i="7"/>
  <c r="CE192" i="7"/>
  <c r="CB192" i="7"/>
  <c r="CA192" i="7"/>
  <c r="CJ191" i="7"/>
  <c r="CD191" i="7" s="1"/>
  <c r="CF191" i="7"/>
  <c r="BZ191" i="7"/>
  <c r="E191" i="7"/>
  <c r="D191" i="7"/>
  <c r="C191" i="7"/>
  <c r="CJ190" i="7"/>
  <c r="CD190" i="7" s="1"/>
  <c r="CF190" i="7"/>
  <c r="BZ190" i="7"/>
  <c r="E190" i="7"/>
  <c r="D190" i="7"/>
  <c r="C190" i="7"/>
  <c r="CJ189" i="7"/>
  <c r="CD189" i="7" s="1"/>
  <c r="CF189" i="7"/>
  <c r="BZ189" i="7"/>
  <c r="E189" i="7"/>
  <c r="D189" i="7"/>
  <c r="C189" i="7"/>
  <c r="CJ188" i="7"/>
  <c r="CD188" i="7" s="1"/>
  <c r="CF188" i="7"/>
  <c r="BZ188" i="7"/>
  <c r="E188" i="7"/>
  <c r="D188" i="7"/>
  <c r="C188" i="7"/>
  <c r="CJ187" i="7"/>
  <c r="CD187" i="7" s="1"/>
  <c r="CF187" i="7"/>
  <c r="BZ187" i="7"/>
  <c r="E187" i="7"/>
  <c r="D187" i="7"/>
  <c r="C187" i="7"/>
  <c r="CJ186" i="7"/>
  <c r="CD186" i="7" s="1"/>
  <c r="CF186" i="7"/>
  <c r="BZ186" i="7"/>
  <c r="E186" i="7"/>
  <c r="D186" i="7"/>
  <c r="C186" i="7"/>
  <c r="CJ185" i="7"/>
  <c r="CD185" i="7" s="1"/>
  <c r="CF185" i="7"/>
  <c r="BZ185" i="7"/>
  <c r="E185" i="7"/>
  <c r="D185" i="7"/>
  <c r="C185" i="7"/>
  <c r="E184" i="7"/>
  <c r="D184" i="7"/>
  <c r="C184" i="7"/>
  <c r="CK184" i="7" s="1"/>
  <c r="CE184" i="7" s="1"/>
  <c r="E183" i="7"/>
  <c r="D183" i="7"/>
  <c r="C183" i="7" s="1"/>
  <c r="E182" i="7"/>
  <c r="C182" i="7" s="1"/>
  <c r="D182" i="7"/>
  <c r="E181" i="7"/>
  <c r="CF181" i="7" s="1"/>
  <c r="BZ181" i="7" s="1"/>
  <c r="D181" i="7"/>
  <c r="E180" i="7"/>
  <c r="CF180" i="7" s="1"/>
  <c r="BZ180" i="7" s="1"/>
  <c r="D180" i="7"/>
  <c r="E179" i="7"/>
  <c r="CF179" i="7" s="1"/>
  <c r="BZ179" i="7" s="1"/>
  <c r="D179" i="7"/>
  <c r="E178" i="7"/>
  <c r="CF178" i="7" s="1"/>
  <c r="BZ178" i="7" s="1"/>
  <c r="D178" i="7"/>
  <c r="E177" i="7"/>
  <c r="CF177" i="7" s="1"/>
  <c r="BZ177" i="7" s="1"/>
  <c r="D177" i="7"/>
  <c r="E176" i="7"/>
  <c r="CF176" i="7" s="1"/>
  <c r="BZ176" i="7" s="1"/>
  <c r="D176" i="7"/>
  <c r="E175" i="7"/>
  <c r="CF175" i="7" s="1"/>
  <c r="BZ175" i="7" s="1"/>
  <c r="D175" i="7"/>
  <c r="E174" i="7"/>
  <c r="CF174" i="7" s="1"/>
  <c r="BZ174" i="7" s="1"/>
  <c r="D174" i="7"/>
  <c r="C174" i="7"/>
  <c r="CI174" i="7" s="1"/>
  <c r="CC174" i="7" s="1"/>
  <c r="CE173" i="7"/>
  <c r="BZ173" i="7"/>
  <c r="E173" i="7"/>
  <c r="CF173" i="7" s="1"/>
  <c r="D173" i="7"/>
  <c r="C173" i="7"/>
  <c r="CK173" i="7" s="1"/>
  <c r="E172" i="7"/>
  <c r="C172" i="7" s="1"/>
  <c r="D172" i="7"/>
  <c r="E171" i="7"/>
  <c r="CF171" i="7" s="1"/>
  <c r="BZ171" i="7" s="1"/>
  <c r="D171" i="7"/>
  <c r="E170" i="7"/>
  <c r="CF170" i="7" s="1"/>
  <c r="BZ170" i="7" s="1"/>
  <c r="D170" i="7"/>
  <c r="E169" i="7"/>
  <c r="CF169" i="7" s="1"/>
  <c r="BZ169" i="7" s="1"/>
  <c r="D169" i="7"/>
  <c r="E168" i="7"/>
  <c r="CF168" i="7" s="1"/>
  <c r="BZ168" i="7" s="1"/>
  <c r="D168" i="7"/>
  <c r="E167" i="7"/>
  <c r="CF167" i="7" s="1"/>
  <c r="BZ167" i="7" s="1"/>
  <c r="D167" i="7"/>
  <c r="E166" i="7"/>
  <c r="CF166" i="7" s="1"/>
  <c r="BZ166" i="7" s="1"/>
  <c r="D166" i="7"/>
  <c r="E165" i="7"/>
  <c r="CF165" i="7" s="1"/>
  <c r="BZ165" i="7" s="1"/>
  <c r="D165" i="7"/>
  <c r="E164" i="7"/>
  <c r="C164" i="7" s="1"/>
  <c r="CI163" i="7"/>
  <c r="CH163" i="7"/>
  <c r="CB163" i="7" s="1"/>
  <c r="CD163" i="7"/>
  <c r="CC163" i="7"/>
  <c r="E163" i="7"/>
  <c r="CF163" i="7" s="1"/>
  <c r="BZ163" i="7" s="1"/>
  <c r="D163" i="7"/>
  <c r="C163" i="7"/>
  <c r="CJ163" i="7" s="1"/>
  <c r="CI162" i="7"/>
  <c r="CC162" i="7" s="1"/>
  <c r="CD162" i="7"/>
  <c r="BZ162" i="7"/>
  <c r="E162" i="7"/>
  <c r="CF162" i="7" s="1"/>
  <c r="D162" i="7"/>
  <c r="C162" i="7"/>
  <c r="CJ162" i="7" s="1"/>
  <c r="BZ161" i="7"/>
  <c r="E161" i="7"/>
  <c r="CF161" i="7" s="1"/>
  <c r="D161" i="7"/>
  <c r="C161" i="7"/>
  <c r="CJ161" i="7" s="1"/>
  <c r="CD161" i="7" s="1"/>
  <c r="E160" i="7"/>
  <c r="CF160" i="7" s="1"/>
  <c r="BZ160" i="7" s="1"/>
  <c r="D160" i="7"/>
  <c r="C160" i="7" s="1"/>
  <c r="CI159" i="7"/>
  <c r="CH159" i="7"/>
  <c r="CB159" i="7" s="1"/>
  <c r="CD159" i="7"/>
  <c r="CC159" i="7"/>
  <c r="E159" i="7"/>
  <c r="CF159" i="7" s="1"/>
  <c r="BZ159" i="7" s="1"/>
  <c r="D159" i="7"/>
  <c r="C159" i="7"/>
  <c r="CJ159" i="7" s="1"/>
  <c r="CI158" i="7"/>
  <c r="CC158" i="7" s="1"/>
  <c r="CD158" i="7"/>
  <c r="BZ158" i="7"/>
  <c r="E158" i="7"/>
  <c r="CF158" i="7" s="1"/>
  <c r="D158" i="7"/>
  <c r="C158" i="7"/>
  <c r="CJ158" i="7" s="1"/>
  <c r="BZ157" i="7"/>
  <c r="E157" i="7"/>
  <c r="CF157" i="7" s="1"/>
  <c r="D157" i="7"/>
  <c r="C157" i="7"/>
  <c r="CJ157" i="7" s="1"/>
  <c r="CD157" i="7" s="1"/>
  <c r="E156" i="7"/>
  <c r="CF156" i="7" s="1"/>
  <c r="BZ156" i="7" s="1"/>
  <c r="D156" i="7"/>
  <c r="C156" i="7" s="1"/>
  <c r="CI155" i="7"/>
  <c r="CH155" i="7"/>
  <c r="CB155" i="7" s="1"/>
  <c r="CD155" i="7"/>
  <c r="CC155" i="7"/>
  <c r="E155" i="7"/>
  <c r="CF155" i="7" s="1"/>
  <c r="BZ155" i="7" s="1"/>
  <c r="D155" i="7"/>
  <c r="C155" i="7"/>
  <c r="CJ155" i="7" s="1"/>
  <c r="CJ153" i="7"/>
  <c r="CD153" i="7" s="1"/>
  <c r="CF153" i="7"/>
  <c r="BZ153" i="7"/>
  <c r="E153" i="7"/>
  <c r="D153" i="7"/>
  <c r="C153" i="7"/>
  <c r="E147" i="7"/>
  <c r="C147" i="7" s="1"/>
  <c r="D147" i="7"/>
  <c r="E146" i="7"/>
  <c r="D146" i="7"/>
  <c r="C146" i="7" s="1"/>
  <c r="E145" i="7"/>
  <c r="D145" i="7"/>
  <c r="C145" i="7"/>
  <c r="E144" i="7"/>
  <c r="D144" i="7"/>
  <c r="C144" i="7" s="1"/>
  <c r="O143" i="7"/>
  <c r="N143" i="7"/>
  <c r="M143" i="7"/>
  <c r="L143" i="7"/>
  <c r="K143" i="7"/>
  <c r="J143" i="7"/>
  <c r="I143" i="7"/>
  <c r="H143" i="7"/>
  <c r="G143" i="7"/>
  <c r="F143" i="7"/>
  <c r="E142" i="7"/>
  <c r="D142" i="7"/>
  <c r="C142" i="7" s="1"/>
  <c r="E141" i="7"/>
  <c r="E143" i="7" s="1"/>
  <c r="D141" i="7"/>
  <c r="C141" i="7"/>
  <c r="E140" i="7"/>
  <c r="D140" i="7"/>
  <c r="C140" i="7"/>
  <c r="C143" i="7" s="1"/>
  <c r="P136" i="7"/>
  <c r="N136" i="7"/>
  <c r="L136" i="7"/>
  <c r="P135" i="7"/>
  <c r="O135" i="7"/>
  <c r="N135" i="7"/>
  <c r="M135" i="7"/>
  <c r="L135" i="7"/>
  <c r="K135" i="7"/>
  <c r="J135" i="7"/>
  <c r="I135" i="7"/>
  <c r="H135" i="7"/>
  <c r="G135" i="7"/>
  <c r="F135" i="7"/>
  <c r="E134" i="7"/>
  <c r="D134" i="7"/>
  <c r="C134" i="7"/>
  <c r="E133" i="7"/>
  <c r="D133" i="7"/>
  <c r="C133" i="7" s="1"/>
  <c r="E132" i="7"/>
  <c r="D132" i="7"/>
  <c r="C132" i="7" s="1"/>
  <c r="E131" i="7"/>
  <c r="D131" i="7"/>
  <c r="C131" i="7"/>
  <c r="C135" i="7" s="1"/>
  <c r="P130" i="7"/>
  <c r="O130" i="7"/>
  <c r="O136" i="7" s="1"/>
  <c r="N130" i="7"/>
  <c r="M130" i="7"/>
  <c r="M136" i="7" s="1"/>
  <c r="L130" i="7"/>
  <c r="K130" i="7"/>
  <c r="K136" i="7" s="1"/>
  <c r="J130" i="7"/>
  <c r="J136" i="7" s="1"/>
  <c r="I130" i="7"/>
  <c r="I136" i="7" s="1"/>
  <c r="H130" i="7"/>
  <c r="H136" i="7" s="1"/>
  <c r="G130" i="7"/>
  <c r="G136" i="7" s="1"/>
  <c r="F130" i="7"/>
  <c r="F136" i="7" s="1"/>
  <c r="E129" i="7"/>
  <c r="D129" i="7"/>
  <c r="C129" i="7"/>
  <c r="E128" i="7"/>
  <c r="D128" i="7"/>
  <c r="D130" i="7" s="1"/>
  <c r="C128" i="7"/>
  <c r="E127" i="7"/>
  <c r="C127" i="7" s="1"/>
  <c r="C130" i="7" s="1"/>
  <c r="D127" i="7"/>
  <c r="M122" i="7"/>
  <c r="M123" i="7" s="1"/>
  <c r="L122" i="7"/>
  <c r="L123" i="7" s="1"/>
  <c r="K122" i="7"/>
  <c r="J122" i="7"/>
  <c r="I122" i="7"/>
  <c r="I123" i="7" s="1"/>
  <c r="H122" i="7"/>
  <c r="H123" i="7" s="1"/>
  <c r="G122" i="7"/>
  <c r="F122" i="7"/>
  <c r="D122" i="7"/>
  <c r="E121" i="7"/>
  <c r="D121" i="7"/>
  <c r="C121" i="7"/>
  <c r="E120" i="7"/>
  <c r="D120" i="7"/>
  <c r="C120" i="7"/>
  <c r="E119" i="7"/>
  <c r="E122" i="7" s="1"/>
  <c r="D119" i="7"/>
  <c r="E118" i="7"/>
  <c r="D118" i="7"/>
  <c r="C118" i="7"/>
  <c r="M117" i="7"/>
  <c r="L117" i="7"/>
  <c r="K117" i="7"/>
  <c r="K123" i="7" s="1"/>
  <c r="J117" i="7"/>
  <c r="J123" i="7" s="1"/>
  <c r="I117" i="7"/>
  <c r="H117" i="7"/>
  <c r="G117" i="7"/>
  <c r="G123" i="7" s="1"/>
  <c r="F117" i="7"/>
  <c r="F123" i="7" s="1"/>
  <c r="E116" i="7"/>
  <c r="C116" i="7" s="1"/>
  <c r="D116" i="7"/>
  <c r="E115" i="7"/>
  <c r="D115" i="7"/>
  <c r="C115" i="7" s="1"/>
  <c r="E114" i="7"/>
  <c r="E117" i="7" s="1"/>
  <c r="E123" i="7" s="1"/>
  <c r="D114" i="7"/>
  <c r="D117" i="7" s="1"/>
  <c r="D123" i="7" s="1"/>
  <c r="E110" i="7"/>
  <c r="D110" i="7"/>
  <c r="C110" i="7" s="1"/>
  <c r="CA107" i="7" s="1"/>
  <c r="E109" i="7"/>
  <c r="D109" i="7"/>
  <c r="C109" i="7"/>
  <c r="E108" i="7"/>
  <c r="D108" i="7"/>
  <c r="C108" i="7" s="1"/>
  <c r="E107" i="7"/>
  <c r="D107" i="7"/>
  <c r="E106" i="7"/>
  <c r="D106" i="7"/>
  <c r="C106" i="7"/>
  <c r="E101" i="7"/>
  <c r="D101" i="7"/>
  <c r="C101" i="7"/>
  <c r="E100" i="7"/>
  <c r="C100" i="7" s="1"/>
  <c r="D100" i="7"/>
  <c r="E99" i="7"/>
  <c r="D99" i="7"/>
  <c r="C99" i="7" s="1"/>
  <c r="E98" i="7"/>
  <c r="D98" i="7"/>
  <c r="C98" i="7"/>
  <c r="E97" i="7"/>
  <c r="D97" i="7"/>
  <c r="C97" i="7"/>
  <c r="E96" i="7"/>
  <c r="C96" i="7" s="1"/>
  <c r="D96" i="7"/>
  <c r="E91" i="7"/>
  <c r="D91" i="7"/>
  <c r="C91" i="7" s="1"/>
  <c r="E90" i="7"/>
  <c r="C90" i="7" s="1"/>
  <c r="D90" i="7"/>
  <c r="E89" i="7"/>
  <c r="D89" i="7"/>
  <c r="C89" i="7" s="1"/>
  <c r="E88" i="7"/>
  <c r="D88" i="7"/>
  <c r="C88" i="7"/>
  <c r="E87" i="7"/>
  <c r="D87" i="7"/>
  <c r="C87" i="7" s="1"/>
  <c r="E86" i="7"/>
  <c r="D86" i="7"/>
  <c r="C86" i="7" s="1"/>
  <c r="E81" i="7"/>
  <c r="D81" i="7"/>
  <c r="C81" i="7"/>
  <c r="E76" i="7"/>
  <c r="D76" i="7"/>
  <c r="C76" i="7"/>
  <c r="E75" i="7"/>
  <c r="D75" i="7"/>
  <c r="E74" i="7"/>
  <c r="D74" i="7"/>
  <c r="C74" i="7"/>
  <c r="E73" i="7"/>
  <c r="D73" i="7"/>
  <c r="C73" i="7"/>
  <c r="E68" i="7"/>
  <c r="C68" i="7" s="1"/>
  <c r="D68" i="7"/>
  <c r="E66" i="7"/>
  <c r="D66" i="7"/>
  <c r="C66" i="7" s="1"/>
  <c r="E65" i="7"/>
  <c r="D65" i="7"/>
  <c r="C65" i="7"/>
  <c r="E64" i="7"/>
  <c r="D64" i="7"/>
  <c r="C64" i="7"/>
  <c r="CA59" i="7"/>
  <c r="C59" i="7"/>
  <c r="CA54" i="7"/>
  <c r="C53" i="7"/>
  <c r="CG53" i="7" s="1"/>
  <c r="CA53" i="7" s="1"/>
  <c r="O53" i="7" s="1"/>
  <c r="C52" i="7"/>
  <c r="CG52" i="7" s="1"/>
  <c r="CA52" i="7" s="1"/>
  <c r="O52" i="7" s="1"/>
  <c r="CG51" i="7"/>
  <c r="CA51" i="7" s="1"/>
  <c r="O51" i="7" s="1"/>
  <c r="C51" i="7"/>
  <c r="CG50" i="7"/>
  <c r="CA50" i="7"/>
  <c r="O50" i="7" s="1"/>
  <c r="C50" i="7"/>
  <c r="C49" i="7"/>
  <c r="CG49" i="7" s="1"/>
  <c r="CA49" i="7" s="1"/>
  <c r="O49" i="7" s="1"/>
  <c r="C48" i="7"/>
  <c r="CG48" i="7" s="1"/>
  <c r="CA48" i="7" s="1"/>
  <c r="O48" i="7" s="1"/>
  <c r="CG47" i="7"/>
  <c r="CA47" i="7" s="1"/>
  <c r="O47" i="7" s="1"/>
  <c r="C47" i="7"/>
  <c r="CG46" i="7"/>
  <c r="CA46" i="7"/>
  <c r="O46" i="7" s="1"/>
  <c r="C46" i="7"/>
  <c r="C45" i="7"/>
  <c r="CG45" i="7" s="1"/>
  <c r="CA45" i="7" s="1"/>
  <c r="O45" i="7" s="1"/>
  <c r="C44" i="7"/>
  <c r="CG44" i="7" s="1"/>
  <c r="CA44" i="7" s="1"/>
  <c r="O44" i="7" s="1"/>
  <c r="CG43" i="7"/>
  <c r="CA43" i="7" s="1"/>
  <c r="O43" i="7" s="1"/>
  <c r="C43" i="7"/>
  <c r="CG42" i="7"/>
  <c r="CA42" i="7"/>
  <c r="O42" i="7" s="1"/>
  <c r="C42" i="7"/>
  <c r="C41" i="7"/>
  <c r="CG41" i="7" s="1"/>
  <c r="CA41" i="7" s="1"/>
  <c r="O41" i="7" s="1"/>
  <c r="C40" i="7"/>
  <c r="CG40" i="7" s="1"/>
  <c r="CA40" i="7" s="1"/>
  <c r="O40" i="7" s="1"/>
  <c r="CG39" i="7"/>
  <c r="CA39" i="7" s="1"/>
  <c r="O39" i="7" s="1"/>
  <c r="C39" i="7"/>
  <c r="CG38" i="7"/>
  <c r="CA38" i="7"/>
  <c r="O38" i="7" s="1"/>
  <c r="C38" i="7"/>
  <c r="C37" i="7"/>
  <c r="CG37" i="7" s="1"/>
  <c r="CA37" i="7" s="1"/>
  <c r="O37" i="7" s="1"/>
  <c r="C36" i="7"/>
  <c r="CG36" i="7" s="1"/>
  <c r="CA36" i="7" s="1"/>
  <c r="O36" i="7" s="1"/>
  <c r="CG35" i="7"/>
  <c r="C35" i="7"/>
  <c r="N34" i="7"/>
  <c r="M34" i="7"/>
  <c r="L34" i="7"/>
  <c r="K34" i="7"/>
  <c r="J34" i="7"/>
  <c r="I34" i="7"/>
  <c r="H34" i="7"/>
  <c r="G34" i="7"/>
  <c r="F34" i="7"/>
  <c r="E34" i="7"/>
  <c r="C34" i="7" s="1"/>
  <c r="D34" i="7"/>
  <c r="CD20" i="7"/>
  <c r="C16" i="7"/>
  <c r="C15" i="7"/>
  <c r="CD14" i="7"/>
  <c r="CD13" i="7"/>
  <c r="C13" i="7"/>
  <c r="C12" i="7"/>
  <c r="CD12" i="7" s="1"/>
  <c r="CD11" i="7"/>
  <c r="C11" i="7"/>
  <c r="A5" i="7"/>
  <c r="A4" i="7"/>
  <c r="A3" i="7"/>
  <c r="A2" i="7"/>
  <c r="B317" i="9" l="1"/>
  <c r="AT166" i="9"/>
  <c r="AT181" i="9"/>
  <c r="AW201" i="9"/>
  <c r="AT175" i="9"/>
  <c r="AT165" i="9"/>
  <c r="AT170" i="9"/>
  <c r="AT167" i="9"/>
  <c r="AT169" i="9"/>
  <c r="AW199" i="9"/>
  <c r="AT176" i="9"/>
  <c r="AT171" i="9"/>
  <c r="AT168" i="9"/>
  <c r="AT179" i="9"/>
  <c r="A317" i="8"/>
  <c r="CI229" i="8"/>
  <c r="CC229" i="8" s="1"/>
  <c r="CL229" i="8"/>
  <c r="CF229" i="8" s="1"/>
  <c r="AW232" i="8" s="1"/>
  <c r="CK229" i="8"/>
  <c r="CE229" i="8" s="1"/>
  <c r="CJ229" i="8"/>
  <c r="CD229" i="8" s="1"/>
  <c r="CL208" i="8"/>
  <c r="CF208" i="8" s="1"/>
  <c r="CI208" i="8"/>
  <c r="CC208" i="8" s="1"/>
  <c r="CK208" i="8"/>
  <c r="CE208" i="8" s="1"/>
  <c r="CJ208" i="8"/>
  <c r="CD208" i="8" s="1"/>
  <c r="CK204" i="8"/>
  <c r="CE204" i="8" s="1"/>
  <c r="CL204" i="8"/>
  <c r="CF204" i="8" s="1"/>
  <c r="CJ204" i="8"/>
  <c r="CD204" i="8" s="1"/>
  <c r="CI204" i="8"/>
  <c r="CC204" i="8" s="1"/>
  <c r="AW207" i="8" s="1"/>
  <c r="CI176" i="8"/>
  <c r="CC176" i="8" s="1"/>
  <c r="CH176" i="8"/>
  <c r="CB176" i="8" s="1"/>
  <c r="CK176" i="8"/>
  <c r="CE176" i="8" s="1"/>
  <c r="CJ176" i="8"/>
  <c r="CD176" i="8" s="1"/>
  <c r="CG176" i="8"/>
  <c r="CA176" i="8" s="1"/>
  <c r="CL215" i="8"/>
  <c r="CF215" i="8" s="1"/>
  <c r="CI215" i="8"/>
  <c r="CC215" i="8" s="1"/>
  <c r="AW218" i="8" s="1"/>
  <c r="CJ215" i="8"/>
  <c r="CD215" i="8" s="1"/>
  <c r="CK215" i="8"/>
  <c r="CE215" i="8" s="1"/>
  <c r="CK222" i="8"/>
  <c r="CE222" i="8" s="1"/>
  <c r="AW225" i="8" s="1"/>
  <c r="CL222" i="8"/>
  <c r="CF222" i="8" s="1"/>
  <c r="CJ222" i="8"/>
  <c r="CD222" i="8" s="1"/>
  <c r="CI222" i="8"/>
  <c r="CC222" i="8" s="1"/>
  <c r="CI183" i="8"/>
  <c r="CC183" i="8" s="1"/>
  <c r="CH183" i="8"/>
  <c r="CB183" i="8" s="1"/>
  <c r="CK183" i="8"/>
  <c r="CE183" i="8" s="1"/>
  <c r="CJ183" i="8"/>
  <c r="CD183" i="8" s="1"/>
  <c r="CK158" i="8"/>
  <c r="CE158" i="8" s="1"/>
  <c r="CG158" i="8"/>
  <c r="CA158" i="8" s="1"/>
  <c r="CH158" i="8"/>
  <c r="CB158" i="8" s="1"/>
  <c r="CI158" i="8"/>
  <c r="CC158" i="8" s="1"/>
  <c r="CJ158" i="8"/>
  <c r="CD158" i="8" s="1"/>
  <c r="CL214" i="8"/>
  <c r="CF214" i="8" s="1"/>
  <c r="CI214" i="8"/>
  <c r="CC214" i="8" s="1"/>
  <c r="CJ214" i="8"/>
  <c r="CD214" i="8" s="1"/>
  <c r="AW217" i="8" s="1"/>
  <c r="CK214" i="8"/>
  <c r="CE214" i="8" s="1"/>
  <c r="CL206" i="8"/>
  <c r="CF206" i="8" s="1"/>
  <c r="CK206" i="8"/>
  <c r="CE206" i="8" s="1"/>
  <c r="CJ206" i="8"/>
  <c r="CD206" i="8" s="1"/>
  <c r="CI206" i="8"/>
  <c r="CC206" i="8" s="1"/>
  <c r="AW209" i="8" s="1"/>
  <c r="AT189" i="8"/>
  <c r="CI184" i="8"/>
  <c r="CC184" i="8" s="1"/>
  <c r="CH184" i="8"/>
  <c r="CB184" i="8" s="1"/>
  <c r="CJ184" i="8"/>
  <c r="CD184" i="8" s="1"/>
  <c r="CK184" i="8"/>
  <c r="CE184" i="8" s="1"/>
  <c r="CK172" i="8"/>
  <c r="CE172" i="8" s="1"/>
  <c r="CJ172" i="8"/>
  <c r="CD172" i="8" s="1"/>
  <c r="CH172" i="8"/>
  <c r="CB172" i="8" s="1"/>
  <c r="AT172" i="8" s="1"/>
  <c r="CI172" i="8"/>
  <c r="CC172" i="8" s="1"/>
  <c r="AT186" i="8"/>
  <c r="CI181" i="8"/>
  <c r="CC181" i="8" s="1"/>
  <c r="CH181" i="8"/>
  <c r="CB181" i="8" s="1"/>
  <c r="CJ181" i="8"/>
  <c r="CD181" i="8" s="1"/>
  <c r="CK181" i="8"/>
  <c r="CE181" i="8" s="1"/>
  <c r="CG181" i="8"/>
  <c r="CA181" i="8" s="1"/>
  <c r="AT191" i="8"/>
  <c r="CK161" i="8"/>
  <c r="CE161" i="8" s="1"/>
  <c r="CG161" i="8"/>
  <c r="CA161" i="8" s="1"/>
  <c r="CH161" i="8"/>
  <c r="CB161" i="8" s="1"/>
  <c r="CI161" i="8"/>
  <c r="CC161" i="8" s="1"/>
  <c r="CJ161" i="8"/>
  <c r="CD161" i="8" s="1"/>
  <c r="CK157" i="8"/>
  <c r="CE157" i="8" s="1"/>
  <c r="CG157" i="8"/>
  <c r="CA157" i="8" s="1"/>
  <c r="CH157" i="8"/>
  <c r="CB157" i="8" s="1"/>
  <c r="CI157" i="8"/>
  <c r="CC157" i="8" s="1"/>
  <c r="CJ157" i="8"/>
  <c r="CD157" i="8" s="1"/>
  <c r="E136" i="8"/>
  <c r="CL211" i="8"/>
  <c r="CF211" i="8" s="1"/>
  <c r="CI211" i="8"/>
  <c r="CC211" i="8" s="1"/>
  <c r="CK211" i="8"/>
  <c r="CE211" i="8" s="1"/>
  <c r="CJ211" i="8"/>
  <c r="CD211" i="8" s="1"/>
  <c r="CK159" i="8"/>
  <c r="CE159" i="8" s="1"/>
  <c r="CG159" i="8"/>
  <c r="CA159" i="8" s="1"/>
  <c r="CH159" i="8"/>
  <c r="CB159" i="8" s="1"/>
  <c r="CJ159" i="8"/>
  <c r="CD159" i="8" s="1"/>
  <c r="CI159" i="8"/>
  <c r="CC159" i="8" s="1"/>
  <c r="CK155" i="8"/>
  <c r="CE155" i="8" s="1"/>
  <c r="CG155" i="8"/>
  <c r="CA155" i="8" s="1"/>
  <c r="CH155" i="8"/>
  <c r="CB155" i="8" s="1"/>
  <c r="CJ155" i="8"/>
  <c r="CD155" i="8" s="1"/>
  <c r="CI155" i="8"/>
  <c r="CC155" i="8" s="1"/>
  <c r="CN150" i="8"/>
  <c r="CL153" i="8"/>
  <c r="CL207" i="8"/>
  <c r="CF207" i="8" s="1"/>
  <c r="CI207" i="8"/>
  <c r="CC207" i="8" s="1"/>
  <c r="CK207" i="8"/>
  <c r="CE207" i="8" s="1"/>
  <c r="CJ207" i="8"/>
  <c r="CD207" i="8" s="1"/>
  <c r="CK174" i="8"/>
  <c r="CE174" i="8" s="1"/>
  <c r="CJ174" i="8"/>
  <c r="CD174" i="8" s="1"/>
  <c r="CH174" i="8"/>
  <c r="CB174" i="8" s="1"/>
  <c r="CI174" i="8"/>
  <c r="CC174" i="8" s="1"/>
  <c r="AT153" i="8"/>
  <c r="CH264" i="8"/>
  <c r="CB264" i="8" s="1"/>
  <c r="CI264" i="8"/>
  <c r="CC264" i="8" s="1"/>
  <c r="AV257" i="8"/>
  <c r="CH266" i="8"/>
  <c r="CB266" i="8" s="1"/>
  <c r="AV266" i="8" s="1"/>
  <c r="CI266" i="8"/>
  <c r="CC266" i="8" s="1"/>
  <c r="CL209" i="8"/>
  <c r="CF209" i="8" s="1"/>
  <c r="CI209" i="8"/>
  <c r="CC209" i="8" s="1"/>
  <c r="CK209" i="8"/>
  <c r="CE209" i="8" s="1"/>
  <c r="CJ209" i="8"/>
  <c r="CD209" i="8" s="1"/>
  <c r="CK205" i="8"/>
  <c r="CE205" i="8" s="1"/>
  <c r="CJ205" i="8"/>
  <c r="CD205" i="8" s="1"/>
  <c r="CI205" i="8"/>
  <c r="CC205" i="8" s="1"/>
  <c r="AW208" i="8" s="1"/>
  <c r="CL205" i="8"/>
  <c r="CF205" i="8" s="1"/>
  <c r="CI180" i="8"/>
  <c r="CC180" i="8" s="1"/>
  <c r="CH180" i="8"/>
  <c r="CB180" i="8" s="1"/>
  <c r="CK180" i="8"/>
  <c r="CE180" i="8" s="1"/>
  <c r="CG180" i="8"/>
  <c r="CA180" i="8" s="1"/>
  <c r="CJ180" i="8"/>
  <c r="CD180" i="8" s="1"/>
  <c r="AT190" i="8"/>
  <c r="CI177" i="8"/>
  <c r="CC177" i="8" s="1"/>
  <c r="CH177" i="8"/>
  <c r="CB177" i="8" s="1"/>
  <c r="CJ177" i="8"/>
  <c r="CD177" i="8" s="1"/>
  <c r="CK177" i="8"/>
  <c r="CE177" i="8" s="1"/>
  <c r="CG177" i="8"/>
  <c r="CA177" i="8" s="1"/>
  <c r="AT177" i="8" s="1"/>
  <c r="CI182" i="8"/>
  <c r="CC182" i="8" s="1"/>
  <c r="CH182" i="8"/>
  <c r="CB182" i="8" s="1"/>
  <c r="CK182" i="8"/>
  <c r="CE182" i="8" s="1"/>
  <c r="CJ182" i="8"/>
  <c r="CD182" i="8" s="1"/>
  <c r="CK160" i="8"/>
  <c r="CE160" i="8" s="1"/>
  <c r="CG160" i="8"/>
  <c r="CA160" i="8" s="1"/>
  <c r="CH160" i="8"/>
  <c r="CB160" i="8" s="1"/>
  <c r="CJ160" i="8"/>
  <c r="CD160" i="8" s="1"/>
  <c r="CI160" i="8"/>
  <c r="CC160" i="8" s="1"/>
  <c r="CK156" i="8"/>
  <c r="CE156" i="8" s="1"/>
  <c r="CG156" i="8"/>
  <c r="CA156" i="8" s="1"/>
  <c r="CH156" i="8"/>
  <c r="CB156" i="8" s="1"/>
  <c r="CJ156" i="8"/>
  <c r="CD156" i="8" s="1"/>
  <c r="CI156" i="8"/>
  <c r="CC156" i="8" s="1"/>
  <c r="CJ156" i="7"/>
  <c r="CD156" i="7" s="1"/>
  <c r="CK156" i="7"/>
  <c r="CE156" i="7" s="1"/>
  <c r="CI156" i="7"/>
  <c r="CC156" i="7" s="1"/>
  <c r="CH156" i="7"/>
  <c r="CB156" i="7" s="1"/>
  <c r="CG156" i="7"/>
  <c r="CA156" i="7" s="1"/>
  <c r="AT156" i="7" s="1"/>
  <c r="AW212" i="7"/>
  <c r="AW213" i="7"/>
  <c r="AW220" i="7"/>
  <c r="AT163" i="7"/>
  <c r="C136" i="7"/>
  <c r="CK164" i="7"/>
  <c r="CE164" i="7" s="1"/>
  <c r="CG164" i="7"/>
  <c r="CA164" i="7" s="1"/>
  <c r="CH164" i="7"/>
  <c r="CB164" i="7" s="1"/>
  <c r="CJ164" i="7"/>
  <c r="CD164" i="7" s="1"/>
  <c r="CI164" i="7"/>
  <c r="CC164" i="7" s="1"/>
  <c r="CI172" i="7"/>
  <c r="CC172" i="7" s="1"/>
  <c r="CJ172" i="7"/>
  <c r="CD172" i="7" s="1"/>
  <c r="CH172" i="7"/>
  <c r="CB172" i="7" s="1"/>
  <c r="CK172" i="7"/>
  <c r="CE172" i="7" s="1"/>
  <c r="CK182" i="7"/>
  <c r="CE182" i="7" s="1"/>
  <c r="CJ182" i="7"/>
  <c r="CD182" i="7" s="1"/>
  <c r="CI182" i="7"/>
  <c r="CC182" i="7" s="1"/>
  <c r="CH182" i="7"/>
  <c r="CB182" i="7" s="1"/>
  <c r="AW211" i="7"/>
  <c r="AW219" i="7"/>
  <c r="CJ160" i="7"/>
  <c r="CD160" i="7" s="1"/>
  <c r="CK160" i="7"/>
  <c r="CE160" i="7" s="1"/>
  <c r="CI160" i="7"/>
  <c r="CC160" i="7" s="1"/>
  <c r="CH160" i="7"/>
  <c r="CB160" i="7" s="1"/>
  <c r="CG160" i="7"/>
  <c r="CA160" i="7" s="1"/>
  <c r="AT160" i="7" s="1"/>
  <c r="CK183" i="7"/>
  <c r="CE183" i="7" s="1"/>
  <c r="CJ183" i="7"/>
  <c r="CD183" i="7" s="1"/>
  <c r="CI183" i="7"/>
  <c r="CC183" i="7" s="1"/>
  <c r="CH183" i="7"/>
  <c r="CB183" i="7" s="1"/>
  <c r="AW207" i="7"/>
  <c r="E130" i="7"/>
  <c r="E136" i="7" s="1"/>
  <c r="D135" i="7"/>
  <c r="D136" i="7" s="1"/>
  <c r="CK157" i="7"/>
  <c r="CE157" i="7" s="1"/>
  <c r="CK161" i="7"/>
  <c r="CE161" i="7" s="1"/>
  <c r="CH174" i="7"/>
  <c r="CB174" i="7" s="1"/>
  <c r="AT174" i="7" s="1"/>
  <c r="CJ184" i="7"/>
  <c r="CD184" i="7" s="1"/>
  <c r="AT187" i="7"/>
  <c r="AT191" i="7"/>
  <c r="AW221" i="7"/>
  <c r="CJ226" i="7"/>
  <c r="CD226" i="7" s="1"/>
  <c r="CK226" i="7"/>
  <c r="CE226" i="7" s="1"/>
  <c r="CI226" i="7"/>
  <c r="CC226" i="7" s="1"/>
  <c r="AW229" i="7" s="1"/>
  <c r="C233" i="7"/>
  <c r="CH230" i="7"/>
  <c r="CB230" i="7" s="1"/>
  <c r="CG230" i="7"/>
  <c r="CA230" i="7" s="1"/>
  <c r="CI264" i="7"/>
  <c r="CC264" i="7" s="1"/>
  <c r="CH264" i="7"/>
  <c r="CB264" i="7" s="1"/>
  <c r="AV264" i="7" s="1"/>
  <c r="AV271" i="7"/>
  <c r="CG281" i="7"/>
  <c r="CA281" i="7" s="1"/>
  <c r="CJ281" i="7"/>
  <c r="CD281" i="7" s="1"/>
  <c r="CI281" i="7"/>
  <c r="CC281" i="7" s="1"/>
  <c r="CK153" i="7"/>
  <c r="CE153" i="7" s="1"/>
  <c r="CG153" i="7"/>
  <c r="CA153" i="7" s="1"/>
  <c r="AT153" i="7" s="1"/>
  <c r="CN150" i="7"/>
  <c r="CL153" i="7"/>
  <c r="CG157" i="7"/>
  <c r="CA157" i="7" s="1"/>
  <c r="AT157" i="7" s="1"/>
  <c r="CK158" i="7"/>
  <c r="CE158" i="7" s="1"/>
  <c r="CG161" i="7"/>
  <c r="CA161" i="7" s="1"/>
  <c r="CK162" i="7"/>
  <c r="CE162" i="7" s="1"/>
  <c r="CF172" i="7"/>
  <c r="BZ172" i="7" s="1"/>
  <c r="CH173" i="7"/>
  <c r="CB173" i="7" s="1"/>
  <c r="AT173" i="7" s="1"/>
  <c r="CJ174" i="7"/>
  <c r="CD174" i="7" s="1"/>
  <c r="CK185" i="7"/>
  <c r="CE185" i="7" s="1"/>
  <c r="CG185" i="7"/>
  <c r="CA185" i="7" s="1"/>
  <c r="AT185" i="7" s="1"/>
  <c r="CK186" i="7"/>
  <c r="CE186" i="7" s="1"/>
  <c r="AT186" i="7" s="1"/>
  <c r="CG186" i="7"/>
  <c r="CA186" i="7" s="1"/>
  <c r="CK187" i="7"/>
  <c r="CE187" i="7" s="1"/>
  <c r="CG187" i="7"/>
  <c r="CA187" i="7" s="1"/>
  <c r="CK188" i="7"/>
  <c r="CE188" i="7" s="1"/>
  <c r="CG188" i="7"/>
  <c r="CA188" i="7" s="1"/>
  <c r="AT188" i="7" s="1"/>
  <c r="CK189" i="7"/>
  <c r="CE189" i="7" s="1"/>
  <c r="CG189" i="7"/>
  <c r="CA189" i="7" s="1"/>
  <c r="AT189" i="7" s="1"/>
  <c r="CK190" i="7"/>
  <c r="CE190" i="7" s="1"/>
  <c r="AT190" i="7" s="1"/>
  <c r="CG190" i="7"/>
  <c r="CA190" i="7" s="1"/>
  <c r="CK191" i="7"/>
  <c r="CE191" i="7" s="1"/>
  <c r="CG191" i="7"/>
  <c r="CA191" i="7" s="1"/>
  <c r="CL195" i="7"/>
  <c r="CF195" i="7" s="1"/>
  <c r="CJ195" i="7"/>
  <c r="CD195" i="7" s="1"/>
  <c r="CL197" i="7"/>
  <c r="CF197" i="7" s="1"/>
  <c r="CI197" i="7"/>
  <c r="CC197" i="7" s="1"/>
  <c r="CH200" i="7"/>
  <c r="CB200" i="7" s="1"/>
  <c r="C203" i="7"/>
  <c r="CG200" i="7"/>
  <c r="CA200" i="7" s="1"/>
  <c r="CL226" i="7"/>
  <c r="CF226" i="7" s="1"/>
  <c r="C228" i="7"/>
  <c r="CH225" i="7"/>
  <c r="CB225" i="7" s="1"/>
  <c r="CG227" i="7"/>
  <c r="CA227" i="7" s="1"/>
  <c r="C230" i="7"/>
  <c r="CH227" i="7"/>
  <c r="CB227" i="7" s="1"/>
  <c r="CI268" i="7"/>
  <c r="CC268" i="7" s="1"/>
  <c r="CH268" i="7"/>
  <c r="CB268" i="7" s="1"/>
  <c r="CG277" i="7"/>
  <c r="CA277" i="7" s="1"/>
  <c r="CH277" i="7"/>
  <c r="CB277" i="7" s="1"/>
  <c r="C114" i="7"/>
  <c r="C117" i="7" s="1"/>
  <c r="E135" i="7"/>
  <c r="CH153" i="7"/>
  <c r="CB153" i="7" s="1"/>
  <c r="CK155" i="7"/>
  <c r="CE155" i="7" s="1"/>
  <c r="CH157" i="7"/>
  <c r="CB157" i="7" s="1"/>
  <c r="CG158" i="7"/>
  <c r="CA158" i="7" s="1"/>
  <c r="CK159" i="7"/>
  <c r="CE159" i="7" s="1"/>
  <c r="CH161" i="7"/>
  <c r="CB161" i="7" s="1"/>
  <c r="AT161" i="7" s="1"/>
  <c r="CG162" i="7"/>
  <c r="CA162" i="7" s="1"/>
  <c r="CK163" i="7"/>
  <c r="CE163" i="7" s="1"/>
  <c r="CF164" i="7"/>
  <c r="BZ164" i="7" s="1"/>
  <c r="C165" i="7"/>
  <c r="C166" i="7"/>
  <c r="C167" i="7"/>
  <c r="C168" i="7"/>
  <c r="C169" i="7"/>
  <c r="C170" i="7"/>
  <c r="C171" i="7"/>
  <c r="CI173" i="7"/>
  <c r="CC173" i="7" s="1"/>
  <c r="CK174" i="7"/>
  <c r="CE174" i="7" s="1"/>
  <c r="C176" i="7"/>
  <c r="C177" i="7"/>
  <c r="C178" i="7"/>
  <c r="C179" i="7"/>
  <c r="C180" i="7"/>
  <c r="C181" i="7"/>
  <c r="CH184" i="7"/>
  <c r="CB184" i="7" s="1"/>
  <c r="CH185" i="7"/>
  <c r="CB185" i="7" s="1"/>
  <c r="CH186" i="7"/>
  <c r="CB186" i="7" s="1"/>
  <c r="CH187" i="7"/>
  <c r="CB187" i="7" s="1"/>
  <c r="CH188" i="7"/>
  <c r="CB188" i="7" s="1"/>
  <c r="CH189" i="7"/>
  <c r="CB189" i="7" s="1"/>
  <c r="CH190" i="7"/>
  <c r="CB190" i="7" s="1"/>
  <c r="CH191" i="7"/>
  <c r="CB191" i="7" s="1"/>
  <c r="CJ192" i="7"/>
  <c r="CD192" i="7" s="1"/>
  <c r="CI195" i="7"/>
  <c r="CC195" i="7" s="1"/>
  <c r="AW198" i="7" s="1"/>
  <c r="CH199" i="7"/>
  <c r="CB199" i="7" s="1"/>
  <c r="C202" i="7"/>
  <c r="CH201" i="7"/>
  <c r="CB201" i="7" s="1"/>
  <c r="C204" i="7"/>
  <c r="CG201" i="7"/>
  <c r="CA201" i="7" s="1"/>
  <c r="CI218" i="7"/>
  <c r="CC218" i="7" s="1"/>
  <c r="CJ218" i="7"/>
  <c r="CD218" i="7" s="1"/>
  <c r="C222" i="7"/>
  <c r="CH219" i="7"/>
  <c r="CB219" i="7" s="1"/>
  <c r="CJ223" i="7"/>
  <c r="CD223" i="7" s="1"/>
  <c r="CL223" i="7"/>
  <c r="CF223" i="7" s="1"/>
  <c r="CK223" i="7"/>
  <c r="CE223" i="7" s="1"/>
  <c r="CI223" i="7"/>
  <c r="CC223" i="7" s="1"/>
  <c r="AW226" i="7" s="1"/>
  <c r="AV256" i="7"/>
  <c r="AV268" i="7"/>
  <c r="CA35" i="7"/>
  <c r="O35" i="7" s="1"/>
  <c r="C75" i="7"/>
  <c r="C107" i="7"/>
  <c r="C119" i="7"/>
  <c r="C122" i="7" s="1"/>
  <c r="D143" i="7"/>
  <c r="CI153" i="7"/>
  <c r="CC153" i="7" s="1"/>
  <c r="CG155" i="7"/>
  <c r="CA155" i="7" s="1"/>
  <c r="AT155" i="7" s="1"/>
  <c r="CI157" i="7"/>
  <c r="CC157" i="7" s="1"/>
  <c r="CH158" i="7"/>
  <c r="CB158" i="7" s="1"/>
  <c r="CG159" i="7"/>
  <c r="CA159" i="7" s="1"/>
  <c r="AT159" i="7" s="1"/>
  <c r="CI161" i="7"/>
  <c r="CC161" i="7" s="1"/>
  <c r="CH162" i="7"/>
  <c r="CB162" i="7" s="1"/>
  <c r="CG163" i="7"/>
  <c r="CA163" i="7" s="1"/>
  <c r="CJ173" i="7"/>
  <c r="CD173" i="7" s="1"/>
  <c r="C175" i="7"/>
  <c r="CI184" i="7"/>
  <c r="CC184" i="7" s="1"/>
  <c r="CI185" i="7"/>
  <c r="CC185" i="7" s="1"/>
  <c r="CI186" i="7"/>
  <c r="CC186" i="7" s="1"/>
  <c r="CI187" i="7"/>
  <c r="CC187" i="7" s="1"/>
  <c r="CI188" i="7"/>
  <c r="CC188" i="7" s="1"/>
  <c r="CI189" i="7"/>
  <c r="CC189" i="7" s="1"/>
  <c r="CI190" i="7"/>
  <c r="CC190" i="7" s="1"/>
  <c r="CI191" i="7"/>
  <c r="CC191" i="7" s="1"/>
  <c r="CG194" i="7"/>
  <c r="CA194" i="7" s="1"/>
  <c r="CK195" i="7"/>
  <c r="CE195" i="7" s="1"/>
  <c r="C197" i="7"/>
  <c r="CJ197" i="7"/>
  <c r="CD197" i="7" s="1"/>
  <c r="AW200" i="7" s="1"/>
  <c r="C199" i="7"/>
  <c r="CH198" i="7"/>
  <c r="CB198" i="7" s="1"/>
  <c r="C201" i="7"/>
  <c r="CH202" i="7"/>
  <c r="CB202" i="7" s="1"/>
  <c r="C205" i="7"/>
  <c r="CG202" i="7"/>
  <c r="CA202" i="7" s="1"/>
  <c r="CL218" i="7"/>
  <c r="CF218" i="7" s="1"/>
  <c r="CJ220" i="7"/>
  <c r="CD220" i="7" s="1"/>
  <c r="CK220" i="7"/>
  <c r="CE220" i="7" s="1"/>
  <c r="AW223" i="7" s="1"/>
  <c r="CL220" i="7"/>
  <c r="CF220" i="7" s="1"/>
  <c r="CI220" i="7"/>
  <c r="CC220" i="7" s="1"/>
  <c r="CJ221" i="7"/>
  <c r="CD221" i="7" s="1"/>
  <c r="CI221" i="7"/>
  <c r="CC221" i="7" s="1"/>
  <c r="AW224" i="7" s="1"/>
  <c r="CL221" i="7"/>
  <c r="CF221" i="7" s="1"/>
  <c r="CI255" i="7"/>
  <c r="CC255" i="7" s="1"/>
  <c r="AV255" i="7" s="1"/>
  <c r="AV260" i="7"/>
  <c r="CI263" i="7"/>
  <c r="CC263" i="7" s="1"/>
  <c r="AV263" i="7" s="1"/>
  <c r="CH263" i="7"/>
  <c r="CB263" i="7" s="1"/>
  <c r="CI267" i="7"/>
  <c r="CC267" i="7" s="1"/>
  <c r="CH267" i="7"/>
  <c r="CB267" i="7" s="1"/>
  <c r="AV267" i="7" s="1"/>
  <c r="CI277" i="7"/>
  <c r="CC277" i="7" s="1"/>
  <c r="CG280" i="7"/>
  <c r="CA280" i="7" s="1"/>
  <c r="CI280" i="7"/>
  <c r="CC280" i="7" s="1"/>
  <c r="CH280" i="7"/>
  <c r="CB280" i="7" s="1"/>
  <c r="CJ280" i="7"/>
  <c r="CD280" i="7" s="1"/>
  <c r="CH281" i="7"/>
  <c r="CB281" i="7" s="1"/>
  <c r="CJ224" i="7"/>
  <c r="CD224" i="7" s="1"/>
  <c r="CK224" i="7"/>
  <c r="CE224" i="7" s="1"/>
  <c r="AW227" i="7" s="1"/>
  <c r="CJ229" i="7"/>
  <c r="CD229" i="7" s="1"/>
  <c r="CI229" i="7"/>
  <c r="CC229" i="7" s="1"/>
  <c r="CI258" i="7"/>
  <c r="CC258" i="7" s="1"/>
  <c r="CH258" i="7"/>
  <c r="CB258" i="7" s="1"/>
  <c r="AV258" i="7" s="1"/>
  <c r="AV265" i="7"/>
  <c r="CH279" i="7"/>
  <c r="CB279" i="7" s="1"/>
  <c r="CI279" i="7"/>
  <c r="CC279" i="7" s="1"/>
  <c r="CG279" i="7"/>
  <c r="CA279" i="7" s="1"/>
  <c r="CD15" i="7"/>
  <c r="CI203" i="7"/>
  <c r="CC203" i="7" s="1"/>
  <c r="AW206" i="7" s="1"/>
  <c r="CI204" i="7"/>
  <c r="CC204" i="7" s="1"/>
  <c r="CI205" i="7"/>
  <c r="CC205" i="7" s="1"/>
  <c r="AW208" i="7" s="1"/>
  <c r="CJ206" i="7"/>
  <c r="CD206" i="7" s="1"/>
  <c r="AW209" i="7" s="1"/>
  <c r="CJ207" i="7"/>
  <c r="CD207" i="7" s="1"/>
  <c r="AW210" i="7" s="1"/>
  <c r="CJ208" i="7"/>
  <c r="CD208" i="7" s="1"/>
  <c r="CJ209" i="7"/>
  <c r="CD209" i="7" s="1"/>
  <c r="CJ210" i="7"/>
  <c r="CD210" i="7" s="1"/>
  <c r="CJ211" i="7"/>
  <c r="CD211" i="7" s="1"/>
  <c r="AW214" i="7" s="1"/>
  <c r="CJ212" i="7"/>
  <c r="CD212" i="7" s="1"/>
  <c r="AW215" i="7" s="1"/>
  <c r="CJ213" i="7"/>
  <c r="CD213" i="7" s="1"/>
  <c r="AW216" i="7" s="1"/>
  <c r="CJ214" i="7"/>
  <c r="CD214" i="7" s="1"/>
  <c r="AW217" i="7" s="1"/>
  <c r="CJ215" i="7"/>
  <c r="CD215" i="7" s="1"/>
  <c r="AW218" i="7" s="1"/>
  <c r="CJ216" i="7"/>
  <c r="CD216" i="7" s="1"/>
  <c r="CJ217" i="7"/>
  <c r="CD217" i="7" s="1"/>
  <c r="CH224" i="7"/>
  <c r="CB224" i="7" s="1"/>
  <c r="CG229" i="7"/>
  <c r="CA229" i="7" s="1"/>
  <c r="AW232" i="7" s="1"/>
  <c r="CJ228" i="7"/>
  <c r="CD228" i="7" s="1"/>
  <c r="AW231" i="7" s="1"/>
  <c r="CK228" i="7"/>
  <c r="CE228" i="7" s="1"/>
  <c r="C240" i="7"/>
  <c r="CI259" i="7"/>
  <c r="CC259" i="7" s="1"/>
  <c r="AV259" i="7" s="1"/>
  <c r="CJ279" i="7"/>
  <c r="CD279" i="7" s="1"/>
  <c r="C282" i="7"/>
  <c r="C248" i="7"/>
  <c r="AV269" i="7"/>
  <c r="C278" i="7"/>
  <c r="C283" i="7"/>
  <c r="D296" i="6"/>
  <c r="C296" i="6"/>
  <c r="B296" i="6"/>
  <c r="D295" i="6"/>
  <c r="B295" i="6" s="1"/>
  <c r="C295" i="6"/>
  <c r="E290" i="6"/>
  <c r="D290" i="6"/>
  <c r="C290" i="6" s="1"/>
  <c r="E289" i="6"/>
  <c r="C289" i="6" s="1"/>
  <c r="D289" i="6"/>
  <c r="E288" i="6"/>
  <c r="D288" i="6"/>
  <c r="C288" i="6" s="1"/>
  <c r="CD283" i="6"/>
  <c r="E283" i="6"/>
  <c r="D283" i="6"/>
  <c r="CD282" i="6"/>
  <c r="E282" i="6"/>
  <c r="D282" i="6"/>
  <c r="C282" i="6" s="1"/>
  <c r="CH282" i="6" s="1"/>
  <c r="CH281" i="6"/>
  <c r="CB281" i="6" s="1"/>
  <c r="E281" i="6"/>
  <c r="C281" i="6" s="1"/>
  <c r="CG281" i="6" s="1"/>
  <c r="CA281" i="6" s="1"/>
  <c r="D281" i="6"/>
  <c r="CH280" i="6"/>
  <c r="CB280" i="6" s="1"/>
  <c r="E280" i="6"/>
  <c r="D280" i="6"/>
  <c r="C280" i="6" s="1"/>
  <c r="E279" i="6"/>
  <c r="C279" i="6" s="1"/>
  <c r="CH279" i="6" s="1"/>
  <c r="CB279" i="6" s="1"/>
  <c r="D279" i="6"/>
  <c r="E278" i="6"/>
  <c r="D278" i="6"/>
  <c r="C278" i="6" s="1"/>
  <c r="CH278" i="6" s="1"/>
  <c r="CB278" i="6" s="1"/>
  <c r="E277" i="6"/>
  <c r="C277" i="6" s="1"/>
  <c r="D277" i="6"/>
  <c r="CG276" i="6"/>
  <c r="CA276" i="6"/>
  <c r="E276" i="6"/>
  <c r="C276" i="6"/>
  <c r="CG271" i="6"/>
  <c r="CA271" i="6" s="1"/>
  <c r="E271" i="6"/>
  <c r="C271" i="6" s="1"/>
  <c r="D271" i="6"/>
  <c r="CG270" i="6"/>
  <c r="CA270" i="6" s="1"/>
  <c r="CC270" i="6"/>
  <c r="E270" i="6"/>
  <c r="D270" i="6"/>
  <c r="C270" i="6" s="1"/>
  <c r="CI270" i="6" s="1"/>
  <c r="CG269" i="6"/>
  <c r="CA269" i="6" s="1"/>
  <c r="E269" i="6"/>
  <c r="D269" i="6"/>
  <c r="CG268" i="6"/>
  <c r="CA268" i="6" s="1"/>
  <c r="E268" i="6"/>
  <c r="C268" i="6" s="1"/>
  <c r="D268" i="6"/>
  <c r="CG267" i="6"/>
  <c r="CA267" i="6"/>
  <c r="E267" i="6"/>
  <c r="D267" i="6"/>
  <c r="C267" i="6" s="1"/>
  <c r="CG266" i="6"/>
  <c r="CA266" i="6" s="1"/>
  <c r="E266" i="6"/>
  <c r="D266" i="6"/>
  <c r="C266" i="6"/>
  <c r="CH266" i="6" s="1"/>
  <c r="CB266" i="6" s="1"/>
  <c r="CG265" i="6"/>
  <c r="CA265" i="6" s="1"/>
  <c r="E265" i="6"/>
  <c r="D265" i="6"/>
  <c r="C265" i="6"/>
  <c r="CG264" i="6"/>
  <c r="CA264" i="6"/>
  <c r="E264" i="6"/>
  <c r="D264" i="6"/>
  <c r="C264" i="6" s="1"/>
  <c r="CG263" i="6"/>
  <c r="CA263" i="6"/>
  <c r="E263" i="6"/>
  <c r="C263" i="6" s="1"/>
  <c r="D263" i="6"/>
  <c r="CG262" i="6"/>
  <c r="CA262" i="6"/>
  <c r="E262" i="6"/>
  <c r="C262" i="6" s="1"/>
  <c r="CI262" i="6" s="1"/>
  <c r="CC262" i="6" s="1"/>
  <c r="CG261" i="6"/>
  <c r="CA261" i="6" s="1"/>
  <c r="E261" i="6"/>
  <c r="C261" i="6" s="1"/>
  <c r="CG260" i="6"/>
  <c r="CC260" i="6"/>
  <c r="CA260" i="6"/>
  <c r="E260" i="6"/>
  <c r="C260" i="6" s="1"/>
  <c r="CI260" i="6" s="1"/>
  <c r="CG259" i="6"/>
  <c r="CA259" i="6" s="1"/>
  <c r="E259" i="6"/>
  <c r="C259" i="6"/>
  <c r="CI259" i="6" s="1"/>
  <c r="CC259" i="6" s="1"/>
  <c r="CG258" i="6"/>
  <c r="CA258" i="6" s="1"/>
  <c r="E258" i="6"/>
  <c r="C258" i="6" s="1"/>
  <c r="CH258" i="6" s="1"/>
  <c r="CB258" i="6" s="1"/>
  <c r="CG257" i="6"/>
  <c r="CA257" i="6" s="1"/>
  <c r="E257" i="6"/>
  <c r="C257" i="6" s="1"/>
  <c r="CH257" i="6" s="1"/>
  <c r="CB257" i="6" s="1"/>
  <c r="CG256" i="6"/>
  <c r="CA256" i="6" s="1"/>
  <c r="E256" i="6"/>
  <c r="C256" i="6" s="1"/>
  <c r="CG255" i="6"/>
  <c r="CA255" i="6"/>
  <c r="E255" i="6"/>
  <c r="C255" i="6" s="1"/>
  <c r="CG254" i="6"/>
  <c r="CA254" i="6" s="1"/>
  <c r="E254" i="6"/>
  <c r="C254" i="6"/>
  <c r="CI254" i="6" s="1"/>
  <c r="CC254" i="6" s="1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D253" i="6" s="1"/>
  <c r="G253" i="6"/>
  <c r="E253" i="6" s="1"/>
  <c r="F253" i="6"/>
  <c r="E248" i="6"/>
  <c r="D248" i="6"/>
  <c r="C248" i="6"/>
  <c r="E247" i="6"/>
  <c r="D247" i="6"/>
  <c r="E246" i="6"/>
  <c r="D246" i="6"/>
  <c r="E245" i="6"/>
  <c r="D245" i="6"/>
  <c r="C245" i="6"/>
  <c r="E240" i="6"/>
  <c r="D240" i="6"/>
  <c r="E239" i="6"/>
  <c r="D239" i="6"/>
  <c r="E238" i="6"/>
  <c r="D238" i="6"/>
  <c r="E237" i="6"/>
  <c r="D237" i="6"/>
  <c r="E233" i="6"/>
  <c r="CH230" i="6" s="1"/>
  <c r="CB230" i="6" s="1"/>
  <c r="D233" i="6"/>
  <c r="E232" i="6"/>
  <c r="CH229" i="6" s="1"/>
  <c r="D232" i="6"/>
  <c r="C232" i="6"/>
  <c r="E231" i="6"/>
  <c r="D231" i="6"/>
  <c r="E230" i="6"/>
  <c r="CH227" i="6" s="1"/>
  <c r="CB227" i="6" s="1"/>
  <c r="D230" i="6"/>
  <c r="CG229" i="6"/>
  <c r="CA229" i="6" s="1"/>
  <c r="CB229" i="6"/>
  <c r="E229" i="6"/>
  <c r="D229" i="6"/>
  <c r="E228" i="6"/>
  <c r="D228" i="6"/>
  <c r="C228" i="6" s="1"/>
  <c r="CG227" i="6"/>
  <c r="CA227" i="6" s="1"/>
  <c r="E227" i="6"/>
  <c r="D227" i="6"/>
  <c r="E226" i="6"/>
  <c r="CH223" i="6" s="1"/>
  <c r="CB223" i="6" s="1"/>
  <c r="D226" i="6"/>
  <c r="E225" i="6"/>
  <c r="D225" i="6"/>
  <c r="E224" i="6"/>
  <c r="CG221" i="6" s="1"/>
  <c r="D224" i="6"/>
  <c r="C224" i="6"/>
  <c r="E223" i="6"/>
  <c r="D223" i="6"/>
  <c r="E222" i="6"/>
  <c r="D222" i="6"/>
  <c r="C222" i="6" s="1"/>
  <c r="CA221" i="6"/>
  <c r="E221" i="6"/>
  <c r="CG218" i="6" s="1"/>
  <c r="CA218" i="6" s="1"/>
  <c r="D221" i="6"/>
  <c r="E220" i="6"/>
  <c r="CG217" i="6" s="1"/>
  <c r="D220" i="6"/>
  <c r="C220" i="6" s="1"/>
  <c r="CH219" i="6"/>
  <c r="CB219" i="6" s="1"/>
  <c r="CG219" i="6"/>
  <c r="CA219" i="6"/>
  <c r="E219" i="6"/>
  <c r="D219" i="6"/>
  <c r="C219" i="6" s="1"/>
  <c r="CH218" i="6"/>
  <c r="CB218" i="6" s="1"/>
  <c r="E218" i="6"/>
  <c r="D218" i="6"/>
  <c r="C218" i="6"/>
  <c r="CL217" i="6"/>
  <c r="CF217" i="6" s="1"/>
  <c r="CA217" i="6"/>
  <c r="E217" i="6"/>
  <c r="CH214" i="6" s="1"/>
  <c r="CB214" i="6" s="1"/>
  <c r="D217" i="6"/>
  <c r="CJ216" i="6"/>
  <c r="CD216" i="6" s="1"/>
  <c r="CH216" i="6"/>
  <c r="CB216" i="6" s="1"/>
  <c r="CG216" i="6"/>
  <c r="CA216" i="6" s="1"/>
  <c r="E216" i="6"/>
  <c r="CG213" i="6" s="1"/>
  <c r="CA213" i="6" s="1"/>
  <c r="D216" i="6"/>
  <c r="C216" i="6" s="1"/>
  <c r="CL213" i="6" s="1"/>
  <c r="CF213" i="6" s="1"/>
  <c r="CL215" i="6"/>
  <c r="CF215" i="6" s="1"/>
  <c r="CH215" i="6"/>
  <c r="CB215" i="6" s="1"/>
  <c r="CG215" i="6"/>
  <c r="CA215" i="6"/>
  <c r="E215" i="6"/>
  <c r="CH212" i="6" s="1"/>
  <c r="CB212" i="6" s="1"/>
  <c r="D215" i="6"/>
  <c r="E214" i="6"/>
  <c r="CH211" i="6" s="1"/>
  <c r="D214" i="6"/>
  <c r="C214" i="6"/>
  <c r="CH213" i="6"/>
  <c r="CB213" i="6" s="1"/>
  <c r="E213" i="6"/>
  <c r="CG210" i="6" s="1"/>
  <c r="CA210" i="6" s="1"/>
  <c r="D213" i="6"/>
  <c r="C213" i="6" s="1"/>
  <c r="CJ210" i="6" s="1"/>
  <c r="CD210" i="6" s="1"/>
  <c r="E212" i="6"/>
  <c r="D212" i="6"/>
  <c r="C212" i="6"/>
  <c r="CL209" i="6" s="1"/>
  <c r="CF209" i="6" s="1"/>
  <c r="CL211" i="6"/>
  <c r="CF211" i="6" s="1"/>
  <c r="CG211" i="6"/>
  <c r="CB211" i="6"/>
  <c r="CA211" i="6"/>
  <c r="E211" i="6"/>
  <c r="D211" i="6"/>
  <c r="C211" i="6" s="1"/>
  <c r="CH210" i="6"/>
  <c r="CB210" i="6"/>
  <c r="E210" i="6"/>
  <c r="D210" i="6"/>
  <c r="C210" i="6"/>
  <c r="CL207" i="6" s="1"/>
  <c r="CF207" i="6" s="1"/>
  <c r="CH209" i="6"/>
  <c r="CG209" i="6"/>
  <c r="CB209" i="6"/>
  <c r="CA209" i="6"/>
  <c r="E209" i="6"/>
  <c r="CG206" i="6" s="1"/>
  <c r="CA206" i="6" s="1"/>
  <c r="D209" i="6"/>
  <c r="CJ208" i="6"/>
  <c r="CD208" i="6" s="1"/>
  <c r="CH208" i="6"/>
  <c r="CB208" i="6" s="1"/>
  <c r="CG208" i="6"/>
  <c r="CA208" i="6"/>
  <c r="E208" i="6"/>
  <c r="CH205" i="6" s="1"/>
  <c r="CB205" i="6" s="1"/>
  <c r="D208" i="6"/>
  <c r="CH207" i="6"/>
  <c r="CB207" i="6" s="1"/>
  <c r="CG207" i="6"/>
  <c r="CA207" i="6" s="1"/>
  <c r="E207" i="6"/>
  <c r="CG204" i="6" s="1"/>
  <c r="CA204" i="6" s="1"/>
  <c r="D207" i="6"/>
  <c r="C207" i="6" s="1"/>
  <c r="CH206" i="6"/>
  <c r="CB206" i="6" s="1"/>
  <c r="E206" i="6"/>
  <c r="CH203" i="6" s="1"/>
  <c r="CB203" i="6" s="1"/>
  <c r="C206" i="6"/>
  <c r="E205" i="6"/>
  <c r="D205" i="6"/>
  <c r="C205" i="6"/>
  <c r="CH204" i="6"/>
  <c r="CB204" i="6" s="1"/>
  <c r="E204" i="6"/>
  <c r="CH201" i="6" s="1"/>
  <c r="CB201" i="6" s="1"/>
  <c r="D204" i="6"/>
  <c r="C204" i="6"/>
  <c r="CI203" i="6"/>
  <c r="CC203" i="6"/>
  <c r="E203" i="6"/>
  <c r="D203" i="6"/>
  <c r="CI202" i="6"/>
  <c r="CC202" i="6" s="1"/>
  <c r="CH202" i="6"/>
  <c r="CB202" i="6" s="1"/>
  <c r="CG202" i="6"/>
  <c r="CA202" i="6"/>
  <c r="E202" i="6"/>
  <c r="CH199" i="6" s="1"/>
  <c r="CB199" i="6" s="1"/>
  <c r="D202" i="6"/>
  <c r="CG201" i="6"/>
  <c r="CA201" i="6" s="1"/>
  <c r="E201" i="6"/>
  <c r="CH198" i="6" s="1"/>
  <c r="CB198" i="6" s="1"/>
  <c r="D201" i="6"/>
  <c r="C201" i="6" s="1"/>
  <c r="CI198" i="6" s="1"/>
  <c r="CC198" i="6" s="1"/>
  <c r="CH200" i="6"/>
  <c r="CB200" i="6" s="1"/>
  <c r="CG200" i="6"/>
  <c r="CA200" i="6" s="1"/>
  <c r="E200" i="6"/>
  <c r="CG197" i="6" s="1"/>
  <c r="CA197" i="6" s="1"/>
  <c r="D200" i="6"/>
  <c r="E199" i="6"/>
  <c r="D199" i="6"/>
  <c r="E198" i="6"/>
  <c r="CH195" i="6" s="1"/>
  <c r="CB195" i="6" s="1"/>
  <c r="D198" i="6"/>
  <c r="CH197" i="6"/>
  <c r="CB197" i="6" s="1"/>
  <c r="E197" i="6"/>
  <c r="CH194" i="6" s="1"/>
  <c r="CB194" i="6" s="1"/>
  <c r="D197" i="6"/>
  <c r="C197" i="6" s="1"/>
  <c r="CG196" i="6"/>
  <c r="CA196" i="6" s="1"/>
  <c r="E195" i="6"/>
  <c r="D195" i="6"/>
  <c r="CK194" i="6"/>
  <c r="CE194" i="6" s="1"/>
  <c r="CG194" i="6"/>
  <c r="CA194" i="6"/>
  <c r="CG192" i="6"/>
  <c r="CA192" i="6" s="1"/>
  <c r="E191" i="6"/>
  <c r="CF191" i="6" s="1"/>
  <c r="BZ191" i="6" s="1"/>
  <c r="D191" i="6"/>
  <c r="CH190" i="6"/>
  <c r="CB190" i="6" s="1"/>
  <c r="BZ190" i="6"/>
  <c r="E190" i="6"/>
  <c r="CF190" i="6" s="1"/>
  <c r="D190" i="6"/>
  <c r="C190" i="6" s="1"/>
  <c r="CI190" i="6" s="1"/>
  <c r="CC190" i="6" s="1"/>
  <c r="E189" i="6"/>
  <c r="CF189" i="6" s="1"/>
  <c r="BZ189" i="6" s="1"/>
  <c r="D189" i="6"/>
  <c r="E188" i="6"/>
  <c r="CF188" i="6" s="1"/>
  <c r="BZ188" i="6" s="1"/>
  <c r="D188" i="6"/>
  <c r="C188" i="6" s="1"/>
  <c r="E187" i="6"/>
  <c r="CF187" i="6" s="1"/>
  <c r="BZ187" i="6" s="1"/>
  <c r="D187" i="6"/>
  <c r="CH186" i="6"/>
  <c r="CB186" i="6" s="1"/>
  <c r="BZ186" i="6"/>
  <c r="E186" i="6"/>
  <c r="CF186" i="6" s="1"/>
  <c r="D186" i="6"/>
  <c r="C186" i="6" s="1"/>
  <c r="CI186" i="6" s="1"/>
  <c r="CC186" i="6" s="1"/>
  <c r="E185" i="6"/>
  <c r="CF185" i="6" s="1"/>
  <c r="BZ185" i="6" s="1"/>
  <c r="D185" i="6"/>
  <c r="E184" i="6"/>
  <c r="D184" i="6"/>
  <c r="E183" i="6"/>
  <c r="D183" i="6"/>
  <c r="C183" i="6" s="1"/>
  <c r="CJ183" i="6" s="1"/>
  <c r="CD183" i="6" s="1"/>
  <c r="E182" i="6"/>
  <c r="D182" i="6"/>
  <c r="CI181" i="6"/>
  <c r="CC181" i="6"/>
  <c r="E181" i="6"/>
  <c r="CF181" i="6" s="1"/>
  <c r="BZ181" i="6" s="1"/>
  <c r="D181" i="6"/>
  <c r="C181" i="6" s="1"/>
  <c r="CH181" i="6" s="1"/>
  <c r="CB181" i="6" s="1"/>
  <c r="BZ180" i="6"/>
  <c r="E180" i="6"/>
  <c r="CF180" i="6" s="1"/>
  <c r="D180" i="6"/>
  <c r="C180" i="6"/>
  <c r="CJ180" i="6" s="1"/>
  <c r="CD180" i="6" s="1"/>
  <c r="BZ179" i="6"/>
  <c r="E179" i="6"/>
  <c r="CF179" i="6" s="1"/>
  <c r="D179" i="6"/>
  <c r="C179" i="6"/>
  <c r="CJ179" i="6" s="1"/>
  <c r="CD179" i="6" s="1"/>
  <c r="E178" i="6"/>
  <c r="CF178" i="6" s="1"/>
  <c r="BZ178" i="6" s="1"/>
  <c r="D178" i="6"/>
  <c r="E177" i="6"/>
  <c r="CF177" i="6" s="1"/>
  <c r="BZ177" i="6" s="1"/>
  <c r="D177" i="6"/>
  <c r="C177" i="6"/>
  <c r="E176" i="6"/>
  <c r="CF176" i="6" s="1"/>
  <c r="BZ176" i="6" s="1"/>
  <c r="D176" i="6"/>
  <c r="E175" i="6"/>
  <c r="CF175" i="6" s="1"/>
  <c r="BZ175" i="6" s="1"/>
  <c r="D175" i="6"/>
  <c r="BZ174" i="6"/>
  <c r="E174" i="6"/>
  <c r="CF174" i="6" s="1"/>
  <c r="D174" i="6"/>
  <c r="C174" i="6" s="1"/>
  <c r="E173" i="6"/>
  <c r="CF173" i="6" s="1"/>
  <c r="BZ173" i="6" s="1"/>
  <c r="D173" i="6"/>
  <c r="CF172" i="6"/>
  <c r="BZ172" i="6"/>
  <c r="E172" i="6"/>
  <c r="D172" i="6"/>
  <c r="C172" i="6"/>
  <c r="BZ171" i="6"/>
  <c r="E171" i="6"/>
  <c r="CF171" i="6" s="1"/>
  <c r="D171" i="6"/>
  <c r="C171" i="6"/>
  <c r="CJ171" i="6" s="1"/>
  <c r="CD171" i="6" s="1"/>
  <c r="E170" i="6"/>
  <c r="CF170" i="6" s="1"/>
  <c r="BZ170" i="6" s="1"/>
  <c r="D170" i="6"/>
  <c r="CD169" i="6"/>
  <c r="E169" i="6"/>
  <c r="CF169" i="6" s="1"/>
  <c r="BZ169" i="6" s="1"/>
  <c r="D169" i="6"/>
  <c r="C169" i="6"/>
  <c r="CJ169" i="6" s="1"/>
  <c r="E168" i="6"/>
  <c r="CF168" i="6" s="1"/>
  <c r="BZ168" i="6" s="1"/>
  <c r="D168" i="6"/>
  <c r="C168" i="6"/>
  <c r="E167" i="6"/>
  <c r="CF167" i="6" s="1"/>
  <c r="BZ167" i="6" s="1"/>
  <c r="D167" i="6"/>
  <c r="C167" i="6"/>
  <c r="CJ167" i="6" s="1"/>
  <c r="CD167" i="6" s="1"/>
  <c r="E166" i="6"/>
  <c r="CF166" i="6" s="1"/>
  <c r="BZ166" i="6" s="1"/>
  <c r="D166" i="6"/>
  <c r="C166" i="6" s="1"/>
  <c r="E165" i="6"/>
  <c r="CF165" i="6" s="1"/>
  <c r="BZ165" i="6" s="1"/>
  <c r="D165" i="6"/>
  <c r="C165" i="6"/>
  <c r="BZ164" i="6"/>
  <c r="E164" i="6"/>
  <c r="CF164" i="6" s="1"/>
  <c r="C164" i="6"/>
  <c r="CF163" i="6"/>
  <c r="BZ163" i="6" s="1"/>
  <c r="E163" i="6"/>
  <c r="D163" i="6"/>
  <c r="C163" i="6" s="1"/>
  <c r="CI163" i="6" s="1"/>
  <c r="CC163" i="6" s="1"/>
  <c r="CF162" i="6"/>
  <c r="BZ162" i="6" s="1"/>
  <c r="E162" i="6"/>
  <c r="D162" i="6"/>
  <c r="C162" i="6"/>
  <c r="CI162" i="6" s="1"/>
  <c r="CC162" i="6" s="1"/>
  <c r="E161" i="6"/>
  <c r="CF161" i="6" s="1"/>
  <c r="BZ161" i="6" s="1"/>
  <c r="D161" i="6"/>
  <c r="E160" i="6"/>
  <c r="CF160" i="6" s="1"/>
  <c r="BZ160" i="6" s="1"/>
  <c r="D160" i="6"/>
  <c r="E159" i="6"/>
  <c r="CF159" i="6" s="1"/>
  <c r="BZ159" i="6" s="1"/>
  <c r="D159" i="6"/>
  <c r="E158" i="6"/>
  <c r="D158" i="6"/>
  <c r="E157" i="6"/>
  <c r="CF157" i="6" s="1"/>
  <c r="BZ157" i="6" s="1"/>
  <c r="D157" i="6"/>
  <c r="E156" i="6"/>
  <c r="CF156" i="6" s="1"/>
  <c r="BZ156" i="6" s="1"/>
  <c r="D156" i="6"/>
  <c r="CF155" i="6"/>
  <c r="BZ155" i="6" s="1"/>
  <c r="E155" i="6"/>
  <c r="D155" i="6"/>
  <c r="C155" i="6" s="1"/>
  <c r="CI155" i="6" s="1"/>
  <c r="CC155" i="6" s="1"/>
  <c r="E153" i="6"/>
  <c r="CF153" i="6" s="1"/>
  <c r="BZ153" i="6" s="1"/>
  <c r="D153" i="6"/>
  <c r="E147" i="6"/>
  <c r="D147" i="6"/>
  <c r="E146" i="6"/>
  <c r="C146" i="6" s="1"/>
  <c r="D146" i="6"/>
  <c r="E145" i="6"/>
  <c r="D145" i="6"/>
  <c r="C145" i="6" s="1"/>
  <c r="E144" i="6"/>
  <c r="D144" i="6"/>
  <c r="C144" i="6" s="1"/>
  <c r="O143" i="6"/>
  <c r="N143" i="6"/>
  <c r="M143" i="6"/>
  <c r="L143" i="6"/>
  <c r="K143" i="6"/>
  <c r="J143" i="6"/>
  <c r="I143" i="6"/>
  <c r="H143" i="6"/>
  <c r="G143" i="6"/>
  <c r="F143" i="6"/>
  <c r="E142" i="6"/>
  <c r="D142" i="6"/>
  <c r="C142" i="6" s="1"/>
  <c r="E141" i="6"/>
  <c r="D141" i="6"/>
  <c r="E140" i="6"/>
  <c r="D140" i="6"/>
  <c r="P136" i="6"/>
  <c r="P135" i="6"/>
  <c r="O135" i="6"/>
  <c r="N135" i="6"/>
  <c r="M135" i="6"/>
  <c r="L135" i="6"/>
  <c r="K135" i="6"/>
  <c r="J135" i="6"/>
  <c r="I135" i="6"/>
  <c r="H135" i="6"/>
  <c r="G135" i="6"/>
  <c r="F135" i="6"/>
  <c r="E134" i="6"/>
  <c r="D134" i="6"/>
  <c r="C134" i="6" s="1"/>
  <c r="E133" i="6"/>
  <c r="D133" i="6"/>
  <c r="C133" i="6" s="1"/>
  <c r="E132" i="6"/>
  <c r="D132" i="6"/>
  <c r="C132" i="6"/>
  <c r="E131" i="6"/>
  <c r="E135" i="6" s="1"/>
  <c r="D131" i="6"/>
  <c r="P130" i="6"/>
  <c r="O130" i="6"/>
  <c r="O136" i="6" s="1"/>
  <c r="N130" i="6"/>
  <c r="N136" i="6" s="1"/>
  <c r="M130" i="6"/>
  <c r="M136" i="6" s="1"/>
  <c r="L130" i="6"/>
  <c r="L136" i="6" s="1"/>
  <c r="K130" i="6"/>
  <c r="K136" i="6" s="1"/>
  <c r="J130" i="6"/>
  <c r="J136" i="6" s="1"/>
  <c r="I130" i="6"/>
  <c r="I136" i="6" s="1"/>
  <c r="H130" i="6"/>
  <c r="H136" i="6" s="1"/>
  <c r="G130" i="6"/>
  <c r="G136" i="6" s="1"/>
  <c r="F130" i="6"/>
  <c r="F136" i="6" s="1"/>
  <c r="E129" i="6"/>
  <c r="D129" i="6"/>
  <c r="C129" i="6"/>
  <c r="E128" i="6"/>
  <c r="C128" i="6" s="1"/>
  <c r="D128" i="6"/>
  <c r="E127" i="6"/>
  <c r="D127" i="6"/>
  <c r="C127" i="6" s="1"/>
  <c r="M123" i="6"/>
  <c r="M122" i="6"/>
  <c r="L122" i="6"/>
  <c r="K122" i="6"/>
  <c r="J122" i="6"/>
  <c r="I122" i="6"/>
  <c r="H122" i="6"/>
  <c r="G122" i="6"/>
  <c r="F122" i="6"/>
  <c r="E121" i="6"/>
  <c r="D121" i="6"/>
  <c r="E120" i="6"/>
  <c r="D120" i="6"/>
  <c r="C120" i="6" s="1"/>
  <c r="E119" i="6"/>
  <c r="D119" i="6"/>
  <c r="E118" i="6"/>
  <c r="D118" i="6"/>
  <c r="M117" i="6"/>
  <c r="L117" i="6"/>
  <c r="K117" i="6"/>
  <c r="K123" i="6" s="1"/>
  <c r="J117" i="6"/>
  <c r="I117" i="6"/>
  <c r="I123" i="6" s="1"/>
  <c r="H117" i="6"/>
  <c r="H123" i="6" s="1"/>
  <c r="G117" i="6"/>
  <c r="G123" i="6" s="1"/>
  <c r="F117" i="6"/>
  <c r="E116" i="6"/>
  <c r="D116" i="6"/>
  <c r="E115" i="6"/>
  <c r="D115" i="6"/>
  <c r="C115" i="6"/>
  <c r="E114" i="6"/>
  <c r="C114" i="6" s="1"/>
  <c r="D114" i="6"/>
  <c r="E110" i="6"/>
  <c r="D110" i="6"/>
  <c r="E109" i="6"/>
  <c r="D109" i="6"/>
  <c r="C109" i="6" s="1"/>
  <c r="E108" i="6"/>
  <c r="D108" i="6"/>
  <c r="C108" i="6" s="1"/>
  <c r="E107" i="6"/>
  <c r="D107" i="6"/>
  <c r="E106" i="6"/>
  <c r="D106" i="6"/>
  <c r="E101" i="6"/>
  <c r="D101" i="6"/>
  <c r="C101" i="6"/>
  <c r="E100" i="6"/>
  <c r="D100" i="6"/>
  <c r="C100" i="6" s="1"/>
  <c r="E99" i="6"/>
  <c r="D99" i="6"/>
  <c r="C99" i="6" s="1"/>
  <c r="E98" i="6"/>
  <c r="D98" i="6"/>
  <c r="C98" i="6"/>
  <c r="E97" i="6"/>
  <c r="C97" i="6" s="1"/>
  <c r="D97" i="6"/>
  <c r="E96" i="6"/>
  <c r="D96" i="6"/>
  <c r="E91" i="6"/>
  <c r="D91" i="6"/>
  <c r="C91" i="6"/>
  <c r="E90" i="6"/>
  <c r="C90" i="6" s="1"/>
  <c r="D90" i="6"/>
  <c r="E89" i="6"/>
  <c r="D89" i="6"/>
  <c r="E88" i="6"/>
  <c r="D88" i="6"/>
  <c r="C88" i="6" s="1"/>
  <c r="E87" i="6"/>
  <c r="D87" i="6"/>
  <c r="C87" i="6" s="1"/>
  <c r="E86" i="6"/>
  <c r="D86" i="6"/>
  <c r="C86" i="6"/>
  <c r="E81" i="6"/>
  <c r="D81" i="6"/>
  <c r="E76" i="6"/>
  <c r="D76" i="6"/>
  <c r="C76" i="6" s="1"/>
  <c r="E75" i="6"/>
  <c r="D75" i="6"/>
  <c r="E74" i="6"/>
  <c r="D74" i="6"/>
  <c r="C74" i="6" s="1"/>
  <c r="E73" i="6"/>
  <c r="D73" i="6"/>
  <c r="C73" i="6"/>
  <c r="E68" i="6"/>
  <c r="D68" i="6"/>
  <c r="E66" i="6"/>
  <c r="D66" i="6"/>
  <c r="C66" i="6" s="1"/>
  <c r="E65" i="6"/>
  <c r="C65" i="6" s="1"/>
  <c r="D65" i="6"/>
  <c r="E64" i="6"/>
  <c r="D64" i="6"/>
  <c r="C64" i="6" s="1"/>
  <c r="CA59" i="6"/>
  <c r="C59" i="6"/>
  <c r="CA54" i="6"/>
  <c r="C53" i="6"/>
  <c r="CG53" i="6" s="1"/>
  <c r="CA53" i="6" s="1"/>
  <c r="O53" i="6" s="1"/>
  <c r="CG52" i="6"/>
  <c r="CA52" i="6" s="1"/>
  <c r="O52" i="6" s="1"/>
  <c r="C52" i="6"/>
  <c r="CG51" i="6"/>
  <c r="CA51" i="6"/>
  <c r="O51" i="6" s="1"/>
  <c r="C51" i="6"/>
  <c r="C50" i="6"/>
  <c r="CG50" i="6" s="1"/>
  <c r="CA50" i="6" s="1"/>
  <c r="O50" i="6" s="1"/>
  <c r="C49" i="6"/>
  <c r="CG49" i="6" s="1"/>
  <c r="CA49" i="6" s="1"/>
  <c r="O49" i="6" s="1"/>
  <c r="CG48" i="6"/>
  <c r="CA48" i="6" s="1"/>
  <c r="O48" i="6" s="1"/>
  <c r="C48" i="6"/>
  <c r="CG47" i="6"/>
  <c r="CA47" i="6"/>
  <c r="O47" i="6" s="1"/>
  <c r="C47" i="6"/>
  <c r="C46" i="6"/>
  <c r="CG46" i="6" s="1"/>
  <c r="CA46" i="6" s="1"/>
  <c r="O46" i="6" s="1"/>
  <c r="C45" i="6"/>
  <c r="CG45" i="6" s="1"/>
  <c r="CA45" i="6" s="1"/>
  <c r="O45" i="6" s="1"/>
  <c r="CG44" i="6"/>
  <c r="CA44" i="6" s="1"/>
  <c r="O44" i="6" s="1"/>
  <c r="C44" i="6"/>
  <c r="CG43" i="6"/>
  <c r="CA43" i="6"/>
  <c r="O43" i="6" s="1"/>
  <c r="C43" i="6"/>
  <c r="C42" i="6"/>
  <c r="CG42" i="6" s="1"/>
  <c r="CA42" i="6" s="1"/>
  <c r="O42" i="6" s="1"/>
  <c r="C41" i="6"/>
  <c r="CG41" i="6" s="1"/>
  <c r="CA41" i="6" s="1"/>
  <c r="O41" i="6" s="1"/>
  <c r="CG40" i="6"/>
  <c r="CA40" i="6" s="1"/>
  <c r="O40" i="6" s="1"/>
  <c r="C40" i="6"/>
  <c r="CG39" i="6"/>
  <c r="CA39" i="6"/>
  <c r="O39" i="6" s="1"/>
  <c r="C39" i="6"/>
  <c r="C38" i="6"/>
  <c r="CG38" i="6" s="1"/>
  <c r="CA38" i="6" s="1"/>
  <c r="O38" i="6" s="1"/>
  <c r="C37" i="6"/>
  <c r="CG37" i="6" s="1"/>
  <c r="CA37" i="6" s="1"/>
  <c r="O37" i="6" s="1"/>
  <c r="CG36" i="6"/>
  <c r="CA36" i="6" s="1"/>
  <c r="O36" i="6" s="1"/>
  <c r="C36" i="6"/>
  <c r="CG35" i="6"/>
  <c r="CA35" i="6"/>
  <c r="O35" i="6" s="1"/>
  <c r="C35" i="6"/>
  <c r="N34" i="6"/>
  <c r="M34" i="6"/>
  <c r="L34" i="6"/>
  <c r="K34" i="6"/>
  <c r="J34" i="6"/>
  <c r="I34" i="6"/>
  <c r="H34" i="6"/>
  <c r="G34" i="6"/>
  <c r="F34" i="6"/>
  <c r="E34" i="6"/>
  <c r="D34" i="6"/>
  <c r="CD20" i="6"/>
  <c r="C16" i="6"/>
  <c r="C15" i="6"/>
  <c r="C13" i="6"/>
  <c r="C12" i="6"/>
  <c r="C11" i="6"/>
  <c r="CD12" i="6" s="1"/>
  <c r="A5" i="6"/>
  <c r="A4" i="6"/>
  <c r="A3" i="6"/>
  <c r="A2" i="6"/>
  <c r="AW212" i="8" l="1"/>
  <c r="AT157" i="8"/>
  <c r="AT181" i="8"/>
  <c r="AT184" i="8"/>
  <c r="AT160" i="8"/>
  <c r="AT182" i="8"/>
  <c r="AT174" i="8"/>
  <c r="B317" i="8"/>
  <c r="AT155" i="8"/>
  <c r="AT161" i="8"/>
  <c r="AW211" i="8"/>
  <c r="AT156" i="8"/>
  <c r="AT180" i="8"/>
  <c r="AV264" i="8"/>
  <c r="AW210" i="8"/>
  <c r="AT159" i="8"/>
  <c r="AW214" i="8"/>
  <c r="AT158" i="8"/>
  <c r="AT183" i="8"/>
  <c r="AT176" i="8"/>
  <c r="CL202" i="7"/>
  <c r="CF202" i="7" s="1"/>
  <c r="CI202" i="7"/>
  <c r="CC202" i="7" s="1"/>
  <c r="CK202" i="7"/>
  <c r="CE202" i="7" s="1"/>
  <c r="CJ202" i="7"/>
  <c r="CD202" i="7" s="1"/>
  <c r="AW205" i="7" s="1"/>
  <c r="CL196" i="7"/>
  <c r="CF196" i="7" s="1"/>
  <c r="CI196" i="7"/>
  <c r="CC196" i="7" s="1"/>
  <c r="CK196" i="7"/>
  <c r="CE196" i="7" s="1"/>
  <c r="CJ196" i="7"/>
  <c r="CD196" i="7" s="1"/>
  <c r="CM192" i="7"/>
  <c r="CO192" i="7" s="1"/>
  <c r="AW195" i="7" s="1"/>
  <c r="CK179" i="7"/>
  <c r="CE179" i="7" s="1"/>
  <c r="CG179" i="7"/>
  <c r="CA179" i="7" s="1"/>
  <c r="CH179" i="7"/>
  <c r="CB179" i="7" s="1"/>
  <c r="CJ179" i="7"/>
  <c r="CD179" i="7" s="1"/>
  <c r="CI179" i="7"/>
  <c r="CC179" i="7" s="1"/>
  <c r="CK169" i="7"/>
  <c r="CE169" i="7" s="1"/>
  <c r="CG169" i="7"/>
  <c r="CA169" i="7" s="1"/>
  <c r="CH169" i="7"/>
  <c r="CB169" i="7" s="1"/>
  <c r="CJ169" i="7"/>
  <c r="CD169" i="7" s="1"/>
  <c r="CI169" i="7"/>
  <c r="CC169" i="7" s="1"/>
  <c r="CK165" i="7"/>
  <c r="CE165" i="7" s="1"/>
  <c r="CG165" i="7"/>
  <c r="CA165" i="7" s="1"/>
  <c r="CH165" i="7"/>
  <c r="CB165" i="7" s="1"/>
  <c r="CJ165" i="7"/>
  <c r="CD165" i="7" s="1"/>
  <c r="CI165" i="7"/>
  <c r="CC165" i="7" s="1"/>
  <c r="CJ225" i="7"/>
  <c r="CD225" i="7" s="1"/>
  <c r="CI225" i="7"/>
  <c r="CC225" i="7" s="1"/>
  <c r="AW228" i="7" s="1"/>
  <c r="CK225" i="7"/>
  <c r="CE225" i="7" s="1"/>
  <c r="CL225" i="7"/>
  <c r="CF225" i="7" s="1"/>
  <c r="CG283" i="7"/>
  <c r="CA283" i="7" s="1"/>
  <c r="CI283" i="7"/>
  <c r="CH283" i="7"/>
  <c r="CG282" i="7"/>
  <c r="CA282" i="7" s="1"/>
  <c r="CI282" i="7"/>
  <c r="CH282" i="7"/>
  <c r="CK175" i="7"/>
  <c r="CE175" i="7" s="1"/>
  <c r="CH175" i="7"/>
  <c r="CB175" i="7" s="1"/>
  <c r="CJ175" i="7"/>
  <c r="CD175" i="7" s="1"/>
  <c r="CI175" i="7"/>
  <c r="CC175" i="7" s="1"/>
  <c r="CI219" i="7"/>
  <c r="CC219" i="7" s="1"/>
  <c r="AW222" i="7" s="1"/>
  <c r="CJ219" i="7"/>
  <c r="CD219" i="7" s="1"/>
  <c r="CL219" i="7"/>
  <c r="CF219" i="7" s="1"/>
  <c r="CK219" i="7"/>
  <c r="CE219" i="7" s="1"/>
  <c r="CL201" i="7"/>
  <c r="CF201" i="7" s="1"/>
  <c r="CI201" i="7"/>
  <c r="CC201" i="7" s="1"/>
  <c r="AW204" i="7" s="1"/>
  <c r="CJ201" i="7"/>
  <c r="CD201" i="7" s="1"/>
  <c r="CK201" i="7"/>
  <c r="CE201" i="7" s="1"/>
  <c r="AT184" i="7"/>
  <c r="CK178" i="7"/>
  <c r="CE178" i="7" s="1"/>
  <c r="CG178" i="7"/>
  <c r="CA178" i="7" s="1"/>
  <c r="AT178" i="7" s="1"/>
  <c r="CH178" i="7"/>
  <c r="CB178" i="7" s="1"/>
  <c r="CJ178" i="7"/>
  <c r="CD178" i="7" s="1"/>
  <c r="CI178" i="7"/>
  <c r="CC178" i="7" s="1"/>
  <c r="CK168" i="7"/>
  <c r="CE168" i="7" s="1"/>
  <c r="CG168" i="7"/>
  <c r="CA168" i="7" s="1"/>
  <c r="CH168" i="7"/>
  <c r="CB168" i="7" s="1"/>
  <c r="CJ168" i="7"/>
  <c r="CD168" i="7" s="1"/>
  <c r="CI168" i="7"/>
  <c r="CC168" i="7" s="1"/>
  <c r="AT164" i="7"/>
  <c r="CJ227" i="7"/>
  <c r="CD227" i="7" s="1"/>
  <c r="CL227" i="7"/>
  <c r="CF227" i="7" s="1"/>
  <c r="CK227" i="7"/>
  <c r="CE227" i="7" s="1"/>
  <c r="AW230" i="7" s="1"/>
  <c r="CI227" i="7"/>
  <c r="CC227" i="7" s="1"/>
  <c r="CL200" i="7"/>
  <c r="CF200" i="7" s="1"/>
  <c r="CI200" i="7"/>
  <c r="CC200" i="7" s="1"/>
  <c r="AW203" i="7" s="1"/>
  <c r="CK200" i="7"/>
  <c r="CE200" i="7" s="1"/>
  <c r="CJ200" i="7"/>
  <c r="CD200" i="7" s="1"/>
  <c r="AT172" i="7"/>
  <c r="AT183" i="7"/>
  <c r="CH278" i="7"/>
  <c r="CB278" i="7" s="1"/>
  <c r="CI278" i="7"/>
  <c r="CC278" i="7" s="1"/>
  <c r="CG278" i="7"/>
  <c r="CA278" i="7" s="1"/>
  <c r="CK279" i="7"/>
  <c r="CE279" i="7" s="1"/>
  <c r="CJ278" i="7"/>
  <c r="CD278" i="7" s="1"/>
  <c r="CL198" i="7"/>
  <c r="CF198" i="7" s="1"/>
  <c r="CI198" i="7"/>
  <c r="CC198" i="7" s="1"/>
  <c r="CK198" i="7"/>
  <c r="CE198" i="7" s="1"/>
  <c r="CJ198" i="7"/>
  <c r="CD198" i="7" s="1"/>
  <c r="CL194" i="7"/>
  <c r="CF194" i="7" s="1"/>
  <c r="CJ194" i="7"/>
  <c r="CD194" i="7" s="1"/>
  <c r="CK194" i="7"/>
  <c r="CE194" i="7" s="1"/>
  <c r="CI194" i="7"/>
  <c r="CC194" i="7" s="1"/>
  <c r="AW197" i="7" s="1"/>
  <c r="CK181" i="7"/>
  <c r="CE181" i="7" s="1"/>
  <c r="CG181" i="7"/>
  <c r="CA181" i="7" s="1"/>
  <c r="CH181" i="7"/>
  <c r="CB181" i="7" s="1"/>
  <c r="CJ181" i="7"/>
  <c r="CD181" i="7" s="1"/>
  <c r="CI181" i="7"/>
  <c r="CC181" i="7" s="1"/>
  <c r="CK177" i="7"/>
  <c r="CE177" i="7" s="1"/>
  <c r="CG177" i="7"/>
  <c r="CA177" i="7" s="1"/>
  <c r="AT177" i="7" s="1"/>
  <c r="CH177" i="7"/>
  <c r="CB177" i="7" s="1"/>
  <c r="CJ177" i="7"/>
  <c r="CD177" i="7" s="1"/>
  <c r="CI177" i="7"/>
  <c r="CC177" i="7" s="1"/>
  <c r="CK171" i="7"/>
  <c r="CE171" i="7" s="1"/>
  <c r="CG171" i="7"/>
  <c r="CA171" i="7" s="1"/>
  <c r="CH171" i="7"/>
  <c r="CB171" i="7" s="1"/>
  <c r="CJ171" i="7"/>
  <c r="CD171" i="7" s="1"/>
  <c r="CI171" i="7"/>
  <c r="CC171" i="7" s="1"/>
  <c r="CK167" i="7"/>
  <c r="CE167" i="7" s="1"/>
  <c r="CG167" i="7"/>
  <c r="CA167" i="7" s="1"/>
  <c r="CH167" i="7"/>
  <c r="CB167" i="7" s="1"/>
  <c r="CJ167" i="7"/>
  <c r="CD167" i="7" s="1"/>
  <c r="CI167" i="7"/>
  <c r="CC167" i="7" s="1"/>
  <c r="AT158" i="7"/>
  <c r="CK280" i="7"/>
  <c r="CE280" i="7" s="1"/>
  <c r="CL199" i="7"/>
  <c r="CF199" i="7" s="1"/>
  <c r="CI199" i="7"/>
  <c r="CC199" i="7" s="1"/>
  <c r="AW202" i="7" s="1"/>
  <c r="CJ199" i="7"/>
  <c r="CD199" i="7" s="1"/>
  <c r="CK199" i="7"/>
  <c r="CE199" i="7" s="1"/>
  <c r="CK180" i="7"/>
  <c r="CE180" i="7" s="1"/>
  <c r="CG180" i="7"/>
  <c r="CA180" i="7" s="1"/>
  <c r="AT180" i="7" s="1"/>
  <c r="CH180" i="7"/>
  <c r="CB180" i="7" s="1"/>
  <c r="CJ180" i="7"/>
  <c r="CD180" i="7" s="1"/>
  <c r="CI180" i="7"/>
  <c r="CC180" i="7" s="1"/>
  <c r="CK176" i="7"/>
  <c r="CE176" i="7" s="1"/>
  <c r="CG176" i="7"/>
  <c r="CA176" i="7" s="1"/>
  <c r="CH176" i="7"/>
  <c r="CB176" i="7" s="1"/>
  <c r="CJ176" i="7"/>
  <c r="CD176" i="7" s="1"/>
  <c r="CI176" i="7"/>
  <c r="CC176" i="7" s="1"/>
  <c r="CK170" i="7"/>
  <c r="CE170" i="7" s="1"/>
  <c r="CG170" i="7"/>
  <c r="CA170" i="7" s="1"/>
  <c r="CH170" i="7"/>
  <c r="CB170" i="7" s="1"/>
  <c r="CJ170" i="7"/>
  <c r="CD170" i="7" s="1"/>
  <c r="CI170" i="7"/>
  <c r="CC170" i="7" s="1"/>
  <c r="CK166" i="7"/>
  <c r="CE166" i="7" s="1"/>
  <c r="CG166" i="7"/>
  <c r="CA166" i="7" s="1"/>
  <c r="CH166" i="7"/>
  <c r="CB166" i="7" s="1"/>
  <c r="CJ166" i="7"/>
  <c r="CD166" i="7" s="1"/>
  <c r="CI166" i="7"/>
  <c r="CC166" i="7" s="1"/>
  <c r="AT162" i="7"/>
  <c r="C123" i="7"/>
  <c r="A317" i="7" s="1"/>
  <c r="CJ230" i="7"/>
  <c r="CD230" i="7" s="1"/>
  <c r="CI230" i="7"/>
  <c r="CC230" i="7" s="1"/>
  <c r="CL230" i="7"/>
  <c r="CF230" i="7" s="1"/>
  <c r="CK230" i="7"/>
  <c r="CE230" i="7" s="1"/>
  <c r="AW233" i="7" s="1"/>
  <c r="AT182" i="7"/>
  <c r="L123" i="6"/>
  <c r="D143" i="6"/>
  <c r="C141" i="6"/>
  <c r="CF158" i="6"/>
  <c r="BZ158" i="6" s="1"/>
  <c r="C158" i="6"/>
  <c r="CJ165" i="6"/>
  <c r="CD165" i="6" s="1"/>
  <c r="CI165" i="6"/>
  <c r="CC165" i="6" s="1"/>
  <c r="CH165" i="6"/>
  <c r="CB165" i="6" s="1"/>
  <c r="CH255" i="6"/>
  <c r="CB255" i="6" s="1"/>
  <c r="AV255" i="6" s="1"/>
  <c r="CI255" i="6"/>
  <c r="CC255" i="6" s="1"/>
  <c r="CJ168" i="6"/>
  <c r="CD168" i="6" s="1"/>
  <c r="CI168" i="6"/>
  <c r="CC168" i="6" s="1"/>
  <c r="CJ177" i="6"/>
  <c r="CD177" i="6" s="1"/>
  <c r="CI177" i="6"/>
  <c r="CC177" i="6" s="1"/>
  <c r="CH177" i="6"/>
  <c r="CB177" i="6" s="1"/>
  <c r="CJ203" i="6"/>
  <c r="CD203" i="6" s="1"/>
  <c r="CK203" i="6"/>
  <c r="CE203" i="6" s="1"/>
  <c r="CD15" i="6"/>
  <c r="C89" i="6"/>
  <c r="C110" i="6"/>
  <c r="CA107" i="6" s="1"/>
  <c r="C119" i="6"/>
  <c r="C121" i="6"/>
  <c r="CJ155" i="6"/>
  <c r="CD155" i="6" s="1"/>
  <c r="CJ163" i="6"/>
  <c r="CD163" i="6" s="1"/>
  <c r="CH169" i="6"/>
  <c r="CB169" i="6" s="1"/>
  <c r="CH172" i="6"/>
  <c r="CB172" i="6" s="1"/>
  <c r="CK172" i="6"/>
  <c r="CE172" i="6" s="1"/>
  <c r="CI180" i="6"/>
  <c r="CC180" i="6" s="1"/>
  <c r="C199" i="6"/>
  <c r="CG205" i="6"/>
  <c r="CA205" i="6" s="1"/>
  <c r="CG214" i="6"/>
  <c r="CA214" i="6" s="1"/>
  <c r="CH259" i="6"/>
  <c r="CB259" i="6" s="1"/>
  <c r="AV259" i="6" s="1"/>
  <c r="CI266" i="6"/>
  <c r="CC266" i="6" s="1"/>
  <c r="AV266" i="6" s="1"/>
  <c r="CG279" i="6"/>
  <c r="CA279" i="6" s="1"/>
  <c r="C107" i="6"/>
  <c r="D122" i="6"/>
  <c r="E130" i="6"/>
  <c r="CJ164" i="6"/>
  <c r="CD164" i="6" s="1"/>
  <c r="CI164" i="6"/>
  <c r="CC164" i="6" s="1"/>
  <c r="CI169" i="6"/>
  <c r="CC169" i="6" s="1"/>
  <c r="CG198" i="6"/>
  <c r="CA198" i="6" s="1"/>
  <c r="C200" i="6"/>
  <c r="CG203" i="6"/>
  <c r="CA203" i="6" s="1"/>
  <c r="CG212" i="6"/>
  <c r="CA212" i="6" s="1"/>
  <c r="C221" i="6"/>
  <c r="C226" i="6"/>
  <c r="CH225" i="6"/>
  <c r="CB225" i="6" s="1"/>
  <c r="CG225" i="6"/>
  <c r="CA225" i="6" s="1"/>
  <c r="CH254" i="6"/>
  <c r="CB254" i="6" s="1"/>
  <c r="AV254" i="6" s="1"/>
  <c r="CH260" i="6"/>
  <c r="CB260" i="6" s="1"/>
  <c r="AV260" i="6" s="1"/>
  <c r="C68" i="6"/>
  <c r="C75" i="6"/>
  <c r="C81" i="6"/>
  <c r="C106" i="6"/>
  <c r="E117" i="6"/>
  <c r="D135" i="6"/>
  <c r="C153" i="6"/>
  <c r="CI153" i="6" s="1"/>
  <c r="CC153" i="6" s="1"/>
  <c r="C159" i="6"/>
  <c r="CK164" i="6"/>
  <c r="CE164" i="6" s="1"/>
  <c r="C173" i="6"/>
  <c r="C176" i="6"/>
  <c r="C182" i="6"/>
  <c r="C184" i="6"/>
  <c r="C208" i="6"/>
  <c r="C215" i="6"/>
  <c r="CH217" i="6"/>
  <c r="CB217" i="6" s="1"/>
  <c r="CG223" i="6"/>
  <c r="CA223" i="6" s="1"/>
  <c r="C230" i="6"/>
  <c r="C239" i="6"/>
  <c r="C269" i="6"/>
  <c r="C140" i="6"/>
  <c r="C143" i="6" s="1"/>
  <c r="C147" i="6"/>
  <c r="C170" i="6"/>
  <c r="CI170" i="6" s="1"/>
  <c r="CC170" i="6" s="1"/>
  <c r="C178" i="6"/>
  <c r="C185" i="6"/>
  <c r="CI185" i="6" s="1"/>
  <c r="CC185" i="6" s="1"/>
  <c r="C189" i="6"/>
  <c r="C191" i="6"/>
  <c r="CK191" i="6" s="1"/>
  <c r="CE191" i="6" s="1"/>
  <c r="C203" i="6"/>
  <c r="CL200" i="6" s="1"/>
  <c r="CF200" i="6" s="1"/>
  <c r="C209" i="6"/>
  <c r="CJ206" i="6" s="1"/>
  <c r="CD206" i="6" s="1"/>
  <c r="C217" i="6"/>
  <c r="C233" i="6"/>
  <c r="C238" i="6"/>
  <c r="C240" i="6"/>
  <c r="C247" i="6"/>
  <c r="C283" i="6"/>
  <c r="AT169" i="6"/>
  <c r="CK182" i="6"/>
  <c r="CE182" i="6" s="1"/>
  <c r="CI182" i="6"/>
  <c r="CC182" i="6" s="1"/>
  <c r="CH182" i="6"/>
  <c r="CB182" i="6" s="1"/>
  <c r="CJ182" i="6"/>
  <c r="CD182" i="6" s="1"/>
  <c r="CK170" i="6"/>
  <c r="CE170" i="6" s="1"/>
  <c r="CJ178" i="6"/>
  <c r="CD178" i="6" s="1"/>
  <c r="CK178" i="6"/>
  <c r="CE178" i="6" s="1"/>
  <c r="CI178" i="6"/>
  <c r="CC178" i="6" s="1"/>
  <c r="CH178" i="6"/>
  <c r="CB178" i="6" s="1"/>
  <c r="CG178" i="6"/>
  <c r="CA178" i="6" s="1"/>
  <c r="AT178" i="6" s="1"/>
  <c r="CJ230" i="6"/>
  <c r="CD230" i="6" s="1"/>
  <c r="C130" i="6"/>
  <c r="CJ166" i="6"/>
  <c r="CD166" i="6" s="1"/>
  <c r="CK166" i="6"/>
  <c r="CE166" i="6" s="1"/>
  <c r="CI166" i="6"/>
  <c r="CC166" i="6" s="1"/>
  <c r="CH166" i="6"/>
  <c r="CB166" i="6" s="1"/>
  <c r="CG166" i="6"/>
  <c r="CA166" i="6" s="1"/>
  <c r="CH174" i="6"/>
  <c r="CB174" i="6" s="1"/>
  <c r="CK174" i="6"/>
  <c r="CE174" i="6" s="1"/>
  <c r="CJ174" i="6"/>
  <c r="CD174" i="6" s="1"/>
  <c r="CI174" i="6"/>
  <c r="CC174" i="6" s="1"/>
  <c r="E136" i="6"/>
  <c r="CH153" i="6"/>
  <c r="CB153" i="6" s="1"/>
  <c r="E143" i="6"/>
  <c r="CK158" i="6"/>
  <c r="CE158" i="6" s="1"/>
  <c r="CK162" i="6"/>
  <c r="CE162" i="6" s="1"/>
  <c r="CK167" i="6"/>
  <c r="CE167" i="6" s="1"/>
  <c r="CK171" i="6"/>
  <c r="CE171" i="6" s="1"/>
  <c r="CK179" i="6"/>
  <c r="CE179" i="6" s="1"/>
  <c r="CK188" i="6"/>
  <c r="CE188" i="6" s="1"/>
  <c r="CG188" i="6"/>
  <c r="CA188" i="6" s="1"/>
  <c r="AT188" i="6" s="1"/>
  <c r="CJ188" i="6"/>
  <c r="CD188" i="6" s="1"/>
  <c r="CJ194" i="6"/>
  <c r="CD194" i="6" s="1"/>
  <c r="CL194" i="6"/>
  <c r="CF194" i="6" s="1"/>
  <c r="CJ201" i="6"/>
  <c r="CD201" i="6" s="1"/>
  <c r="CI201" i="6"/>
  <c r="CC201" i="6" s="1"/>
  <c r="CJ202" i="6"/>
  <c r="CD202" i="6" s="1"/>
  <c r="CL202" i="6"/>
  <c r="CF202" i="6" s="1"/>
  <c r="CK219" i="6"/>
  <c r="CE219" i="6" s="1"/>
  <c r="CJ219" i="6"/>
  <c r="CD219" i="6" s="1"/>
  <c r="CI219" i="6"/>
  <c r="CC219" i="6" s="1"/>
  <c r="AW222" i="6" s="1"/>
  <c r="CK221" i="6"/>
  <c r="CE221" i="6" s="1"/>
  <c r="CL221" i="6"/>
  <c r="CF221" i="6" s="1"/>
  <c r="CH222" i="6"/>
  <c r="CB222" i="6" s="1"/>
  <c r="CG222" i="6"/>
  <c r="CA222" i="6" s="1"/>
  <c r="C225" i="6"/>
  <c r="CL229" i="6"/>
  <c r="CF229" i="6" s="1"/>
  <c r="CI229" i="6"/>
  <c r="CC229" i="6" s="1"/>
  <c r="CK229" i="6"/>
  <c r="CE229" i="6" s="1"/>
  <c r="CJ229" i="6"/>
  <c r="CD229" i="6" s="1"/>
  <c r="CI258" i="6"/>
  <c r="CC258" i="6" s="1"/>
  <c r="CH262" i="6"/>
  <c r="CB262" i="6" s="1"/>
  <c r="CI265" i="6"/>
  <c r="CC265" i="6" s="1"/>
  <c r="CH265" i="6"/>
  <c r="CB265" i="6" s="1"/>
  <c r="CI268" i="6"/>
  <c r="CC268" i="6" s="1"/>
  <c r="CH268" i="6"/>
  <c r="CB268" i="6" s="1"/>
  <c r="AV270" i="6"/>
  <c r="CD13" i="6"/>
  <c r="E122" i="6"/>
  <c r="E123" i="6" s="1"/>
  <c r="CK155" i="6"/>
  <c r="CE155" i="6" s="1"/>
  <c r="CG158" i="6"/>
  <c r="CA158" i="6" s="1"/>
  <c r="CK159" i="6"/>
  <c r="CE159" i="6" s="1"/>
  <c r="CG162" i="6"/>
  <c r="CA162" i="6" s="1"/>
  <c r="CK163" i="6"/>
  <c r="CE163" i="6" s="1"/>
  <c r="CG167" i="6"/>
  <c r="CA167" i="6" s="1"/>
  <c r="AT167" i="6" s="1"/>
  <c r="CK168" i="6"/>
  <c r="CE168" i="6" s="1"/>
  <c r="CG171" i="6"/>
  <c r="CA171" i="6" s="1"/>
  <c r="CG179" i="6"/>
  <c r="CA179" i="6" s="1"/>
  <c r="AT179" i="6" s="1"/>
  <c r="CK180" i="6"/>
  <c r="CE180" i="6" s="1"/>
  <c r="CK183" i="6"/>
  <c r="CE183" i="6" s="1"/>
  <c r="CH183" i="6"/>
  <c r="CB183" i="6" s="1"/>
  <c r="AT183" i="6" s="1"/>
  <c r="CK185" i="6"/>
  <c r="CE185" i="6" s="1"/>
  <c r="CG185" i="6"/>
  <c r="CA185" i="6" s="1"/>
  <c r="CJ185" i="6"/>
  <c r="CD185" i="6" s="1"/>
  <c r="CK189" i="6"/>
  <c r="CE189" i="6" s="1"/>
  <c r="CG189" i="6"/>
  <c r="CA189" i="6" s="1"/>
  <c r="CJ196" i="6"/>
  <c r="CD196" i="6" s="1"/>
  <c r="CK196" i="6"/>
  <c r="CE196" i="6" s="1"/>
  <c r="CI196" i="6"/>
  <c r="CC196" i="6" s="1"/>
  <c r="CG199" i="6"/>
  <c r="CA199" i="6" s="1"/>
  <c r="C202" i="6"/>
  <c r="CK202" i="6"/>
  <c r="CE202" i="6" s="1"/>
  <c r="CJ204" i="6"/>
  <c r="CD204" i="6" s="1"/>
  <c r="CK204" i="6"/>
  <c r="CE204" i="6" s="1"/>
  <c r="CI204" i="6"/>
  <c r="CC204" i="6" s="1"/>
  <c r="CJ205" i="6"/>
  <c r="CD205" i="6" s="1"/>
  <c r="CI205" i="6"/>
  <c r="CC205" i="6" s="1"/>
  <c r="CK206" i="6"/>
  <c r="CE206" i="6" s="1"/>
  <c r="CL206" i="6"/>
  <c r="CF206" i="6" s="1"/>
  <c r="CK207" i="6"/>
  <c r="CE207" i="6" s="1"/>
  <c r="CJ207" i="6"/>
  <c r="CD207" i="6" s="1"/>
  <c r="CI207" i="6"/>
  <c r="CC207" i="6" s="1"/>
  <c r="CK208" i="6"/>
  <c r="CE208" i="6" s="1"/>
  <c r="CL208" i="6"/>
  <c r="CF208" i="6" s="1"/>
  <c r="CK209" i="6"/>
  <c r="CE209" i="6" s="1"/>
  <c r="AW212" i="6" s="1"/>
  <c r="CJ209" i="6"/>
  <c r="CD209" i="6" s="1"/>
  <c r="CI209" i="6"/>
  <c r="CC209" i="6" s="1"/>
  <c r="CK210" i="6"/>
  <c r="CE210" i="6" s="1"/>
  <c r="CL210" i="6"/>
  <c r="CF210" i="6" s="1"/>
  <c r="CK211" i="6"/>
  <c r="CE211" i="6" s="1"/>
  <c r="CJ211" i="6"/>
  <c r="CD211" i="6" s="1"/>
  <c r="CI211" i="6"/>
  <c r="CC211" i="6" s="1"/>
  <c r="AW214" i="6" s="1"/>
  <c r="CK213" i="6"/>
  <c r="CE213" i="6" s="1"/>
  <c r="CJ213" i="6"/>
  <c r="CD213" i="6" s="1"/>
  <c r="CI213" i="6"/>
  <c r="CC213" i="6" s="1"/>
  <c r="CK215" i="6"/>
  <c r="CE215" i="6" s="1"/>
  <c r="CJ215" i="6"/>
  <c r="CD215" i="6" s="1"/>
  <c r="CI215" i="6"/>
  <c r="CC215" i="6" s="1"/>
  <c r="CL219" i="6"/>
  <c r="CF219" i="6" s="1"/>
  <c r="CL223" i="6"/>
  <c r="CF223" i="6" s="1"/>
  <c r="CI223" i="6"/>
  <c r="CC223" i="6" s="1"/>
  <c r="AW226" i="6" s="1"/>
  <c r="CK223" i="6"/>
  <c r="CE223" i="6" s="1"/>
  <c r="CJ223" i="6"/>
  <c r="CD223" i="6" s="1"/>
  <c r="CH224" i="6"/>
  <c r="CB224" i="6" s="1"/>
  <c r="CG224" i="6"/>
  <c r="CA224" i="6" s="1"/>
  <c r="C227" i="6"/>
  <c r="AV258" i="6"/>
  <c r="CH261" i="6"/>
  <c r="CB261" i="6" s="1"/>
  <c r="CI261" i="6"/>
  <c r="CC261" i="6" s="1"/>
  <c r="AV261" i="6" s="1"/>
  <c r="CH264" i="6"/>
  <c r="CB264" i="6" s="1"/>
  <c r="CI264" i="6"/>
  <c r="CC264" i="6" s="1"/>
  <c r="CI277" i="6"/>
  <c r="CC277" i="6" s="1"/>
  <c r="CH277" i="6"/>
  <c r="CB277" i="6" s="1"/>
  <c r="CJ277" i="6"/>
  <c r="CD277" i="6" s="1"/>
  <c r="CG277" i="6"/>
  <c r="CA277" i="6" s="1"/>
  <c r="CD11" i="6"/>
  <c r="CD14" i="6"/>
  <c r="D117" i="6"/>
  <c r="D130" i="6"/>
  <c r="CG155" i="6"/>
  <c r="CA155" i="6" s="1"/>
  <c r="C156" i="6"/>
  <c r="CG159" i="6"/>
  <c r="CA159" i="6" s="1"/>
  <c r="C160" i="6"/>
  <c r="CH162" i="6"/>
  <c r="CB162" i="6" s="1"/>
  <c r="CG163" i="6"/>
  <c r="CA163" i="6" s="1"/>
  <c r="CG164" i="6"/>
  <c r="CA164" i="6" s="1"/>
  <c r="CK165" i="6"/>
  <c r="CE165" i="6" s="1"/>
  <c r="CH167" i="6"/>
  <c r="CB167" i="6" s="1"/>
  <c r="CG168" i="6"/>
  <c r="CA168" i="6" s="1"/>
  <c r="CK169" i="6"/>
  <c r="CE169" i="6" s="1"/>
  <c r="CH171" i="6"/>
  <c r="CB171" i="6" s="1"/>
  <c r="CI172" i="6"/>
  <c r="CC172" i="6" s="1"/>
  <c r="CK177" i="6"/>
  <c r="CE177" i="6" s="1"/>
  <c r="AT177" i="6" s="1"/>
  <c r="CH179" i="6"/>
  <c r="CB179" i="6" s="1"/>
  <c r="CG180" i="6"/>
  <c r="CA180" i="6" s="1"/>
  <c r="CK181" i="6"/>
  <c r="CE181" i="6" s="1"/>
  <c r="CJ181" i="6"/>
  <c r="CD181" i="6" s="1"/>
  <c r="AT181" i="6" s="1"/>
  <c r="CH184" i="6"/>
  <c r="CB184" i="6" s="1"/>
  <c r="CK186" i="6"/>
  <c r="CE186" i="6" s="1"/>
  <c r="CG186" i="6"/>
  <c r="CA186" i="6" s="1"/>
  <c r="CJ186" i="6"/>
  <c r="CD186" i="6" s="1"/>
  <c r="CH188" i="6"/>
  <c r="CB188" i="6" s="1"/>
  <c r="CK190" i="6"/>
  <c r="CE190" i="6" s="1"/>
  <c r="CG190" i="6"/>
  <c r="CA190" i="6" s="1"/>
  <c r="CJ190" i="6"/>
  <c r="CD190" i="6" s="1"/>
  <c r="CH191" i="6"/>
  <c r="CB191" i="6" s="1"/>
  <c r="CH192" i="6"/>
  <c r="CB192" i="6" s="1"/>
  <c r="C195" i="6"/>
  <c r="CH196" i="6"/>
  <c r="CB196" i="6" s="1"/>
  <c r="CJ197" i="6"/>
  <c r="CD197" i="6" s="1"/>
  <c r="CI197" i="6"/>
  <c r="CC197" i="6" s="1"/>
  <c r="CJ198" i="6"/>
  <c r="CD198" i="6" s="1"/>
  <c r="CL198" i="6"/>
  <c r="CF198" i="6" s="1"/>
  <c r="CK201" i="6"/>
  <c r="CE201" i="6" s="1"/>
  <c r="CK216" i="6"/>
  <c r="CE216" i="6" s="1"/>
  <c r="AW219" i="6" s="1"/>
  <c r="CL216" i="6"/>
  <c r="CF216" i="6" s="1"/>
  <c r="CK217" i="6"/>
  <c r="CE217" i="6" s="1"/>
  <c r="CJ217" i="6"/>
  <c r="CD217" i="6" s="1"/>
  <c r="CI217" i="6"/>
  <c r="CC217" i="6" s="1"/>
  <c r="CI221" i="6"/>
  <c r="CC221" i="6" s="1"/>
  <c r="CL225" i="6"/>
  <c r="CF225" i="6" s="1"/>
  <c r="CI225" i="6"/>
  <c r="CC225" i="6" s="1"/>
  <c r="AW228" i="6" s="1"/>
  <c r="CK225" i="6"/>
  <c r="CE225" i="6" s="1"/>
  <c r="CJ225" i="6"/>
  <c r="CD225" i="6" s="1"/>
  <c r="CH226" i="6"/>
  <c r="CB226" i="6" s="1"/>
  <c r="CG226" i="6"/>
  <c r="CA226" i="6" s="1"/>
  <c r="C229" i="6"/>
  <c r="C253" i="6"/>
  <c r="CI263" i="6"/>
  <c r="CC263" i="6" s="1"/>
  <c r="CH263" i="6"/>
  <c r="CB263" i="6" s="1"/>
  <c r="AV263" i="6" s="1"/>
  <c r="CI267" i="6"/>
  <c r="CC267" i="6" s="1"/>
  <c r="CH267" i="6"/>
  <c r="CB267" i="6" s="1"/>
  <c r="CJ278" i="6"/>
  <c r="CD278" i="6" s="1"/>
  <c r="CG278" i="6"/>
  <c r="CA278" i="6" s="1"/>
  <c r="CI278" i="6"/>
  <c r="CC278" i="6" s="1"/>
  <c r="CI280" i="6"/>
  <c r="CC280" i="6" s="1"/>
  <c r="CG280" i="6"/>
  <c r="CA280" i="6" s="1"/>
  <c r="CK280" i="6"/>
  <c r="CE280" i="6" s="1"/>
  <c r="CJ280" i="6"/>
  <c r="CD280" i="6" s="1"/>
  <c r="CI283" i="6"/>
  <c r="C34" i="6"/>
  <c r="C96" i="6"/>
  <c r="C116" i="6"/>
  <c r="C117" i="6" s="1"/>
  <c r="F123" i="6"/>
  <c r="J123" i="6"/>
  <c r="C118" i="6"/>
  <c r="C122" i="6" s="1"/>
  <c r="C131" i="6"/>
  <c r="C135" i="6" s="1"/>
  <c r="CH155" i="6"/>
  <c r="CB155" i="6" s="1"/>
  <c r="C157" i="6"/>
  <c r="CJ158" i="6"/>
  <c r="CD158" i="6" s="1"/>
  <c r="CH159" i="6"/>
  <c r="CB159" i="6" s="1"/>
  <c r="C161" i="6"/>
  <c r="CJ162" i="6"/>
  <c r="CD162" i="6" s="1"/>
  <c r="CH163" i="6"/>
  <c r="CB163" i="6" s="1"/>
  <c r="CH164" i="6"/>
  <c r="CB164" i="6" s="1"/>
  <c r="CG165" i="6"/>
  <c r="CA165" i="6" s="1"/>
  <c r="CI167" i="6"/>
  <c r="CC167" i="6" s="1"/>
  <c r="CH168" i="6"/>
  <c r="CB168" i="6" s="1"/>
  <c r="CG169" i="6"/>
  <c r="CA169" i="6" s="1"/>
  <c r="CI171" i="6"/>
  <c r="CC171" i="6" s="1"/>
  <c r="CJ172" i="6"/>
  <c r="CD172" i="6" s="1"/>
  <c r="C175" i="6"/>
  <c r="CG177" i="6"/>
  <c r="CA177" i="6" s="1"/>
  <c r="CI179" i="6"/>
  <c r="CC179" i="6" s="1"/>
  <c r="CH180" i="6"/>
  <c r="CB180" i="6" s="1"/>
  <c r="CG181" i="6"/>
  <c r="CA181" i="6" s="1"/>
  <c r="CI183" i="6"/>
  <c r="CC183" i="6" s="1"/>
  <c r="CI184" i="6"/>
  <c r="CC184" i="6" s="1"/>
  <c r="CH185" i="6"/>
  <c r="CB185" i="6" s="1"/>
  <c r="AT185" i="6" s="1"/>
  <c r="C187" i="6"/>
  <c r="CI188" i="6"/>
  <c r="CC188" i="6" s="1"/>
  <c r="CI191" i="6"/>
  <c r="CC191" i="6" s="1"/>
  <c r="CI194" i="6"/>
  <c r="CC194" i="6" s="1"/>
  <c r="CL196" i="6"/>
  <c r="CF196" i="6" s="1"/>
  <c r="CG195" i="6"/>
  <c r="CA195" i="6" s="1"/>
  <c r="C198" i="6"/>
  <c r="CK198" i="6"/>
  <c r="CE198" i="6" s="1"/>
  <c r="CL201" i="6"/>
  <c r="CF201" i="6" s="1"/>
  <c r="CJ200" i="6"/>
  <c r="CD200" i="6" s="1"/>
  <c r="CK200" i="6"/>
  <c r="CE200" i="6" s="1"/>
  <c r="CI200" i="6"/>
  <c r="CC200" i="6" s="1"/>
  <c r="CL204" i="6"/>
  <c r="CF204" i="6" s="1"/>
  <c r="CI206" i="6"/>
  <c r="CC206" i="6" s="1"/>
  <c r="AW209" i="6" s="1"/>
  <c r="CI208" i="6"/>
  <c r="CC208" i="6" s="1"/>
  <c r="CI210" i="6"/>
  <c r="CC210" i="6" s="1"/>
  <c r="CI214" i="6"/>
  <c r="CC214" i="6" s="1"/>
  <c r="CI216" i="6"/>
  <c r="CC216" i="6" s="1"/>
  <c r="CJ221" i="6"/>
  <c r="CD221" i="6" s="1"/>
  <c r="CG220" i="6"/>
  <c r="CA220" i="6" s="1"/>
  <c r="C223" i="6"/>
  <c r="CH220" i="6"/>
  <c r="CB220" i="6" s="1"/>
  <c r="CK227" i="6"/>
  <c r="CE227" i="6" s="1"/>
  <c r="CJ227" i="6"/>
  <c r="CD227" i="6" s="1"/>
  <c r="CH228" i="6"/>
  <c r="CB228" i="6" s="1"/>
  <c r="CG228" i="6"/>
  <c r="CA228" i="6" s="1"/>
  <c r="C231" i="6"/>
  <c r="CI271" i="6"/>
  <c r="CC271" i="6" s="1"/>
  <c r="CH271" i="6"/>
  <c r="CB271" i="6" s="1"/>
  <c r="CJ279" i="6"/>
  <c r="CD279" i="6" s="1"/>
  <c r="CK279" i="6"/>
  <c r="CE279" i="6" s="1"/>
  <c r="CI279" i="6"/>
  <c r="CC279" i="6" s="1"/>
  <c r="CI281" i="6"/>
  <c r="CC281" i="6" s="1"/>
  <c r="CJ281" i="6"/>
  <c r="CD281" i="6" s="1"/>
  <c r="CI256" i="6"/>
  <c r="CC256" i="6" s="1"/>
  <c r="AV256" i="6" s="1"/>
  <c r="CH256" i="6"/>
  <c r="CB256" i="6" s="1"/>
  <c r="AV262" i="6"/>
  <c r="CG282" i="6"/>
  <c r="CA282" i="6" s="1"/>
  <c r="CL203" i="6"/>
  <c r="CF203" i="6" s="1"/>
  <c r="AW206" i="6" s="1"/>
  <c r="CH221" i="6"/>
  <c r="CB221" i="6" s="1"/>
  <c r="CG230" i="6"/>
  <c r="CA230" i="6" s="1"/>
  <c r="C237" i="6"/>
  <c r="C246" i="6"/>
  <c r="CI257" i="6"/>
  <c r="CC257" i="6" s="1"/>
  <c r="AV257" i="6" s="1"/>
  <c r="AV268" i="6"/>
  <c r="CH270" i="6"/>
  <c r="CB270" i="6" s="1"/>
  <c r="CH276" i="6"/>
  <c r="CB276" i="6" s="1"/>
  <c r="CJ276" i="6"/>
  <c r="CD276" i="6" s="1"/>
  <c r="CI276" i="6"/>
  <c r="CC276" i="6" s="1"/>
  <c r="CI282" i="6"/>
  <c r="D296" i="5"/>
  <c r="C296" i="5"/>
  <c r="D295" i="5"/>
  <c r="C295" i="5"/>
  <c r="B295" i="5" s="1"/>
  <c r="E290" i="5"/>
  <c r="C290" i="5" s="1"/>
  <c r="D290" i="5"/>
  <c r="E289" i="5"/>
  <c r="C289" i="5" s="1"/>
  <c r="D289" i="5"/>
  <c r="E288" i="5"/>
  <c r="D288" i="5"/>
  <c r="CD283" i="5"/>
  <c r="E283" i="5"/>
  <c r="D283" i="5"/>
  <c r="CD282" i="5"/>
  <c r="E282" i="5"/>
  <c r="D282" i="5"/>
  <c r="E281" i="5"/>
  <c r="D281" i="5"/>
  <c r="C281" i="5" s="1"/>
  <c r="E280" i="5"/>
  <c r="D280" i="5"/>
  <c r="E279" i="5"/>
  <c r="D279" i="5"/>
  <c r="C279" i="5" s="1"/>
  <c r="E278" i="5"/>
  <c r="D278" i="5"/>
  <c r="E277" i="5"/>
  <c r="D277" i="5"/>
  <c r="C277" i="5" s="1"/>
  <c r="E276" i="5"/>
  <c r="CJ276" i="5" s="1"/>
  <c r="CD276" i="5" s="1"/>
  <c r="CG271" i="5"/>
  <c r="CA271" i="5" s="1"/>
  <c r="E271" i="5"/>
  <c r="D271" i="5"/>
  <c r="C271" i="5" s="1"/>
  <c r="CI271" i="5" s="1"/>
  <c r="CC271" i="5" s="1"/>
  <c r="CG270" i="5"/>
  <c r="CA270" i="5" s="1"/>
  <c r="E270" i="5"/>
  <c r="D270" i="5"/>
  <c r="CG269" i="5"/>
  <c r="CA269" i="5"/>
  <c r="E269" i="5"/>
  <c r="D269" i="5"/>
  <c r="C269" i="5" s="1"/>
  <c r="CI269" i="5" s="1"/>
  <c r="CC269" i="5" s="1"/>
  <c r="CG268" i="5"/>
  <c r="CA268" i="5" s="1"/>
  <c r="E268" i="5"/>
  <c r="D268" i="5"/>
  <c r="CG267" i="5"/>
  <c r="CA267" i="5" s="1"/>
  <c r="E267" i="5"/>
  <c r="D267" i="5"/>
  <c r="C267" i="5"/>
  <c r="CG266" i="5"/>
  <c r="CA266" i="5" s="1"/>
  <c r="E266" i="5"/>
  <c r="D266" i="5"/>
  <c r="C266" i="5" s="1"/>
  <c r="CG265" i="5"/>
  <c r="CA265" i="5" s="1"/>
  <c r="E265" i="5"/>
  <c r="D265" i="5"/>
  <c r="C265" i="5"/>
  <c r="CG264" i="5"/>
  <c r="CA264" i="5" s="1"/>
  <c r="E264" i="5"/>
  <c r="D264" i="5"/>
  <c r="CG263" i="5"/>
  <c r="CA263" i="5" s="1"/>
  <c r="E263" i="5"/>
  <c r="D263" i="5"/>
  <c r="C263" i="5" s="1"/>
  <c r="CI263" i="5" s="1"/>
  <c r="CC263" i="5" s="1"/>
  <c r="CG262" i="5"/>
  <c r="CA262" i="5" s="1"/>
  <c r="E262" i="5"/>
  <c r="C262" i="5" s="1"/>
  <c r="CG261" i="5"/>
  <c r="CA261" i="5" s="1"/>
  <c r="E261" i="5"/>
  <c r="C261" i="5" s="1"/>
  <c r="CI261" i="5" s="1"/>
  <c r="CC261" i="5" s="1"/>
  <c r="CG260" i="5"/>
  <c r="CA260" i="5"/>
  <c r="E260" i="5"/>
  <c r="C260" i="5" s="1"/>
  <c r="CG259" i="5"/>
  <c r="CA259" i="5"/>
  <c r="E259" i="5"/>
  <c r="C259" i="5" s="1"/>
  <c r="CG258" i="5"/>
  <c r="CA258" i="5" s="1"/>
  <c r="E258" i="5"/>
  <c r="C258" i="5" s="1"/>
  <c r="CG257" i="5"/>
  <c r="CA257" i="5"/>
  <c r="E257" i="5"/>
  <c r="C257" i="5" s="1"/>
  <c r="CI257" i="5" s="1"/>
  <c r="CC257" i="5" s="1"/>
  <c r="CG256" i="5"/>
  <c r="CA256" i="5"/>
  <c r="E256" i="5"/>
  <c r="C256" i="5" s="1"/>
  <c r="CI256" i="5" s="1"/>
  <c r="CC256" i="5" s="1"/>
  <c r="CG255" i="5"/>
  <c r="CA255" i="5"/>
  <c r="E255" i="5"/>
  <c r="C255" i="5" s="1"/>
  <c r="CG254" i="5"/>
  <c r="CA254" i="5" s="1"/>
  <c r="E254" i="5"/>
  <c r="C254" i="5" s="1"/>
  <c r="AU253" i="5"/>
  <c r="AT253" i="5"/>
  <c r="AS253" i="5"/>
  <c r="AR253" i="5"/>
  <c r="AQ253" i="5"/>
  <c r="AP253" i="5"/>
  <c r="AO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E253" i="5" s="1"/>
  <c r="F253" i="5"/>
  <c r="D253" i="5" s="1"/>
  <c r="E248" i="5"/>
  <c r="D248" i="5"/>
  <c r="C248" i="5" s="1"/>
  <c r="E247" i="5"/>
  <c r="C247" i="5" s="1"/>
  <c r="D247" i="5"/>
  <c r="E246" i="5"/>
  <c r="D246" i="5"/>
  <c r="E245" i="5"/>
  <c r="D245" i="5"/>
  <c r="E240" i="5"/>
  <c r="D240" i="5"/>
  <c r="E239" i="5"/>
  <c r="D239" i="5"/>
  <c r="C239" i="5" s="1"/>
  <c r="E238" i="5"/>
  <c r="C238" i="5" s="1"/>
  <c r="D238" i="5"/>
  <c r="E237" i="5"/>
  <c r="D237" i="5"/>
  <c r="E233" i="5"/>
  <c r="CH230" i="5" s="1"/>
  <c r="CB230" i="5" s="1"/>
  <c r="D233" i="5"/>
  <c r="E232" i="5"/>
  <c r="D232" i="5"/>
  <c r="E231" i="5"/>
  <c r="D231" i="5"/>
  <c r="C231" i="5" s="1"/>
  <c r="CG230" i="5"/>
  <c r="CA230" i="5" s="1"/>
  <c r="E230" i="5"/>
  <c r="D230" i="5"/>
  <c r="E229" i="5"/>
  <c r="CG226" i="5" s="1"/>
  <c r="CA226" i="5" s="1"/>
  <c r="D229" i="5"/>
  <c r="CJ228" i="5"/>
  <c r="CD228" i="5" s="1"/>
  <c r="CH228" i="5"/>
  <c r="CB228" i="5" s="1"/>
  <c r="CG228" i="5"/>
  <c r="CA228" i="5" s="1"/>
  <c r="E228" i="5"/>
  <c r="D228" i="5"/>
  <c r="E227" i="5"/>
  <c r="D227" i="5"/>
  <c r="C227" i="5" s="1"/>
  <c r="CH226" i="5"/>
  <c r="CB226" i="5" s="1"/>
  <c r="E226" i="5"/>
  <c r="D226" i="5"/>
  <c r="C226" i="5" s="1"/>
  <c r="E225" i="5"/>
  <c r="D225" i="5"/>
  <c r="C225" i="5" s="1"/>
  <c r="CI222" i="5" s="1"/>
  <c r="CC222" i="5" s="1"/>
  <c r="E224" i="5"/>
  <c r="CG221" i="5" s="1"/>
  <c r="D224" i="5"/>
  <c r="C224" i="5" s="1"/>
  <c r="E223" i="5"/>
  <c r="D223" i="5"/>
  <c r="C223" i="5" s="1"/>
  <c r="E222" i="5"/>
  <c r="D222" i="5"/>
  <c r="C222" i="5" s="1"/>
  <c r="CI221" i="5"/>
  <c r="CC221" i="5" s="1"/>
  <c r="CH221" i="5"/>
  <c r="CB221" i="5" s="1"/>
  <c r="CA221" i="5"/>
  <c r="E221" i="5"/>
  <c r="D221" i="5"/>
  <c r="CH220" i="5"/>
  <c r="CB220" i="5" s="1"/>
  <c r="CG220" i="5"/>
  <c r="CA220" i="5" s="1"/>
  <c r="E220" i="5"/>
  <c r="D220" i="5"/>
  <c r="C220" i="5" s="1"/>
  <c r="CK217" i="5" s="1"/>
  <c r="CE217" i="5" s="1"/>
  <c r="CJ219" i="5"/>
  <c r="CD219" i="5" s="1"/>
  <c r="CH219" i="5"/>
  <c r="CB219" i="5" s="1"/>
  <c r="CG219" i="5"/>
  <c r="CA219" i="5" s="1"/>
  <c r="E219" i="5"/>
  <c r="D219" i="5"/>
  <c r="CG218" i="5"/>
  <c r="CA218" i="5" s="1"/>
  <c r="E218" i="5"/>
  <c r="D218" i="5"/>
  <c r="E217" i="5"/>
  <c r="D217" i="5"/>
  <c r="E216" i="5"/>
  <c r="D216" i="5"/>
  <c r="E215" i="5"/>
  <c r="C215" i="5" s="1"/>
  <c r="D215" i="5"/>
  <c r="E214" i="5"/>
  <c r="D214" i="5"/>
  <c r="CH213" i="5"/>
  <c r="CB213" i="5" s="1"/>
  <c r="E213" i="5"/>
  <c r="D213" i="5"/>
  <c r="CH212" i="5"/>
  <c r="CB212" i="5" s="1"/>
  <c r="E212" i="5"/>
  <c r="D212" i="5"/>
  <c r="CG211" i="5"/>
  <c r="CA211" i="5" s="1"/>
  <c r="E211" i="5"/>
  <c r="D211" i="5"/>
  <c r="CH210" i="5"/>
  <c r="CB210" i="5" s="1"/>
  <c r="E210" i="5"/>
  <c r="CH207" i="5" s="1"/>
  <c r="CB207" i="5" s="1"/>
  <c r="D210" i="5"/>
  <c r="CH209" i="5"/>
  <c r="CB209" i="5" s="1"/>
  <c r="E209" i="5"/>
  <c r="D209" i="5"/>
  <c r="C209" i="5" s="1"/>
  <c r="CK206" i="5" s="1"/>
  <c r="CE206" i="5" s="1"/>
  <c r="E208" i="5"/>
  <c r="CH205" i="5" s="1"/>
  <c r="D208" i="5"/>
  <c r="C208" i="5" s="1"/>
  <c r="CG207" i="5"/>
  <c r="CA207" i="5" s="1"/>
  <c r="E207" i="5"/>
  <c r="D207" i="5"/>
  <c r="CH206" i="5"/>
  <c r="CB206" i="5" s="1"/>
  <c r="CG206" i="5"/>
  <c r="CA206" i="5" s="1"/>
  <c r="E206" i="5"/>
  <c r="CG203" i="5" s="1"/>
  <c r="CA203" i="5" s="1"/>
  <c r="CG205" i="5"/>
  <c r="CA205" i="5" s="1"/>
  <c r="CB205" i="5"/>
  <c r="E205" i="5"/>
  <c r="CH202" i="5" s="1"/>
  <c r="CB202" i="5" s="1"/>
  <c r="D205" i="5"/>
  <c r="E204" i="5"/>
  <c r="CH201" i="5" s="1"/>
  <c r="CB201" i="5" s="1"/>
  <c r="D204" i="5"/>
  <c r="C204" i="5" s="1"/>
  <c r="E203" i="5"/>
  <c r="CH200" i="5" s="1"/>
  <c r="D203" i="5"/>
  <c r="E202" i="5"/>
  <c r="CH199" i="5" s="1"/>
  <c r="CB199" i="5" s="1"/>
  <c r="D202" i="5"/>
  <c r="C202" i="5" s="1"/>
  <c r="CK199" i="5" s="1"/>
  <c r="CE199" i="5" s="1"/>
  <c r="E201" i="5"/>
  <c r="CH198" i="5" s="1"/>
  <c r="D201" i="5"/>
  <c r="C201" i="5" s="1"/>
  <c r="CK198" i="5" s="1"/>
  <c r="CE198" i="5" s="1"/>
  <c r="CB200" i="5"/>
  <c r="E200" i="5"/>
  <c r="CH197" i="5" s="1"/>
  <c r="D200" i="5"/>
  <c r="C200" i="5" s="1"/>
  <c r="CK197" i="5" s="1"/>
  <c r="CE197" i="5" s="1"/>
  <c r="E199" i="5"/>
  <c r="D199" i="5"/>
  <c r="CG198" i="5"/>
  <c r="CA198" i="5" s="1"/>
  <c r="CB198" i="5"/>
  <c r="E198" i="5"/>
  <c r="CH195" i="5" s="1"/>
  <c r="D198" i="5"/>
  <c r="C198" i="5"/>
  <c r="CI195" i="5" s="1"/>
  <c r="CC195" i="5" s="1"/>
  <c r="CG197" i="5"/>
  <c r="CB197" i="5"/>
  <c r="CA197" i="5"/>
  <c r="E197" i="5"/>
  <c r="D197" i="5"/>
  <c r="C197" i="5"/>
  <c r="CI194" i="5" s="1"/>
  <c r="CC194" i="5" s="1"/>
  <c r="CG195" i="5"/>
  <c r="CA195" i="5" s="1"/>
  <c r="CB195" i="5"/>
  <c r="E195" i="5"/>
  <c r="CH192" i="5" s="1"/>
  <c r="CB192" i="5" s="1"/>
  <c r="D195" i="5"/>
  <c r="C195" i="5" s="1"/>
  <c r="CH194" i="5"/>
  <c r="CG194" i="5"/>
  <c r="CB194" i="5"/>
  <c r="CA194" i="5"/>
  <c r="CG192" i="5"/>
  <c r="CA192" i="5" s="1"/>
  <c r="E191" i="5"/>
  <c r="D191" i="5"/>
  <c r="E190" i="5"/>
  <c r="D190" i="5"/>
  <c r="E189" i="5"/>
  <c r="D189" i="5"/>
  <c r="E188" i="5"/>
  <c r="C188" i="5" s="1"/>
  <c r="CJ188" i="5" s="1"/>
  <c r="CD188" i="5" s="1"/>
  <c r="D188" i="5"/>
  <c r="CG187" i="5"/>
  <c r="CA187" i="5" s="1"/>
  <c r="E187" i="5"/>
  <c r="C187" i="5" s="1"/>
  <c r="D187" i="5"/>
  <c r="E186" i="5"/>
  <c r="D186" i="5"/>
  <c r="E185" i="5"/>
  <c r="D185" i="5"/>
  <c r="E184" i="5"/>
  <c r="D184" i="5"/>
  <c r="E183" i="5"/>
  <c r="C183" i="5" s="1"/>
  <c r="CK183" i="5" s="1"/>
  <c r="CE183" i="5" s="1"/>
  <c r="D183" i="5"/>
  <c r="E182" i="5"/>
  <c r="D182" i="5"/>
  <c r="E181" i="5"/>
  <c r="D181" i="5"/>
  <c r="E180" i="5"/>
  <c r="D180" i="5"/>
  <c r="E179" i="5"/>
  <c r="D179" i="5"/>
  <c r="CF178" i="5"/>
  <c r="BZ178" i="5" s="1"/>
  <c r="E178" i="5"/>
  <c r="D178" i="5"/>
  <c r="E177" i="5"/>
  <c r="D177" i="5"/>
  <c r="CF176" i="5"/>
  <c r="BZ176" i="5" s="1"/>
  <c r="E176" i="5"/>
  <c r="C176" i="5" s="1"/>
  <c r="D176" i="5"/>
  <c r="CF175" i="5"/>
  <c r="BZ175" i="5" s="1"/>
  <c r="E175" i="5"/>
  <c r="D175" i="5"/>
  <c r="C175" i="5"/>
  <c r="CK175" i="5" s="1"/>
  <c r="CE175" i="5" s="1"/>
  <c r="E174" i="5"/>
  <c r="D174" i="5"/>
  <c r="E173" i="5"/>
  <c r="CF173" i="5" s="1"/>
  <c r="BZ173" i="5" s="1"/>
  <c r="D173" i="5"/>
  <c r="E172" i="5"/>
  <c r="D172" i="5"/>
  <c r="E171" i="5"/>
  <c r="C171" i="5" s="1"/>
  <c r="D171" i="5"/>
  <c r="E170" i="5"/>
  <c r="D170" i="5"/>
  <c r="CG169" i="5"/>
  <c r="CA169" i="5" s="1"/>
  <c r="E169" i="5"/>
  <c r="C169" i="5" s="1"/>
  <c r="D169" i="5"/>
  <c r="E168" i="5"/>
  <c r="CF168" i="5" s="1"/>
  <c r="BZ168" i="5" s="1"/>
  <c r="D168" i="5"/>
  <c r="E167" i="5"/>
  <c r="CF167" i="5" s="1"/>
  <c r="BZ167" i="5" s="1"/>
  <c r="D167" i="5"/>
  <c r="E166" i="5"/>
  <c r="CF166" i="5" s="1"/>
  <c r="BZ166" i="5" s="1"/>
  <c r="D166" i="5"/>
  <c r="E165" i="5"/>
  <c r="CF165" i="5" s="1"/>
  <c r="BZ165" i="5" s="1"/>
  <c r="D165" i="5"/>
  <c r="C165" i="5" s="1"/>
  <c r="CK165" i="5" s="1"/>
  <c r="CE165" i="5" s="1"/>
  <c r="CJ164" i="5"/>
  <c r="CD164" i="5" s="1"/>
  <c r="E164" i="5"/>
  <c r="CF164" i="5" s="1"/>
  <c r="BZ164" i="5" s="1"/>
  <c r="C164" i="5"/>
  <c r="E163" i="5"/>
  <c r="D163" i="5"/>
  <c r="CF162" i="5"/>
  <c r="BZ162" i="5" s="1"/>
  <c r="E162" i="5"/>
  <c r="D162" i="5"/>
  <c r="C162" i="5" s="1"/>
  <c r="CI162" i="5" s="1"/>
  <c r="CC162" i="5" s="1"/>
  <c r="E161" i="5"/>
  <c r="CF161" i="5" s="1"/>
  <c r="BZ161" i="5" s="1"/>
  <c r="D161" i="5"/>
  <c r="E160" i="5"/>
  <c r="CF160" i="5" s="1"/>
  <c r="BZ160" i="5" s="1"/>
  <c r="D160" i="5"/>
  <c r="C160" i="5" s="1"/>
  <c r="CI160" i="5" s="1"/>
  <c r="CC160" i="5" s="1"/>
  <c r="E159" i="5"/>
  <c r="CF159" i="5" s="1"/>
  <c r="BZ159" i="5" s="1"/>
  <c r="D159" i="5"/>
  <c r="C159" i="5" s="1"/>
  <c r="CG159" i="5" s="1"/>
  <c r="CA159" i="5" s="1"/>
  <c r="CI158" i="5"/>
  <c r="CC158" i="5" s="1"/>
  <c r="E158" i="5"/>
  <c r="CF158" i="5" s="1"/>
  <c r="BZ158" i="5" s="1"/>
  <c r="D158" i="5"/>
  <c r="C158" i="5" s="1"/>
  <c r="CG158" i="5" s="1"/>
  <c r="CA158" i="5" s="1"/>
  <c r="E157" i="5"/>
  <c r="CF157" i="5" s="1"/>
  <c r="BZ157" i="5" s="1"/>
  <c r="D157" i="5"/>
  <c r="E156" i="5"/>
  <c r="CF156" i="5" s="1"/>
  <c r="BZ156" i="5" s="1"/>
  <c r="D156" i="5"/>
  <c r="E155" i="5"/>
  <c r="CF155" i="5" s="1"/>
  <c r="BZ155" i="5" s="1"/>
  <c r="D155" i="5"/>
  <c r="C155" i="5" s="1"/>
  <c r="CG155" i="5" s="1"/>
  <c r="CA155" i="5" s="1"/>
  <c r="E153" i="5"/>
  <c r="CF153" i="5" s="1"/>
  <c r="BZ153" i="5" s="1"/>
  <c r="D153" i="5"/>
  <c r="C153" i="5"/>
  <c r="CH153" i="5" s="1"/>
  <c r="CB153" i="5" s="1"/>
  <c r="E147" i="5"/>
  <c r="D147" i="5"/>
  <c r="E146" i="5"/>
  <c r="D146" i="5"/>
  <c r="E145" i="5"/>
  <c r="D145" i="5"/>
  <c r="C145" i="5"/>
  <c r="E144" i="5"/>
  <c r="D144" i="5"/>
  <c r="O143" i="5"/>
  <c r="N143" i="5"/>
  <c r="M143" i="5"/>
  <c r="L143" i="5"/>
  <c r="K143" i="5"/>
  <c r="J143" i="5"/>
  <c r="I143" i="5"/>
  <c r="H143" i="5"/>
  <c r="G143" i="5"/>
  <c r="F143" i="5"/>
  <c r="E142" i="5"/>
  <c r="D142" i="5"/>
  <c r="E141" i="5"/>
  <c r="D141" i="5"/>
  <c r="C141" i="5" s="1"/>
  <c r="E140" i="5"/>
  <c r="D140" i="5"/>
  <c r="P136" i="5"/>
  <c r="P135" i="5"/>
  <c r="O135" i="5"/>
  <c r="N135" i="5"/>
  <c r="M135" i="5"/>
  <c r="L135" i="5"/>
  <c r="K135" i="5"/>
  <c r="J135" i="5"/>
  <c r="I135" i="5"/>
  <c r="H135" i="5"/>
  <c r="G135" i="5"/>
  <c r="F135" i="5"/>
  <c r="E134" i="5"/>
  <c r="D134" i="5"/>
  <c r="C134" i="5" s="1"/>
  <c r="E133" i="5"/>
  <c r="D133" i="5"/>
  <c r="C133" i="5" s="1"/>
  <c r="E132" i="5"/>
  <c r="D132" i="5"/>
  <c r="E131" i="5"/>
  <c r="D131" i="5"/>
  <c r="P130" i="5"/>
  <c r="O130" i="5"/>
  <c r="O136" i="5" s="1"/>
  <c r="N130" i="5"/>
  <c r="M130" i="5"/>
  <c r="M136" i="5" s="1"/>
  <c r="L130" i="5"/>
  <c r="L136" i="5" s="1"/>
  <c r="K130" i="5"/>
  <c r="K136" i="5" s="1"/>
  <c r="J130" i="5"/>
  <c r="J136" i="5" s="1"/>
  <c r="I130" i="5"/>
  <c r="I136" i="5" s="1"/>
  <c r="H130" i="5"/>
  <c r="H136" i="5" s="1"/>
  <c r="G130" i="5"/>
  <c r="G136" i="5" s="1"/>
  <c r="F130" i="5"/>
  <c r="E129" i="5"/>
  <c r="C129" i="5" s="1"/>
  <c r="D129" i="5"/>
  <c r="E128" i="5"/>
  <c r="D128" i="5"/>
  <c r="E127" i="5"/>
  <c r="D127" i="5"/>
  <c r="D130" i="5" s="1"/>
  <c r="M122" i="5"/>
  <c r="L122" i="5"/>
  <c r="L123" i="5" s="1"/>
  <c r="K122" i="5"/>
  <c r="J122" i="5"/>
  <c r="I122" i="5"/>
  <c r="H122" i="5"/>
  <c r="G122" i="5"/>
  <c r="F122" i="5"/>
  <c r="F123" i="5" s="1"/>
  <c r="E121" i="5"/>
  <c r="D121" i="5"/>
  <c r="C121" i="5" s="1"/>
  <c r="E120" i="5"/>
  <c r="D120" i="5"/>
  <c r="E119" i="5"/>
  <c r="D119" i="5"/>
  <c r="C119" i="5" s="1"/>
  <c r="E118" i="5"/>
  <c r="D118" i="5"/>
  <c r="C118" i="5" s="1"/>
  <c r="M117" i="5"/>
  <c r="M123" i="5" s="1"/>
  <c r="L117" i="5"/>
  <c r="K117" i="5"/>
  <c r="J117" i="5"/>
  <c r="J123" i="5" s="1"/>
  <c r="I117" i="5"/>
  <c r="I123" i="5" s="1"/>
  <c r="H117" i="5"/>
  <c r="G117" i="5"/>
  <c r="F117" i="5"/>
  <c r="D117" i="5"/>
  <c r="E116" i="5"/>
  <c r="D116" i="5"/>
  <c r="C116" i="5" s="1"/>
  <c r="E115" i="5"/>
  <c r="D115" i="5"/>
  <c r="E114" i="5"/>
  <c r="D114" i="5"/>
  <c r="C114" i="5"/>
  <c r="E110" i="5"/>
  <c r="D110" i="5"/>
  <c r="C110" i="5" s="1"/>
  <c r="E109" i="5"/>
  <c r="D109" i="5"/>
  <c r="E108" i="5"/>
  <c r="D108" i="5"/>
  <c r="C108" i="5" s="1"/>
  <c r="E107" i="5"/>
  <c r="D107" i="5"/>
  <c r="C107" i="5" s="1"/>
  <c r="E106" i="5"/>
  <c r="D106" i="5"/>
  <c r="E101" i="5"/>
  <c r="D101" i="5"/>
  <c r="C101" i="5" s="1"/>
  <c r="E100" i="5"/>
  <c r="D100" i="5"/>
  <c r="E99" i="5"/>
  <c r="D99" i="5"/>
  <c r="C99" i="5" s="1"/>
  <c r="E98" i="5"/>
  <c r="D98" i="5"/>
  <c r="C98" i="5" s="1"/>
  <c r="E97" i="5"/>
  <c r="D97" i="5"/>
  <c r="E96" i="5"/>
  <c r="D96" i="5"/>
  <c r="C96" i="5"/>
  <c r="E91" i="5"/>
  <c r="D91" i="5"/>
  <c r="C91" i="5" s="1"/>
  <c r="E90" i="5"/>
  <c r="D90" i="5"/>
  <c r="E89" i="5"/>
  <c r="D89" i="5"/>
  <c r="C89" i="5" s="1"/>
  <c r="E88" i="5"/>
  <c r="D88" i="5"/>
  <c r="E87" i="5"/>
  <c r="D87" i="5"/>
  <c r="C87" i="5" s="1"/>
  <c r="E86" i="5"/>
  <c r="D86" i="5"/>
  <c r="C86" i="5" s="1"/>
  <c r="E81" i="5"/>
  <c r="D81" i="5"/>
  <c r="E76" i="5"/>
  <c r="C76" i="5" s="1"/>
  <c r="D76" i="5"/>
  <c r="E75" i="5"/>
  <c r="D75" i="5"/>
  <c r="C75" i="5" s="1"/>
  <c r="E74" i="5"/>
  <c r="D74" i="5"/>
  <c r="E73" i="5"/>
  <c r="D73" i="5"/>
  <c r="C73" i="5" s="1"/>
  <c r="E68" i="5"/>
  <c r="D68" i="5"/>
  <c r="E66" i="5"/>
  <c r="D66" i="5"/>
  <c r="C66" i="5" s="1"/>
  <c r="E65" i="5"/>
  <c r="D65" i="5"/>
  <c r="C65" i="5" s="1"/>
  <c r="E64" i="5"/>
  <c r="D64" i="5"/>
  <c r="CA59" i="5"/>
  <c r="C59" i="5"/>
  <c r="CA54" i="5"/>
  <c r="C53" i="5"/>
  <c r="CG53" i="5" s="1"/>
  <c r="CA53" i="5" s="1"/>
  <c r="O53" i="5" s="1"/>
  <c r="C52" i="5"/>
  <c r="CG52" i="5" s="1"/>
  <c r="CA52" i="5" s="1"/>
  <c r="O52" i="5" s="1"/>
  <c r="C51" i="5"/>
  <c r="CG51" i="5" s="1"/>
  <c r="CA51" i="5" s="1"/>
  <c r="O51" i="5" s="1"/>
  <c r="CA50" i="5"/>
  <c r="O50" i="5" s="1"/>
  <c r="C50" i="5"/>
  <c r="CG50" i="5" s="1"/>
  <c r="C49" i="5"/>
  <c r="CG49" i="5" s="1"/>
  <c r="CA49" i="5" s="1"/>
  <c r="O49" i="5" s="1"/>
  <c r="C48" i="5"/>
  <c r="CG48" i="5" s="1"/>
  <c r="CA48" i="5" s="1"/>
  <c r="O48" i="5" s="1"/>
  <c r="C47" i="5"/>
  <c r="CG47" i="5" s="1"/>
  <c r="CA47" i="5" s="1"/>
  <c r="O47" i="5" s="1"/>
  <c r="C46" i="5"/>
  <c r="CG46" i="5" s="1"/>
  <c r="CA46" i="5" s="1"/>
  <c r="O46" i="5" s="1"/>
  <c r="CA45" i="5"/>
  <c r="O45" i="5"/>
  <c r="C45" i="5"/>
  <c r="CG45" i="5" s="1"/>
  <c r="C44" i="5"/>
  <c r="CG44" i="5" s="1"/>
  <c r="CA44" i="5" s="1"/>
  <c r="O44" i="5" s="1"/>
  <c r="C43" i="5"/>
  <c r="CG43" i="5" s="1"/>
  <c r="CA43" i="5" s="1"/>
  <c r="O43" i="5" s="1"/>
  <c r="CA42" i="5"/>
  <c r="O42" i="5" s="1"/>
  <c r="C42" i="5"/>
  <c r="CG42" i="5" s="1"/>
  <c r="CA41" i="5"/>
  <c r="O41" i="5" s="1"/>
  <c r="C41" i="5"/>
  <c r="CG41" i="5" s="1"/>
  <c r="C40" i="5"/>
  <c r="CG40" i="5" s="1"/>
  <c r="CA40" i="5" s="1"/>
  <c r="O40" i="5" s="1"/>
  <c r="C39" i="5"/>
  <c r="CG39" i="5" s="1"/>
  <c r="CA39" i="5" s="1"/>
  <c r="O39" i="5" s="1"/>
  <c r="C38" i="5"/>
  <c r="CG38" i="5" s="1"/>
  <c r="CA38" i="5" s="1"/>
  <c r="O38" i="5" s="1"/>
  <c r="C37" i="5"/>
  <c r="CG37" i="5" s="1"/>
  <c r="CA37" i="5" s="1"/>
  <c r="O37" i="5" s="1"/>
  <c r="C36" i="5"/>
  <c r="CG36" i="5" s="1"/>
  <c r="CA36" i="5" s="1"/>
  <c r="O36" i="5" s="1"/>
  <c r="C35" i="5"/>
  <c r="CG35" i="5" s="1"/>
  <c r="CA35" i="5" s="1"/>
  <c r="O35" i="5" s="1"/>
  <c r="N34" i="5"/>
  <c r="M34" i="5"/>
  <c r="L34" i="5"/>
  <c r="K34" i="5"/>
  <c r="J34" i="5"/>
  <c r="I34" i="5"/>
  <c r="H34" i="5"/>
  <c r="G34" i="5"/>
  <c r="F34" i="5"/>
  <c r="E34" i="5"/>
  <c r="D34" i="5"/>
  <c r="CD20" i="5"/>
  <c r="C16" i="5"/>
  <c r="C15" i="5"/>
  <c r="C13" i="5"/>
  <c r="C12" i="5"/>
  <c r="C11" i="5"/>
  <c r="CD13" i="5" s="1"/>
  <c r="A5" i="5"/>
  <c r="A4" i="5"/>
  <c r="A3" i="5"/>
  <c r="A2" i="5"/>
  <c r="B317" i="7" l="1"/>
  <c r="AT166" i="7"/>
  <c r="AT181" i="7"/>
  <c r="AW201" i="7"/>
  <c r="AT175" i="7"/>
  <c r="AT165" i="7"/>
  <c r="AT170" i="7"/>
  <c r="AT167" i="7"/>
  <c r="AT169" i="7"/>
  <c r="AW199" i="7"/>
  <c r="AT176" i="7"/>
  <c r="AT171" i="7"/>
  <c r="AT168" i="7"/>
  <c r="AT179" i="7"/>
  <c r="CI260" i="5"/>
  <c r="CC260" i="5" s="1"/>
  <c r="CH260" i="5"/>
  <c r="CB260" i="5" s="1"/>
  <c r="AV260" i="5" s="1"/>
  <c r="C34" i="5"/>
  <c r="E117" i="5"/>
  <c r="E130" i="5"/>
  <c r="CF163" i="5"/>
  <c r="BZ163" i="5" s="1"/>
  <c r="C163" i="5"/>
  <c r="CI163" i="5" s="1"/>
  <c r="CC163" i="5" s="1"/>
  <c r="C170" i="5"/>
  <c r="CH170" i="5" s="1"/>
  <c r="CB170" i="5" s="1"/>
  <c r="CF170" i="5"/>
  <c r="BZ170" i="5" s="1"/>
  <c r="CH204" i="5"/>
  <c r="CB204" i="5" s="1"/>
  <c r="CG204" i="5"/>
  <c r="CA204" i="5" s="1"/>
  <c r="C213" i="5"/>
  <c r="CG210" i="5"/>
  <c r="CA210" i="5" s="1"/>
  <c r="AW211" i="6"/>
  <c r="AW205" i="6"/>
  <c r="AT171" i="6"/>
  <c r="CI158" i="6"/>
  <c r="CC158" i="6" s="1"/>
  <c r="CH158" i="6"/>
  <c r="CB158" i="6" s="1"/>
  <c r="AT158" i="6" s="1"/>
  <c r="CD12" i="5"/>
  <c r="CD15" i="5"/>
  <c r="C64" i="5"/>
  <c r="C68" i="5"/>
  <c r="C74" i="5"/>
  <c r="C97" i="5"/>
  <c r="C100" i="5"/>
  <c r="C106" i="5"/>
  <c r="C115" i="5"/>
  <c r="H123" i="5"/>
  <c r="E122" i="5"/>
  <c r="G123" i="5"/>
  <c r="K123" i="5"/>
  <c r="C128" i="5"/>
  <c r="C131" i="5"/>
  <c r="D135" i="5"/>
  <c r="D136" i="5" s="1"/>
  <c r="C146" i="5"/>
  <c r="C157" i="5"/>
  <c r="CK169" i="5"/>
  <c r="CE169" i="5" s="1"/>
  <c r="CJ169" i="5"/>
  <c r="CD169" i="5" s="1"/>
  <c r="C173" i="5"/>
  <c r="CK173" i="5" s="1"/>
  <c r="CE173" i="5" s="1"/>
  <c r="C199" i="5"/>
  <c r="CG212" i="5"/>
  <c r="CA212" i="5" s="1"/>
  <c r="C228" i="5"/>
  <c r="CG227" i="5"/>
  <c r="CA227" i="5" s="1"/>
  <c r="CH227" i="5"/>
  <c r="CB227" i="5" s="1"/>
  <c r="C253" i="5"/>
  <c r="CG276" i="5"/>
  <c r="CA276" i="5" s="1"/>
  <c r="C280" i="5"/>
  <c r="C282" i="5"/>
  <c r="AV265" i="6"/>
  <c r="AW224" i="6"/>
  <c r="AT162" i="6"/>
  <c r="C117" i="5"/>
  <c r="F136" i="5"/>
  <c r="N136" i="5"/>
  <c r="CJ171" i="5"/>
  <c r="CD171" i="5" s="1"/>
  <c r="CK171" i="5"/>
  <c r="CE171" i="5" s="1"/>
  <c r="CG171" i="5"/>
  <c r="CA171" i="5" s="1"/>
  <c r="CH196" i="5"/>
  <c r="CB196" i="5" s="1"/>
  <c r="CG196" i="5"/>
  <c r="CA196" i="5" s="1"/>
  <c r="CL212" i="5"/>
  <c r="CF212" i="5" s="1"/>
  <c r="CK212" i="5"/>
  <c r="CE212" i="5" s="1"/>
  <c r="CH267" i="5"/>
  <c r="CB267" i="5" s="1"/>
  <c r="CI267" i="5"/>
  <c r="CC267" i="5" s="1"/>
  <c r="CH276" i="5"/>
  <c r="CB276" i="5" s="1"/>
  <c r="AT189" i="6"/>
  <c r="CI230" i="6"/>
  <c r="CC230" i="6" s="1"/>
  <c r="AW233" i="6" s="1"/>
  <c r="CK230" i="6"/>
  <c r="CE230" i="6" s="1"/>
  <c r="CG191" i="6"/>
  <c r="CA191" i="6" s="1"/>
  <c r="AT191" i="6" s="1"/>
  <c r="CJ191" i="6"/>
  <c r="CD191" i="6" s="1"/>
  <c r="CH170" i="6"/>
  <c r="CB170" i="6" s="1"/>
  <c r="CJ170" i="6"/>
  <c r="CD170" i="6" s="1"/>
  <c r="CG170" i="6"/>
  <c r="CA170" i="6" s="1"/>
  <c r="AT170" i="6" s="1"/>
  <c r="CJ212" i="6"/>
  <c r="CD212" i="6" s="1"/>
  <c r="CL212" i="6"/>
  <c r="CF212" i="6" s="1"/>
  <c r="CI212" i="6"/>
  <c r="CC212" i="6" s="1"/>
  <c r="CJ176" i="6"/>
  <c r="CD176" i="6" s="1"/>
  <c r="CI176" i="6"/>
  <c r="CC176" i="6" s="1"/>
  <c r="CG176" i="6"/>
  <c r="CA176" i="6" s="1"/>
  <c r="CJ153" i="6"/>
  <c r="CD153" i="6" s="1"/>
  <c r="CG153" i="6"/>
  <c r="CA153" i="6" s="1"/>
  <c r="CK153" i="6"/>
  <c r="CE153" i="6" s="1"/>
  <c r="CK218" i="6"/>
  <c r="CE218" i="6" s="1"/>
  <c r="CI218" i="6"/>
  <c r="CC218" i="6" s="1"/>
  <c r="CL218" i="6"/>
  <c r="CF218" i="6" s="1"/>
  <c r="CJ218" i="6"/>
  <c r="CD218" i="6" s="1"/>
  <c r="CD11" i="5"/>
  <c r="C81" i="5"/>
  <c r="C88" i="5"/>
  <c r="C90" i="5"/>
  <c r="C109" i="5"/>
  <c r="CA107" i="5" s="1"/>
  <c r="C132" i="5"/>
  <c r="C147" i="5"/>
  <c r="C181" i="5"/>
  <c r="CK187" i="5"/>
  <c r="CE187" i="5" s="1"/>
  <c r="CJ187" i="5"/>
  <c r="CD187" i="5" s="1"/>
  <c r="CJ194" i="5"/>
  <c r="CD194" i="5" s="1"/>
  <c r="CH217" i="5"/>
  <c r="CB217" i="5" s="1"/>
  <c r="CG217" i="5"/>
  <c r="CA217" i="5" s="1"/>
  <c r="CH218" i="5"/>
  <c r="CB218" i="5" s="1"/>
  <c r="C221" i="5"/>
  <c r="CJ224" i="5"/>
  <c r="CD224" i="5" s="1"/>
  <c r="CI224" i="5"/>
  <c r="CC224" i="5" s="1"/>
  <c r="C246" i="5"/>
  <c r="CH176" i="6"/>
  <c r="CB176" i="6" s="1"/>
  <c r="AW220" i="6"/>
  <c r="AT172" i="6"/>
  <c r="CK212" i="6"/>
  <c r="CE212" i="6" s="1"/>
  <c r="CK176" i="6"/>
  <c r="CE176" i="6" s="1"/>
  <c r="CL230" i="6"/>
  <c r="CF230" i="6" s="1"/>
  <c r="CJ214" i="6"/>
  <c r="CD214" i="6" s="1"/>
  <c r="CK214" i="6"/>
  <c r="CE214" i="6" s="1"/>
  <c r="CL214" i="6"/>
  <c r="CF214" i="6" s="1"/>
  <c r="CI189" i="6"/>
  <c r="CC189" i="6" s="1"/>
  <c r="CJ189" i="6"/>
  <c r="CD189" i="6" s="1"/>
  <c r="CH189" i="6"/>
  <c r="CB189" i="6" s="1"/>
  <c r="CL227" i="6"/>
  <c r="CF227" i="6" s="1"/>
  <c r="CI227" i="6"/>
  <c r="CC227" i="6" s="1"/>
  <c r="CK205" i="6"/>
  <c r="CE205" i="6" s="1"/>
  <c r="AW208" i="6" s="1"/>
  <c r="CL205" i="6"/>
  <c r="CF205" i="6" s="1"/>
  <c r="CJ173" i="6"/>
  <c r="CD173" i="6" s="1"/>
  <c r="CH173" i="6"/>
  <c r="CB173" i="6" s="1"/>
  <c r="CK173" i="6"/>
  <c r="CE173" i="6" s="1"/>
  <c r="CI173" i="6"/>
  <c r="CC173" i="6" s="1"/>
  <c r="E143" i="5"/>
  <c r="C167" i="5"/>
  <c r="C177" i="5"/>
  <c r="C179" i="5"/>
  <c r="C180" i="5"/>
  <c r="C182" i="5"/>
  <c r="CJ182" i="5" s="1"/>
  <c r="CD182" i="5" s="1"/>
  <c r="C185" i="5"/>
  <c r="C186" i="5"/>
  <c r="CJ186" i="5" s="1"/>
  <c r="CD186" i="5" s="1"/>
  <c r="C191" i="5"/>
  <c r="C203" i="5"/>
  <c r="CK200" i="5" s="1"/>
  <c r="CE200" i="5" s="1"/>
  <c r="C216" i="5"/>
  <c r="AW199" i="6"/>
  <c r="D136" i="6"/>
  <c r="AW216" i="6"/>
  <c r="AW207" i="6"/>
  <c r="AW232" i="6"/>
  <c r="CK184" i="6"/>
  <c r="CE184" i="6" s="1"/>
  <c r="AT184" i="6" s="1"/>
  <c r="CJ184" i="6"/>
  <c r="CD184" i="6" s="1"/>
  <c r="C142" i="5"/>
  <c r="C144" i="5"/>
  <c r="C156" i="5"/>
  <c r="C178" i="5"/>
  <c r="C184" i="5"/>
  <c r="C189" i="5"/>
  <c r="C190" i="5"/>
  <c r="C205" i="5"/>
  <c r="C207" i="5"/>
  <c r="C212" i="5"/>
  <c r="C230" i="5"/>
  <c r="C268" i="5"/>
  <c r="B296" i="5"/>
  <c r="AV271" i="6"/>
  <c r="AW213" i="6"/>
  <c r="AW203" i="6"/>
  <c r="AW197" i="6"/>
  <c r="AT165" i="6"/>
  <c r="AV267" i="6"/>
  <c r="AT190" i="6"/>
  <c r="AT186" i="6"/>
  <c r="D123" i="6"/>
  <c r="AV264" i="6"/>
  <c r="AW218" i="6"/>
  <c r="AW210" i="6"/>
  <c r="AW204" i="6"/>
  <c r="AT166" i="6"/>
  <c r="CH283" i="6"/>
  <c r="CG283" i="6"/>
  <c r="CA283" i="6" s="1"/>
  <c r="CI269" i="6"/>
  <c r="CC269" i="6" s="1"/>
  <c r="CH269" i="6"/>
  <c r="CB269" i="6" s="1"/>
  <c r="AV269" i="6" s="1"/>
  <c r="CI159" i="6"/>
  <c r="CC159" i="6" s="1"/>
  <c r="CJ159" i="6"/>
  <c r="CD159" i="6" s="1"/>
  <c r="AT159" i="6" s="1"/>
  <c r="CL197" i="6"/>
  <c r="CF197" i="6" s="1"/>
  <c r="CK197" i="6"/>
  <c r="CE197" i="6" s="1"/>
  <c r="AW200" i="6" s="1"/>
  <c r="CJ175" i="6"/>
  <c r="CD175" i="6" s="1"/>
  <c r="CI175" i="6"/>
  <c r="CC175" i="6" s="1"/>
  <c r="CH175" i="6"/>
  <c r="CB175" i="6" s="1"/>
  <c r="CK175" i="6"/>
  <c r="CE175" i="6" s="1"/>
  <c r="CL228" i="6"/>
  <c r="CF228" i="6" s="1"/>
  <c r="CI228" i="6"/>
  <c r="CC228" i="6" s="1"/>
  <c r="CJ228" i="6"/>
  <c r="CD228" i="6" s="1"/>
  <c r="CK228" i="6"/>
  <c r="CE228" i="6" s="1"/>
  <c r="CK220" i="6"/>
  <c r="CE220" i="6" s="1"/>
  <c r="CI220" i="6"/>
  <c r="CC220" i="6" s="1"/>
  <c r="CL220" i="6"/>
  <c r="CF220" i="6" s="1"/>
  <c r="CJ220" i="6"/>
  <c r="CD220" i="6" s="1"/>
  <c r="CL226" i="6"/>
  <c r="CF226" i="6" s="1"/>
  <c r="CI226" i="6"/>
  <c r="CC226" i="6" s="1"/>
  <c r="CK226" i="6"/>
  <c r="CE226" i="6" s="1"/>
  <c r="CJ226" i="6"/>
  <c r="CD226" i="6" s="1"/>
  <c r="AW229" i="6" s="1"/>
  <c r="AT180" i="6"/>
  <c r="AT168" i="6"/>
  <c r="AT163" i="6"/>
  <c r="CL224" i="6"/>
  <c r="CF224" i="6" s="1"/>
  <c r="AW227" i="6" s="1"/>
  <c r="CI224" i="6"/>
  <c r="CC224" i="6" s="1"/>
  <c r="CK224" i="6"/>
  <c r="CE224" i="6" s="1"/>
  <c r="CJ224" i="6"/>
  <c r="CD224" i="6" s="1"/>
  <c r="CL222" i="6"/>
  <c r="CF222" i="6" s="1"/>
  <c r="CI222" i="6"/>
  <c r="CC222" i="6" s="1"/>
  <c r="CK222" i="6"/>
  <c r="CE222" i="6" s="1"/>
  <c r="CJ222" i="6"/>
  <c r="CD222" i="6" s="1"/>
  <c r="C123" i="6"/>
  <c r="A317" i="6" s="1"/>
  <c r="CI157" i="6"/>
  <c r="CC157" i="6" s="1"/>
  <c r="CK157" i="6"/>
  <c r="CE157" i="6" s="1"/>
  <c r="CJ157" i="6"/>
  <c r="CD157" i="6" s="1"/>
  <c r="CH157" i="6"/>
  <c r="CB157" i="6" s="1"/>
  <c r="CG157" i="6"/>
  <c r="CA157" i="6" s="1"/>
  <c r="CI156" i="6"/>
  <c r="CC156" i="6" s="1"/>
  <c r="CG156" i="6"/>
  <c r="CA156" i="6" s="1"/>
  <c r="CK156" i="6"/>
  <c r="CE156" i="6" s="1"/>
  <c r="CJ156" i="6"/>
  <c r="CD156" i="6" s="1"/>
  <c r="CH156" i="6"/>
  <c r="CB156" i="6" s="1"/>
  <c r="CJ199" i="6"/>
  <c r="CD199" i="6" s="1"/>
  <c r="CL199" i="6"/>
  <c r="CF199" i="6" s="1"/>
  <c r="CK199" i="6"/>
  <c r="CE199" i="6" s="1"/>
  <c r="CI199" i="6"/>
  <c r="CC199" i="6" s="1"/>
  <c r="AW202" i="6" s="1"/>
  <c r="CL153" i="6"/>
  <c r="CI161" i="6"/>
  <c r="CC161" i="6" s="1"/>
  <c r="CK161" i="6"/>
  <c r="CE161" i="6" s="1"/>
  <c r="CJ161" i="6"/>
  <c r="CD161" i="6" s="1"/>
  <c r="CH161" i="6"/>
  <c r="CB161" i="6" s="1"/>
  <c r="CG161" i="6"/>
  <c r="CA161" i="6" s="1"/>
  <c r="CI160" i="6"/>
  <c r="CC160" i="6" s="1"/>
  <c r="CG160" i="6"/>
  <c r="CA160" i="6" s="1"/>
  <c r="CK160" i="6"/>
  <c r="CE160" i="6" s="1"/>
  <c r="CJ160" i="6"/>
  <c r="CD160" i="6" s="1"/>
  <c r="CH160" i="6"/>
  <c r="CB160" i="6" s="1"/>
  <c r="AT155" i="6"/>
  <c r="AT182" i="6"/>
  <c r="CJ195" i="6"/>
  <c r="CD195" i="6" s="1"/>
  <c r="CL195" i="6"/>
  <c r="CF195" i="6" s="1"/>
  <c r="CK195" i="6"/>
  <c r="CE195" i="6" s="1"/>
  <c r="CI195" i="6"/>
  <c r="CC195" i="6" s="1"/>
  <c r="CK187" i="6"/>
  <c r="CE187" i="6" s="1"/>
  <c r="CG187" i="6"/>
  <c r="CA187" i="6" s="1"/>
  <c r="CJ187" i="6"/>
  <c r="CD187" i="6" s="1"/>
  <c r="CI187" i="6"/>
  <c r="CC187" i="6" s="1"/>
  <c r="CH187" i="6"/>
  <c r="CB187" i="6" s="1"/>
  <c r="AW201" i="6"/>
  <c r="CL192" i="6"/>
  <c r="CF192" i="6" s="1"/>
  <c r="CK192" i="6"/>
  <c r="CE192" i="6" s="1"/>
  <c r="CJ192" i="6"/>
  <c r="CD192" i="6" s="1"/>
  <c r="CI192" i="6"/>
  <c r="CC192" i="6" s="1"/>
  <c r="CM192" i="6"/>
  <c r="CO192" i="6" s="1"/>
  <c r="AT164" i="6"/>
  <c r="CN150" i="6"/>
  <c r="AT174" i="6"/>
  <c r="C136" i="6"/>
  <c r="E123" i="5"/>
  <c r="D122" i="5"/>
  <c r="D123" i="5" s="1"/>
  <c r="C120" i="5"/>
  <c r="C122" i="5" s="1"/>
  <c r="C127" i="5"/>
  <c r="C135" i="5"/>
  <c r="CJ155" i="5"/>
  <c r="CD155" i="5" s="1"/>
  <c r="CH155" i="5"/>
  <c r="CB155" i="5" s="1"/>
  <c r="CK155" i="5"/>
  <c r="CE155" i="5" s="1"/>
  <c r="CG157" i="5"/>
  <c r="CA157" i="5" s="1"/>
  <c r="CJ159" i="5"/>
  <c r="CD159" i="5" s="1"/>
  <c r="CH159" i="5"/>
  <c r="CB159" i="5" s="1"/>
  <c r="CK159" i="5"/>
  <c r="CE159" i="5" s="1"/>
  <c r="C161" i="5"/>
  <c r="CF172" i="5"/>
  <c r="BZ172" i="5" s="1"/>
  <c r="C172" i="5"/>
  <c r="CI176" i="5"/>
  <c r="CC176" i="5" s="1"/>
  <c r="CH176" i="5"/>
  <c r="CB176" i="5" s="1"/>
  <c r="AT176" i="5" s="1"/>
  <c r="CK176" i="5"/>
  <c r="CE176" i="5" s="1"/>
  <c r="CG176" i="5"/>
  <c r="CA176" i="5" s="1"/>
  <c r="CI178" i="5"/>
  <c r="CC178" i="5" s="1"/>
  <c r="CH178" i="5"/>
  <c r="CB178" i="5" s="1"/>
  <c r="CG178" i="5"/>
  <c r="CA178" i="5" s="1"/>
  <c r="CK178" i="5"/>
  <c r="CE178" i="5" s="1"/>
  <c r="CH184" i="5"/>
  <c r="CB184" i="5" s="1"/>
  <c r="CF186" i="5"/>
  <c r="BZ186" i="5" s="1"/>
  <c r="CF188" i="5"/>
  <c r="BZ188" i="5" s="1"/>
  <c r="CK220" i="5"/>
  <c r="CE220" i="5" s="1"/>
  <c r="CL220" i="5"/>
  <c r="CF220" i="5" s="1"/>
  <c r="CJ220" i="5"/>
  <c r="CD220" i="5" s="1"/>
  <c r="CI220" i="5"/>
  <c r="CC220" i="5" s="1"/>
  <c r="CH271" i="5"/>
  <c r="CB271" i="5" s="1"/>
  <c r="CG280" i="5"/>
  <c r="CA280" i="5" s="1"/>
  <c r="CJ280" i="5"/>
  <c r="CD280" i="5" s="1"/>
  <c r="CI280" i="5"/>
  <c r="CC280" i="5" s="1"/>
  <c r="CH280" i="5"/>
  <c r="CB280" i="5" s="1"/>
  <c r="CG282" i="5"/>
  <c r="CA282" i="5" s="1"/>
  <c r="CD14" i="5"/>
  <c r="E135" i="5"/>
  <c r="D143" i="5"/>
  <c r="C140" i="5"/>
  <c r="CJ156" i="5"/>
  <c r="CD156" i="5" s="1"/>
  <c r="CK160" i="5"/>
  <c r="CE160" i="5" s="1"/>
  <c r="CG160" i="5"/>
  <c r="CA160" i="5" s="1"/>
  <c r="AT160" i="5" s="1"/>
  <c r="CH160" i="5"/>
  <c r="CB160" i="5" s="1"/>
  <c r="CJ160" i="5"/>
  <c r="CD160" i="5" s="1"/>
  <c r="CI164" i="5"/>
  <c r="CC164" i="5" s="1"/>
  <c r="CH164" i="5"/>
  <c r="CB164" i="5" s="1"/>
  <c r="CK164" i="5"/>
  <c r="CE164" i="5" s="1"/>
  <c r="CG164" i="5"/>
  <c r="CA164" i="5" s="1"/>
  <c r="CK170" i="5"/>
  <c r="CE170" i="5" s="1"/>
  <c r="CI175" i="5"/>
  <c r="CC175" i="5" s="1"/>
  <c r="CH175" i="5"/>
  <c r="CB175" i="5" s="1"/>
  <c r="AT175" i="5" s="1"/>
  <c r="CJ175" i="5"/>
  <c r="CD175" i="5" s="1"/>
  <c r="CF180" i="5"/>
  <c r="BZ180" i="5" s="1"/>
  <c r="CH190" i="5"/>
  <c r="CB190" i="5" s="1"/>
  <c r="CI201" i="5"/>
  <c r="CC201" i="5" s="1"/>
  <c r="CL201" i="5"/>
  <c r="CF201" i="5" s="1"/>
  <c r="CK201" i="5"/>
  <c r="CE201" i="5" s="1"/>
  <c r="CJ201" i="5"/>
  <c r="CD201" i="5" s="1"/>
  <c r="CI202" i="5"/>
  <c r="CC202" i="5" s="1"/>
  <c r="CL202" i="5"/>
  <c r="CF202" i="5" s="1"/>
  <c r="CK202" i="5"/>
  <c r="CE202" i="5" s="1"/>
  <c r="CJ202" i="5"/>
  <c r="CD202" i="5" s="1"/>
  <c r="CH208" i="5"/>
  <c r="CB208" i="5" s="1"/>
  <c r="CG208" i="5"/>
  <c r="CA208" i="5" s="1"/>
  <c r="CK223" i="5"/>
  <c r="CE223" i="5" s="1"/>
  <c r="CL223" i="5"/>
  <c r="CF223" i="5" s="1"/>
  <c r="CI223" i="5"/>
  <c r="CC223" i="5" s="1"/>
  <c r="CJ223" i="5"/>
  <c r="CD223" i="5" s="1"/>
  <c r="CI266" i="5"/>
  <c r="CC266" i="5" s="1"/>
  <c r="CH266" i="5"/>
  <c r="CB266" i="5" s="1"/>
  <c r="E136" i="5"/>
  <c r="CK153" i="5"/>
  <c r="CE153" i="5" s="1"/>
  <c r="CG153" i="5"/>
  <c r="CA153" i="5" s="1"/>
  <c r="CI153" i="5"/>
  <c r="CC153" i="5" s="1"/>
  <c r="CJ153" i="5"/>
  <c r="CD153" i="5" s="1"/>
  <c r="CH157" i="5"/>
  <c r="CB157" i="5" s="1"/>
  <c r="CK163" i="5"/>
  <c r="CE163" i="5" s="1"/>
  <c r="CG163" i="5"/>
  <c r="CA163" i="5" s="1"/>
  <c r="CH163" i="5"/>
  <c r="CB163" i="5" s="1"/>
  <c r="CJ163" i="5"/>
  <c r="CD163" i="5" s="1"/>
  <c r="CI167" i="5"/>
  <c r="CC167" i="5" s="1"/>
  <c r="CH167" i="5"/>
  <c r="CB167" i="5" s="1"/>
  <c r="CJ167" i="5"/>
  <c r="CD167" i="5" s="1"/>
  <c r="CG167" i="5"/>
  <c r="CA167" i="5" s="1"/>
  <c r="CF174" i="5"/>
  <c r="BZ174" i="5" s="1"/>
  <c r="C174" i="5"/>
  <c r="CI186" i="5"/>
  <c r="CC186" i="5" s="1"/>
  <c r="CH186" i="5"/>
  <c r="CB186" i="5" s="1"/>
  <c r="CK186" i="5"/>
  <c r="CE186" i="5" s="1"/>
  <c r="CG186" i="5"/>
  <c r="CA186" i="5" s="1"/>
  <c r="CI188" i="5"/>
  <c r="CC188" i="5" s="1"/>
  <c r="CH188" i="5"/>
  <c r="CB188" i="5" s="1"/>
  <c r="CG188" i="5"/>
  <c r="CA188" i="5" s="1"/>
  <c r="CK188" i="5"/>
  <c r="CE188" i="5" s="1"/>
  <c r="CJ192" i="5"/>
  <c r="CD192" i="5" s="1"/>
  <c r="CI192" i="5"/>
  <c r="CC192" i="5" s="1"/>
  <c r="CK192" i="5"/>
  <c r="CE192" i="5" s="1"/>
  <c r="CL200" i="5"/>
  <c r="CF200" i="5" s="1"/>
  <c r="CJ200" i="5"/>
  <c r="CD200" i="5" s="1"/>
  <c r="CI200" i="5"/>
  <c r="CC200" i="5" s="1"/>
  <c r="CL204" i="5"/>
  <c r="CF204" i="5" s="1"/>
  <c r="CJ204" i="5"/>
  <c r="CD204" i="5" s="1"/>
  <c r="CI155" i="5"/>
  <c r="CC155" i="5" s="1"/>
  <c r="CJ158" i="5"/>
  <c r="CD158" i="5" s="1"/>
  <c r="CH158" i="5"/>
  <c r="CB158" i="5" s="1"/>
  <c r="AT158" i="5" s="1"/>
  <c r="CK158" i="5"/>
  <c r="CE158" i="5" s="1"/>
  <c r="CI159" i="5"/>
  <c r="CC159" i="5" s="1"/>
  <c r="CK162" i="5"/>
  <c r="CE162" i="5" s="1"/>
  <c r="CG162" i="5"/>
  <c r="CA162" i="5" s="1"/>
  <c r="CH162" i="5"/>
  <c r="CB162" i="5" s="1"/>
  <c r="CJ162" i="5"/>
  <c r="CD162" i="5" s="1"/>
  <c r="CI165" i="5"/>
  <c r="CC165" i="5" s="1"/>
  <c r="CH165" i="5"/>
  <c r="CB165" i="5" s="1"/>
  <c r="CJ165" i="5"/>
  <c r="CD165" i="5" s="1"/>
  <c r="CG165" i="5"/>
  <c r="CA165" i="5" s="1"/>
  <c r="CK167" i="5"/>
  <c r="CE167" i="5" s="1"/>
  <c r="CI173" i="5"/>
  <c r="CC173" i="5" s="1"/>
  <c r="CH173" i="5"/>
  <c r="CB173" i="5" s="1"/>
  <c r="AT173" i="5" s="1"/>
  <c r="CJ173" i="5"/>
  <c r="CD173" i="5" s="1"/>
  <c r="CJ176" i="5"/>
  <c r="CD176" i="5" s="1"/>
  <c r="CJ178" i="5"/>
  <c r="CD178" i="5" s="1"/>
  <c r="CH180" i="5"/>
  <c r="CB180" i="5" s="1"/>
  <c r="CI182" i="5"/>
  <c r="CC182" i="5" s="1"/>
  <c r="CH182" i="5"/>
  <c r="CB182" i="5" s="1"/>
  <c r="AT182" i="5" s="1"/>
  <c r="CK182" i="5"/>
  <c r="CE182" i="5" s="1"/>
  <c r="CF190" i="5"/>
  <c r="BZ190" i="5" s="1"/>
  <c r="CL192" i="5"/>
  <c r="CF192" i="5" s="1"/>
  <c r="CL199" i="5"/>
  <c r="CF199" i="5" s="1"/>
  <c r="CJ199" i="5"/>
  <c r="CD199" i="5" s="1"/>
  <c r="CI199" i="5"/>
  <c r="CC199" i="5" s="1"/>
  <c r="C214" i="5"/>
  <c r="CH211" i="5"/>
  <c r="CB211" i="5" s="1"/>
  <c r="CH214" i="5"/>
  <c r="CB214" i="5" s="1"/>
  <c r="C217" i="5"/>
  <c r="CG214" i="5"/>
  <c r="CA214" i="5" s="1"/>
  <c r="CI225" i="5"/>
  <c r="CC225" i="5" s="1"/>
  <c r="CL225" i="5"/>
  <c r="CF225" i="5" s="1"/>
  <c r="CG229" i="5"/>
  <c r="CA229" i="5" s="1"/>
  <c r="CH229" i="5"/>
  <c r="CB229" i="5" s="1"/>
  <c r="CH255" i="5"/>
  <c r="CB255" i="5" s="1"/>
  <c r="AV255" i="5" s="1"/>
  <c r="CI255" i="5"/>
  <c r="CC255" i="5" s="1"/>
  <c r="C166" i="5"/>
  <c r="CI169" i="5"/>
  <c r="CC169" i="5" s="1"/>
  <c r="CH169" i="5"/>
  <c r="CB169" i="5" s="1"/>
  <c r="CF169" i="5"/>
  <c r="BZ169" i="5" s="1"/>
  <c r="CI177" i="5"/>
  <c r="CC177" i="5" s="1"/>
  <c r="CF177" i="5"/>
  <c r="BZ177" i="5" s="1"/>
  <c r="CI181" i="5"/>
  <c r="CC181" i="5" s="1"/>
  <c r="CH181" i="5"/>
  <c r="CB181" i="5" s="1"/>
  <c r="CF181" i="5"/>
  <c r="BZ181" i="5" s="1"/>
  <c r="CI183" i="5"/>
  <c r="CC183" i="5" s="1"/>
  <c r="CH183" i="5"/>
  <c r="CB183" i="5" s="1"/>
  <c r="CJ183" i="5"/>
  <c r="CD183" i="5" s="1"/>
  <c r="CI187" i="5"/>
  <c r="CC187" i="5" s="1"/>
  <c r="CH187" i="5"/>
  <c r="CB187" i="5" s="1"/>
  <c r="CF187" i="5"/>
  <c r="BZ187" i="5" s="1"/>
  <c r="CI191" i="5"/>
  <c r="CC191" i="5" s="1"/>
  <c r="CF191" i="5"/>
  <c r="BZ191" i="5" s="1"/>
  <c r="CG199" i="5"/>
  <c r="CA199" i="5" s="1"/>
  <c r="CG200" i="5"/>
  <c r="CA200" i="5" s="1"/>
  <c r="CG201" i="5"/>
  <c r="CA201" i="5" s="1"/>
  <c r="CG202" i="5"/>
  <c r="CA202" i="5" s="1"/>
  <c r="CI205" i="5"/>
  <c r="CC205" i="5" s="1"/>
  <c r="CL205" i="5"/>
  <c r="CF205" i="5" s="1"/>
  <c r="CK205" i="5"/>
  <c r="CE205" i="5" s="1"/>
  <c r="CJ205" i="5"/>
  <c r="CD205" i="5" s="1"/>
  <c r="C211" i="5"/>
  <c r="CI218" i="5"/>
  <c r="CC218" i="5" s="1"/>
  <c r="CK221" i="5"/>
  <c r="CE221" i="5" s="1"/>
  <c r="CL221" i="5"/>
  <c r="CF221" i="5" s="1"/>
  <c r="CJ221" i="5"/>
  <c r="CD221" i="5" s="1"/>
  <c r="C168" i="5"/>
  <c r="CI171" i="5"/>
  <c r="CC171" i="5" s="1"/>
  <c r="CH171" i="5"/>
  <c r="CB171" i="5" s="1"/>
  <c r="CF171" i="5"/>
  <c r="BZ171" i="5" s="1"/>
  <c r="CI179" i="5"/>
  <c r="CC179" i="5" s="1"/>
  <c r="CH179" i="5"/>
  <c r="CB179" i="5" s="1"/>
  <c r="CF179" i="5"/>
  <c r="BZ179" i="5" s="1"/>
  <c r="CH185" i="5"/>
  <c r="CB185" i="5" s="1"/>
  <c r="CF185" i="5"/>
  <c r="BZ185" i="5" s="1"/>
  <c r="CI189" i="5"/>
  <c r="CC189" i="5" s="1"/>
  <c r="CH189" i="5"/>
  <c r="CB189" i="5" s="1"/>
  <c r="CF189" i="5"/>
  <c r="BZ189" i="5" s="1"/>
  <c r="CL194" i="5"/>
  <c r="CF194" i="5" s="1"/>
  <c r="CK194" i="5"/>
  <c r="CE194" i="5" s="1"/>
  <c r="CL195" i="5"/>
  <c r="CF195" i="5" s="1"/>
  <c r="CK195" i="5"/>
  <c r="CE195" i="5" s="1"/>
  <c r="CJ195" i="5"/>
  <c r="CD195" i="5" s="1"/>
  <c r="CJ196" i="5"/>
  <c r="CD196" i="5" s="1"/>
  <c r="CL197" i="5"/>
  <c r="CF197" i="5" s="1"/>
  <c r="CJ197" i="5"/>
  <c r="CD197" i="5" s="1"/>
  <c r="CI197" i="5"/>
  <c r="CC197" i="5" s="1"/>
  <c r="AW200" i="5" s="1"/>
  <c r="CL198" i="5"/>
  <c r="CF198" i="5" s="1"/>
  <c r="CJ198" i="5"/>
  <c r="CD198" i="5" s="1"/>
  <c r="CI198" i="5"/>
  <c r="CC198" i="5" s="1"/>
  <c r="C206" i="5"/>
  <c r="CH203" i="5"/>
  <c r="CB203" i="5" s="1"/>
  <c r="CG223" i="5"/>
  <c r="CA223" i="5" s="1"/>
  <c r="CH223" i="5"/>
  <c r="CB223" i="5" s="1"/>
  <c r="C232" i="5"/>
  <c r="CJ206" i="5"/>
  <c r="CD206" i="5" s="1"/>
  <c r="CI206" i="5"/>
  <c r="CC206" i="5" s="1"/>
  <c r="CJ209" i="5"/>
  <c r="CD209" i="5" s="1"/>
  <c r="CI209" i="5"/>
  <c r="CC209" i="5" s="1"/>
  <c r="CJ213" i="5"/>
  <c r="CD213" i="5" s="1"/>
  <c r="CH215" i="5"/>
  <c r="CB215" i="5" s="1"/>
  <c r="C218" i="5"/>
  <c r="CG215" i="5"/>
  <c r="CA215" i="5" s="1"/>
  <c r="CL217" i="5"/>
  <c r="CF217" i="5" s="1"/>
  <c r="CI217" i="5"/>
  <c r="CC217" i="5" s="1"/>
  <c r="CK219" i="5"/>
  <c r="CE219" i="5" s="1"/>
  <c r="CL219" i="5"/>
  <c r="CF219" i="5" s="1"/>
  <c r="CI219" i="5"/>
  <c r="CC219" i="5" s="1"/>
  <c r="CG225" i="5"/>
  <c r="CA225" i="5" s="1"/>
  <c r="CH225" i="5"/>
  <c r="CB225" i="5" s="1"/>
  <c r="CL227" i="5"/>
  <c r="CF227" i="5" s="1"/>
  <c r="CH259" i="5"/>
  <c r="CB259" i="5" s="1"/>
  <c r="AV259" i="5" s="1"/>
  <c r="CI259" i="5"/>
  <c r="CC259" i="5" s="1"/>
  <c r="CL206" i="5"/>
  <c r="CF206" i="5" s="1"/>
  <c r="CG209" i="5"/>
  <c r="CA209" i="5" s="1"/>
  <c r="C210" i="5"/>
  <c r="CG213" i="5"/>
  <c r="CA213" i="5" s="1"/>
  <c r="CJ212" i="5"/>
  <c r="CD212" i="5" s="1"/>
  <c r="CI212" i="5"/>
  <c r="CC212" i="5" s="1"/>
  <c r="CJ217" i="5"/>
  <c r="CD217" i="5" s="1"/>
  <c r="CH216" i="5"/>
  <c r="CB216" i="5" s="1"/>
  <c r="C219" i="5"/>
  <c r="CG216" i="5"/>
  <c r="CA216" i="5" s="1"/>
  <c r="CI258" i="5"/>
  <c r="CC258" i="5" s="1"/>
  <c r="CH258" i="5"/>
  <c r="CB258" i="5" s="1"/>
  <c r="CH263" i="5"/>
  <c r="CB263" i="5" s="1"/>
  <c r="AV263" i="5" s="1"/>
  <c r="CG277" i="5"/>
  <c r="CA277" i="5" s="1"/>
  <c r="CJ277" i="5"/>
  <c r="CD277" i="5" s="1"/>
  <c r="CI277" i="5"/>
  <c r="CC277" i="5" s="1"/>
  <c r="CH277" i="5"/>
  <c r="CB277" i="5" s="1"/>
  <c r="CH279" i="5"/>
  <c r="CB279" i="5" s="1"/>
  <c r="CG279" i="5"/>
  <c r="CA279" i="5" s="1"/>
  <c r="CI279" i="5"/>
  <c r="CC279" i="5" s="1"/>
  <c r="CJ279" i="5"/>
  <c r="CD279" i="5" s="1"/>
  <c r="CG281" i="5"/>
  <c r="CA281" i="5" s="1"/>
  <c r="CJ281" i="5"/>
  <c r="CD281" i="5" s="1"/>
  <c r="CH281" i="5"/>
  <c r="CB281" i="5" s="1"/>
  <c r="CI281" i="5"/>
  <c r="CC281" i="5" s="1"/>
  <c r="CK222" i="5"/>
  <c r="CE222" i="5" s="1"/>
  <c r="CL222" i="5"/>
  <c r="CF222" i="5" s="1"/>
  <c r="CK224" i="5"/>
  <c r="CE224" i="5" s="1"/>
  <c r="CL224" i="5"/>
  <c r="CF224" i="5" s="1"/>
  <c r="CI228" i="5"/>
  <c r="CC228" i="5" s="1"/>
  <c r="CK228" i="5"/>
  <c r="CE228" i="5" s="1"/>
  <c r="AW231" i="5" s="1"/>
  <c r="CL228" i="5"/>
  <c r="CF228" i="5" s="1"/>
  <c r="C245" i="5"/>
  <c r="CH265" i="5"/>
  <c r="CB265" i="5" s="1"/>
  <c r="AV265" i="5" s="1"/>
  <c r="CI265" i="5"/>
  <c r="CC265" i="5" s="1"/>
  <c r="AV267" i="5"/>
  <c r="CI268" i="5"/>
  <c r="CC268" i="5" s="1"/>
  <c r="CH268" i="5"/>
  <c r="CB268" i="5" s="1"/>
  <c r="AV268" i="5" s="1"/>
  <c r="CH269" i="5"/>
  <c r="CB269" i="5" s="1"/>
  <c r="AV269" i="5" s="1"/>
  <c r="CJ222" i="5"/>
  <c r="CD222" i="5" s="1"/>
  <c r="CG222" i="5"/>
  <c r="CA222" i="5" s="1"/>
  <c r="CH222" i="5"/>
  <c r="CB222" i="5" s="1"/>
  <c r="CG224" i="5"/>
  <c r="CA224" i="5" s="1"/>
  <c r="CH224" i="5"/>
  <c r="CB224" i="5" s="1"/>
  <c r="C229" i="5"/>
  <c r="CI254" i="5"/>
  <c r="CC254" i="5" s="1"/>
  <c r="CH254" i="5"/>
  <c r="CB254" i="5" s="1"/>
  <c r="CH256" i="5"/>
  <c r="CB256" i="5" s="1"/>
  <c r="AV256" i="5" s="1"/>
  <c r="C233" i="5"/>
  <c r="CH257" i="5"/>
  <c r="CB257" i="5" s="1"/>
  <c r="AV257" i="5" s="1"/>
  <c r="CI262" i="5"/>
  <c r="CC262" i="5" s="1"/>
  <c r="CH262" i="5"/>
  <c r="CB262" i="5" s="1"/>
  <c r="AV262" i="5" s="1"/>
  <c r="C264" i="5"/>
  <c r="C278" i="5"/>
  <c r="C288" i="5"/>
  <c r="C237" i="5"/>
  <c r="C240" i="5"/>
  <c r="CH261" i="5"/>
  <c r="CB261" i="5" s="1"/>
  <c r="AV261" i="5" s="1"/>
  <c r="C270" i="5"/>
  <c r="AV271" i="5"/>
  <c r="C283" i="5"/>
  <c r="C276" i="5"/>
  <c r="CI276" i="5"/>
  <c r="CC276" i="5" s="1"/>
  <c r="D296" i="4"/>
  <c r="C296" i="4"/>
  <c r="D295" i="4"/>
  <c r="B295" i="4" s="1"/>
  <c r="C295" i="4"/>
  <c r="E290" i="4"/>
  <c r="D290" i="4"/>
  <c r="E289" i="4"/>
  <c r="C289" i="4" s="1"/>
  <c r="D289" i="4"/>
  <c r="E288" i="4"/>
  <c r="D288" i="4"/>
  <c r="CD283" i="4"/>
  <c r="E283" i="4"/>
  <c r="D283" i="4"/>
  <c r="CD282" i="4"/>
  <c r="E282" i="4"/>
  <c r="D282" i="4"/>
  <c r="E281" i="4"/>
  <c r="D281" i="4"/>
  <c r="C281" i="4"/>
  <c r="E280" i="4"/>
  <c r="D280" i="4"/>
  <c r="C280" i="4" s="1"/>
  <c r="CJ280" i="4" s="1"/>
  <c r="CD280" i="4" s="1"/>
  <c r="E279" i="4"/>
  <c r="D279" i="4"/>
  <c r="CC278" i="4"/>
  <c r="E278" i="4"/>
  <c r="D278" i="4"/>
  <c r="C278" i="4" s="1"/>
  <c r="CI278" i="4" s="1"/>
  <c r="E277" i="4"/>
  <c r="D277" i="4"/>
  <c r="C277" i="4" s="1"/>
  <c r="CI276" i="4"/>
  <c r="CC276" i="4" s="1"/>
  <c r="CG276" i="4"/>
  <c r="CA276" i="4"/>
  <c r="E276" i="4"/>
  <c r="CJ276" i="4" s="1"/>
  <c r="CD276" i="4" s="1"/>
  <c r="C276" i="4"/>
  <c r="CG271" i="4"/>
  <c r="CA271" i="4"/>
  <c r="E271" i="4"/>
  <c r="D271" i="4"/>
  <c r="C271" i="4" s="1"/>
  <c r="CI271" i="4" s="1"/>
  <c r="CC271" i="4" s="1"/>
  <c r="CG270" i="4"/>
  <c r="CA270" i="4" s="1"/>
  <c r="E270" i="4"/>
  <c r="D270" i="4"/>
  <c r="C270" i="4"/>
  <c r="CG269" i="4"/>
  <c r="CA269" i="4"/>
  <c r="E269" i="4"/>
  <c r="D269" i="4"/>
  <c r="CG268" i="4"/>
  <c r="CA268" i="4"/>
  <c r="E268" i="4"/>
  <c r="D268" i="4"/>
  <c r="C268" i="4" s="1"/>
  <c r="CG267" i="4"/>
  <c r="CA267" i="4" s="1"/>
  <c r="E267" i="4"/>
  <c r="D267" i="4"/>
  <c r="C267" i="4"/>
  <c r="CI267" i="4" s="1"/>
  <c r="CC267" i="4" s="1"/>
  <c r="CG266" i="4"/>
  <c r="CA266" i="4"/>
  <c r="E266" i="4"/>
  <c r="D266" i="4"/>
  <c r="C266" i="4" s="1"/>
  <c r="CG265" i="4"/>
  <c r="CA265" i="4" s="1"/>
  <c r="E265" i="4"/>
  <c r="C265" i="4" s="1"/>
  <c r="D265" i="4"/>
  <c r="CG264" i="4"/>
  <c r="CA264" i="4" s="1"/>
  <c r="E264" i="4"/>
  <c r="C264" i="4" s="1"/>
  <c r="D264" i="4"/>
  <c r="CG263" i="4"/>
  <c r="CA263" i="4" s="1"/>
  <c r="E263" i="4"/>
  <c r="C263" i="4" s="1"/>
  <c r="CI263" i="4" s="1"/>
  <c r="CC263" i="4" s="1"/>
  <c r="D263" i="4"/>
  <c r="CG262" i="4"/>
  <c r="CA262" i="4"/>
  <c r="E262" i="4"/>
  <c r="C262" i="4" s="1"/>
  <c r="CG261" i="4"/>
  <c r="CA261" i="4" s="1"/>
  <c r="E261" i="4"/>
  <c r="C261" i="4"/>
  <c r="CG260" i="4"/>
  <c r="CA260" i="4"/>
  <c r="E260" i="4"/>
  <c r="C260" i="4" s="1"/>
  <c r="CI260" i="4" s="1"/>
  <c r="CC260" i="4" s="1"/>
  <c r="CG259" i="4"/>
  <c r="CA259" i="4" s="1"/>
  <c r="E259" i="4"/>
  <c r="C259" i="4"/>
  <c r="CH259" i="4" s="1"/>
  <c r="CB259" i="4" s="1"/>
  <c r="CG258" i="4"/>
  <c r="CA258" i="4"/>
  <c r="E258" i="4"/>
  <c r="C258" i="4" s="1"/>
  <c r="CI258" i="4" s="1"/>
  <c r="CC258" i="4" s="1"/>
  <c r="CG257" i="4"/>
  <c r="CA257" i="4" s="1"/>
  <c r="E257" i="4"/>
  <c r="C257" i="4" s="1"/>
  <c r="CG256" i="4"/>
  <c r="CA256" i="4"/>
  <c r="E256" i="4"/>
  <c r="C256" i="4" s="1"/>
  <c r="CI256" i="4" s="1"/>
  <c r="CC256" i="4" s="1"/>
  <c r="CG255" i="4"/>
  <c r="CA255" i="4" s="1"/>
  <c r="CB255" i="4"/>
  <c r="E255" i="4"/>
  <c r="C255" i="4"/>
  <c r="CH255" i="4" s="1"/>
  <c r="CG254" i="4"/>
  <c r="CA254" i="4"/>
  <c r="E254" i="4"/>
  <c r="C254" i="4" s="1"/>
  <c r="AU253" i="4"/>
  <c r="AT253" i="4"/>
  <c r="AS253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T253" i="4"/>
  <c r="S253" i="4"/>
  <c r="R253" i="4"/>
  <c r="Q253" i="4"/>
  <c r="P253" i="4"/>
  <c r="O253" i="4"/>
  <c r="N253" i="4"/>
  <c r="M253" i="4"/>
  <c r="L253" i="4"/>
  <c r="K253" i="4"/>
  <c r="J253" i="4"/>
  <c r="I253" i="4"/>
  <c r="E253" i="4" s="1"/>
  <c r="H253" i="4"/>
  <c r="G253" i="4"/>
  <c r="F253" i="4"/>
  <c r="E248" i="4"/>
  <c r="D248" i="4"/>
  <c r="E247" i="4"/>
  <c r="C247" i="4" s="1"/>
  <c r="D247" i="4"/>
  <c r="E246" i="4"/>
  <c r="D246" i="4"/>
  <c r="E245" i="4"/>
  <c r="C245" i="4" s="1"/>
  <c r="D245" i="4"/>
  <c r="E240" i="4"/>
  <c r="D240" i="4"/>
  <c r="C240" i="4" s="1"/>
  <c r="E239" i="4"/>
  <c r="D239" i="4"/>
  <c r="C239" i="4" s="1"/>
  <c r="E238" i="4"/>
  <c r="D238" i="4"/>
  <c r="E237" i="4"/>
  <c r="C237" i="4" s="1"/>
  <c r="D237" i="4"/>
  <c r="E233" i="4"/>
  <c r="CH230" i="4" s="1"/>
  <c r="CB230" i="4" s="1"/>
  <c r="D233" i="4"/>
  <c r="C233" i="4"/>
  <c r="CI230" i="4" s="1"/>
  <c r="CC230" i="4" s="1"/>
  <c r="E232" i="4"/>
  <c r="D232" i="4"/>
  <c r="C232" i="4" s="1"/>
  <c r="E231" i="4"/>
  <c r="D231" i="4"/>
  <c r="CG230" i="4"/>
  <c r="CA230" i="4" s="1"/>
  <c r="E230" i="4"/>
  <c r="D230" i="4"/>
  <c r="E229" i="4"/>
  <c r="CH226" i="4" s="1"/>
  <c r="CB226" i="4" s="1"/>
  <c r="D229" i="4"/>
  <c r="C229" i="4"/>
  <c r="CI226" i="4" s="1"/>
  <c r="CC226" i="4" s="1"/>
  <c r="E228" i="4"/>
  <c r="D228" i="4"/>
  <c r="E227" i="4"/>
  <c r="D227" i="4"/>
  <c r="CK226" i="4"/>
  <c r="CE226" i="4" s="1"/>
  <c r="CG226" i="4"/>
  <c r="CA226" i="4" s="1"/>
  <c r="E226" i="4"/>
  <c r="D226" i="4"/>
  <c r="E225" i="4"/>
  <c r="CH222" i="4" s="1"/>
  <c r="CB222" i="4" s="1"/>
  <c r="D225" i="4"/>
  <c r="E224" i="4"/>
  <c r="D224" i="4"/>
  <c r="C224" i="4" s="1"/>
  <c r="CK221" i="4" s="1"/>
  <c r="CE221" i="4" s="1"/>
  <c r="E223" i="4"/>
  <c r="D223" i="4"/>
  <c r="C223" i="4" s="1"/>
  <c r="CI220" i="4" s="1"/>
  <c r="CC220" i="4" s="1"/>
  <c r="E222" i="4"/>
  <c r="D222" i="4"/>
  <c r="CH221" i="4"/>
  <c r="CB221" i="4" s="1"/>
  <c r="CG221" i="4"/>
  <c r="CA221" i="4" s="1"/>
  <c r="E221" i="4"/>
  <c r="D221" i="4"/>
  <c r="CH220" i="4"/>
  <c r="CB220" i="4" s="1"/>
  <c r="CG220" i="4"/>
  <c r="CA220" i="4"/>
  <c r="E220" i="4"/>
  <c r="CH217" i="4" s="1"/>
  <c r="CB217" i="4" s="1"/>
  <c r="D220" i="4"/>
  <c r="C220" i="4" s="1"/>
  <c r="CI217" i="4" s="1"/>
  <c r="CC217" i="4" s="1"/>
  <c r="E219" i="4"/>
  <c r="CH216" i="4" s="1"/>
  <c r="CB216" i="4" s="1"/>
  <c r="D219" i="4"/>
  <c r="CG218" i="4"/>
  <c r="CA218" i="4" s="1"/>
  <c r="E218" i="4"/>
  <c r="D218" i="4"/>
  <c r="CG217" i="4"/>
  <c r="CA217" i="4"/>
  <c r="E217" i="4"/>
  <c r="D217" i="4"/>
  <c r="E216" i="4"/>
  <c r="D216" i="4"/>
  <c r="E215" i="4"/>
  <c r="CH212" i="4" s="1"/>
  <c r="CB212" i="4" s="1"/>
  <c r="D215" i="4"/>
  <c r="C215" i="4" s="1"/>
  <c r="CK212" i="4" s="1"/>
  <c r="CE212" i="4" s="1"/>
  <c r="CG214" i="4"/>
  <c r="CA214" i="4" s="1"/>
  <c r="E214" i="4"/>
  <c r="D214" i="4"/>
  <c r="E213" i="4"/>
  <c r="D213" i="4"/>
  <c r="CG212" i="4"/>
  <c r="CA212" i="4"/>
  <c r="E212" i="4"/>
  <c r="CH209" i="4" s="1"/>
  <c r="CB209" i="4" s="1"/>
  <c r="D212" i="4"/>
  <c r="C212" i="4" s="1"/>
  <c r="CI209" i="4" s="1"/>
  <c r="CC209" i="4" s="1"/>
  <c r="E211" i="4"/>
  <c r="CG208" i="4" s="1"/>
  <c r="CA208" i="4" s="1"/>
  <c r="D211" i="4"/>
  <c r="C211" i="4"/>
  <c r="CK208" i="4" s="1"/>
  <c r="CE208" i="4" s="1"/>
  <c r="E210" i="4"/>
  <c r="D210" i="4"/>
  <c r="CG209" i="4"/>
  <c r="CA209" i="4" s="1"/>
  <c r="E209" i="4"/>
  <c r="D209" i="4"/>
  <c r="CH208" i="4"/>
  <c r="CB208" i="4" s="1"/>
  <c r="E208" i="4"/>
  <c r="D208" i="4"/>
  <c r="E207" i="4"/>
  <c r="CH204" i="4" s="1"/>
  <c r="CB204" i="4" s="1"/>
  <c r="D207" i="4"/>
  <c r="E206" i="4"/>
  <c r="E205" i="4"/>
  <c r="CH202" i="4" s="1"/>
  <c r="CB202" i="4" s="1"/>
  <c r="D205" i="4"/>
  <c r="C205" i="4" s="1"/>
  <c r="CG204" i="4"/>
  <c r="CA204" i="4" s="1"/>
  <c r="E204" i="4"/>
  <c r="CH201" i="4" s="1"/>
  <c r="CB201" i="4" s="1"/>
  <c r="D204" i="4"/>
  <c r="E203" i="4"/>
  <c r="CH200" i="4" s="1"/>
  <c r="CB200" i="4" s="1"/>
  <c r="D203" i="4"/>
  <c r="E202" i="4"/>
  <c r="CH199" i="4" s="1"/>
  <c r="CB199" i="4" s="1"/>
  <c r="D202" i="4"/>
  <c r="E201" i="4"/>
  <c r="CH198" i="4" s="1"/>
  <c r="CB198" i="4" s="1"/>
  <c r="D201" i="4"/>
  <c r="E200" i="4"/>
  <c r="CH197" i="4" s="1"/>
  <c r="CB197" i="4" s="1"/>
  <c r="D200" i="4"/>
  <c r="C200" i="4" s="1"/>
  <c r="E199" i="4"/>
  <c r="D199" i="4"/>
  <c r="E198" i="4"/>
  <c r="CH195" i="4" s="1"/>
  <c r="CB195" i="4" s="1"/>
  <c r="D198" i="4"/>
  <c r="CI197" i="4"/>
  <c r="CC197" i="4" s="1"/>
  <c r="E197" i="4"/>
  <c r="CH194" i="4" s="1"/>
  <c r="CB194" i="4" s="1"/>
  <c r="D197" i="4"/>
  <c r="CG195" i="4"/>
  <c r="CA195" i="4" s="1"/>
  <c r="E195" i="4"/>
  <c r="CH192" i="4" s="1"/>
  <c r="CB192" i="4" s="1"/>
  <c r="D195" i="4"/>
  <c r="C195" i="4" s="1"/>
  <c r="CK192" i="4" s="1"/>
  <c r="CE192" i="4" s="1"/>
  <c r="CG194" i="4"/>
  <c r="CA194" i="4" s="1"/>
  <c r="E191" i="4"/>
  <c r="C191" i="4" s="1"/>
  <c r="D191" i="4"/>
  <c r="E190" i="4"/>
  <c r="CF190" i="4" s="1"/>
  <c r="BZ190" i="4" s="1"/>
  <c r="D190" i="4"/>
  <c r="C190" i="4" s="1"/>
  <c r="CH190" i="4" s="1"/>
  <c r="CB190" i="4" s="1"/>
  <c r="E189" i="4"/>
  <c r="CF189" i="4" s="1"/>
  <c r="BZ189" i="4" s="1"/>
  <c r="D189" i="4"/>
  <c r="E188" i="4"/>
  <c r="D188" i="4"/>
  <c r="E187" i="4"/>
  <c r="D187" i="4"/>
  <c r="E186" i="4"/>
  <c r="CF186" i="4" s="1"/>
  <c r="BZ186" i="4" s="1"/>
  <c r="D186" i="4"/>
  <c r="E185" i="4"/>
  <c r="CF185" i="4" s="1"/>
  <c r="BZ185" i="4" s="1"/>
  <c r="D185" i="4"/>
  <c r="C185" i="4" s="1"/>
  <c r="CH184" i="4"/>
  <c r="CB184" i="4" s="1"/>
  <c r="E184" i="4"/>
  <c r="D184" i="4"/>
  <c r="C184" i="4"/>
  <c r="E183" i="4"/>
  <c r="D183" i="4"/>
  <c r="E182" i="4"/>
  <c r="D182" i="4"/>
  <c r="E181" i="4"/>
  <c r="D181" i="4"/>
  <c r="E180" i="4"/>
  <c r="CF180" i="4" s="1"/>
  <c r="BZ180" i="4" s="1"/>
  <c r="D180" i="4"/>
  <c r="C180" i="4"/>
  <c r="CH180" i="4" s="1"/>
  <c r="CB180" i="4" s="1"/>
  <c r="E179" i="4"/>
  <c r="CF179" i="4" s="1"/>
  <c r="BZ179" i="4" s="1"/>
  <c r="D179" i="4"/>
  <c r="C179" i="4" s="1"/>
  <c r="E178" i="4"/>
  <c r="C178" i="4" s="1"/>
  <c r="D178" i="4"/>
  <c r="E177" i="4"/>
  <c r="D177" i="4"/>
  <c r="E176" i="4"/>
  <c r="CF176" i="4" s="1"/>
  <c r="BZ176" i="4" s="1"/>
  <c r="D176" i="4"/>
  <c r="BZ175" i="4"/>
  <c r="E175" i="4"/>
  <c r="CF175" i="4" s="1"/>
  <c r="D175" i="4"/>
  <c r="C175" i="4" s="1"/>
  <c r="CJ175" i="4" s="1"/>
  <c r="CD175" i="4" s="1"/>
  <c r="E174" i="4"/>
  <c r="CF174" i="4" s="1"/>
  <c r="BZ174" i="4" s="1"/>
  <c r="D174" i="4"/>
  <c r="BZ173" i="4"/>
  <c r="E173" i="4"/>
  <c r="CF173" i="4" s="1"/>
  <c r="D173" i="4"/>
  <c r="C173" i="4" s="1"/>
  <c r="CJ173" i="4" s="1"/>
  <c r="CD173" i="4" s="1"/>
  <c r="E172" i="4"/>
  <c r="CF172" i="4" s="1"/>
  <c r="BZ172" i="4" s="1"/>
  <c r="D172" i="4"/>
  <c r="C172" i="4"/>
  <c r="CJ172" i="4" s="1"/>
  <c r="CD172" i="4" s="1"/>
  <c r="E171" i="4"/>
  <c r="CF171" i="4" s="1"/>
  <c r="BZ171" i="4" s="1"/>
  <c r="D171" i="4"/>
  <c r="C171" i="4" s="1"/>
  <c r="E170" i="4"/>
  <c r="C170" i="4" s="1"/>
  <c r="D170" i="4"/>
  <c r="CF169" i="4"/>
  <c r="BZ169" i="4" s="1"/>
  <c r="E169" i="4"/>
  <c r="D169" i="4"/>
  <c r="BZ168" i="4"/>
  <c r="E168" i="4"/>
  <c r="CF168" i="4" s="1"/>
  <c r="D168" i="4"/>
  <c r="E167" i="4"/>
  <c r="CF167" i="4" s="1"/>
  <c r="BZ167" i="4" s="1"/>
  <c r="D167" i="4"/>
  <c r="C167" i="4" s="1"/>
  <c r="E166" i="4"/>
  <c r="D166" i="4"/>
  <c r="CF165" i="4"/>
  <c r="BZ165" i="4" s="1"/>
  <c r="E165" i="4"/>
  <c r="C165" i="4" s="1"/>
  <c r="D165" i="4"/>
  <c r="CJ164" i="4"/>
  <c r="CD164" i="4" s="1"/>
  <c r="CH164" i="4"/>
  <c r="CB164" i="4" s="1"/>
  <c r="E164" i="4"/>
  <c r="C164" i="4" s="1"/>
  <c r="E163" i="4"/>
  <c r="CF163" i="4" s="1"/>
  <c r="BZ163" i="4" s="1"/>
  <c r="D163" i="4"/>
  <c r="E162" i="4"/>
  <c r="CF162" i="4" s="1"/>
  <c r="BZ162" i="4" s="1"/>
  <c r="D162" i="4"/>
  <c r="C162" i="4" s="1"/>
  <c r="CI162" i="4" s="1"/>
  <c r="CC162" i="4" s="1"/>
  <c r="E161" i="4"/>
  <c r="CF161" i="4" s="1"/>
  <c r="BZ161" i="4" s="1"/>
  <c r="D161" i="4"/>
  <c r="C161" i="4" s="1"/>
  <c r="CK161" i="4" s="1"/>
  <c r="CE161" i="4" s="1"/>
  <c r="CF160" i="4"/>
  <c r="BZ160" i="4" s="1"/>
  <c r="E160" i="4"/>
  <c r="D160" i="4"/>
  <c r="E159" i="4"/>
  <c r="CF159" i="4" s="1"/>
  <c r="BZ159" i="4" s="1"/>
  <c r="D159" i="4"/>
  <c r="E158" i="4"/>
  <c r="CF158" i="4" s="1"/>
  <c r="BZ158" i="4" s="1"/>
  <c r="D158" i="4"/>
  <c r="E157" i="4"/>
  <c r="CF157" i="4" s="1"/>
  <c r="BZ157" i="4" s="1"/>
  <c r="D157" i="4"/>
  <c r="E156" i="4"/>
  <c r="CF156" i="4" s="1"/>
  <c r="BZ156" i="4" s="1"/>
  <c r="D156" i="4"/>
  <c r="C156" i="4" s="1"/>
  <c r="CG156" i="4" s="1"/>
  <c r="CA156" i="4" s="1"/>
  <c r="E155" i="4"/>
  <c r="CF155" i="4" s="1"/>
  <c r="BZ155" i="4" s="1"/>
  <c r="D155" i="4"/>
  <c r="C155" i="4" s="1"/>
  <c r="CI155" i="4" s="1"/>
  <c r="CC155" i="4" s="1"/>
  <c r="E153" i="4"/>
  <c r="CF153" i="4" s="1"/>
  <c r="BZ153" i="4" s="1"/>
  <c r="D153" i="4"/>
  <c r="C153" i="4" s="1"/>
  <c r="E147" i="4"/>
  <c r="D147" i="4"/>
  <c r="E146" i="4"/>
  <c r="D146" i="4"/>
  <c r="E145" i="4"/>
  <c r="D145" i="4"/>
  <c r="C145" i="4" s="1"/>
  <c r="E144" i="4"/>
  <c r="D144" i="4"/>
  <c r="C144" i="4" s="1"/>
  <c r="O143" i="4"/>
  <c r="N143" i="4"/>
  <c r="M143" i="4"/>
  <c r="L143" i="4"/>
  <c r="K143" i="4"/>
  <c r="J143" i="4"/>
  <c r="I143" i="4"/>
  <c r="H143" i="4"/>
  <c r="G143" i="4"/>
  <c r="F143" i="4"/>
  <c r="E142" i="4"/>
  <c r="D142" i="4"/>
  <c r="C142" i="4" s="1"/>
  <c r="E141" i="4"/>
  <c r="E143" i="4" s="1"/>
  <c r="D141" i="4"/>
  <c r="E140" i="4"/>
  <c r="D140" i="4"/>
  <c r="P135" i="4"/>
  <c r="O135" i="4"/>
  <c r="N135" i="4"/>
  <c r="M135" i="4"/>
  <c r="L135" i="4"/>
  <c r="K135" i="4"/>
  <c r="J135" i="4"/>
  <c r="I135" i="4"/>
  <c r="H135" i="4"/>
  <c r="G135" i="4"/>
  <c r="F135" i="4"/>
  <c r="E134" i="4"/>
  <c r="D134" i="4"/>
  <c r="E133" i="4"/>
  <c r="D133" i="4"/>
  <c r="E132" i="4"/>
  <c r="D132" i="4"/>
  <c r="C132" i="4" s="1"/>
  <c r="E131" i="4"/>
  <c r="D131" i="4"/>
  <c r="C131" i="4" s="1"/>
  <c r="P130" i="4"/>
  <c r="P136" i="4" s="1"/>
  <c r="O130" i="4"/>
  <c r="N130" i="4"/>
  <c r="M130" i="4"/>
  <c r="M136" i="4" s="1"/>
  <c r="L130" i="4"/>
  <c r="L136" i="4" s="1"/>
  <c r="K130" i="4"/>
  <c r="J130" i="4"/>
  <c r="I130" i="4"/>
  <c r="I136" i="4" s="1"/>
  <c r="H130" i="4"/>
  <c r="H136" i="4" s="1"/>
  <c r="G130" i="4"/>
  <c r="F130" i="4"/>
  <c r="E129" i="4"/>
  <c r="D129" i="4"/>
  <c r="C129" i="4" s="1"/>
  <c r="E128" i="4"/>
  <c r="D128" i="4"/>
  <c r="C128" i="4" s="1"/>
  <c r="E127" i="4"/>
  <c r="D127" i="4"/>
  <c r="M122" i="4"/>
  <c r="L122" i="4"/>
  <c r="K122" i="4"/>
  <c r="J122" i="4"/>
  <c r="I122" i="4"/>
  <c r="H122" i="4"/>
  <c r="G122" i="4"/>
  <c r="F122" i="4"/>
  <c r="E121" i="4"/>
  <c r="D121" i="4"/>
  <c r="E120" i="4"/>
  <c r="D120" i="4"/>
  <c r="E119" i="4"/>
  <c r="D119" i="4"/>
  <c r="E118" i="4"/>
  <c r="D118" i="4"/>
  <c r="M117" i="4"/>
  <c r="L117" i="4"/>
  <c r="L123" i="4" s="1"/>
  <c r="K117" i="4"/>
  <c r="K123" i="4" s="1"/>
  <c r="J117" i="4"/>
  <c r="J123" i="4" s="1"/>
  <c r="I117" i="4"/>
  <c r="H117" i="4"/>
  <c r="H123" i="4" s="1"/>
  <c r="G117" i="4"/>
  <c r="G123" i="4" s="1"/>
  <c r="F117" i="4"/>
  <c r="F123" i="4" s="1"/>
  <c r="E116" i="4"/>
  <c r="D116" i="4"/>
  <c r="E115" i="4"/>
  <c r="D115" i="4"/>
  <c r="E114" i="4"/>
  <c r="D114" i="4"/>
  <c r="D117" i="4" s="1"/>
  <c r="C114" i="4"/>
  <c r="E110" i="4"/>
  <c r="D110" i="4"/>
  <c r="C110" i="4" s="1"/>
  <c r="E109" i="4"/>
  <c r="D109" i="4"/>
  <c r="C109" i="4" s="1"/>
  <c r="CA107" i="4" s="1"/>
  <c r="E108" i="4"/>
  <c r="D108" i="4"/>
  <c r="C108" i="4" s="1"/>
  <c r="E107" i="4"/>
  <c r="D107" i="4"/>
  <c r="C107" i="4" s="1"/>
  <c r="E106" i="4"/>
  <c r="D106" i="4"/>
  <c r="C106" i="4" s="1"/>
  <c r="E101" i="4"/>
  <c r="D101" i="4"/>
  <c r="C101" i="4" s="1"/>
  <c r="E100" i="4"/>
  <c r="C100" i="4" s="1"/>
  <c r="D100" i="4"/>
  <c r="E99" i="4"/>
  <c r="D99" i="4"/>
  <c r="C99" i="4" s="1"/>
  <c r="E98" i="4"/>
  <c r="C98" i="4" s="1"/>
  <c r="D98" i="4"/>
  <c r="E97" i="4"/>
  <c r="D97" i="4"/>
  <c r="C97" i="4" s="1"/>
  <c r="E96" i="4"/>
  <c r="C96" i="4" s="1"/>
  <c r="D96" i="4"/>
  <c r="E91" i="4"/>
  <c r="D91" i="4"/>
  <c r="C91" i="4" s="1"/>
  <c r="E90" i="4"/>
  <c r="D90" i="4"/>
  <c r="C90" i="4"/>
  <c r="E89" i="4"/>
  <c r="D89" i="4"/>
  <c r="E88" i="4"/>
  <c r="D88" i="4"/>
  <c r="E87" i="4"/>
  <c r="D87" i="4"/>
  <c r="E86" i="4"/>
  <c r="D86" i="4"/>
  <c r="E81" i="4"/>
  <c r="D81" i="4"/>
  <c r="E76" i="4"/>
  <c r="D76" i="4"/>
  <c r="C76" i="4"/>
  <c r="E75" i="4"/>
  <c r="D75" i="4"/>
  <c r="C75" i="4" s="1"/>
  <c r="E74" i="4"/>
  <c r="D74" i="4"/>
  <c r="C74" i="4" s="1"/>
  <c r="E73" i="4"/>
  <c r="D73" i="4"/>
  <c r="C73" i="4" s="1"/>
  <c r="E68" i="4"/>
  <c r="C68" i="4" s="1"/>
  <c r="D68" i="4"/>
  <c r="E66" i="4"/>
  <c r="D66" i="4"/>
  <c r="C66" i="4" s="1"/>
  <c r="E65" i="4"/>
  <c r="C65" i="4" s="1"/>
  <c r="D65" i="4"/>
  <c r="E64" i="4"/>
  <c r="D64" i="4"/>
  <c r="C64" i="4" s="1"/>
  <c r="CA59" i="4"/>
  <c r="C59" i="4"/>
  <c r="CA54" i="4"/>
  <c r="C53" i="4"/>
  <c r="CG53" i="4" s="1"/>
  <c r="CA53" i="4" s="1"/>
  <c r="O53" i="4" s="1"/>
  <c r="C52" i="4"/>
  <c r="CG52" i="4" s="1"/>
  <c r="CA52" i="4" s="1"/>
  <c r="O52" i="4" s="1"/>
  <c r="C51" i="4"/>
  <c r="CG51" i="4" s="1"/>
  <c r="CA51" i="4" s="1"/>
  <c r="O51" i="4" s="1"/>
  <c r="C50" i="4"/>
  <c r="CG50" i="4" s="1"/>
  <c r="CA50" i="4" s="1"/>
  <c r="O50" i="4" s="1"/>
  <c r="C49" i="4"/>
  <c r="CG49" i="4" s="1"/>
  <c r="CA49" i="4" s="1"/>
  <c r="O49" i="4" s="1"/>
  <c r="C48" i="4"/>
  <c r="CG48" i="4" s="1"/>
  <c r="CA48" i="4" s="1"/>
  <c r="O48" i="4" s="1"/>
  <c r="C47" i="4"/>
  <c r="CG47" i="4" s="1"/>
  <c r="CA47" i="4" s="1"/>
  <c r="O47" i="4" s="1"/>
  <c r="C46" i="4"/>
  <c r="CG46" i="4" s="1"/>
  <c r="CA46" i="4" s="1"/>
  <c r="O46" i="4" s="1"/>
  <c r="C45" i="4"/>
  <c r="CG45" i="4" s="1"/>
  <c r="CA45" i="4" s="1"/>
  <c r="O45" i="4" s="1"/>
  <c r="C44" i="4"/>
  <c r="CG44" i="4" s="1"/>
  <c r="CA44" i="4" s="1"/>
  <c r="O44" i="4" s="1"/>
  <c r="C43" i="4"/>
  <c r="CG43" i="4" s="1"/>
  <c r="CA43" i="4" s="1"/>
  <c r="O43" i="4" s="1"/>
  <c r="C42" i="4"/>
  <c r="CG42" i="4" s="1"/>
  <c r="CA42" i="4" s="1"/>
  <c r="O42" i="4" s="1"/>
  <c r="C41" i="4"/>
  <c r="CG41" i="4" s="1"/>
  <c r="CA41" i="4" s="1"/>
  <c r="O41" i="4" s="1"/>
  <c r="C40" i="4"/>
  <c r="CG40" i="4" s="1"/>
  <c r="CA40" i="4" s="1"/>
  <c r="O40" i="4" s="1"/>
  <c r="C39" i="4"/>
  <c r="CG39" i="4" s="1"/>
  <c r="CA39" i="4" s="1"/>
  <c r="O39" i="4" s="1"/>
  <c r="C38" i="4"/>
  <c r="CG38" i="4" s="1"/>
  <c r="CA38" i="4" s="1"/>
  <c r="O38" i="4" s="1"/>
  <c r="C37" i="4"/>
  <c r="CG37" i="4" s="1"/>
  <c r="CA37" i="4" s="1"/>
  <c r="O37" i="4" s="1"/>
  <c r="C36" i="4"/>
  <c r="CG36" i="4" s="1"/>
  <c r="CA36" i="4" s="1"/>
  <c r="O36" i="4" s="1"/>
  <c r="C35" i="4"/>
  <c r="CG35" i="4" s="1"/>
  <c r="N34" i="4"/>
  <c r="M34" i="4"/>
  <c r="L34" i="4"/>
  <c r="K34" i="4"/>
  <c r="J34" i="4"/>
  <c r="I34" i="4"/>
  <c r="H34" i="4"/>
  <c r="G34" i="4"/>
  <c r="F34" i="4"/>
  <c r="E34" i="4"/>
  <c r="D34" i="4"/>
  <c r="CD20" i="4"/>
  <c r="C16" i="4"/>
  <c r="C15" i="4"/>
  <c r="CD14" i="4"/>
  <c r="C13" i="4"/>
  <c r="C12" i="4"/>
  <c r="CD12" i="4" s="1"/>
  <c r="CD11" i="4"/>
  <c r="C11" i="4"/>
  <c r="CD13" i="4" s="1"/>
  <c r="A5" i="4"/>
  <c r="A4" i="4"/>
  <c r="A3" i="4"/>
  <c r="A2" i="4"/>
  <c r="C209" i="4" l="1"/>
  <c r="CG206" i="4"/>
  <c r="CA206" i="4" s="1"/>
  <c r="CG191" i="5"/>
  <c r="CA191" i="5" s="1"/>
  <c r="AT191" i="5" s="1"/>
  <c r="CK191" i="5"/>
  <c r="CE191" i="5" s="1"/>
  <c r="CJ191" i="5"/>
  <c r="CD191" i="5" s="1"/>
  <c r="CH191" i="5"/>
  <c r="CB191" i="5" s="1"/>
  <c r="C34" i="4"/>
  <c r="C120" i="4"/>
  <c r="D130" i="4"/>
  <c r="C134" i="4"/>
  <c r="C147" i="4"/>
  <c r="CH213" i="4"/>
  <c r="CB213" i="4" s="1"/>
  <c r="CG213" i="4"/>
  <c r="CA213" i="4" s="1"/>
  <c r="CH228" i="4"/>
  <c r="CB228" i="4" s="1"/>
  <c r="CG228" i="4"/>
  <c r="CA228" i="4" s="1"/>
  <c r="CK218" i="5"/>
  <c r="CE218" i="5" s="1"/>
  <c r="CJ218" i="5"/>
  <c r="CD218" i="5" s="1"/>
  <c r="CL218" i="5"/>
  <c r="CF218" i="5" s="1"/>
  <c r="AW221" i="5" s="1"/>
  <c r="CH282" i="5"/>
  <c r="CI282" i="5"/>
  <c r="CK196" i="5"/>
  <c r="CE196" i="5" s="1"/>
  <c r="CM192" i="5"/>
  <c r="CO192" i="5" s="1"/>
  <c r="AW195" i="5" s="1"/>
  <c r="CI196" i="5"/>
  <c r="CC196" i="5" s="1"/>
  <c r="AW199" i="5" s="1"/>
  <c r="CL196" i="5"/>
  <c r="CF196" i="5" s="1"/>
  <c r="CL210" i="5"/>
  <c r="CF210" i="5" s="1"/>
  <c r="CK210" i="5"/>
  <c r="CE210" i="5" s="1"/>
  <c r="CJ210" i="5"/>
  <c r="CD210" i="5" s="1"/>
  <c r="C86" i="4"/>
  <c r="C88" i="4"/>
  <c r="E117" i="4"/>
  <c r="C116" i="4"/>
  <c r="C117" i="4" s="1"/>
  <c r="C123" i="4" s="1"/>
  <c r="C119" i="4"/>
  <c r="C121" i="4"/>
  <c r="F136" i="4"/>
  <c r="J136" i="4"/>
  <c r="N136" i="4"/>
  <c r="C133" i="4"/>
  <c r="D135" i="4"/>
  <c r="D136" i="4" s="1"/>
  <c r="C146" i="4"/>
  <c r="CI156" i="4"/>
  <c r="CC156" i="4" s="1"/>
  <c r="C166" i="4"/>
  <c r="C168" i="4"/>
  <c r="CH168" i="4" s="1"/>
  <c r="CB168" i="4" s="1"/>
  <c r="C176" i="4"/>
  <c r="CH176" i="4" s="1"/>
  <c r="CB176" i="4" s="1"/>
  <c r="C189" i="4"/>
  <c r="CL208" i="4"/>
  <c r="CF208" i="4" s="1"/>
  <c r="CG216" i="4"/>
  <c r="CA216" i="4" s="1"/>
  <c r="CI221" i="4"/>
  <c r="CC221" i="4" s="1"/>
  <c r="AW224" i="4" s="1"/>
  <c r="C225" i="4"/>
  <c r="CH224" i="4"/>
  <c r="CB224" i="4" s="1"/>
  <c r="CG224" i="4"/>
  <c r="CA224" i="4" s="1"/>
  <c r="CI255" i="4"/>
  <c r="CC255" i="4" s="1"/>
  <c r="AV255" i="4" s="1"/>
  <c r="AV254" i="5"/>
  <c r="AW220" i="5"/>
  <c r="CI210" i="5"/>
  <c r="CC210" i="5" s="1"/>
  <c r="AW223" i="5"/>
  <c r="AT159" i="5"/>
  <c r="AT155" i="5"/>
  <c r="AW225" i="6"/>
  <c r="CK204" i="5"/>
  <c r="CE204" i="5" s="1"/>
  <c r="CI204" i="5"/>
  <c r="CC204" i="5" s="1"/>
  <c r="CJ184" i="5"/>
  <c r="CD184" i="5" s="1"/>
  <c r="CI184" i="5"/>
  <c r="CC184" i="5" s="1"/>
  <c r="CK184" i="5"/>
  <c r="CE184" i="5" s="1"/>
  <c r="CK213" i="5"/>
  <c r="CE213" i="5" s="1"/>
  <c r="CL213" i="5"/>
  <c r="CF213" i="5" s="1"/>
  <c r="CI213" i="5"/>
  <c r="CC213" i="5" s="1"/>
  <c r="AW216" i="5" s="1"/>
  <c r="CJ185" i="5"/>
  <c r="CD185" i="5" s="1"/>
  <c r="CG185" i="5"/>
  <c r="CA185" i="5" s="1"/>
  <c r="CK185" i="5"/>
  <c r="CE185" i="5" s="1"/>
  <c r="CI185" i="5"/>
  <c r="CC185" i="5" s="1"/>
  <c r="AT185" i="5" s="1"/>
  <c r="CG177" i="5"/>
  <c r="CA177" i="5" s="1"/>
  <c r="CK177" i="5"/>
  <c r="CE177" i="5" s="1"/>
  <c r="CJ177" i="5"/>
  <c r="CD177" i="5" s="1"/>
  <c r="CH177" i="5"/>
  <c r="CB177" i="5" s="1"/>
  <c r="AT177" i="5" s="1"/>
  <c r="AT173" i="6"/>
  <c r="AW217" i="6"/>
  <c r="CI259" i="4"/>
  <c r="CC259" i="4" s="1"/>
  <c r="CJ227" i="5"/>
  <c r="CD227" i="5" s="1"/>
  <c r="CK227" i="5"/>
  <c r="CE227" i="5" s="1"/>
  <c r="CJ190" i="5"/>
  <c r="CD190" i="5" s="1"/>
  <c r="CI190" i="5"/>
  <c r="CC190" i="5" s="1"/>
  <c r="CK190" i="5"/>
  <c r="CE190" i="5" s="1"/>
  <c r="CI156" i="5"/>
  <c r="CC156" i="5" s="1"/>
  <c r="CG156" i="5"/>
  <c r="CA156" i="5" s="1"/>
  <c r="AT156" i="5" s="1"/>
  <c r="CH156" i="5"/>
  <c r="CB156" i="5" s="1"/>
  <c r="CL153" i="5"/>
  <c r="CJ180" i="5"/>
  <c r="CD180" i="5" s="1"/>
  <c r="CI180" i="5"/>
  <c r="CC180" i="5" s="1"/>
  <c r="CK180" i="5"/>
  <c r="CE180" i="5" s="1"/>
  <c r="C118" i="4"/>
  <c r="C122" i="4" s="1"/>
  <c r="CH196" i="4"/>
  <c r="CB196" i="4" s="1"/>
  <c r="CG196" i="4"/>
  <c r="CA196" i="4" s="1"/>
  <c r="CH219" i="4"/>
  <c r="CB219" i="4" s="1"/>
  <c r="CG219" i="4"/>
  <c r="CA219" i="4" s="1"/>
  <c r="CI227" i="5"/>
  <c r="CC227" i="5" s="1"/>
  <c r="AW197" i="5"/>
  <c r="CI157" i="5"/>
  <c r="CC157" i="5" s="1"/>
  <c r="CK157" i="5"/>
  <c r="CE157" i="5" s="1"/>
  <c r="CJ157" i="5"/>
  <c r="CD157" i="5" s="1"/>
  <c r="CJ170" i="5"/>
  <c r="CD170" i="5" s="1"/>
  <c r="CI170" i="5"/>
  <c r="CC170" i="5" s="1"/>
  <c r="CG170" i="5"/>
  <c r="CA170" i="5" s="1"/>
  <c r="C81" i="4"/>
  <c r="C87" i="4"/>
  <c r="C89" i="4"/>
  <c r="C115" i="4"/>
  <c r="I123" i="4"/>
  <c r="M123" i="4"/>
  <c r="E130" i="4"/>
  <c r="G136" i="4"/>
  <c r="K136" i="4"/>
  <c r="O136" i="4"/>
  <c r="CG155" i="4"/>
  <c r="CA155" i="4" s="1"/>
  <c r="C157" i="4"/>
  <c r="C163" i="4"/>
  <c r="C174" i="4"/>
  <c r="CJ174" i="4" s="1"/>
  <c r="CD174" i="4" s="1"/>
  <c r="C186" i="4"/>
  <c r="CH186" i="4" s="1"/>
  <c r="CB186" i="4" s="1"/>
  <c r="CH206" i="4"/>
  <c r="CB206" i="4" s="1"/>
  <c r="C216" i="4"/>
  <c r="C219" i="4"/>
  <c r="CI216" i="4" s="1"/>
  <c r="CC216" i="4" s="1"/>
  <c r="C222" i="4"/>
  <c r="CK219" i="4" s="1"/>
  <c r="CE219" i="4" s="1"/>
  <c r="CG222" i="4"/>
  <c r="CA222" i="4" s="1"/>
  <c r="CK230" i="4"/>
  <c r="CE230" i="4" s="1"/>
  <c r="CH280" i="4"/>
  <c r="CB280" i="4" s="1"/>
  <c r="CG180" i="5"/>
  <c r="CA180" i="5" s="1"/>
  <c r="AT165" i="5"/>
  <c r="AT162" i="5"/>
  <c r="CN150" i="5"/>
  <c r="CG190" i="5"/>
  <c r="CA190" i="5" s="1"/>
  <c r="CK156" i="5"/>
  <c r="CE156" i="5" s="1"/>
  <c r="AW198" i="6"/>
  <c r="AT176" i="6"/>
  <c r="CJ225" i="5"/>
  <c r="CD225" i="5" s="1"/>
  <c r="CK225" i="5"/>
  <c r="CE225" i="5" s="1"/>
  <c r="AW207" i="5"/>
  <c r="C182" i="4"/>
  <c r="C187" i="4"/>
  <c r="CG192" i="4"/>
  <c r="CA192" i="4" s="1"/>
  <c r="CG197" i="4"/>
  <c r="CA197" i="4" s="1"/>
  <c r="C203" i="4"/>
  <c r="C238" i="4"/>
  <c r="C279" i="4"/>
  <c r="AW225" i="5"/>
  <c r="AW215" i="5"/>
  <c r="AW222" i="5"/>
  <c r="AW209" i="5"/>
  <c r="AW201" i="5"/>
  <c r="AW224" i="5"/>
  <c r="AT163" i="5"/>
  <c r="AT153" i="5"/>
  <c r="AV266" i="5"/>
  <c r="AT178" i="5"/>
  <c r="CK209" i="5"/>
  <c r="CE209" i="5" s="1"/>
  <c r="CL209" i="5"/>
  <c r="CF209" i="5" s="1"/>
  <c r="CJ189" i="5"/>
  <c r="CD189" i="5" s="1"/>
  <c r="CK189" i="5"/>
  <c r="CE189" i="5" s="1"/>
  <c r="CG189" i="5"/>
  <c r="CA189" i="5" s="1"/>
  <c r="CJ179" i="5"/>
  <c r="CD179" i="5" s="1"/>
  <c r="CG179" i="5"/>
  <c r="CA179" i="5" s="1"/>
  <c r="AT179" i="5" s="1"/>
  <c r="CK179" i="5"/>
  <c r="CE179" i="5" s="1"/>
  <c r="CJ181" i="5"/>
  <c r="CD181" i="5" s="1"/>
  <c r="CG181" i="5"/>
  <c r="CA181" i="5" s="1"/>
  <c r="CK181" i="5"/>
  <c r="CE181" i="5" s="1"/>
  <c r="AT181" i="5" s="1"/>
  <c r="C169" i="4"/>
  <c r="C181" i="4"/>
  <c r="C183" i="4"/>
  <c r="C188" i="4"/>
  <c r="CI188" i="4" s="1"/>
  <c r="CC188" i="4" s="1"/>
  <c r="C198" i="4"/>
  <c r="CK195" i="4" s="1"/>
  <c r="CE195" i="4" s="1"/>
  <c r="C199" i="4"/>
  <c r="C201" i="4"/>
  <c r="C202" i="4"/>
  <c r="CI199" i="4" s="1"/>
  <c r="CC199" i="4" s="1"/>
  <c r="C204" i="4"/>
  <c r="CI201" i="4" s="1"/>
  <c r="CC201" i="4" s="1"/>
  <c r="C207" i="4"/>
  <c r="CJ204" i="4" s="1"/>
  <c r="CD204" i="4" s="1"/>
  <c r="C246" i="4"/>
  <c r="C248" i="4"/>
  <c r="D253" i="4"/>
  <c r="C253" i="4" s="1"/>
  <c r="C269" i="4"/>
  <c r="C282" i="4"/>
  <c r="C283" i="4"/>
  <c r="C288" i="4"/>
  <c r="C290" i="4"/>
  <c r="B296" i="4"/>
  <c r="AW198" i="5"/>
  <c r="AW208" i="5"/>
  <c r="AW202" i="5"/>
  <c r="AT187" i="5"/>
  <c r="AT183" i="5"/>
  <c r="AT169" i="5"/>
  <c r="C143" i="5"/>
  <c r="C130" i="5"/>
  <c r="C136" i="5" s="1"/>
  <c r="AW195" i="6"/>
  <c r="AW223" i="6"/>
  <c r="AW231" i="6"/>
  <c r="AW230" i="6"/>
  <c r="AW221" i="6"/>
  <c r="AW215" i="6"/>
  <c r="AT161" i="6"/>
  <c r="AT156" i="6"/>
  <c r="AT157" i="6"/>
  <c r="B317" i="6"/>
  <c r="AT175" i="6"/>
  <c r="AT153" i="6"/>
  <c r="AT187" i="6"/>
  <c r="AT160" i="6"/>
  <c r="C123" i="5"/>
  <c r="A317" i="5"/>
  <c r="CJ207" i="5"/>
  <c r="CD207" i="5" s="1"/>
  <c r="CI207" i="5"/>
  <c r="CC207" i="5" s="1"/>
  <c r="CK207" i="5"/>
  <c r="CE207" i="5" s="1"/>
  <c r="CL207" i="5"/>
  <c r="CF207" i="5" s="1"/>
  <c r="CJ211" i="5"/>
  <c r="CD211" i="5" s="1"/>
  <c r="CI211" i="5"/>
  <c r="CC211" i="5" s="1"/>
  <c r="CK211" i="5"/>
  <c r="CE211" i="5" s="1"/>
  <c r="CL211" i="5"/>
  <c r="CF211" i="5" s="1"/>
  <c r="CH278" i="5"/>
  <c r="CB278" i="5" s="1"/>
  <c r="CG278" i="5"/>
  <c r="CA278" i="5" s="1"/>
  <c r="CI278" i="5"/>
  <c r="CC278" i="5" s="1"/>
  <c r="CJ278" i="5"/>
  <c r="CD278" i="5" s="1"/>
  <c r="CL215" i="5"/>
  <c r="CF215" i="5" s="1"/>
  <c r="CI215" i="5"/>
  <c r="CC215" i="5" s="1"/>
  <c r="CJ215" i="5"/>
  <c r="CD215" i="5" s="1"/>
  <c r="AW218" i="5" s="1"/>
  <c r="CK215" i="5"/>
  <c r="CE215" i="5" s="1"/>
  <c r="AW205" i="5"/>
  <c r="CL214" i="5"/>
  <c r="CF214" i="5" s="1"/>
  <c r="CI214" i="5"/>
  <c r="CC214" i="5" s="1"/>
  <c r="AW217" i="5" s="1"/>
  <c r="CK214" i="5"/>
  <c r="CE214" i="5" s="1"/>
  <c r="CJ214" i="5"/>
  <c r="CD214" i="5" s="1"/>
  <c r="AT167" i="5"/>
  <c r="AT184" i="5"/>
  <c r="CI283" i="5"/>
  <c r="CH283" i="5"/>
  <c r="CG283" i="5"/>
  <c r="CA283" i="5" s="1"/>
  <c r="CI264" i="5"/>
  <c r="CC264" i="5" s="1"/>
  <c r="CH264" i="5"/>
  <c r="CB264" i="5" s="1"/>
  <c r="CK279" i="5"/>
  <c r="CE279" i="5" s="1"/>
  <c r="CL216" i="5"/>
  <c r="CF216" i="5" s="1"/>
  <c r="CI216" i="5"/>
  <c r="CC216" i="5" s="1"/>
  <c r="AW219" i="5" s="1"/>
  <c r="CK216" i="5"/>
  <c r="CE216" i="5" s="1"/>
  <c r="CJ216" i="5"/>
  <c r="CD216" i="5" s="1"/>
  <c r="AW226" i="5"/>
  <c r="AT171" i="5"/>
  <c r="CJ208" i="5"/>
  <c r="CD208" i="5" s="1"/>
  <c r="CI208" i="5"/>
  <c r="CC208" i="5" s="1"/>
  <c r="CK208" i="5"/>
  <c r="CE208" i="5" s="1"/>
  <c r="CL208" i="5"/>
  <c r="CF208" i="5" s="1"/>
  <c r="AW203" i="5"/>
  <c r="CI166" i="5"/>
  <c r="CC166" i="5" s="1"/>
  <c r="CH166" i="5"/>
  <c r="CB166" i="5" s="1"/>
  <c r="CG166" i="5"/>
  <c r="CA166" i="5" s="1"/>
  <c r="AT166" i="5" s="1"/>
  <c r="CK166" i="5"/>
  <c r="CE166" i="5" s="1"/>
  <c r="CJ166" i="5"/>
  <c r="CD166" i="5" s="1"/>
  <c r="CK174" i="5"/>
  <c r="CE174" i="5" s="1"/>
  <c r="CJ174" i="5"/>
  <c r="CD174" i="5" s="1"/>
  <c r="CI174" i="5"/>
  <c r="CC174" i="5" s="1"/>
  <c r="CH174" i="5"/>
  <c r="CB174" i="5" s="1"/>
  <c r="AT186" i="5"/>
  <c r="CK172" i="5"/>
  <c r="CE172" i="5" s="1"/>
  <c r="CJ172" i="5"/>
  <c r="CD172" i="5" s="1"/>
  <c r="CI172" i="5"/>
  <c r="CC172" i="5" s="1"/>
  <c r="CH172" i="5"/>
  <c r="CB172" i="5" s="1"/>
  <c r="CJ230" i="5"/>
  <c r="CD230" i="5" s="1"/>
  <c r="CI230" i="5"/>
  <c r="CC230" i="5" s="1"/>
  <c r="CK230" i="5"/>
  <c r="CE230" i="5" s="1"/>
  <c r="CL230" i="5"/>
  <c r="CF230" i="5" s="1"/>
  <c r="CI226" i="5"/>
  <c r="CC226" i="5" s="1"/>
  <c r="CK226" i="5"/>
  <c r="CE226" i="5" s="1"/>
  <c r="CL226" i="5"/>
  <c r="CF226" i="5" s="1"/>
  <c r="CJ226" i="5"/>
  <c r="CD226" i="5" s="1"/>
  <c r="CI270" i="5"/>
  <c r="CC270" i="5" s="1"/>
  <c r="CH270" i="5"/>
  <c r="CB270" i="5" s="1"/>
  <c r="AW212" i="5"/>
  <c r="CI229" i="5"/>
  <c r="CC229" i="5" s="1"/>
  <c r="CK229" i="5"/>
  <c r="CE229" i="5" s="1"/>
  <c r="AW232" i="5" s="1"/>
  <c r="CL229" i="5"/>
  <c r="CF229" i="5" s="1"/>
  <c r="CJ229" i="5"/>
  <c r="CD229" i="5" s="1"/>
  <c r="CI203" i="5"/>
  <c r="CC203" i="5" s="1"/>
  <c r="CL203" i="5"/>
  <c r="CF203" i="5" s="1"/>
  <c r="CK203" i="5"/>
  <c r="CE203" i="5" s="1"/>
  <c r="CJ203" i="5"/>
  <c r="CD203" i="5" s="1"/>
  <c r="AT180" i="5"/>
  <c r="CK280" i="5"/>
  <c r="CE280" i="5" s="1"/>
  <c r="AW227" i="5"/>
  <c r="AV258" i="5"/>
  <c r="AW228" i="5"/>
  <c r="AT189" i="5"/>
  <c r="CI168" i="5"/>
  <c r="CC168" i="5" s="1"/>
  <c r="CH168" i="5"/>
  <c r="CB168" i="5" s="1"/>
  <c r="CK168" i="5"/>
  <c r="CE168" i="5" s="1"/>
  <c r="CG168" i="5"/>
  <c r="CA168" i="5" s="1"/>
  <c r="CJ168" i="5"/>
  <c r="CD168" i="5" s="1"/>
  <c r="AW204" i="5"/>
  <c r="AT190" i="5"/>
  <c r="AT164" i="5"/>
  <c r="AT188" i="5"/>
  <c r="CK161" i="5"/>
  <c r="CE161" i="5" s="1"/>
  <c r="CG161" i="5"/>
  <c r="CA161" i="5" s="1"/>
  <c r="CH161" i="5"/>
  <c r="CB161" i="5" s="1"/>
  <c r="CJ161" i="5"/>
  <c r="CD161" i="5" s="1"/>
  <c r="CI161" i="5"/>
  <c r="CC161" i="5" s="1"/>
  <c r="AT157" i="5"/>
  <c r="E122" i="4"/>
  <c r="E123" i="4" s="1"/>
  <c r="CK153" i="4"/>
  <c r="CE153" i="4" s="1"/>
  <c r="CG153" i="4"/>
  <c r="CA153" i="4" s="1"/>
  <c r="CI153" i="4"/>
  <c r="CC153" i="4" s="1"/>
  <c r="CJ153" i="4"/>
  <c r="CD153" i="4" s="1"/>
  <c r="CJ157" i="4"/>
  <c r="CD157" i="4" s="1"/>
  <c r="CH157" i="4"/>
  <c r="CB157" i="4" s="1"/>
  <c r="CK157" i="4"/>
  <c r="CE157" i="4" s="1"/>
  <c r="CI167" i="4"/>
  <c r="CC167" i="4" s="1"/>
  <c r="CK167" i="4"/>
  <c r="CE167" i="4" s="1"/>
  <c r="CG167" i="4"/>
  <c r="CA167" i="4" s="1"/>
  <c r="CH167" i="4"/>
  <c r="CB167" i="4" s="1"/>
  <c r="AT167" i="4" s="1"/>
  <c r="CJ167" i="4"/>
  <c r="CD167" i="4" s="1"/>
  <c r="CI171" i="4"/>
  <c r="CC171" i="4" s="1"/>
  <c r="CK171" i="4"/>
  <c r="CE171" i="4" s="1"/>
  <c r="CG171" i="4"/>
  <c r="CA171" i="4" s="1"/>
  <c r="CH171" i="4"/>
  <c r="CB171" i="4" s="1"/>
  <c r="CJ171" i="4"/>
  <c r="CD171" i="4" s="1"/>
  <c r="CI182" i="4"/>
  <c r="CC182" i="4" s="1"/>
  <c r="CK182" i="4"/>
  <c r="CE182" i="4" s="1"/>
  <c r="CJ182" i="4"/>
  <c r="CD182" i="4" s="1"/>
  <c r="CH182" i="4"/>
  <c r="CB182" i="4" s="1"/>
  <c r="CI187" i="4"/>
  <c r="CC187" i="4" s="1"/>
  <c r="CK187" i="4"/>
  <c r="CE187" i="4" s="1"/>
  <c r="CG187" i="4"/>
  <c r="CA187" i="4" s="1"/>
  <c r="CJ187" i="4"/>
  <c r="CD187" i="4" s="1"/>
  <c r="CH187" i="4"/>
  <c r="CB187" i="4" s="1"/>
  <c r="C141" i="4"/>
  <c r="CH161" i="4"/>
  <c r="CB161" i="4" s="1"/>
  <c r="CJ161" i="4"/>
  <c r="CD161" i="4" s="1"/>
  <c r="CI161" i="4"/>
  <c r="CC161" i="4" s="1"/>
  <c r="CG161" i="4"/>
  <c r="CA161" i="4" s="1"/>
  <c r="CI178" i="4"/>
  <c r="CC178" i="4" s="1"/>
  <c r="CK178" i="4"/>
  <c r="CE178" i="4" s="1"/>
  <c r="CG178" i="4"/>
  <c r="CA178" i="4" s="1"/>
  <c r="CJ178" i="4"/>
  <c r="CD178" i="4" s="1"/>
  <c r="CH178" i="4"/>
  <c r="CB178" i="4" s="1"/>
  <c r="D122" i="4"/>
  <c r="D123" i="4" s="1"/>
  <c r="C127" i="4"/>
  <c r="C130" i="4" s="1"/>
  <c r="C135" i="4"/>
  <c r="CJ155" i="4"/>
  <c r="CD155" i="4" s="1"/>
  <c r="CH155" i="4"/>
  <c r="CB155" i="4" s="1"/>
  <c r="CK155" i="4"/>
  <c r="CE155" i="4" s="1"/>
  <c r="CG157" i="4"/>
  <c r="CA157" i="4" s="1"/>
  <c r="CI166" i="4"/>
  <c r="CC166" i="4" s="1"/>
  <c r="CK166" i="4"/>
  <c r="CE166" i="4" s="1"/>
  <c r="CG166" i="4"/>
  <c r="CA166" i="4" s="1"/>
  <c r="CJ166" i="4"/>
  <c r="CD166" i="4" s="1"/>
  <c r="CH166" i="4"/>
  <c r="CB166" i="4" s="1"/>
  <c r="CI170" i="4"/>
  <c r="CC170" i="4" s="1"/>
  <c r="CK170" i="4"/>
  <c r="CE170" i="4" s="1"/>
  <c r="CG170" i="4"/>
  <c r="CA170" i="4" s="1"/>
  <c r="CJ170" i="4"/>
  <c r="CD170" i="4" s="1"/>
  <c r="CH170" i="4"/>
  <c r="CB170" i="4" s="1"/>
  <c r="CI181" i="4"/>
  <c r="CC181" i="4" s="1"/>
  <c r="CK181" i="4"/>
  <c r="CE181" i="4" s="1"/>
  <c r="CG181" i="4"/>
  <c r="CA181" i="4" s="1"/>
  <c r="CJ181" i="4"/>
  <c r="CD181" i="4" s="1"/>
  <c r="CH181" i="4"/>
  <c r="CB181" i="4" s="1"/>
  <c r="CI183" i="4"/>
  <c r="CC183" i="4" s="1"/>
  <c r="CK183" i="4"/>
  <c r="CE183" i="4" s="1"/>
  <c r="CH183" i="4"/>
  <c r="CB183" i="4" s="1"/>
  <c r="CJ183" i="4"/>
  <c r="CD183" i="4" s="1"/>
  <c r="CJ188" i="4"/>
  <c r="CD188" i="4" s="1"/>
  <c r="CA35" i="4"/>
  <c r="O35" i="4" s="1"/>
  <c r="E135" i="4"/>
  <c r="D143" i="4"/>
  <c r="C140" i="4"/>
  <c r="CH153" i="4"/>
  <c r="CB153" i="4" s="1"/>
  <c r="CJ156" i="4"/>
  <c r="CD156" i="4" s="1"/>
  <c r="CH156" i="4"/>
  <c r="CB156" i="4" s="1"/>
  <c r="AT156" i="4" s="1"/>
  <c r="CK156" i="4"/>
  <c r="CE156" i="4" s="1"/>
  <c r="CI157" i="4"/>
  <c r="CC157" i="4" s="1"/>
  <c r="CI165" i="4"/>
  <c r="CC165" i="4" s="1"/>
  <c r="CK165" i="4"/>
  <c r="CE165" i="4" s="1"/>
  <c r="CG165" i="4"/>
  <c r="CA165" i="4" s="1"/>
  <c r="CJ165" i="4"/>
  <c r="CD165" i="4" s="1"/>
  <c r="CH165" i="4"/>
  <c r="CB165" i="4" s="1"/>
  <c r="CI169" i="4"/>
  <c r="CC169" i="4" s="1"/>
  <c r="CK169" i="4"/>
  <c r="CE169" i="4" s="1"/>
  <c r="CG169" i="4"/>
  <c r="CA169" i="4" s="1"/>
  <c r="CJ169" i="4"/>
  <c r="CD169" i="4" s="1"/>
  <c r="CH169" i="4"/>
  <c r="CB169" i="4" s="1"/>
  <c r="C177" i="4"/>
  <c r="CF177" i="4"/>
  <c r="BZ177" i="4" s="1"/>
  <c r="CI191" i="4"/>
  <c r="CC191" i="4" s="1"/>
  <c r="CK191" i="4"/>
  <c r="CE191" i="4" s="1"/>
  <c r="CG191" i="4"/>
  <c r="CA191" i="4" s="1"/>
  <c r="CJ191" i="4"/>
  <c r="CD191" i="4" s="1"/>
  <c r="CH191" i="4"/>
  <c r="CB191" i="4" s="1"/>
  <c r="CI179" i="4"/>
  <c r="CC179" i="4" s="1"/>
  <c r="CK179" i="4"/>
  <c r="CE179" i="4" s="1"/>
  <c r="CG179" i="4"/>
  <c r="CA179" i="4" s="1"/>
  <c r="CJ179" i="4"/>
  <c r="CD179" i="4" s="1"/>
  <c r="CF181" i="4"/>
  <c r="BZ181" i="4" s="1"/>
  <c r="CI185" i="4"/>
  <c r="CC185" i="4" s="1"/>
  <c r="CK185" i="4"/>
  <c r="CE185" i="4" s="1"/>
  <c r="CG185" i="4"/>
  <c r="CA185" i="4" s="1"/>
  <c r="CJ185" i="4"/>
  <c r="CD185" i="4" s="1"/>
  <c r="CF187" i="4"/>
  <c r="BZ187" i="4" s="1"/>
  <c r="CI189" i="4"/>
  <c r="CC189" i="4" s="1"/>
  <c r="CK189" i="4"/>
  <c r="CE189" i="4" s="1"/>
  <c r="CG189" i="4"/>
  <c r="CA189" i="4" s="1"/>
  <c r="CJ189" i="4"/>
  <c r="CD189" i="4" s="1"/>
  <c r="CF191" i="4"/>
  <c r="BZ191" i="4" s="1"/>
  <c r="CJ192" i="4"/>
  <c r="CD192" i="4" s="1"/>
  <c r="CL192" i="4"/>
  <c r="CF192" i="4" s="1"/>
  <c r="CL195" i="4"/>
  <c r="CF195" i="4" s="1"/>
  <c r="CJ195" i="4"/>
  <c r="CD195" i="4" s="1"/>
  <c r="CJ199" i="4"/>
  <c r="CD199" i="4" s="1"/>
  <c r="CL202" i="4"/>
  <c r="CF202" i="4" s="1"/>
  <c r="CJ202" i="4"/>
  <c r="CD202" i="4" s="1"/>
  <c r="CH210" i="4"/>
  <c r="CB210" i="4" s="1"/>
  <c r="C213" i="4"/>
  <c r="CH218" i="4"/>
  <c r="CB218" i="4" s="1"/>
  <c r="C221" i="4"/>
  <c r="CI264" i="4"/>
  <c r="CC264" i="4" s="1"/>
  <c r="CH264" i="4"/>
  <c r="CB264" i="4" s="1"/>
  <c r="CI269" i="4"/>
  <c r="CC269" i="4" s="1"/>
  <c r="CH269" i="4"/>
  <c r="CB269" i="4" s="1"/>
  <c r="AV269" i="4" s="1"/>
  <c r="C158" i="4"/>
  <c r="CN150" i="4" s="1"/>
  <c r="C159" i="4"/>
  <c r="C160" i="4"/>
  <c r="CH162" i="4"/>
  <c r="CB162" i="4" s="1"/>
  <c r="CJ162" i="4"/>
  <c r="CD162" i="4" s="1"/>
  <c r="CK162" i="4"/>
  <c r="CE162" i="4" s="1"/>
  <c r="CF166" i="4"/>
  <c r="BZ166" i="4" s="1"/>
  <c r="CI168" i="4"/>
  <c r="CC168" i="4" s="1"/>
  <c r="CK168" i="4"/>
  <c r="CE168" i="4" s="1"/>
  <c r="CG168" i="4"/>
  <c r="CA168" i="4" s="1"/>
  <c r="AT168" i="4" s="1"/>
  <c r="CJ168" i="4"/>
  <c r="CD168" i="4" s="1"/>
  <c r="CF170" i="4"/>
  <c r="BZ170" i="4" s="1"/>
  <c r="CK172" i="4"/>
  <c r="CE172" i="4" s="1"/>
  <c r="CI172" i="4"/>
  <c r="CC172" i="4" s="1"/>
  <c r="CI173" i="4"/>
  <c r="CC173" i="4" s="1"/>
  <c r="CK173" i="4"/>
  <c r="CE173" i="4" s="1"/>
  <c r="CK174" i="4"/>
  <c r="CE174" i="4" s="1"/>
  <c r="CI174" i="4"/>
  <c r="CC174" i="4" s="1"/>
  <c r="CI175" i="4"/>
  <c r="CC175" i="4" s="1"/>
  <c r="CK175" i="4"/>
  <c r="CE175" i="4" s="1"/>
  <c r="CK176" i="4"/>
  <c r="CE176" i="4" s="1"/>
  <c r="CF178" i="4"/>
  <c r="BZ178" i="4" s="1"/>
  <c r="CI180" i="4"/>
  <c r="CC180" i="4" s="1"/>
  <c r="CK180" i="4"/>
  <c r="CE180" i="4" s="1"/>
  <c r="CG180" i="4"/>
  <c r="CA180" i="4" s="1"/>
  <c r="CJ180" i="4"/>
  <c r="CD180" i="4" s="1"/>
  <c r="CI184" i="4"/>
  <c r="CC184" i="4" s="1"/>
  <c r="CK184" i="4"/>
  <c r="CE184" i="4" s="1"/>
  <c r="CG186" i="4"/>
  <c r="CA186" i="4" s="1"/>
  <c r="CF188" i="4"/>
  <c r="BZ188" i="4" s="1"/>
  <c r="CI190" i="4"/>
  <c r="CC190" i="4" s="1"/>
  <c r="CK190" i="4"/>
  <c r="CE190" i="4" s="1"/>
  <c r="CG190" i="4"/>
  <c r="CA190" i="4" s="1"/>
  <c r="CJ190" i="4"/>
  <c r="CD190" i="4" s="1"/>
  <c r="CK199" i="4"/>
  <c r="CE199" i="4" s="1"/>
  <c r="CL198" i="4"/>
  <c r="CF198" i="4" s="1"/>
  <c r="CJ198" i="4"/>
  <c r="CD198" i="4" s="1"/>
  <c r="CI202" i="4"/>
  <c r="CC202" i="4" s="1"/>
  <c r="C206" i="4"/>
  <c r="CH203" i="4"/>
  <c r="CB203" i="4" s="1"/>
  <c r="CG203" i="4"/>
  <c r="CA203" i="4" s="1"/>
  <c r="CH223" i="4"/>
  <c r="CB223" i="4" s="1"/>
  <c r="CG223" i="4"/>
  <c r="CA223" i="4" s="1"/>
  <c r="C226" i="4"/>
  <c r="CJ229" i="4"/>
  <c r="CD229" i="4" s="1"/>
  <c r="CL229" i="4"/>
  <c r="CF229" i="4" s="1"/>
  <c r="CK229" i="4"/>
  <c r="CE229" i="4" s="1"/>
  <c r="CI229" i="4"/>
  <c r="CC229" i="4" s="1"/>
  <c r="CI254" i="4"/>
  <c r="CC254" i="4" s="1"/>
  <c r="CH254" i="4"/>
  <c r="CB254" i="4" s="1"/>
  <c r="CH163" i="4"/>
  <c r="CB163" i="4" s="1"/>
  <c r="CJ163" i="4"/>
  <c r="CD163" i="4" s="1"/>
  <c r="CK163" i="4"/>
  <c r="CE163" i="4" s="1"/>
  <c r="CL197" i="4"/>
  <c r="CF197" i="4" s="1"/>
  <c r="CJ197" i="4"/>
  <c r="CD197" i="4" s="1"/>
  <c r="CK202" i="4"/>
  <c r="CE202" i="4" s="1"/>
  <c r="CL201" i="4"/>
  <c r="CF201" i="4" s="1"/>
  <c r="CJ201" i="4"/>
  <c r="CD201" i="4" s="1"/>
  <c r="CH205" i="4"/>
  <c r="CB205" i="4" s="1"/>
  <c r="CG205" i="4"/>
  <c r="CA205" i="4" s="1"/>
  <c r="C210" i="4"/>
  <c r="CG207" i="4"/>
  <c r="CA207" i="4" s="1"/>
  <c r="CL212" i="4"/>
  <c r="CF212" i="4" s="1"/>
  <c r="CJ212" i="4"/>
  <c r="CD212" i="4" s="1"/>
  <c r="CI212" i="4"/>
  <c r="CC212" i="4" s="1"/>
  <c r="CL213" i="4"/>
  <c r="CF213" i="4" s="1"/>
  <c r="CJ213" i="4"/>
  <c r="CD213" i="4" s="1"/>
  <c r="CK213" i="4"/>
  <c r="CE213" i="4" s="1"/>
  <c r="CI213" i="4"/>
  <c r="CC213" i="4" s="1"/>
  <c r="CH225" i="4"/>
  <c r="CB225" i="4" s="1"/>
  <c r="CG225" i="4"/>
  <c r="CA225" i="4" s="1"/>
  <c r="C228" i="4"/>
  <c r="CD15" i="4"/>
  <c r="CG162" i="4"/>
  <c r="CA162" i="4" s="1"/>
  <c r="AT162" i="4" s="1"/>
  <c r="CI164" i="4"/>
  <c r="CC164" i="4" s="1"/>
  <c r="CK164" i="4"/>
  <c r="CE164" i="4" s="1"/>
  <c r="CG164" i="4"/>
  <c r="CA164" i="4" s="1"/>
  <c r="CF164" i="4"/>
  <c r="BZ164" i="4" s="1"/>
  <c r="CH172" i="4"/>
  <c r="CB172" i="4" s="1"/>
  <c r="CH173" i="4"/>
  <c r="CB173" i="4" s="1"/>
  <c r="AT173" i="4" s="1"/>
  <c r="CH174" i="4"/>
  <c r="CB174" i="4" s="1"/>
  <c r="AT174" i="4" s="1"/>
  <c r="CH175" i="4"/>
  <c r="CB175" i="4" s="1"/>
  <c r="CH179" i="4"/>
  <c r="CB179" i="4" s="1"/>
  <c r="CJ184" i="4"/>
  <c r="CD184" i="4" s="1"/>
  <c r="CH185" i="4"/>
  <c r="CB185" i="4" s="1"/>
  <c r="CH189" i="4"/>
  <c r="CB189" i="4" s="1"/>
  <c r="CI192" i="4"/>
  <c r="CC192" i="4" s="1"/>
  <c r="CI195" i="4"/>
  <c r="CC195" i="4" s="1"/>
  <c r="AW198" i="4" s="1"/>
  <c r="C197" i="4"/>
  <c r="CM192" i="4" s="1"/>
  <c r="CO192" i="4" s="1"/>
  <c r="CK197" i="4"/>
  <c r="CE197" i="4" s="1"/>
  <c r="AW200" i="4" s="1"/>
  <c r="CL196" i="4"/>
  <c r="CF196" i="4" s="1"/>
  <c r="CJ196" i="4"/>
  <c r="CD196" i="4" s="1"/>
  <c r="CK201" i="4"/>
  <c r="CE201" i="4" s="1"/>
  <c r="CL200" i="4"/>
  <c r="CF200" i="4" s="1"/>
  <c r="CJ200" i="4"/>
  <c r="CD200" i="4" s="1"/>
  <c r="CI204" i="4"/>
  <c r="CC204" i="4" s="1"/>
  <c r="CL204" i="4"/>
  <c r="CF204" i="4" s="1"/>
  <c r="CK204" i="4"/>
  <c r="CE204" i="4" s="1"/>
  <c r="CH207" i="4"/>
  <c r="CB207" i="4" s="1"/>
  <c r="CG210" i="4"/>
  <c r="CA210" i="4" s="1"/>
  <c r="CH215" i="4"/>
  <c r="CB215" i="4" s="1"/>
  <c r="C218" i="4"/>
  <c r="CG215" i="4"/>
  <c r="CA215" i="4" s="1"/>
  <c r="CI262" i="4"/>
  <c r="CC262" i="4" s="1"/>
  <c r="CH262" i="4"/>
  <c r="CB262" i="4" s="1"/>
  <c r="AV262" i="4" s="1"/>
  <c r="CI266" i="4"/>
  <c r="CC266" i="4" s="1"/>
  <c r="AV266" i="4" s="1"/>
  <c r="CH266" i="4"/>
  <c r="CB266" i="4" s="1"/>
  <c r="CG281" i="4"/>
  <c r="CA281" i="4" s="1"/>
  <c r="CI281" i="4"/>
  <c r="CC281" i="4" s="1"/>
  <c r="CH281" i="4"/>
  <c r="CB281" i="4" s="1"/>
  <c r="CJ281" i="4"/>
  <c r="CD281" i="4" s="1"/>
  <c r="C208" i="4"/>
  <c r="CL209" i="4"/>
  <c r="CF209" i="4" s="1"/>
  <c r="CJ209" i="4"/>
  <c r="CD209" i="4" s="1"/>
  <c r="CK209" i="4"/>
  <c r="CE209" i="4" s="1"/>
  <c r="CH214" i="4"/>
  <c r="CB214" i="4" s="1"/>
  <c r="C217" i="4"/>
  <c r="CL216" i="4"/>
  <c r="CF216" i="4" s="1"/>
  <c r="CJ216" i="4"/>
  <c r="CD216" i="4" s="1"/>
  <c r="CL217" i="4"/>
  <c r="CF217" i="4" s="1"/>
  <c r="CJ217" i="4"/>
  <c r="CD217" i="4" s="1"/>
  <c r="CK217" i="4"/>
  <c r="CE217" i="4" s="1"/>
  <c r="AW220" i="4" s="1"/>
  <c r="CI219" i="4"/>
  <c r="CC219" i="4" s="1"/>
  <c r="CH227" i="4"/>
  <c r="CB227" i="4" s="1"/>
  <c r="CG227" i="4"/>
  <c r="CA227" i="4" s="1"/>
  <c r="C230" i="4"/>
  <c r="CH261" i="4"/>
  <c r="CB261" i="4" s="1"/>
  <c r="AV261" i="4" s="1"/>
  <c r="CI261" i="4"/>
  <c r="CC261" i="4" s="1"/>
  <c r="CI268" i="4"/>
  <c r="CC268" i="4" s="1"/>
  <c r="CH268" i="4"/>
  <c r="CB268" i="4" s="1"/>
  <c r="AV268" i="4" s="1"/>
  <c r="CG198" i="4"/>
  <c r="CA198" i="4" s="1"/>
  <c r="CG199" i="4"/>
  <c r="CA199" i="4" s="1"/>
  <c r="CG200" i="4"/>
  <c r="CA200" i="4" s="1"/>
  <c r="CG201" i="4"/>
  <c r="CA201" i="4" s="1"/>
  <c r="CG202" i="4"/>
  <c r="CA202" i="4" s="1"/>
  <c r="AW205" i="4" s="1"/>
  <c r="CJ206" i="4"/>
  <c r="CD206" i="4" s="1"/>
  <c r="CI206" i="4"/>
  <c r="CC206" i="4" s="1"/>
  <c r="CJ208" i="4"/>
  <c r="CD208" i="4" s="1"/>
  <c r="CI208" i="4"/>
  <c r="CC208" i="4" s="1"/>
  <c r="AW211" i="4" s="1"/>
  <c r="CH211" i="4"/>
  <c r="CB211" i="4" s="1"/>
  <c r="C214" i="4"/>
  <c r="CG211" i="4"/>
  <c r="CA211" i="4" s="1"/>
  <c r="AW219" i="4"/>
  <c r="CK216" i="4"/>
  <c r="CE216" i="4" s="1"/>
  <c r="CL220" i="4"/>
  <c r="CF220" i="4" s="1"/>
  <c r="CJ220" i="4"/>
  <c r="CD220" i="4" s="1"/>
  <c r="CK220" i="4"/>
  <c r="CE220" i="4" s="1"/>
  <c r="CI270" i="4"/>
  <c r="CC270" i="4" s="1"/>
  <c r="CH270" i="4"/>
  <c r="CB270" i="4" s="1"/>
  <c r="AV270" i="4" s="1"/>
  <c r="CG277" i="4"/>
  <c r="CA277" i="4" s="1"/>
  <c r="CI277" i="4"/>
  <c r="CC277" i="4" s="1"/>
  <c r="CH277" i="4"/>
  <c r="CB277" i="4" s="1"/>
  <c r="CJ277" i="4"/>
  <c r="CD277" i="4" s="1"/>
  <c r="CH229" i="4"/>
  <c r="CB229" i="4" s="1"/>
  <c r="CG229" i="4"/>
  <c r="CA229" i="4" s="1"/>
  <c r="AV259" i="4"/>
  <c r="CI265" i="4"/>
  <c r="CC265" i="4" s="1"/>
  <c r="AV265" i="4" s="1"/>
  <c r="CH265" i="4"/>
  <c r="CB265" i="4" s="1"/>
  <c r="CL221" i="4"/>
  <c r="CF221" i="4" s="1"/>
  <c r="CJ221" i="4"/>
  <c r="CD221" i="4" s="1"/>
  <c r="CH257" i="4"/>
  <c r="CB257" i="4" s="1"/>
  <c r="CI257" i="4"/>
  <c r="CC257" i="4" s="1"/>
  <c r="CH258" i="4"/>
  <c r="CB258" i="4" s="1"/>
  <c r="AV258" i="4" s="1"/>
  <c r="AV267" i="4"/>
  <c r="CH279" i="4"/>
  <c r="CB279" i="4" s="1"/>
  <c r="CJ279" i="4"/>
  <c r="CD279" i="4" s="1"/>
  <c r="CI279" i="4"/>
  <c r="CC279" i="4" s="1"/>
  <c r="C227" i="4"/>
  <c r="C231" i="4"/>
  <c r="CH256" i="4"/>
  <c r="CB256" i="4" s="1"/>
  <c r="AV256" i="4" s="1"/>
  <c r="CH263" i="4"/>
  <c r="CB263" i="4" s="1"/>
  <c r="AV263" i="4" s="1"/>
  <c r="AV264" i="4"/>
  <c r="CH267" i="4"/>
  <c r="CB267" i="4" s="1"/>
  <c r="CH271" i="4"/>
  <c r="CB271" i="4" s="1"/>
  <c r="AV271" i="4" s="1"/>
  <c r="CK280" i="4"/>
  <c r="CE280" i="4" s="1"/>
  <c r="CG280" i="4"/>
  <c r="CA280" i="4" s="1"/>
  <c r="CI280" i="4"/>
  <c r="CC280" i="4" s="1"/>
  <c r="CJ226" i="4"/>
  <c r="CD226" i="4" s="1"/>
  <c r="CL226" i="4"/>
  <c r="CF226" i="4" s="1"/>
  <c r="CJ230" i="4"/>
  <c r="CD230" i="4" s="1"/>
  <c r="CL230" i="4"/>
  <c r="CF230" i="4" s="1"/>
  <c r="AV254" i="4"/>
  <c r="CH260" i="4"/>
  <c r="CB260" i="4" s="1"/>
  <c r="AV260" i="4" s="1"/>
  <c r="CH278" i="4"/>
  <c r="CB278" i="4" s="1"/>
  <c r="CJ278" i="4"/>
  <c r="CD278" i="4" s="1"/>
  <c r="CG278" i="4"/>
  <c r="CA278" i="4" s="1"/>
  <c r="CG282" i="4"/>
  <c r="CA282" i="4" s="1"/>
  <c r="CH276" i="4"/>
  <c r="CB276" i="4" s="1"/>
  <c r="D287" i="3"/>
  <c r="B287" i="3" s="1"/>
  <c r="C287" i="3"/>
  <c r="D286" i="3"/>
  <c r="C286" i="3"/>
  <c r="B286" i="3" s="1"/>
  <c r="E281" i="3"/>
  <c r="C281" i="3" s="1"/>
  <c r="D281" i="3"/>
  <c r="E280" i="3"/>
  <c r="D280" i="3"/>
  <c r="C280" i="3" s="1"/>
  <c r="E279" i="3"/>
  <c r="D279" i="3"/>
  <c r="E274" i="3"/>
  <c r="D274" i="3"/>
  <c r="E273" i="3"/>
  <c r="D273" i="3"/>
  <c r="E272" i="3"/>
  <c r="D272" i="3"/>
  <c r="E271" i="3"/>
  <c r="D271" i="3"/>
  <c r="C271" i="3"/>
  <c r="E270" i="3"/>
  <c r="D270" i="3"/>
  <c r="C270" i="3" s="1"/>
  <c r="E269" i="3"/>
  <c r="D269" i="3"/>
  <c r="C269" i="3" s="1"/>
  <c r="E268" i="3"/>
  <c r="D268" i="3"/>
  <c r="C268" i="3" s="1"/>
  <c r="E267" i="3"/>
  <c r="CI267" i="3" s="1"/>
  <c r="CC267" i="3" s="1"/>
  <c r="CG262" i="3"/>
  <c r="CA262" i="3" s="1"/>
  <c r="E262" i="3"/>
  <c r="D262" i="3"/>
  <c r="C262" i="3"/>
  <c r="CI262" i="3" s="1"/>
  <c r="CC262" i="3" s="1"/>
  <c r="CG261" i="3"/>
  <c r="CA261" i="3"/>
  <c r="E261" i="3"/>
  <c r="D261" i="3"/>
  <c r="CG260" i="3"/>
  <c r="CA260" i="3" s="1"/>
  <c r="E260" i="3"/>
  <c r="D260" i="3"/>
  <c r="CG259" i="3"/>
  <c r="CA259" i="3"/>
  <c r="E259" i="3"/>
  <c r="D259" i="3"/>
  <c r="C259" i="3" s="1"/>
  <c r="CG258" i="3"/>
  <c r="CA258" i="3" s="1"/>
  <c r="E258" i="3"/>
  <c r="D258" i="3"/>
  <c r="CG257" i="3"/>
  <c r="CA257" i="3"/>
  <c r="E257" i="3"/>
  <c r="D257" i="3"/>
  <c r="CG256" i="3"/>
  <c r="CA256" i="3" s="1"/>
  <c r="E256" i="3"/>
  <c r="D256" i="3"/>
  <c r="CG255" i="3"/>
  <c r="CA255" i="3"/>
  <c r="E255" i="3"/>
  <c r="D255" i="3"/>
  <c r="C255" i="3" s="1"/>
  <c r="CG254" i="3"/>
  <c r="CA254" i="3" s="1"/>
  <c r="E254" i="3"/>
  <c r="D254" i="3"/>
  <c r="CG253" i="3"/>
  <c r="CA253" i="3"/>
  <c r="E253" i="3"/>
  <c r="C253" i="3" s="1"/>
  <c r="CG252" i="3"/>
  <c r="CA252" i="3" s="1"/>
  <c r="E252" i="3"/>
  <c r="C252" i="3" s="1"/>
  <c r="CG251" i="3"/>
  <c r="CA251" i="3" s="1"/>
  <c r="E251" i="3"/>
  <c r="C251" i="3" s="1"/>
  <c r="CG250" i="3"/>
  <c r="CA250" i="3"/>
  <c r="E250" i="3"/>
  <c r="C250" i="3"/>
  <c r="CI250" i="3" s="1"/>
  <c r="CC250" i="3" s="1"/>
  <c r="CG249" i="3"/>
  <c r="CA249" i="3" s="1"/>
  <c r="CB249" i="3"/>
  <c r="E249" i="3"/>
  <c r="C249" i="3"/>
  <c r="CH249" i="3" s="1"/>
  <c r="CG248" i="3"/>
  <c r="CA248" i="3" s="1"/>
  <c r="E248" i="3"/>
  <c r="C248" i="3" s="1"/>
  <c r="CG247" i="3"/>
  <c r="CA247" i="3" s="1"/>
  <c r="E247" i="3"/>
  <c r="C247" i="3" s="1"/>
  <c r="CG246" i="3"/>
  <c r="CA246" i="3"/>
  <c r="E246" i="3"/>
  <c r="C246" i="3"/>
  <c r="CI246" i="3" s="1"/>
  <c r="CC246" i="3" s="1"/>
  <c r="CG245" i="3"/>
  <c r="CA245" i="3"/>
  <c r="E245" i="3"/>
  <c r="C245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 s="1"/>
  <c r="E239" i="3"/>
  <c r="D239" i="3"/>
  <c r="C239" i="3"/>
  <c r="E238" i="3"/>
  <c r="C238" i="3" s="1"/>
  <c r="D238" i="3"/>
  <c r="E237" i="3"/>
  <c r="D237" i="3"/>
  <c r="C237" i="3" s="1"/>
  <c r="E236" i="3"/>
  <c r="D236" i="3"/>
  <c r="C236" i="3" s="1"/>
  <c r="E231" i="3"/>
  <c r="D231" i="3"/>
  <c r="C231" i="3" s="1"/>
  <c r="E230" i="3"/>
  <c r="D230" i="3"/>
  <c r="C230" i="3"/>
  <c r="E229" i="3"/>
  <c r="D229" i="3"/>
  <c r="E228" i="3"/>
  <c r="D228" i="3"/>
  <c r="C228" i="3" s="1"/>
  <c r="CI224" i="3"/>
  <c r="CC224" i="3" s="1"/>
  <c r="F224" i="3"/>
  <c r="CH224" i="3" s="1"/>
  <c r="CB224" i="3" s="1"/>
  <c r="E224" i="3"/>
  <c r="D224" i="3" s="1"/>
  <c r="CI223" i="3"/>
  <c r="CC223" i="3" s="1"/>
  <c r="F223" i="3"/>
  <c r="CH223" i="3" s="1"/>
  <c r="CB223" i="3" s="1"/>
  <c r="E223" i="3"/>
  <c r="D223" i="3" s="1"/>
  <c r="CI222" i="3"/>
  <c r="CC222" i="3" s="1"/>
  <c r="F222" i="3"/>
  <c r="CH222" i="3" s="1"/>
  <c r="CB222" i="3" s="1"/>
  <c r="E222" i="3"/>
  <c r="D222" i="3" s="1"/>
  <c r="CI221" i="3"/>
  <c r="CC221" i="3" s="1"/>
  <c r="F221" i="3"/>
  <c r="CH221" i="3" s="1"/>
  <c r="CB221" i="3" s="1"/>
  <c r="E221" i="3"/>
  <c r="D221" i="3" s="1"/>
  <c r="CI220" i="3"/>
  <c r="CC220" i="3" s="1"/>
  <c r="F220" i="3"/>
  <c r="CH220" i="3" s="1"/>
  <c r="CB220" i="3" s="1"/>
  <c r="E220" i="3"/>
  <c r="D220" i="3" s="1"/>
  <c r="F219" i="3"/>
  <c r="E219" i="3"/>
  <c r="F218" i="3"/>
  <c r="E218" i="3"/>
  <c r="D218" i="3" s="1"/>
  <c r="F217" i="3"/>
  <c r="CH217" i="3" s="1"/>
  <c r="CB217" i="3" s="1"/>
  <c r="E217" i="3"/>
  <c r="D217" i="3" s="1"/>
  <c r="CJ217" i="3" s="1"/>
  <c r="CD217" i="3" s="1"/>
  <c r="F216" i="3"/>
  <c r="CH216" i="3" s="1"/>
  <c r="CB216" i="3" s="1"/>
  <c r="E216" i="3"/>
  <c r="CJ215" i="3"/>
  <c r="CD215" i="3" s="1"/>
  <c r="CB215" i="3"/>
  <c r="F215" i="3"/>
  <c r="CH215" i="3" s="1"/>
  <c r="E215" i="3"/>
  <c r="D215" i="3" s="1"/>
  <c r="CK215" i="3" s="1"/>
  <c r="CE215" i="3" s="1"/>
  <c r="CJ214" i="3"/>
  <c r="CD214" i="3" s="1"/>
  <c r="F214" i="3"/>
  <c r="CH214" i="3" s="1"/>
  <c r="CB214" i="3" s="1"/>
  <c r="E214" i="3"/>
  <c r="D214" i="3" s="1"/>
  <c r="CK214" i="3" s="1"/>
  <c r="CE214" i="3" s="1"/>
  <c r="CJ213" i="3"/>
  <c r="CD213" i="3" s="1"/>
  <c r="F213" i="3"/>
  <c r="CH213" i="3" s="1"/>
  <c r="CB213" i="3" s="1"/>
  <c r="E213" i="3"/>
  <c r="D213" i="3" s="1"/>
  <c r="CJ212" i="3"/>
  <c r="CD212" i="3" s="1"/>
  <c r="F212" i="3"/>
  <c r="CH212" i="3" s="1"/>
  <c r="CB212" i="3" s="1"/>
  <c r="E212" i="3"/>
  <c r="D212" i="3" s="1"/>
  <c r="CJ211" i="3"/>
  <c r="CD211" i="3" s="1"/>
  <c r="F211" i="3"/>
  <c r="CH211" i="3" s="1"/>
  <c r="CB211" i="3" s="1"/>
  <c r="E211" i="3"/>
  <c r="D211" i="3" s="1"/>
  <c r="CJ210" i="3"/>
  <c r="CD210" i="3" s="1"/>
  <c r="F210" i="3"/>
  <c r="CH210" i="3" s="1"/>
  <c r="CB210" i="3" s="1"/>
  <c r="E210" i="3"/>
  <c r="D210" i="3" s="1"/>
  <c r="CJ209" i="3"/>
  <c r="CD209" i="3" s="1"/>
  <c r="F209" i="3"/>
  <c r="CH209" i="3" s="1"/>
  <c r="CB209" i="3" s="1"/>
  <c r="E209" i="3"/>
  <c r="D209" i="3" s="1"/>
  <c r="CJ208" i="3"/>
  <c r="CD208" i="3" s="1"/>
  <c r="F208" i="3"/>
  <c r="CH208" i="3" s="1"/>
  <c r="CB208" i="3" s="1"/>
  <c r="E208" i="3"/>
  <c r="D208" i="3" s="1"/>
  <c r="CB207" i="3"/>
  <c r="F207" i="3"/>
  <c r="CH207" i="3" s="1"/>
  <c r="E207" i="3"/>
  <c r="D207" i="3"/>
  <c r="CG206" i="3"/>
  <c r="CA206" i="3" s="1"/>
  <c r="F206" i="3"/>
  <c r="CH206" i="3" s="1"/>
  <c r="CB206" i="3" s="1"/>
  <c r="E206" i="3"/>
  <c r="D206" i="3"/>
  <c r="F205" i="3"/>
  <c r="CG205" i="3" s="1"/>
  <c r="CA205" i="3" s="1"/>
  <c r="E205" i="3"/>
  <c r="F204" i="3"/>
  <c r="CG204" i="3" s="1"/>
  <c r="CA204" i="3" s="1"/>
  <c r="E204" i="3"/>
  <c r="F203" i="3"/>
  <c r="CG203" i="3" s="1"/>
  <c r="CA203" i="3" s="1"/>
  <c r="E203" i="3"/>
  <c r="F202" i="3"/>
  <c r="E202" i="3"/>
  <c r="F201" i="3"/>
  <c r="CG201" i="3" s="1"/>
  <c r="CA201" i="3" s="1"/>
  <c r="E201" i="3"/>
  <c r="F200" i="3"/>
  <c r="CH200" i="3" s="1"/>
  <c r="CB200" i="3" s="1"/>
  <c r="E200" i="3"/>
  <c r="CK199" i="3"/>
  <c r="CE199" i="3" s="1"/>
  <c r="F199" i="3"/>
  <c r="CH199" i="3" s="1"/>
  <c r="CB199" i="3" s="1"/>
  <c r="E199" i="3"/>
  <c r="D199" i="3" s="1"/>
  <c r="F198" i="3"/>
  <c r="E198" i="3"/>
  <c r="F197" i="3"/>
  <c r="CG197" i="3" s="1"/>
  <c r="CA197" i="3" s="1"/>
  <c r="F196" i="3"/>
  <c r="CG196" i="3" s="1"/>
  <c r="CA196" i="3" s="1"/>
  <c r="E196" i="3"/>
  <c r="D196" i="3" s="1"/>
  <c r="F195" i="3"/>
  <c r="CG195" i="3" s="1"/>
  <c r="CA195" i="3" s="1"/>
  <c r="E195" i="3"/>
  <c r="D195" i="3" s="1"/>
  <c r="F194" i="3"/>
  <c r="CG194" i="3" s="1"/>
  <c r="CA194" i="3" s="1"/>
  <c r="E194" i="3"/>
  <c r="D194" i="3" s="1"/>
  <c r="F193" i="3"/>
  <c r="CG193" i="3" s="1"/>
  <c r="CA193" i="3" s="1"/>
  <c r="E193" i="3"/>
  <c r="D193" i="3" s="1"/>
  <c r="F192" i="3"/>
  <c r="CG192" i="3" s="1"/>
  <c r="CA192" i="3" s="1"/>
  <c r="E192" i="3"/>
  <c r="D192" i="3" s="1"/>
  <c r="F191" i="3"/>
  <c r="CH191" i="3" s="1"/>
  <c r="CB191" i="3" s="1"/>
  <c r="E191" i="3"/>
  <c r="CB190" i="3"/>
  <c r="F190" i="3"/>
  <c r="CH190" i="3" s="1"/>
  <c r="E190" i="3"/>
  <c r="F189" i="3"/>
  <c r="CH189" i="3" s="1"/>
  <c r="CB189" i="3" s="1"/>
  <c r="E189" i="3"/>
  <c r="F188" i="3"/>
  <c r="CH188" i="3" s="1"/>
  <c r="CB188" i="3" s="1"/>
  <c r="E188" i="3"/>
  <c r="F186" i="3"/>
  <c r="CH186" i="3" s="1"/>
  <c r="CB186" i="3" s="1"/>
  <c r="E186" i="3"/>
  <c r="D186" i="3" s="1"/>
  <c r="F182" i="3"/>
  <c r="CG182" i="3" s="1"/>
  <c r="CA182" i="3" s="1"/>
  <c r="E182" i="3"/>
  <c r="D182" i="3" s="1"/>
  <c r="F181" i="3"/>
  <c r="CG181" i="3" s="1"/>
  <c r="CA181" i="3" s="1"/>
  <c r="E181" i="3"/>
  <c r="D181" i="3" s="1"/>
  <c r="CJ181" i="3" s="1"/>
  <c r="CD181" i="3" s="1"/>
  <c r="F180" i="3"/>
  <c r="CG180" i="3" s="1"/>
  <c r="CA180" i="3" s="1"/>
  <c r="E180" i="3"/>
  <c r="D180" i="3" s="1"/>
  <c r="F179" i="3"/>
  <c r="CG179" i="3" s="1"/>
  <c r="CA179" i="3" s="1"/>
  <c r="E179" i="3"/>
  <c r="D179" i="3" s="1"/>
  <c r="F178" i="3"/>
  <c r="CG178" i="3" s="1"/>
  <c r="CA178" i="3" s="1"/>
  <c r="E178" i="3"/>
  <c r="D178" i="3" s="1"/>
  <c r="F177" i="3"/>
  <c r="CG177" i="3" s="1"/>
  <c r="CA177" i="3" s="1"/>
  <c r="E177" i="3"/>
  <c r="D177" i="3" s="1"/>
  <c r="CJ177" i="3" s="1"/>
  <c r="CD177" i="3" s="1"/>
  <c r="F176" i="3"/>
  <c r="CG176" i="3" s="1"/>
  <c r="CA176" i="3" s="1"/>
  <c r="E176" i="3"/>
  <c r="D176" i="3" s="1"/>
  <c r="F175" i="3"/>
  <c r="E175" i="3"/>
  <c r="F174" i="3"/>
  <c r="E174" i="3"/>
  <c r="D174" i="3" s="1"/>
  <c r="CJ174" i="3" s="1"/>
  <c r="CD174" i="3" s="1"/>
  <c r="F173" i="3"/>
  <c r="E173" i="3"/>
  <c r="D173" i="3" s="1"/>
  <c r="CJ173" i="3" s="1"/>
  <c r="CD173" i="3" s="1"/>
  <c r="F172" i="3"/>
  <c r="CG172" i="3" s="1"/>
  <c r="CA172" i="3" s="1"/>
  <c r="E172" i="3"/>
  <c r="F171" i="3"/>
  <c r="CG171" i="3" s="1"/>
  <c r="CA171" i="3" s="1"/>
  <c r="E171" i="3"/>
  <c r="D171" i="3" s="1"/>
  <c r="CJ170" i="3"/>
  <c r="CD170" i="3" s="1"/>
  <c r="F170" i="3"/>
  <c r="CG170" i="3" s="1"/>
  <c r="CA170" i="3" s="1"/>
  <c r="E170" i="3"/>
  <c r="D170" i="3" s="1"/>
  <c r="F169" i="3"/>
  <c r="CG169" i="3" s="1"/>
  <c r="CA169" i="3" s="1"/>
  <c r="E169" i="3"/>
  <c r="F168" i="3"/>
  <c r="CG168" i="3" s="1"/>
  <c r="CA168" i="3" s="1"/>
  <c r="E168" i="3"/>
  <c r="D168" i="3" s="1"/>
  <c r="CK168" i="3" s="1"/>
  <c r="CE168" i="3" s="1"/>
  <c r="F167" i="3"/>
  <c r="CG167" i="3" s="1"/>
  <c r="CA167" i="3" s="1"/>
  <c r="E167" i="3"/>
  <c r="D167" i="3" s="1"/>
  <c r="F166" i="3"/>
  <c r="CG166" i="3" s="1"/>
  <c r="CA166" i="3" s="1"/>
  <c r="E166" i="3"/>
  <c r="F165" i="3"/>
  <c r="CG165" i="3" s="1"/>
  <c r="CA165" i="3" s="1"/>
  <c r="E165" i="3"/>
  <c r="F164" i="3"/>
  <c r="CG164" i="3" s="1"/>
  <c r="CA164" i="3" s="1"/>
  <c r="E164" i="3"/>
  <c r="D164" i="3" s="1"/>
  <c r="F163" i="3"/>
  <c r="CG163" i="3" s="1"/>
  <c r="CA163" i="3" s="1"/>
  <c r="E163" i="3"/>
  <c r="D163" i="3" s="1"/>
  <c r="F162" i="3"/>
  <c r="CG162" i="3" s="1"/>
  <c r="CA162" i="3" s="1"/>
  <c r="E162" i="3"/>
  <c r="F161" i="3"/>
  <c r="CG161" i="3" s="1"/>
  <c r="CA161" i="3" s="1"/>
  <c r="E161" i="3"/>
  <c r="D161" i="3" s="1"/>
  <c r="F160" i="3"/>
  <c r="CG160" i="3" s="1"/>
  <c r="CA160" i="3" s="1"/>
  <c r="E160" i="3"/>
  <c r="F159" i="3"/>
  <c r="CG159" i="3" s="1"/>
  <c r="CA159" i="3" s="1"/>
  <c r="E159" i="3"/>
  <c r="D159" i="3" s="1"/>
  <c r="F158" i="3"/>
  <c r="CG158" i="3" s="1"/>
  <c r="CA158" i="3" s="1"/>
  <c r="E158" i="3"/>
  <c r="F157" i="3"/>
  <c r="CG157" i="3" s="1"/>
  <c r="CA157" i="3" s="1"/>
  <c r="E157" i="3"/>
  <c r="D157" i="3" s="1"/>
  <c r="F156" i="3"/>
  <c r="CG156" i="3" s="1"/>
  <c r="CA156" i="3" s="1"/>
  <c r="E156" i="3"/>
  <c r="F155" i="3"/>
  <c r="CG155" i="3" s="1"/>
  <c r="CA155" i="3" s="1"/>
  <c r="D155" i="3"/>
  <c r="CI155" i="3" s="1"/>
  <c r="CC155" i="3" s="1"/>
  <c r="F154" i="3"/>
  <c r="CG154" i="3" s="1"/>
  <c r="CA154" i="3" s="1"/>
  <c r="E154" i="3"/>
  <c r="F153" i="3"/>
  <c r="CG153" i="3" s="1"/>
  <c r="CA153" i="3" s="1"/>
  <c r="E153" i="3"/>
  <c r="D153" i="3" s="1"/>
  <c r="CL153" i="3" s="1"/>
  <c r="CF153" i="3" s="1"/>
  <c r="F152" i="3"/>
  <c r="CG152" i="3" s="1"/>
  <c r="CA152" i="3" s="1"/>
  <c r="E152" i="3"/>
  <c r="D152" i="3"/>
  <c r="CL152" i="3" s="1"/>
  <c r="CF152" i="3" s="1"/>
  <c r="F151" i="3"/>
  <c r="CG151" i="3" s="1"/>
  <c r="CA151" i="3" s="1"/>
  <c r="E151" i="3"/>
  <c r="D151" i="3"/>
  <c r="CL151" i="3" s="1"/>
  <c r="CF151" i="3" s="1"/>
  <c r="F150" i="3"/>
  <c r="CG150" i="3" s="1"/>
  <c r="CA150" i="3" s="1"/>
  <c r="E150" i="3"/>
  <c r="F149" i="3"/>
  <c r="CG149" i="3" s="1"/>
  <c r="CA149" i="3" s="1"/>
  <c r="E149" i="3"/>
  <c r="D149" i="3" s="1"/>
  <c r="CL149" i="3" s="1"/>
  <c r="CF149" i="3" s="1"/>
  <c r="F148" i="3"/>
  <c r="CG148" i="3" s="1"/>
  <c r="CA148" i="3" s="1"/>
  <c r="E148" i="3"/>
  <c r="D148" i="3"/>
  <c r="CL148" i="3" s="1"/>
  <c r="CF148" i="3" s="1"/>
  <c r="F147" i="3"/>
  <c r="CG147" i="3" s="1"/>
  <c r="CA147" i="3" s="1"/>
  <c r="E147" i="3"/>
  <c r="D147" i="3"/>
  <c r="CL147" i="3" s="1"/>
  <c r="CF147" i="3" s="1"/>
  <c r="F146" i="3"/>
  <c r="CG146" i="3" s="1"/>
  <c r="CA146" i="3" s="1"/>
  <c r="E146" i="3"/>
  <c r="F144" i="3"/>
  <c r="E144" i="3"/>
  <c r="E138" i="3"/>
  <c r="D138" i="3"/>
  <c r="C138" i="3" s="1"/>
  <c r="E137" i="3"/>
  <c r="D137" i="3"/>
  <c r="C137" i="3" s="1"/>
  <c r="E136" i="3"/>
  <c r="D136" i="3"/>
  <c r="C136" i="3" s="1"/>
  <c r="E135" i="3"/>
  <c r="C135" i="3" s="1"/>
  <c r="D135" i="3"/>
  <c r="O134" i="3"/>
  <c r="N134" i="3"/>
  <c r="M134" i="3"/>
  <c r="L134" i="3"/>
  <c r="K134" i="3"/>
  <c r="J134" i="3"/>
  <c r="I134" i="3"/>
  <c r="H134" i="3"/>
  <c r="G134" i="3"/>
  <c r="F134" i="3"/>
  <c r="E133" i="3"/>
  <c r="C133" i="3" s="1"/>
  <c r="D133" i="3"/>
  <c r="E132" i="3"/>
  <c r="D132" i="3"/>
  <c r="C132" i="3" s="1"/>
  <c r="E131" i="3"/>
  <c r="E134" i="3" s="1"/>
  <c r="D131" i="3"/>
  <c r="P126" i="3"/>
  <c r="O126" i="3"/>
  <c r="N126" i="3"/>
  <c r="M126" i="3"/>
  <c r="L126" i="3"/>
  <c r="K126" i="3"/>
  <c r="J126" i="3"/>
  <c r="I126" i="3"/>
  <c r="H126" i="3"/>
  <c r="G126" i="3"/>
  <c r="F126" i="3"/>
  <c r="E125" i="3"/>
  <c r="D125" i="3"/>
  <c r="C125" i="3" s="1"/>
  <c r="E124" i="3"/>
  <c r="C124" i="3" s="1"/>
  <c r="D124" i="3"/>
  <c r="E123" i="3"/>
  <c r="D123" i="3"/>
  <c r="C123" i="3" s="1"/>
  <c r="E122" i="3"/>
  <c r="E126" i="3" s="1"/>
  <c r="D122" i="3"/>
  <c r="P121" i="3"/>
  <c r="P127" i="3" s="1"/>
  <c r="O121" i="3"/>
  <c r="O127" i="3" s="1"/>
  <c r="N121" i="3"/>
  <c r="N127" i="3" s="1"/>
  <c r="M121" i="3"/>
  <c r="M127" i="3" s="1"/>
  <c r="L121" i="3"/>
  <c r="L127" i="3" s="1"/>
  <c r="K121" i="3"/>
  <c r="K127" i="3" s="1"/>
  <c r="J121" i="3"/>
  <c r="J127" i="3" s="1"/>
  <c r="I121" i="3"/>
  <c r="I127" i="3" s="1"/>
  <c r="H121" i="3"/>
  <c r="H127" i="3" s="1"/>
  <c r="G121" i="3"/>
  <c r="G127" i="3" s="1"/>
  <c r="F121" i="3"/>
  <c r="F127" i="3" s="1"/>
  <c r="E120" i="3"/>
  <c r="D120" i="3"/>
  <c r="C120" i="3" s="1"/>
  <c r="E119" i="3"/>
  <c r="D119" i="3"/>
  <c r="C119" i="3"/>
  <c r="E118" i="3"/>
  <c r="E121" i="3" s="1"/>
  <c r="E127" i="3" s="1"/>
  <c r="D118" i="3"/>
  <c r="M113" i="3"/>
  <c r="M114" i="3" s="1"/>
  <c r="L113" i="3"/>
  <c r="K113" i="3"/>
  <c r="J113" i="3"/>
  <c r="I113" i="3"/>
  <c r="I114" i="3" s="1"/>
  <c r="H113" i="3"/>
  <c r="G113" i="3"/>
  <c r="F113" i="3"/>
  <c r="E112" i="3"/>
  <c r="C112" i="3" s="1"/>
  <c r="D112" i="3"/>
  <c r="E111" i="3"/>
  <c r="D111" i="3"/>
  <c r="C111" i="3" s="1"/>
  <c r="E110" i="3"/>
  <c r="D110" i="3"/>
  <c r="E109" i="3"/>
  <c r="D109" i="3"/>
  <c r="C109" i="3" s="1"/>
  <c r="M108" i="3"/>
  <c r="L108" i="3"/>
  <c r="L114" i="3" s="1"/>
  <c r="K108" i="3"/>
  <c r="K114" i="3" s="1"/>
  <c r="J108" i="3"/>
  <c r="I108" i="3"/>
  <c r="H108" i="3"/>
  <c r="H114" i="3" s="1"/>
  <c r="G108" i="3"/>
  <c r="G114" i="3" s="1"/>
  <c r="F108" i="3"/>
  <c r="E107" i="3"/>
  <c r="D107" i="3"/>
  <c r="C107" i="3" s="1"/>
  <c r="E106" i="3"/>
  <c r="E108" i="3" s="1"/>
  <c r="D106" i="3"/>
  <c r="E105" i="3"/>
  <c r="D105" i="3"/>
  <c r="C105" i="3" s="1"/>
  <c r="E101" i="3"/>
  <c r="D101" i="3"/>
  <c r="C101" i="3" s="1"/>
  <c r="E100" i="3"/>
  <c r="D100" i="3"/>
  <c r="C100" i="3"/>
  <c r="E99" i="3"/>
  <c r="D99" i="3"/>
  <c r="E98" i="3"/>
  <c r="D98" i="3"/>
  <c r="E97" i="3"/>
  <c r="D97" i="3"/>
  <c r="E92" i="3"/>
  <c r="D92" i="3"/>
  <c r="C92" i="3"/>
  <c r="E91" i="3"/>
  <c r="D91" i="3"/>
  <c r="C91" i="3" s="1"/>
  <c r="E90" i="3"/>
  <c r="D90" i="3"/>
  <c r="E89" i="3"/>
  <c r="D89" i="3"/>
  <c r="C89" i="3" s="1"/>
  <c r="E88" i="3"/>
  <c r="D88" i="3"/>
  <c r="C88" i="3" s="1"/>
  <c r="E87" i="3"/>
  <c r="D87" i="3"/>
  <c r="C87" i="3" s="1"/>
  <c r="E82" i="3"/>
  <c r="C82" i="3" s="1"/>
  <c r="D82" i="3"/>
  <c r="E81" i="3"/>
  <c r="D81" i="3"/>
  <c r="C81" i="3" s="1"/>
  <c r="E80" i="3"/>
  <c r="C80" i="3" s="1"/>
  <c r="D80" i="3"/>
  <c r="E79" i="3"/>
  <c r="D79" i="3"/>
  <c r="C79" i="3" s="1"/>
  <c r="E78" i="3"/>
  <c r="D78" i="3"/>
  <c r="E77" i="3"/>
  <c r="D77" i="3"/>
  <c r="C77" i="3" s="1"/>
  <c r="E72" i="3"/>
  <c r="D72" i="3"/>
  <c r="C72" i="3"/>
  <c r="E67" i="3"/>
  <c r="D67" i="3"/>
  <c r="E66" i="3"/>
  <c r="D66" i="3"/>
  <c r="E65" i="3"/>
  <c r="D65" i="3"/>
  <c r="E64" i="3"/>
  <c r="D64" i="3"/>
  <c r="C64" i="3"/>
  <c r="E59" i="3"/>
  <c r="D59" i="3"/>
  <c r="C59" i="3" s="1"/>
  <c r="E57" i="3"/>
  <c r="D57" i="3"/>
  <c r="E56" i="3"/>
  <c r="D56" i="3"/>
  <c r="C56" i="3" s="1"/>
  <c r="E55" i="3"/>
  <c r="D55" i="3"/>
  <c r="C55" i="3" s="1"/>
  <c r="CA50" i="3"/>
  <c r="C50" i="3"/>
  <c r="C44" i="3"/>
  <c r="CG44" i="3" s="1"/>
  <c r="CA44" i="3" s="1"/>
  <c r="O44" i="3" s="1"/>
  <c r="C43" i="3"/>
  <c r="CG43" i="3" s="1"/>
  <c r="CA43" i="3" s="1"/>
  <c r="O43" i="3" s="1"/>
  <c r="C42" i="3"/>
  <c r="CG42" i="3" s="1"/>
  <c r="CA42" i="3" s="1"/>
  <c r="O42" i="3" s="1"/>
  <c r="C41" i="3"/>
  <c r="CG41" i="3" s="1"/>
  <c r="CA41" i="3" s="1"/>
  <c r="O41" i="3" s="1"/>
  <c r="C40" i="3"/>
  <c r="CG40" i="3" s="1"/>
  <c r="CA40" i="3" s="1"/>
  <c r="O40" i="3" s="1"/>
  <c r="C39" i="3"/>
  <c r="CG39" i="3" s="1"/>
  <c r="CA39" i="3" s="1"/>
  <c r="O39" i="3" s="1"/>
  <c r="C38" i="3"/>
  <c r="CG38" i="3" s="1"/>
  <c r="CA38" i="3" s="1"/>
  <c r="O38" i="3" s="1"/>
  <c r="C37" i="3"/>
  <c r="CG37" i="3" s="1"/>
  <c r="CA37" i="3" s="1"/>
  <c r="O37" i="3" s="1"/>
  <c r="C36" i="3"/>
  <c r="CG36" i="3" s="1"/>
  <c r="CA36" i="3" s="1"/>
  <c r="O36" i="3" s="1"/>
  <c r="C35" i="3"/>
  <c r="CG35" i="3" s="1"/>
  <c r="N34" i="3"/>
  <c r="M34" i="3"/>
  <c r="L34" i="3"/>
  <c r="K34" i="3"/>
  <c r="J34" i="3"/>
  <c r="I34" i="3"/>
  <c r="H34" i="3"/>
  <c r="G34" i="3"/>
  <c r="F34" i="3"/>
  <c r="E34" i="3"/>
  <c r="D34" i="3"/>
  <c r="CD20" i="3"/>
  <c r="C16" i="3"/>
  <c r="C15" i="3"/>
  <c r="CD14" i="3"/>
  <c r="C13" i="3"/>
  <c r="C12" i="3"/>
  <c r="CD12" i="3" s="1"/>
  <c r="C11" i="3"/>
  <c r="CD13" i="3" s="1"/>
  <c r="A5" i="3"/>
  <c r="A4" i="3"/>
  <c r="A3" i="3"/>
  <c r="A2" i="3"/>
  <c r="CH253" i="3" l="1"/>
  <c r="CB253" i="3" s="1"/>
  <c r="CI253" i="3"/>
  <c r="CC253" i="3" s="1"/>
  <c r="AT171" i="4"/>
  <c r="CH283" i="4"/>
  <c r="CI283" i="4"/>
  <c r="C90" i="3"/>
  <c r="E113" i="3"/>
  <c r="E114" i="3" s="1"/>
  <c r="AV253" i="3"/>
  <c r="C256" i="3"/>
  <c r="C260" i="3"/>
  <c r="CH260" i="3" s="1"/>
  <c r="CB260" i="3" s="1"/>
  <c r="AW229" i="4"/>
  <c r="AW223" i="4"/>
  <c r="CJ219" i="4"/>
  <c r="CD219" i="4" s="1"/>
  <c r="AW222" i="4" s="1"/>
  <c r="AT185" i="4"/>
  <c r="CK186" i="4"/>
  <c r="CE186" i="4" s="1"/>
  <c r="CI176" i="4"/>
  <c r="CC176" i="4" s="1"/>
  <c r="CL199" i="4"/>
  <c r="CF199" i="4" s="1"/>
  <c r="E136" i="4"/>
  <c r="CG188" i="4"/>
  <c r="CA188" i="4" s="1"/>
  <c r="AT161" i="4"/>
  <c r="CL153" i="4"/>
  <c r="AW206" i="5"/>
  <c r="AT172" i="5"/>
  <c r="AW211" i="5"/>
  <c r="CH282" i="4"/>
  <c r="CI282" i="4"/>
  <c r="CI198" i="4"/>
  <c r="CC198" i="4" s="1"/>
  <c r="AW201" i="4" s="1"/>
  <c r="CK198" i="4"/>
  <c r="CE198" i="4" s="1"/>
  <c r="CK279" i="4"/>
  <c r="CE279" i="4" s="1"/>
  <c r="CG279" i="4"/>
  <c r="CA279" i="4" s="1"/>
  <c r="AW213" i="5"/>
  <c r="C34" i="3"/>
  <c r="F114" i="3"/>
  <c r="C66" i="3"/>
  <c r="C98" i="3"/>
  <c r="C122" i="3"/>
  <c r="C131" i="3"/>
  <c r="D146" i="3"/>
  <c r="D150" i="3"/>
  <c r="CL150" i="3" s="1"/>
  <c r="CF150" i="3" s="1"/>
  <c r="D154" i="3"/>
  <c r="CL154" i="3" s="1"/>
  <c r="CF154" i="3" s="1"/>
  <c r="D166" i="3"/>
  <c r="CI166" i="3" s="1"/>
  <c r="CC166" i="3" s="1"/>
  <c r="CJ168" i="3"/>
  <c r="CD168" i="3" s="1"/>
  <c r="CH250" i="3"/>
  <c r="CB250" i="3" s="1"/>
  <c r="C254" i="3"/>
  <c r="C258" i="3"/>
  <c r="C279" i="3"/>
  <c r="CG283" i="4"/>
  <c r="CA283" i="4" s="1"/>
  <c r="CL219" i="4"/>
  <c r="CF219" i="4" s="1"/>
  <c r="AW207" i="4"/>
  <c r="AW216" i="4"/>
  <c r="AW215" i="4"/>
  <c r="AT190" i="4"/>
  <c r="AT188" i="4"/>
  <c r="CI186" i="4"/>
  <c r="CC186" i="4" s="1"/>
  <c r="AT180" i="4"/>
  <c r="CJ176" i="4"/>
  <c r="CD176" i="4" s="1"/>
  <c r="AT175" i="4"/>
  <c r="AT170" i="4"/>
  <c r="AT179" i="4"/>
  <c r="AT169" i="4"/>
  <c r="AT153" i="4"/>
  <c r="CK188" i="4"/>
  <c r="CE188" i="4" s="1"/>
  <c r="C136" i="4"/>
  <c r="AT174" i="5"/>
  <c r="AW214" i="5"/>
  <c r="CK196" i="4"/>
  <c r="CE196" i="4" s="1"/>
  <c r="CI196" i="4"/>
  <c r="CC196" i="4" s="1"/>
  <c r="CI163" i="4"/>
  <c r="CC163" i="4" s="1"/>
  <c r="CG163" i="4"/>
  <c r="CA163" i="4" s="1"/>
  <c r="AT163" i="4" s="1"/>
  <c r="CK217" i="3"/>
  <c r="CE217" i="3" s="1"/>
  <c r="CH246" i="3"/>
  <c r="CB246" i="3" s="1"/>
  <c r="AV246" i="3" s="1"/>
  <c r="C57" i="3"/>
  <c r="J114" i="3"/>
  <c r="D144" i="3"/>
  <c r="CD11" i="3"/>
  <c r="C65" i="3"/>
  <c r="C67" i="3"/>
  <c r="C78" i="3"/>
  <c r="C97" i="3"/>
  <c r="C99" i="3"/>
  <c r="CA101" i="3" s="1"/>
  <c r="C110" i="3"/>
  <c r="D121" i="3"/>
  <c r="D126" i="3"/>
  <c r="D156" i="3"/>
  <c r="D158" i="3"/>
  <c r="D160" i="3"/>
  <c r="D162" i="3"/>
  <c r="CI162" i="3" s="1"/>
  <c r="CC162" i="3" s="1"/>
  <c r="D165" i="3"/>
  <c r="D169" i="3"/>
  <c r="D172" i="3"/>
  <c r="D175" i="3"/>
  <c r="CJ175" i="3" s="1"/>
  <c r="CD175" i="3" s="1"/>
  <c r="CG186" i="3"/>
  <c r="CA186" i="3" s="1"/>
  <c r="CG199" i="3"/>
  <c r="CA199" i="3" s="1"/>
  <c r="CG200" i="3"/>
  <c r="CA200" i="3" s="1"/>
  <c r="D216" i="3"/>
  <c r="CI216" i="3" s="1"/>
  <c r="CC216" i="3" s="1"/>
  <c r="D219" i="3"/>
  <c r="C257" i="3"/>
  <c r="C261" i="3"/>
  <c r="AW233" i="4"/>
  <c r="AW209" i="4"/>
  <c r="AW212" i="4"/>
  <c r="AW199" i="4"/>
  <c r="AW195" i="4"/>
  <c r="AT172" i="4"/>
  <c r="CJ186" i="4"/>
  <c r="CD186" i="4" s="1"/>
  <c r="AT184" i="4"/>
  <c r="CG176" i="4"/>
  <c r="CA176" i="4" s="1"/>
  <c r="AT176" i="4" s="1"/>
  <c r="AT189" i="4"/>
  <c r="AT187" i="4"/>
  <c r="AT165" i="4"/>
  <c r="C143" i="4"/>
  <c r="A317" i="4" s="1"/>
  <c r="CH188" i="4"/>
  <c r="CB188" i="4" s="1"/>
  <c r="AT155" i="4"/>
  <c r="AV270" i="5"/>
  <c r="CI200" i="4"/>
  <c r="CC200" i="4" s="1"/>
  <c r="CK200" i="4"/>
  <c r="CE200" i="4" s="1"/>
  <c r="AW203" i="4" s="1"/>
  <c r="AT170" i="5"/>
  <c r="AW230" i="5"/>
  <c r="CL222" i="4"/>
  <c r="CF222" i="4" s="1"/>
  <c r="CI222" i="4"/>
  <c r="CC222" i="4" s="1"/>
  <c r="AW225" i="4" s="1"/>
  <c r="CK222" i="4"/>
  <c r="CE222" i="4" s="1"/>
  <c r="CJ222" i="4"/>
  <c r="CD222" i="4" s="1"/>
  <c r="CK206" i="4"/>
  <c r="CE206" i="4" s="1"/>
  <c r="CL206" i="4"/>
  <c r="CF206" i="4" s="1"/>
  <c r="AT161" i="5"/>
  <c r="AT168" i="5"/>
  <c r="AW229" i="5"/>
  <c r="AV264" i="5"/>
  <c r="B317" i="5"/>
  <c r="AW233" i="5"/>
  <c r="AW210" i="5"/>
  <c r="CJ228" i="4"/>
  <c r="CD228" i="4" s="1"/>
  <c r="CL228" i="4"/>
  <c r="CF228" i="4" s="1"/>
  <c r="CI228" i="4"/>
  <c r="CC228" i="4" s="1"/>
  <c r="CK228" i="4"/>
  <c r="CE228" i="4" s="1"/>
  <c r="CI205" i="4"/>
  <c r="CC205" i="4" s="1"/>
  <c r="CL205" i="4"/>
  <c r="CF205" i="4" s="1"/>
  <c r="CK205" i="4"/>
  <c r="CE205" i="4" s="1"/>
  <c r="CJ205" i="4"/>
  <c r="CD205" i="4" s="1"/>
  <c r="CL218" i="4"/>
  <c r="CF218" i="4" s="1"/>
  <c r="CJ218" i="4"/>
  <c r="CD218" i="4" s="1"/>
  <c r="CK218" i="4"/>
  <c r="CE218" i="4" s="1"/>
  <c r="CI218" i="4"/>
  <c r="CC218" i="4" s="1"/>
  <c r="AW221" i="4" s="1"/>
  <c r="AV257" i="4"/>
  <c r="AW204" i="4"/>
  <c r="AT166" i="4"/>
  <c r="CH160" i="4"/>
  <c r="CB160" i="4" s="1"/>
  <c r="CJ160" i="4"/>
  <c r="CD160" i="4" s="1"/>
  <c r="CK160" i="4"/>
  <c r="CE160" i="4" s="1"/>
  <c r="CI160" i="4"/>
  <c r="CC160" i="4" s="1"/>
  <c r="CG160" i="4"/>
  <c r="CA160" i="4" s="1"/>
  <c r="AT183" i="4"/>
  <c r="AW232" i="4"/>
  <c r="CL211" i="4"/>
  <c r="CF211" i="4" s="1"/>
  <c r="CJ211" i="4"/>
  <c r="CD211" i="4" s="1"/>
  <c r="CI211" i="4"/>
  <c r="CC211" i="4" s="1"/>
  <c r="CK211" i="4"/>
  <c r="CE211" i="4" s="1"/>
  <c r="CL214" i="4"/>
  <c r="CF214" i="4" s="1"/>
  <c r="CJ214" i="4"/>
  <c r="CD214" i="4" s="1"/>
  <c r="CK214" i="4"/>
  <c r="CE214" i="4" s="1"/>
  <c r="CI214" i="4"/>
  <c r="CC214" i="4" s="1"/>
  <c r="CL194" i="4"/>
  <c r="CF194" i="4" s="1"/>
  <c r="CJ194" i="4"/>
  <c r="CD194" i="4" s="1"/>
  <c r="CK194" i="4"/>
  <c r="CE194" i="4" s="1"/>
  <c r="CI194" i="4"/>
  <c r="CC194" i="4" s="1"/>
  <c r="CL203" i="4"/>
  <c r="CF203" i="4" s="1"/>
  <c r="CJ203" i="4"/>
  <c r="CD203" i="4" s="1"/>
  <c r="CK203" i="4"/>
  <c r="CE203" i="4" s="1"/>
  <c r="CI203" i="4"/>
  <c r="CC203" i="4" s="1"/>
  <c r="CH159" i="4"/>
  <c r="CB159" i="4" s="1"/>
  <c r="CJ159" i="4"/>
  <c r="CD159" i="4" s="1"/>
  <c r="CI159" i="4"/>
  <c r="CC159" i="4" s="1"/>
  <c r="CG159" i="4"/>
  <c r="CA159" i="4" s="1"/>
  <c r="CK159" i="4"/>
  <c r="CE159" i="4" s="1"/>
  <c r="AT181" i="4"/>
  <c r="AT182" i="4"/>
  <c r="CJ207" i="4"/>
  <c r="CD207" i="4" s="1"/>
  <c r="CI207" i="4"/>
  <c r="CC207" i="4" s="1"/>
  <c r="AW210" i="4" s="1"/>
  <c r="CK207" i="4"/>
  <c r="CE207" i="4" s="1"/>
  <c r="CL207" i="4"/>
  <c r="CF207" i="4" s="1"/>
  <c r="CL223" i="4"/>
  <c r="CF223" i="4" s="1"/>
  <c r="CJ223" i="4"/>
  <c r="CD223" i="4" s="1"/>
  <c r="AW226" i="4" s="1"/>
  <c r="CK223" i="4"/>
  <c r="CE223" i="4" s="1"/>
  <c r="CI223" i="4"/>
  <c r="CC223" i="4" s="1"/>
  <c r="CJ224" i="4"/>
  <c r="CD224" i="4" s="1"/>
  <c r="CL224" i="4"/>
  <c r="CF224" i="4" s="1"/>
  <c r="CI224" i="4"/>
  <c r="CC224" i="4" s="1"/>
  <c r="CK224" i="4"/>
  <c r="CE224" i="4" s="1"/>
  <c r="CJ227" i="4"/>
  <c r="CD227" i="4" s="1"/>
  <c r="CL227" i="4"/>
  <c r="CF227" i="4" s="1"/>
  <c r="CK227" i="4"/>
  <c r="CE227" i="4" s="1"/>
  <c r="CI227" i="4"/>
  <c r="CC227" i="4" s="1"/>
  <c r="AT164" i="4"/>
  <c r="CJ225" i="4"/>
  <c r="CD225" i="4" s="1"/>
  <c r="AW228" i="4" s="1"/>
  <c r="CL225" i="4"/>
  <c r="CF225" i="4" s="1"/>
  <c r="CK225" i="4"/>
  <c r="CE225" i="4" s="1"/>
  <c r="CI225" i="4"/>
  <c r="CC225" i="4" s="1"/>
  <c r="AW202" i="4"/>
  <c r="CL215" i="4"/>
  <c r="CF215" i="4" s="1"/>
  <c r="CJ215" i="4"/>
  <c r="CD215" i="4" s="1"/>
  <c r="CI215" i="4"/>
  <c r="CC215" i="4" s="1"/>
  <c r="CK215" i="4"/>
  <c r="CE215" i="4" s="1"/>
  <c r="AT178" i="4"/>
  <c r="CH158" i="4"/>
  <c r="CB158" i="4" s="1"/>
  <c r="CJ158" i="4"/>
  <c r="CD158" i="4" s="1"/>
  <c r="CG158" i="4"/>
  <c r="CA158" i="4" s="1"/>
  <c r="CK158" i="4"/>
  <c r="CE158" i="4" s="1"/>
  <c r="CI158" i="4"/>
  <c r="CC158" i="4" s="1"/>
  <c r="CL210" i="4"/>
  <c r="CF210" i="4" s="1"/>
  <c r="CJ210" i="4"/>
  <c r="CD210" i="4" s="1"/>
  <c r="CK210" i="4"/>
  <c r="CE210" i="4" s="1"/>
  <c r="CI210" i="4"/>
  <c r="CC210" i="4" s="1"/>
  <c r="AT191" i="4"/>
  <c r="CI177" i="4"/>
  <c r="CC177" i="4" s="1"/>
  <c r="CK177" i="4"/>
  <c r="CE177" i="4" s="1"/>
  <c r="CG177" i="4"/>
  <c r="CA177" i="4" s="1"/>
  <c r="CJ177" i="4"/>
  <c r="CD177" i="4" s="1"/>
  <c r="CH177" i="4"/>
  <c r="CB177" i="4" s="1"/>
  <c r="AT157" i="4"/>
  <c r="C126" i="3"/>
  <c r="C134" i="3"/>
  <c r="CJ144" i="3"/>
  <c r="CD144" i="3" s="1"/>
  <c r="CK144" i="3"/>
  <c r="CE144" i="3" s="1"/>
  <c r="CM144" i="3"/>
  <c r="CI144" i="3"/>
  <c r="CC144" i="3" s="1"/>
  <c r="CL144" i="3"/>
  <c r="CF144" i="3" s="1"/>
  <c r="CH144" i="3"/>
  <c r="CB144" i="3" s="1"/>
  <c r="CA35" i="3"/>
  <c r="O35" i="3" s="1"/>
  <c r="CL156" i="3"/>
  <c r="CF156" i="3" s="1"/>
  <c r="CI158" i="3"/>
  <c r="CC158" i="3" s="1"/>
  <c r="CL158" i="3"/>
  <c r="CF158" i="3" s="1"/>
  <c r="CH158" i="3"/>
  <c r="CB158" i="3" s="1"/>
  <c r="CK158" i="3"/>
  <c r="CE158" i="3" s="1"/>
  <c r="CJ158" i="3"/>
  <c r="CD158" i="3" s="1"/>
  <c r="CI160" i="3"/>
  <c r="CC160" i="3" s="1"/>
  <c r="CL160" i="3"/>
  <c r="CF160" i="3" s="1"/>
  <c r="CH160" i="3"/>
  <c r="CB160" i="3" s="1"/>
  <c r="CJ160" i="3"/>
  <c r="CD160" i="3" s="1"/>
  <c r="CK160" i="3"/>
  <c r="CE160" i="3" s="1"/>
  <c r="CH162" i="3"/>
  <c r="CB162" i="3" s="1"/>
  <c r="CK162" i="3"/>
  <c r="CE162" i="3" s="1"/>
  <c r="CJ165" i="3"/>
  <c r="CD165" i="3" s="1"/>
  <c r="CI157" i="3"/>
  <c r="CC157" i="3" s="1"/>
  <c r="CL157" i="3"/>
  <c r="CF157" i="3" s="1"/>
  <c r="CH157" i="3"/>
  <c r="CB157" i="3" s="1"/>
  <c r="CJ157" i="3"/>
  <c r="CD157" i="3" s="1"/>
  <c r="CK157" i="3"/>
  <c r="CE157" i="3" s="1"/>
  <c r="CI159" i="3"/>
  <c r="CC159" i="3" s="1"/>
  <c r="CJ159" i="3"/>
  <c r="CD159" i="3" s="1"/>
  <c r="CL159" i="3"/>
  <c r="CF159" i="3" s="1"/>
  <c r="CH159" i="3"/>
  <c r="CB159" i="3" s="1"/>
  <c r="CK159" i="3"/>
  <c r="CE159" i="3" s="1"/>
  <c r="CI161" i="3"/>
  <c r="CC161" i="3" s="1"/>
  <c r="CL161" i="3"/>
  <c r="CF161" i="3" s="1"/>
  <c r="CH161" i="3"/>
  <c r="CB161" i="3" s="1"/>
  <c r="CJ161" i="3"/>
  <c r="CD161" i="3" s="1"/>
  <c r="CK161" i="3"/>
  <c r="CE161" i="3" s="1"/>
  <c r="CK163" i="3"/>
  <c r="CE163" i="3" s="1"/>
  <c r="CL163" i="3"/>
  <c r="CF163" i="3" s="1"/>
  <c r="CJ163" i="3"/>
  <c r="CD163" i="3" s="1"/>
  <c r="CI163" i="3"/>
  <c r="CC163" i="3" s="1"/>
  <c r="C113" i="3"/>
  <c r="CI164" i="3"/>
  <c r="CC164" i="3" s="1"/>
  <c r="AU164" i="3" s="1"/>
  <c r="CL164" i="3"/>
  <c r="CF164" i="3" s="1"/>
  <c r="CK164" i="3"/>
  <c r="CE164" i="3" s="1"/>
  <c r="CJ164" i="3"/>
  <c r="CD164" i="3" s="1"/>
  <c r="CI147" i="3"/>
  <c r="CC147" i="3" s="1"/>
  <c r="CI148" i="3"/>
  <c r="CC148" i="3" s="1"/>
  <c r="CI151" i="3"/>
  <c r="CC151" i="3" s="1"/>
  <c r="CJ155" i="3"/>
  <c r="CD155" i="3" s="1"/>
  <c r="CI167" i="3"/>
  <c r="CC167" i="3" s="1"/>
  <c r="CL167" i="3"/>
  <c r="CF167" i="3" s="1"/>
  <c r="CH167" i="3"/>
  <c r="CB167" i="3" s="1"/>
  <c r="CJ167" i="3"/>
  <c r="CD167" i="3" s="1"/>
  <c r="CK194" i="3"/>
  <c r="CE194" i="3" s="1"/>
  <c r="AX194" i="3" s="1"/>
  <c r="CI194" i="3"/>
  <c r="CC194" i="3" s="1"/>
  <c r="CL194" i="3"/>
  <c r="CF194" i="3" s="1"/>
  <c r="D108" i="3"/>
  <c r="C118" i="3"/>
  <c r="C121" i="3" s="1"/>
  <c r="C127" i="3" s="1"/>
  <c r="CJ147" i="3"/>
  <c r="CD147" i="3" s="1"/>
  <c r="CJ148" i="3"/>
  <c r="CD148" i="3" s="1"/>
  <c r="CJ149" i="3"/>
  <c r="CD149" i="3" s="1"/>
  <c r="CJ150" i="3"/>
  <c r="CD150" i="3" s="1"/>
  <c r="CJ151" i="3"/>
  <c r="CD151" i="3" s="1"/>
  <c r="CJ152" i="3"/>
  <c r="CD152" i="3" s="1"/>
  <c r="CJ153" i="3"/>
  <c r="CD153" i="3" s="1"/>
  <c r="CJ154" i="3"/>
  <c r="CD154" i="3" s="1"/>
  <c r="CK155" i="3"/>
  <c r="CE155" i="3" s="1"/>
  <c r="CJ166" i="3"/>
  <c r="CD166" i="3" s="1"/>
  <c r="CK167" i="3"/>
  <c r="CE167" i="3" s="1"/>
  <c r="CI171" i="3"/>
  <c r="CC171" i="3" s="1"/>
  <c r="CL171" i="3"/>
  <c r="CF171" i="3" s="1"/>
  <c r="CH171" i="3"/>
  <c r="CB171" i="3" s="1"/>
  <c r="CK171" i="3"/>
  <c r="CE171" i="3" s="1"/>
  <c r="CJ171" i="3"/>
  <c r="CD171" i="3" s="1"/>
  <c r="CI178" i="3"/>
  <c r="CC178" i="3" s="1"/>
  <c r="CL178" i="3"/>
  <c r="CF178" i="3" s="1"/>
  <c r="CH178" i="3"/>
  <c r="CB178" i="3" s="1"/>
  <c r="CK178" i="3"/>
  <c r="CE178" i="3" s="1"/>
  <c r="CJ178" i="3"/>
  <c r="CD178" i="3" s="1"/>
  <c r="CI182" i="3"/>
  <c r="CC182" i="3" s="1"/>
  <c r="CL182" i="3"/>
  <c r="CF182" i="3" s="1"/>
  <c r="AU182" i="3" s="1"/>
  <c r="CH182" i="3"/>
  <c r="CB182" i="3" s="1"/>
  <c r="CK182" i="3"/>
  <c r="CE182" i="3" s="1"/>
  <c r="CJ182" i="3"/>
  <c r="CD182" i="3" s="1"/>
  <c r="CL199" i="3"/>
  <c r="CF199" i="3" s="1"/>
  <c r="AX199" i="3" s="1"/>
  <c r="CJ199" i="3"/>
  <c r="CD199" i="3" s="1"/>
  <c r="CI199" i="3"/>
  <c r="CC199" i="3" s="1"/>
  <c r="D113" i="3"/>
  <c r="CG144" i="3"/>
  <c r="CA144" i="3" s="1"/>
  <c r="CI150" i="3"/>
  <c r="CC150" i="3" s="1"/>
  <c r="CI153" i="3"/>
  <c r="CC153" i="3" s="1"/>
  <c r="CI154" i="3"/>
  <c r="CC154" i="3" s="1"/>
  <c r="CH198" i="3"/>
  <c r="CB198" i="3" s="1"/>
  <c r="CG198" i="3"/>
  <c r="CA198" i="3" s="1"/>
  <c r="CH202" i="3"/>
  <c r="CB202" i="3" s="1"/>
  <c r="D202" i="3"/>
  <c r="CG202" i="3"/>
  <c r="CA202" i="3" s="1"/>
  <c r="C106" i="3"/>
  <c r="C108" i="3" s="1"/>
  <c r="D134" i="3"/>
  <c r="CK147" i="3"/>
  <c r="CE147" i="3" s="1"/>
  <c r="CK148" i="3"/>
  <c r="CE148" i="3" s="1"/>
  <c r="CK149" i="3"/>
  <c r="CE149" i="3" s="1"/>
  <c r="CK150" i="3"/>
  <c r="CE150" i="3" s="1"/>
  <c r="CK151" i="3"/>
  <c r="CE151" i="3" s="1"/>
  <c r="CK152" i="3"/>
  <c r="CE152" i="3" s="1"/>
  <c r="CK153" i="3"/>
  <c r="CE153" i="3" s="1"/>
  <c r="CK154" i="3"/>
  <c r="CE154" i="3" s="1"/>
  <c r="CH155" i="3"/>
  <c r="CB155" i="3" s="1"/>
  <c r="AU155" i="3" s="1"/>
  <c r="CL155" i="3"/>
  <c r="CF155" i="3" s="1"/>
  <c r="CK166" i="3"/>
  <c r="CE166" i="3" s="1"/>
  <c r="CI168" i="3"/>
  <c r="CC168" i="3" s="1"/>
  <c r="CL168" i="3"/>
  <c r="CF168" i="3" s="1"/>
  <c r="CH168" i="3"/>
  <c r="CB168" i="3" s="1"/>
  <c r="CI169" i="3"/>
  <c r="CC169" i="3" s="1"/>
  <c r="CL169" i="3"/>
  <c r="CF169" i="3" s="1"/>
  <c r="CH169" i="3"/>
  <c r="CB169" i="3" s="1"/>
  <c r="CI170" i="3"/>
  <c r="CC170" i="3" s="1"/>
  <c r="CL170" i="3"/>
  <c r="CF170" i="3" s="1"/>
  <c r="CH170" i="3"/>
  <c r="CB170" i="3" s="1"/>
  <c r="CK170" i="3"/>
  <c r="CE170" i="3" s="1"/>
  <c r="CI172" i="3"/>
  <c r="CC172" i="3" s="1"/>
  <c r="CL172" i="3"/>
  <c r="CF172" i="3" s="1"/>
  <c r="CH172" i="3"/>
  <c r="CB172" i="3" s="1"/>
  <c r="CK172" i="3"/>
  <c r="CE172" i="3" s="1"/>
  <c r="CJ172" i="3"/>
  <c r="CD172" i="3" s="1"/>
  <c r="CI179" i="3"/>
  <c r="CC179" i="3" s="1"/>
  <c r="CL179" i="3"/>
  <c r="CF179" i="3" s="1"/>
  <c r="CH179" i="3"/>
  <c r="CB179" i="3" s="1"/>
  <c r="CK179" i="3"/>
  <c r="CE179" i="3" s="1"/>
  <c r="CJ179" i="3"/>
  <c r="CD179" i="3" s="1"/>
  <c r="CJ186" i="3"/>
  <c r="CD186" i="3" s="1"/>
  <c r="CK186" i="3"/>
  <c r="CE186" i="3" s="1"/>
  <c r="CI186" i="3"/>
  <c r="CC186" i="3" s="1"/>
  <c r="CL186" i="3"/>
  <c r="CF186" i="3" s="1"/>
  <c r="CJ194" i="3"/>
  <c r="CD194" i="3" s="1"/>
  <c r="CI149" i="3"/>
  <c r="CC149" i="3" s="1"/>
  <c r="CI152" i="3"/>
  <c r="CC152" i="3" s="1"/>
  <c r="CI177" i="3"/>
  <c r="CC177" i="3" s="1"/>
  <c r="CL177" i="3"/>
  <c r="CF177" i="3" s="1"/>
  <c r="CH177" i="3"/>
  <c r="CB177" i="3" s="1"/>
  <c r="CK177" i="3"/>
  <c r="CE177" i="3" s="1"/>
  <c r="CI181" i="3"/>
  <c r="CC181" i="3" s="1"/>
  <c r="CL181" i="3"/>
  <c r="CF181" i="3" s="1"/>
  <c r="CH181" i="3"/>
  <c r="CB181" i="3" s="1"/>
  <c r="CK181" i="3"/>
  <c r="CE181" i="3" s="1"/>
  <c r="CD15" i="3"/>
  <c r="CH147" i="3"/>
  <c r="CB147" i="3" s="1"/>
  <c r="AU147" i="3" s="1"/>
  <c r="CH148" i="3"/>
  <c r="CB148" i="3" s="1"/>
  <c r="AU148" i="3" s="1"/>
  <c r="CH149" i="3"/>
  <c r="CB149" i="3" s="1"/>
  <c r="CH150" i="3"/>
  <c r="CB150" i="3" s="1"/>
  <c r="CH151" i="3"/>
  <c r="CB151" i="3" s="1"/>
  <c r="CH152" i="3"/>
  <c r="CB152" i="3" s="1"/>
  <c r="AU152" i="3" s="1"/>
  <c r="CH153" i="3"/>
  <c r="CB153" i="3" s="1"/>
  <c r="CH154" i="3"/>
  <c r="CB154" i="3" s="1"/>
  <c r="CL166" i="3"/>
  <c r="CF166" i="3" s="1"/>
  <c r="CI173" i="3"/>
  <c r="CC173" i="3" s="1"/>
  <c r="CL173" i="3"/>
  <c r="CF173" i="3" s="1"/>
  <c r="CK173" i="3"/>
  <c r="CE173" i="3" s="1"/>
  <c r="CI174" i="3"/>
  <c r="CC174" i="3" s="1"/>
  <c r="CL174" i="3"/>
  <c r="CF174" i="3" s="1"/>
  <c r="CK174" i="3"/>
  <c r="CE174" i="3" s="1"/>
  <c r="CI175" i="3"/>
  <c r="CC175" i="3" s="1"/>
  <c r="CL175" i="3"/>
  <c r="CF175" i="3" s="1"/>
  <c r="CK175" i="3"/>
  <c r="CE175" i="3" s="1"/>
  <c r="CI176" i="3"/>
  <c r="CC176" i="3" s="1"/>
  <c r="CL176" i="3"/>
  <c r="CF176" i="3" s="1"/>
  <c r="CH176" i="3"/>
  <c r="CB176" i="3" s="1"/>
  <c r="CK176" i="3"/>
  <c r="CE176" i="3" s="1"/>
  <c r="CJ176" i="3"/>
  <c r="CD176" i="3" s="1"/>
  <c r="CI180" i="3"/>
  <c r="CC180" i="3" s="1"/>
  <c r="CL180" i="3"/>
  <c r="CF180" i="3" s="1"/>
  <c r="CH180" i="3"/>
  <c r="CB180" i="3" s="1"/>
  <c r="AU180" i="3" s="1"/>
  <c r="CK180" i="3"/>
  <c r="CE180" i="3" s="1"/>
  <c r="CJ180" i="3"/>
  <c r="CD180" i="3" s="1"/>
  <c r="CK195" i="3"/>
  <c r="CE195" i="3" s="1"/>
  <c r="CI195" i="3"/>
  <c r="CC195" i="3" s="1"/>
  <c r="CL195" i="3"/>
  <c r="CF195" i="3" s="1"/>
  <c r="CJ195" i="3"/>
  <c r="CD195" i="3" s="1"/>
  <c r="D200" i="3"/>
  <c r="CH203" i="3"/>
  <c r="CB203" i="3" s="1"/>
  <c r="D203" i="3"/>
  <c r="D188" i="3"/>
  <c r="D189" i="3"/>
  <c r="D190" i="3"/>
  <c r="D191" i="3"/>
  <c r="CK192" i="3"/>
  <c r="CE192" i="3" s="1"/>
  <c r="CI192" i="3"/>
  <c r="CC192" i="3" s="1"/>
  <c r="CL192" i="3"/>
  <c r="CF192" i="3" s="1"/>
  <c r="CJ192" i="3"/>
  <c r="CD192" i="3" s="1"/>
  <c r="CK196" i="3"/>
  <c r="CE196" i="3" s="1"/>
  <c r="CI196" i="3"/>
  <c r="CC196" i="3" s="1"/>
  <c r="CL196" i="3"/>
  <c r="CF196" i="3" s="1"/>
  <c r="CJ196" i="3"/>
  <c r="CD196" i="3" s="1"/>
  <c r="CH204" i="3"/>
  <c r="CB204" i="3" s="1"/>
  <c r="D204" i="3"/>
  <c r="CL206" i="3"/>
  <c r="CF206" i="3" s="1"/>
  <c r="CI206" i="3"/>
  <c r="CC206" i="3" s="1"/>
  <c r="CK206" i="3"/>
  <c r="CE206" i="3" s="1"/>
  <c r="CJ206" i="3"/>
  <c r="CD206" i="3" s="1"/>
  <c r="CH259" i="3"/>
  <c r="CB259" i="3" s="1"/>
  <c r="CI259" i="3"/>
  <c r="CC259" i="3" s="1"/>
  <c r="CG188" i="3"/>
  <c r="CA188" i="3" s="1"/>
  <c r="CG189" i="3"/>
  <c r="CA189" i="3" s="1"/>
  <c r="CG190" i="3"/>
  <c r="CA190" i="3" s="1"/>
  <c r="CG191" i="3"/>
  <c r="CA191" i="3" s="1"/>
  <c r="CK193" i="3"/>
  <c r="CE193" i="3" s="1"/>
  <c r="CI193" i="3"/>
  <c r="CC193" i="3" s="1"/>
  <c r="CL193" i="3"/>
  <c r="CF193" i="3" s="1"/>
  <c r="CJ193" i="3"/>
  <c r="CD193" i="3" s="1"/>
  <c r="CH197" i="3"/>
  <c r="CB197" i="3" s="1"/>
  <c r="D197" i="3"/>
  <c r="D198" i="3"/>
  <c r="CH201" i="3"/>
  <c r="CB201" i="3" s="1"/>
  <c r="D201" i="3"/>
  <c r="CH205" i="3"/>
  <c r="CB205" i="3" s="1"/>
  <c r="D205" i="3"/>
  <c r="CI207" i="3"/>
  <c r="CC207" i="3" s="1"/>
  <c r="CL207" i="3"/>
  <c r="CF207" i="3" s="1"/>
  <c r="CK207" i="3"/>
  <c r="CE207" i="3" s="1"/>
  <c r="CJ207" i="3"/>
  <c r="CD207" i="3" s="1"/>
  <c r="CH192" i="3"/>
  <c r="CB192" i="3" s="1"/>
  <c r="CH193" i="3"/>
  <c r="CB193" i="3" s="1"/>
  <c r="CH194" i="3"/>
  <c r="CB194" i="3" s="1"/>
  <c r="CH195" i="3"/>
  <c r="CB195" i="3" s="1"/>
  <c r="CH196" i="3"/>
  <c r="CB196" i="3" s="1"/>
  <c r="CI208" i="3"/>
  <c r="CC208" i="3" s="1"/>
  <c r="CL208" i="3"/>
  <c r="CF208" i="3" s="1"/>
  <c r="CI209" i="3"/>
  <c r="CC209" i="3" s="1"/>
  <c r="CL209" i="3"/>
  <c r="CF209" i="3" s="1"/>
  <c r="CI210" i="3"/>
  <c r="CC210" i="3" s="1"/>
  <c r="CL210" i="3"/>
  <c r="CF210" i="3" s="1"/>
  <c r="CI211" i="3"/>
  <c r="CC211" i="3" s="1"/>
  <c r="CL211" i="3"/>
  <c r="CF211" i="3" s="1"/>
  <c r="CI212" i="3"/>
  <c r="CC212" i="3" s="1"/>
  <c r="CL212" i="3"/>
  <c r="CF212" i="3" s="1"/>
  <c r="CI213" i="3"/>
  <c r="CC213" i="3" s="1"/>
  <c r="CL213" i="3"/>
  <c r="CF213" i="3" s="1"/>
  <c r="CI214" i="3"/>
  <c r="CC214" i="3" s="1"/>
  <c r="CL214" i="3"/>
  <c r="CF214" i="3" s="1"/>
  <c r="CI215" i="3"/>
  <c r="CC215" i="3" s="1"/>
  <c r="CL215" i="3"/>
  <c r="CF215" i="3" s="1"/>
  <c r="CL216" i="3"/>
  <c r="CF216" i="3" s="1"/>
  <c r="CI217" i="3"/>
  <c r="CC217" i="3" s="1"/>
  <c r="CL217" i="3"/>
  <c r="CF217" i="3" s="1"/>
  <c r="CL218" i="3"/>
  <c r="CF218" i="3" s="1"/>
  <c r="CK218" i="3"/>
  <c r="CE218" i="3" s="1"/>
  <c r="CI218" i="3"/>
  <c r="CC218" i="3" s="1"/>
  <c r="CL220" i="3"/>
  <c r="CF220" i="3" s="1"/>
  <c r="CJ220" i="3"/>
  <c r="CD220" i="3" s="1"/>
  <c r="CK220" i="3"/>
  <c r="CE220" i="3" s="1"/>
  <c r="CL221" i="3"/>
  <c r="CF221" i="3" s="1"/>
  <c r="CJ221" i="3"/>
  <c r="CD221" i="3" s="1"/>
  <c r="CK221" i="3"/>
  <c r="CE221" i="3" s="1"/>
  <c r="CL222" i="3"/>
  <c r="CF222" i="3" s="1"/>
  <c r="CJ222" i="3"/>
  <c r="CD222" i="3" s="1"/>
  <c r="CK222" i="3"/>
  <c r="CE222" i="3" s="1"/>
  <c r="CL223" i="3"/>
  <c r="CF223" i="3" s="1"/>
  <c r="CJ223" i="3"/>
  <c r="CD223" i="3" s="1"/>
  <c r="CK223" i="3"/>
  <c r="CE223" i="3" s="1"/>
  <c r="CL224" i="3"/>
  <c r="CF224" i="3" s="1"/>
  <c r="CJ224" i="3"/>
  <c r="CD224" i="3" s="1"/>
  <c r="CK224" i="3"/>
  <c r="CE224" i="3" s="1"/>
  <c r="CG207" i="3"/>
  <c r="CA207" i="3" s="1"/>
  <c r="CG208" i="3"/>
  <c r="CA208" i="3" s="1"/>
  <c r="CG209" i="3"/>
  <c r="CA209" i="3" s="1"/>
  <c r="CG210" i="3"/>
  <c r="CA210" i="3" s="1"/>
  <c r="CG211" i="3"/>
  <c r="CA211" i="3" s="1"/>
  <c r="CG212" i="3"/>
  <c r="CA212" i="3" s="1"/>
  <c r="CG213" i="3"/>
  <c r="CA213" i="3" s="1"/>
  <c r="CG214" i="3"/>
  <c r="CA214" i="3" s="1"/>
  <c r="AX214" i="3" s="1"/>
  <c r="CG215" i="3"/>
  <c r="CA215" i="3" s="1"/>
  <c r="CG216" i="3"/>
  <c r="CA216" i="3" s="1"/>
  <c r="CG217" i="3"/>
  <c r="CA217" i="3" s="1"/>
  <c r="CH218" i="3"/>
  <c r="CB218" i="3" s="1"/>
  <c r="CG218" i="3"/>
  <c r="CA218" i="3" s="1"/>
  <c r="CJ218" i="3"/>
  <c r="CD218" i="3" s="1"/>
  <c r="CH255" i="3"/>
  <c r="CB255" i="3" s="1"/>
  <c r="CI255" i="3"/>
  <c r="CC255" i="3" s="1"/>
  <c r="AV255" i="3" s="1"/>
  <c r="CG268" i="3"/>
  <c r="CA268" i="3" s="1"/>
  <c r="CJ268" i="3"/>
  <c r="CD268" i="3" s="1"/>
  <c r="CH268" i="3"/>
  <c r="CB268" i="3" s="1"/>
  <c r="CI268" i="3"/>
  <c r="CC268" i="3" s="1"/>
  <c r="CJ270" i="3"/>
  <c r="CD270" i="3" s="1"/>
  <c r="CI270" i="3"/>
  <c r="CC270" i="3" s="1"/>
  <c r="CK270" i="3"/>
  <c r="CE270" i="3" s="1"/>
  <c r="CG270" i="3"/>
  <c r="CA270" i="3" s="1"/>
  <c r="CH270" i="3"/>
  <c r="CB270" i="3" s="1"/>
  <c r="CK208" i="3"/>
  <c r="CE208" i="3" s="1"/>
  <c r="CK209" i="3"/>
  <c r="CE209" i="3" s="1"/>
  <c r="CK210" i="3"/>
  <c r="CE210" i="3" s="1"/>
  <c r="CK211" i="3"/>
  <c r="CE211" i="3" s="1"/>
  <c r="CK212" i="3"/>
  <c r="CE212" i="3" s="1"/>
  <c r="CK213" i="3"/>
  <c r="CE213" i="3" s="1"/>
  <c r="CH219" i="3"/>
  <c r="CB219" i="3" s="1"/>
  <c r="CG219" i="3"/>
  <c r="CA219" i="3" s="1"/>
  <c r="CH245" i="3"/>
  <c r="CB245" i="3" s="1"/>
  <c r="CI245" i="3"/>
  <c r="CC245" i="3" s="1"/>
  <c r="CI251" i="3"/>
  <c r="CC251" i="3" s="1"/>
  <c r="CH251" i="3"/>
  <c r="CB251" i="3" s="1"/>
  <c r="AV251" i="3" s="1"/>
  <c r="CG269" i="3"/>
  <c r="CA269" i="3" s="1"/>
  <c r="CJ269" i="3"/>
  <c r="CD269" i="3" s="1"/>
  <c r="CH269" i="3"/>
  <c r="CB269" i="3" s="1"/>
  <c r="CI269" i="3"/>
  <c r="CC269" i="3" s="1"/>
  <c r="CH271" i="3"/>
  <c r="CB271" i="3" s="1"/>
  <c r="CK271" i="3"/>
  <c r="CE271" i="3" s="1"/>
  <c r="CG271" i="3"/>
  <c r="CA271" i="3" s="1"/>
  <c r="CI271" i="3"/>
  <c r="CC271" i="3" s="1"/>
  <c r="CJ271" i="3"/>
  <c r="CD271" i="3" s="1"/>
  <c r="C229" i="3"/>
  <c r="CH248" i="3"/>
  <c r="CB248" i="3" s="1"/>
  <c r="CI248" i="3"/>
  <c r="CC248" i="3" s="1"/>
  <c r="CI249" i="3"/>
  <c r="CC249" i="3" s="1"/>
  <c r="AV249" i="3" s="1"/>
  <c r="C272" i="3"/>
  <c r="C273" i="3"/>
  <c r="C274" i="3"/>
  <c r="CG220" i="3"/>
  <c r="CA220" i="3" s="1"/>
  <c r="CG221" i="3"/>
  <c r="CA221" i="3" s="1"/>
  <c r="CG222" i="3"/>
  <c r="CA222" i="3" s="1"/>
  <c r="CG223" i="3"/>
  <c r="CA223" i="3" s="1"/>
  <c r="CG224" i="3"/>
  <c r="CA224" i="3" s="1"/>
  <c r="CI247" i="3"/>
  <c r="CC247" i="3" s="1"/>
  <c r="CH247" i="3"/>
  <c r="CB247" i="3" s="1"/>
  <c r="AV247" i="3" s="1"/>
  <c r="CH252" i="3"/>
  <c r="CB252" i="3" s="1"/>
  <c r="AV252" i="3" s="1"/>
  <c r="CI252" i="3"/>
  <c r="CC252" i="3" s="1"/>
  <c r="CI256" i="3"/>
  <c r="CC256" i="3" s="1"/>
  <c r="CH256" i="3"/>
  <c r="CB256" i="3" s="1"/>
  <c r="CI260" i="3"/>
  <c r="CC260" i="3" s="1"/>
  <c r="AV250" i="3"/>
  <c r="CI254" i="3"/>
  <c r="CC254" i="3" s="1"/>
  <c r="CH254" i="3"/>
  <c r="CB254" i="3" s="1"/>
  <c r="AV254" i="3" s="1"/>
  <c r="CG267" i="3"/>
  <c r="CA267" i="3" s="1"/>
  <c r="CJ267" i="3"/>
  <c r="CD267" i="3" s="1"/>
  <c r="CH267" i="3"/>
  <c r="CB267" i="3" s="1"/>
  <c r="C267" i="3"/>
  <c r="CH262" i="3"/>
  <c r="CB262" i="3" s="1"/>
  <c r="AV262" i="3" s="1"/>
  <c r="D287" i="2"/>
  <c r="B287" i="2" s="1"/>
  <c r="C287" i="2"/>
  <c r="D286" i="2"/>
  <c r="C286" i="2"/>
  <c r="E281" i="2"/>
  <c r="C281" i="2" s="1"/>
  <c r="D281" i="2"/>
  <c r="E280" i="2"/>
  <c r="D280" i="2"/>
  <c r="C280" i="2" s="1"/>
  <c r="E279" i="2"/>
  <c r="D279" i="2"/>
  <c r="E274" i="2"/>
  <c r="D274" i="2"/>
  <c r="E273" i="2"/>
  <c r="D273" i="2"/>
  <c r="E272" i="2"/>
  <c r="D272" i="2"/>
  <c r="E271" i="2"/>
  <c r="D271" i="2"/>
  <c r="C271" i="2" s="1"/>
  <c r="E270" i="2"/>
  <c r="D270" i="2"/>
  <c r="E269" i="2"/>
  <c r="D269" i="2"/>
  <c r="E268" i="2"/>
  <c r="D268" i="2"/>
  <c r="E267" i="2"/>
  <c r="CI267" i="2" s="1"/>
  <c r="CC267" i="2" s="1"/>
  <c r="CG262" i="2"/>
  <c r="CA262" i="2" s="1"/>
  <c r="E262" i="2"/>
  <c r="D262" i="2"/>
  <c r="C262" i="2"/>
  <c r="CI262" i="2" s="1"/>
  <c r="CC262" i="2" s="1"/>
  <c r="CG261" i="2"/>
  <c r="CA261" i="2" s="1"/>
  <c r="E261" i="2"/>
  <c r="D261" i="2"/>
  <c r="C261" i="2" s="1"/>
  <c r="CH261" i="2" s="1"/>
  <c r="CB261" i="2" s="1"/>
  <c r="CH260" i="2"/>
  <c r="CB260" i="2" s="1"/>
  <c r="AV260" i="2" s="1"/>
  <c r="CG260" i="2"/>
  <c r="CA260" i="2" s="1"/>
  <c r="E260" i="2"/>
  <c r="D260" i="2"/>
  <c r="C260" i="2" s="1"/>
  <c r="CI260" i="2" s="1"/>
  <c r="CC260" i="2" s="1"/>
  <c r="CG259" i="2"/>
  <c r="CA259" i="2"/>
  <c r="E259" i="2"/>
  <c r="D259" i="2"/>
  <c r="CG258" i="2"/>
  <c r="CA258" i="2" s="1"/>
  <c r="E258" i="2"/>
  <c r="D258" i="2"/>
  <c r="C258" i="2" s="1"/>
  <c r="CI258" i="2" s="1"/>
  <c r="CC258" i="2" s="1"/>
  <c r="CG257" i="2"/>
  <c r="CA257" i="2"/>
  <c r="E257" i="2"/>
  <c r="D257" i="2"/>
  <c r="CG256" i="2"/>
  <c r="CA256" i="2" s="1"/>
  <c r="E256" i="2"/>
  <c r="C256" i="2" s="1"/>
  <c r="D256" i="2"/>
  <c r="CG255" i="2"/>
  <c r="CA255" i="2"/>
  <c r="E255" i="2"/>
  <c r="D255" i="2"/>
  <c r="C255" i="2" s="1"/>
  <c r="CG254" i="2"/>
  <c r="CA254" i="2" s="1"/>
  <c r="E254" i="2"/>
  <c r="C254" i="2" s="1"/>
  <c r="CI254" i="2" s="1"/>
  <c r="CC254" i="2" s="1"/>
  <c r="D254" i="2"/>
  <c r="CG253" i="2"/>
  <c r="CA253" i="2" s="1"/>
  <c r="E253" i="2"/>
  <c r="C253" i="2"/>
  <c r="CG252" i="2"/>
  <c r="CA252" i="2" s="1"/>
  <c r="E252" i="2"/>
  <c r="C252" i="2" s="1"/>
  <c r="CG251" i="2"/>
  <c r="CA251" i="2" s="1"/>
  <c r="E251" i="2"/>
  <c r="C251" i="2" s="1"/>
  <c r="CI251" i="2" s="1"/>
  <c r="CC251" i="2" s="1"/>
  <c r="CG250" i="2"/>
  <c r="CA250" i="2"/>
  <c r="E250" i="2"/>
  <c r="C250" i="2"/>
  <c r="CH250" i="2" s="1"/>
  <c r="CB250" i="2" s="1"/>
  <c r="CG249" i="2"/>
  <c r="CA249" i="2"/>
  <c r="E249" i="2"/>
  <c r="C249" i="2" s="1"/>
  <c r="CG248" i="2"/>
  <c r="CA248" i="2" s="1"/>
  <c r="E248" i="2"/>
  <c r="C248" i="2" s="1"/>
  <c r="CG247" i="2"/>
  <c r="CA247" i="2"/>
  <c r="E247" i="2"/>
  <c r="C247" i="2" s="1"/>
  <c r="CG246" i="2"/>
  <c r="CA246" i="2" s="1"/>
  <c r="E246" i="2"/>
  <c r="C246" i="2"/>
  <c r="CI246" i="2" s="1"/>
  <c r="CC246" i="2" s="1"/>
  <c r="CG245" i="2"/>
  <c r="CA245" i="2"/>
  <c r="E245" i="2"/>
  <c r="C245" i="2"/>
  <c r="CH245" i="2" s="1"/>
  <c r="CB245" i="2" s="1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 s="1"/>
  <c r="E239" i="2"/>
  <c r="D239" i="2"/>
  <c r="C239" i="2" s="1"/>
  <c r="E238" i="2"/>
  <c r="D238" i="2"/>
  <c r="C238" i="2" s="1"/>
  <c r="E237" i="2"/>
  <c r="D237" i="2"/>
  <c r="C237" i="2" s="1"/>
  <c r="E236" i="2"/>
  <c r="D236" i="2"/>
  <c r="E231" i="2"/>
  <c r="D231" i="2"/>
  <c r="C231" i="2" s="1"/>
  <c r="E230" i="2"/>
  <c r="C230" i="2" s="1"/>
  <c r="D230" i="2"/>
  <c r="E229" i="2"/>
  <c r="D229" i="2"/>
  <c r="C229" i="2" s="1"/>
  <c r="E228" i="2"/>
  <c r="D228" i="2"/>
  <c r="C228" i="2" s="1"/>
  <c r="F224" i="2"/>
  <c r="CH224" i="2" s="1"/>
  <c r="CB224" i="2" s="1"/>
  <c r="E224" i="2"/>
  <c r="F223" i="2"/>
  <c r="CH223" i="2" s="1"/>
  <c r="CB223" i="2" s="1"/>
  <c r="E223" i="2"/>
  <c r="D223" i="2" s="1"/>
  <c r="F222" i="2"/>
  <c r="E222" i="2"/>
  <c r="CG221" i="2"/>
  <c r="CA221" i="2" s="1"/>
  <c r="CB221" i="2"/>
  <c r="F221" i="2"/>
  <c r="CH221" i="2" s="1"/>
  <c r="E221" i="2"/>
  <c r="D221" i="2" s="1"/>
  <c r="CI221" i="2" s="1"/>
  <c r="CC221" i="2" s="1"/>
  <c r="CK220" i="2"/>
  <c r="CE220" i="2" s="1"/>
  <c r="CG220" i="2"/>
  <c r="CB220" i="2"/>
  <c r="CA220" i="2"/>
  <c r="F220" i="2"/>
  <c r="CH220" i="2" s="1"/>
  <c r="E220" i="2"/>
  <c r="D220" i="2" s="1"/>
  <c r="CI220" i="2" s="1"/>
  <c r="CC220" i="2" s="1"/>
  <c r="CG219" i="2"/>
  <c r="CA219" i="2" s="1"/>
  <c r="F219" i="2"/>
  <c r="CH219" i="2" s="1"/>
  <c r="CB219" i="2" s="1"/>
  <c r="E219" i="2"/>
  <c r="D219" i="2" s="1"/>
  <c r="CK219" i="2" s="1"/>
  <c r="CE219" i="2" s="1"/>
  <c r="F218" i="2"/>
  <c r="E218" i="2"/>
  <c r="CH217" i="2"/>
  <c r="CB217" i="2"/>
  <c r="F217" i="2"/>
  <c r="CG217" i="2" s="1"/>
  <c r="CA217" i="2" s="1"/>
  <c r="E217" i="2"/>
  <c r="D217" i="2" s="1"/>
  <c r="CJ217" i="2" s="1"/>
  <c r="CD217" i="2" s="1"/>
  <c r="CH216" i="2"/>
  <c r="CB216" i="2"/>
  <c r="F216" i="2"/>
  <c r="CG216" i="2" s="1"/>
  <c r="CA216" i="2" s="1"/>
  <c r="E216" i="2"/>
  <c r="D216" i="2" s="1"/>
  <c r="CH215" i="2"/>
  <c r="CB215" i="2"/>
  <c r="F215" i="2"/>
  <c r="CG215" i="2" s="1"/>
  <c r="CA215" i="2" s="1"/>
  <c r="E215" i="2"/>
  <c r="D215" i="2" s="1"/>
  <c r="CL215" i="2" s="1"/>
  <c r="CF215" i="2" s="1"/>
  <c r="F214" i="2"/>
  <c r="E214" i="2"/>
  <c r="F213" i="2"/>
  <c r="E213" i="2"/>
  <c r="CH212" i="2"/>
  <c r="CB212" i="2" s="1"/>
  <c r="F212" i="2"/>
  <c r="CG212" i="2" s="1"/>
  <c r="CA212" i="2" s="1"/>
  <c r="E212" i="2"/>
  <c r="D212" i="2" s="1"/>
  <c r="CJ212" i="2" s="1"/>
  <c r="CD212" i="2" s="1"/>
  <c r="CH211" i="2"/>
  <c r="CB211" i="2" s="1"/>
  <c r="F211" i="2"/>
  <c r="CG211" i="2" s="1"/>
  <c r="CA211" i="2" s="1"/>
  <c r="E211" i="2"/>
  <c r="D211" i="2" s="1"/>
  <c r="CH210" i="2"/>
  <c r="CB210" i="2" s="1"/>
  <c r="F210" i="2"/>
  <c r="CG210" i="2" s="1"/>
  <c r="CA210" i="2" s="1"/>
  <c r="E210" i="2"/>
  <c r="D210" i="2" s="1"/>
  <c r="CH209" i="2"/>
  <c r="CB209" i="2" s="1"/>
  <c r="F209" i="2"/>
  <c r="CG209" i="2" s="1"/>
  <c r="CA209" i="2" s="1"/>
  <c r="E209" i="2"/>
  <c r="D209" i="2" s="1"/>
  <c r="CJ209" i="2" s="1"/>
  <c r="CD209" i="2" s="1"/>
  <c r="CH208" i="2"/>
  <c r="CB208" i="2" s="1"/>
  <c r="F208" i="2"/>
  <c r="CG208" i="2" s="1"/>
  <c r="CA208" i="2" s="1"/>
  <c r="E208" i="2"/>
  <c r="D208" i="2" s="1"/>
  <c r="F207" i="2"/>
  <c r="CG207" i="2" s="1"/>
  <c r="CA207" i="2" s="1"/>
  <c r="E207" i="2"/>
  <c r="D207" i="2" s="1"/>
  <c r="CL207" i="2" s="1"/>
  <c r="CF207" i="2" s="1"/>
  <c r="F206" i="2"/>
  <c r="CG206" i="2" s="1"/>
  <c r="CA206" i="2" s="1"/>
  <c r="E206" i="2"/>
  <c r="D206" i="2" s="1"/>
  <c r="CJ205" i="2"/>
  <c r="CD205" i="2" s="1"/>
  <c r="F205" i="2"/>
  <c r="CG205" i="2" s="1"/>
  <c r="CA205" i="2" s="1"/>
  <c r="E205" i="2"/>
  <c r="D205" i="2" s="1"/>
  <c r="F204" i="2"/>
  <c r="E204" i="2"/>
  <c r="F203" i="2"/>
  <c r="E203" i="2"/>
  <c r="F202" i="2"/>
  <c r="E202" i="2"/>
  <c r="CH201" i="2"/>
  <c r="CB201" i="2"/>
  <c r="CA201" i="2"/>
  <c r="F201" i="2"/>
  <c r="CG201" i="2" s="1"/>
  <c r="E201" i="2"/>
  <c r="D201" i="2" s="1"/>
  <c r="CH200" i="2"/>
  <c r="CB200" i="2"/>
  <c r="F200" i="2"/>
  <c r="CG200" i="2" s="1"/>
  <c r="CA200" i="2" s="1"/>
  <c r="E200" i="2"/>
  <c r="D200" i="2" s="1"/>
  <c r="CJ200" i="2" s="1"/>
  <c r="CD200" i="2" s="1"/>
  <c r="F199" i="2"/>
  <c r="E199" i="2"/>
  <c r="CH198" i="2"/>
  <c r="CB198" i="2"/>
  <c r="F198" i="2"/>
  <c r="CG198" i="2" s="1"/>
  <c r="CA198" i="2" s="1"/>
  <c r="E198" i="2"/>
  <c r="D198" i="2" s="1"/>
  <c r="CJ198" i="2" s="1"/>
  <c r="CD198" i="2" s="1"/>
  <c r="CH197" i="2"/>
  <c r="CB197" i="2" s="1"/>
  <c r="F197" i="2"/>
  <c r="CG197" i="2" s="1"/>
  <c r="CA197" i="2" s="1"/>
  <c r="D197" i="2"/>
  <c r="F196" i="2"/>
  <c r="E196" i="2"/>
  <c r="F195" i="2"/>
  <c r="CH195" i="2" s="1"/>
  <c r="CB195" i="2" s="1"/>
  <c r="E195" i="2"/>
  <c r="CH194" i="2"/>
  <c r="CB194" i="2" s="1"/>
  <c r="F194" i="2"/>
  <c r="CG194" i="2" s="1"/>
  <c r="CA194" i="2" s="1"/>
  <c r="E194" i="2"/>
  <c r="D194" i="2"/>
  <c r="CI194" i="2" s="1"/>
  <c r="CC194" i="2" s="1"/>
  <c r="CH193" i="2"/>
  <c r="CB193" i="2" s="1"/>
  <c r="F193" i="2"/>
  <c r="CG193" i="2" s="1"/>
  <c r="CA193" i="2" s="1"/>
  <c r="E193" i="2"/>
  <c r="D193" i="2"/>
  <c r="CH192" i="2"/>
  <c r="CB192" i="2" s="1"/>
  <c r="F192" i="2"/>
  <c r="CG192" i="2" s="1"/>
  <c r="CA192" i="2" s="1"/>
  <c r="E192" i="2"/>
  <c r="D192" i="2" s="1"/>
  <c r="CI192" i="2" s="1"/>
  <c r="CC192" i="2" s="1"/>
  <c r="F191" i="2"/>
  <c r="E191" i="2"/>
  <c r="D191" i="2" s="1"/>
  <c r="CI191" i="2" s="1"/>
  <c r="CC191" i="2" s="1"/>
  <c r="CH190" i="2"/>
  <c r="CB190" i="2" s="1"/>
  <c r="F190" i="2"/>
  <c r="E190" i="2"/>
  <c r="F189" i="2"/>
  <c r="CH189" i="2" s="1"/>
  <c r="CB189" i="2" s="1"/>
  <c r="E189" i="2"/>
  <c r="F188" i="2"/>
  <c r="E188" i="2"/>
  <c r="F186" i="2"/>
  <c r="CH186" i="2" s="1"/>
  <c r="CB186" i="2" s="1"/>
  <c r="E186" i="2"/>
  <c r="D186" i="2"/>
  <c r="F182" i="2"/>
  <c r="D182" i="2" s="1"/>
  <c r="E182" i="2"/>
  <c r="F181" i="2"/>
  <c r="E181" i="2"/>
  <c r="F180" i="2"/>
  <c r="CG180" i="2" s="1"/>
  <c r="CA180" i="2" s="1"/>
  <c r="E180" i="2"/>
  <c r="D180" i="2" s="1"/>
  <c r="CI180" i="2" s="1"/>
  <c r="CC180" i="2" s="1"/>
  <c r="F179" i="2"/>
  <c r="CG179" i="2" s="1"/>
  <c r="CA179" i="2" s="1"/>
  <c r="E179" i="2"/>
  <c r="D179" i="2"/>
  <c r="F178" i="2"/>
  <c r="E178" i="2"/>
  <c r="F177" i="2"/>
  <c r="D177" i="2" s="1"/>
  <c r="E177" i="2"/>
  <c r="F176" i="2"/>
  <c r="E176" i="2"/>
  <c r="CK175" i="2"/>
  <c r="CE175" i="2" s="1"/>
  <c r="F175" i="2"/>
  <c r="D175" i="2" s="1"/>
  <c r="E175" i="2"/>
  <c r="F174" i="2"/>
  <c r="E174" i="2"/>
  <c r="F173" i="2"/>
  <c r="D173" i="2" s="1"/>
  <c r="E173" i="2"/>
  <c r="F172" i="2"/>
  <c r="E172" i="2"/>
  <c r="F171" i="2"/>
  <c r="E171" i="2"/>
  <c r="F170" i="2"/>
  <c r="E170" i="2"/>
  <c r="F169" i="2"/>
  <c r="CG169" i="2" s="1"/>
  <c r="CA169" i="2" s="1"/>
  <c r="E169" i="2"/>
  <c r="D169" i="2" s="1"/>
  <c r="F168" i="2"/>
  <c r="E168" i="2"/>
  <c r="F167" i="2"/>
  <c r="D167" i="2" s="1"/>
  <c r="E167" i="2"/>
  <c r="F166" i="2"/>
  <c r="E166" i="2"/>
  <c r="F165" i="2"/>
  <c r="E165" i="2"/>
  <c r="F164" i="2"/>
  <c r="E164" i="2"/>
  <c r="F163" i="2"/>
  <c r="E163" i="2"/>
  <c r="F162" i="2"/>
  <c r="CG162" i="2" s="1"/>
  <c r="CA162" i="2" s="1"/>
  <c r="E162" i="2"/>
  <c r="CG161" i="2"/>
  <c r="CA161" i="2"/>
  <c r="F161" i="2"/>
  <c r="E161" i="2"/>
  <c r="D161" i="2"/>
  <c r="CK161" i="2" s="1"/>
  <c r="CE161" i="2" s="1"/>
  <c r="F160" i="2"/>
  <c r="CG160" i="2" s="1"/>
  <c r="CA160" i="2" s="1"/>
  <c r="E160" i="2"/>
  <c r="CG159" i="2"/>
  <c r="CA159" i="2"/>
  <c r="F159" i="2"/>
  <c r="E159" i="2"/>
  <c r="D159" i="2"/>
  <c r="CK159" i="2" s="1"/>
  <c r="CE159" i="2" s="1"/>
  <c r="F158" i="2"/>
  <c r="CG158" i="2" s="1"/>
  <c r="CA158" i="2" s="1"/>
  <c r="E158" i="2"/>
  <c r="CG157" i="2"/>
  <c r="CA157" i="2"/>
  <c r="F157" i="2"/>
  <c r="E157" i="2"/>
  <c r="D157" i="2"/>
  <c r="CK157" i="2" s="1"/>
  <c r="CE157" i="2" s="1"/>
  <c r="CK156" i="2"/>
  <c r="CE156" i="2" s="1"/>
  <c r="CA156" i="2"/>
  <c r="F156" i="2"/>
  <c r="CG156" i="2" s="1"/>
  <c r="E156" i="2"/>
  <c r="D156" i="2" s="1"/>
  <c r="CJ156" i="2" s="1"/>
  <c r="CD156" i="2" s="1"/>
  <c r="CK155" i="2"/>
  <c r="CE155" i="2" s="1"/>
  <c r="CG155" i="2"/>
  <c r="CA155" i="2" s="1"/>
  <c r="F155" i="2"/>
  <c r="D155" i="2" s="1"/>
  <c r="CJ155" i="2" s="1"/>
  <c r="CD155" i="2" s="1"/>
  <c r="F154" i="2"/>
  <c r="CG154" i="2" s="1"/>
  <c r="CA154" i="2" s="1"/>
  <c r="E154" i="2"/>
  <c r="D154" i="2" s="1"/>
  <c r="CJ154" i="2" s="1"/>
  <c r="CD154" i="2" s="1"/>
  <c r="F153" i="2"/>
  <c r="CG153" i="2" s="1"/>
  <c r="CA153" i="2" s="1"/>
  <c r="E153" i="2"/>
  <c r="F152" i="2"/>
  <c r="CG152" i="2" s="1"/>
  <c r="CA152" i="2" s="1"/>
  <c r="E152" i="2"/>
  <c r="D152" i="2" s="1"/>
  <c r="F151" i="2"/>
  <c r="CG151" i="2" s="1"/>
  <c r="CA151" i="2" s="1"/>
  <c r="E151" i="2"/>
  <c r="D151" i="2" s="1"/>
  <c r="F150" i="2"/>
  <c r="CG150" i="2" s="1"/>
  <c r="CA150" i="2" s="1"/>
  <c r="E150" i="2"/>
  <c r="D150" i="2" s="1"/>
  <c r="CJ150" i="2" s="1"/>
  <c r="CD150" i="2" s="1"/>
  <c r="F149" i="2"/>
  <c r="CG149" i="2" s="1"/>
  <c r="CA149" i="2" s="1"/>
  <c r="E149" i="2"/>
  <c r="D149" i="2" s="1"/>
  <c r="F148" i="2"/>
  <c r="CG148" i="2" s="1"/>
  <c r="CA148" i="2" s="1"/>
  <c r="E148" i="2"/>
  <c r="F147" i="2"/>
  <c r="CG147" i="2" s="1"/>
  <c r="CA147" i="2" s="1"/>
  <c r="E147" i="2"/>
  <c r="D147" i="2" s="1"/>
  <c r="F146" i="2"/>
  <c r="CG146" i="2" s="1"/>
  <c r="CA146" i="2" s="1"/>
  <c r="E146" i="2"/>
  <c r="F144" i="2"/>
  <c r="CG144" i="2" s="1"/>
  <c r="CA144" i="2" s="1"/>
  <c r="E144" i="2"/>
  <c r="E138" i="2"/>
  <c r="D138" i="2"/>
  <c r="E137" i="2"/>
  <c r="D137" i="2"/>
  <c r="E136" i="2"/>
  <c r="D136" i="2"/>
  <c r="C136" i="2" s="1"/>
  <c r="E135" i="2"/>
  <c r="D135" i="2"/>
  <c r="C135" i="2"/>
  <c r="O134" i="2"/>
  <c r="N134" i="2"/>
  <c r="M134" i="2"/>
  <c r="L134" i="2"/>
  <c r="K134" i="2"/>
  <c r="J134" i="2"/>
  <c r="I134" i="2"/>
  <c r="H134" i="2"/>
  <c r="G134" i="2"/>
  <c r="F134" i="2"/>
  <c r="E133" i="2"/>
  <c r="D133" i="2"/>
  <c r="C133" i="2" s="1"/>
  <c r="E132" i="2"/>
  <c r="C132" i="2" s="1"/>
  <c r="D132" i="2"/>
  <c r="E131" i="2"/>
  <c r="D131" i="2"/>
  <c r="N127" i="2"/>
  <c r="F127" i="2"/>
  <c r="P126" i="2"/>
  <c r="O126" i="2"/>
  <c r="N126" i="2"/>
  <c r="M126" i="2"/>
  <c r="L126" i="2"/>
  <c r="K126" i="2"/>
  <c r="J126" i="2"/>
  <c r="I126" i="2"/>
  <c r="H126" i="2"/>
  <c r="G126" i="2"/>
  <c r="F126" i="2"/>
  <c r="E125" i="2"/>
  <c r="D125" i="2"/>
  <c r="C125" i="2" s="1"/>
  <c r="E124" i="2"/>
  <c r="D124" i="2"/>
  <c r="C124" i="2" s="1"/>
  <c r="E123" i="2"/>
  <c r="D123" i="2"/>
  <c r="D126" i="2" s="1"/>
  <c r="E122" i="2"/>
  <c r="D122" i="2"/>
  <c r="P121" i="2"/>
  <c r="O121" i="2"/>
  <c r="N121" i="2"/>
  <c r="M121" i="2"/>
  <c r="L121" i="2"/>
  <c r="K121" i="2"/>
  <c r="K127" i="2" s="1"/>
  <c r="J121" i="2"/>
  <c r="J127" i="2" s="1"/>
  <c r="I121" i="2"/>
  <c r="H121" i="2"/>
  <c r="G121" i="2"/>
  <c r="G127" i="2" s="1"/>
  <c r="F121" i="2"/>
  <c r="E120" i="2"/>
  <c r="D120" i="2"/>
  <c r="C120" i="2" s="1"/>
  <c r="E119" i="2"/>
  <c r="D119" i="2"/>
  <c r="E118" i="2"/>
  <c r="D118" i="2"/>
  <c r="D121" i="2" s="1"/>
  <c r="M113" i="2"/>
  <c r="L113" i="2"/>
  <c r="K113" i="2"/>
  <c r="K114" i="2" s="1"/>
  <c r="J113" i="2"/>
  <c r="I113" i="2"/>
  <c r="H113" i="2"/>
  <c r="G113" i="2"/>
  <c r="G114" i="2" s="1"/>
  <c r="F113" i="2"/>
  <c r="E112" i="2"/>
  <c r="D112" i="2"/>
  <c r="E111" i="2"/>
  <c r="D111" i="2"/>
  <c r="E110" i="2"/>
  <c r="D110" i="2"/>
  <c r="C110" i="2"/>
  <c r="E109" i="2"/>
  <c r="D109" i="2"/>
  <c r="M108" i="2"/>
  <c r="M114" i="2" s="1"/>
  <c r="L108" i="2"/>
  <c r="L114" i="2" s="1"/>
  <c r="K108" i="2"/>
  <c r="J108" i="2"/>
  <c r="I108" i="2"/>
  <c r="I114" i="2" s="1"/>
  <c r="H108" i="2"/>
  <c r="H114" i="2" s="1"/>
  <c r="G108" i="2"/>
  <c r="F108" i="2"/>
  <c r="E107" i="2"/>
  <c r="C107" i="2" s="1"/>
  <c r="D107" i="2"/>
  <c r="E106" i="2"/>
  <c r="D106" i="2"/>
  <c r="C106" i="2" s="1"/>
  <c r="E105" i="2"/>
  <c r="D105" i="2"/>
  <c r="E101" i="2"/>
  <c r="D101" i="2"/>
  <c r="E100" i="2"/>
  <c r="D100" i="2"/>
  <c r="C100" i="2" s="1"/>
  <c r="E99" i="2"/>
  <c r="D99" i="2"/>
  <c r="E98" i="2"/>
  <c r="D98" i="2"/>
  <c r="C98" i="2"/>
  <c r="E97" i="2"/>
  <c r="D97" i="2"/>
  <c r="C97" i="2" s="1"/>
  <c r="E92" i="2"/>
  <c r="D92" i="2"/>
  <c r="C92" i="2" s="1"/>
  <c r="E91" i="2"/>
  <c r="D91" i="2"/>
  <c r="C91" i="2" s="1"/>
  <c r="E90" i="2"/>
  <c r="D90" i="2"/>
  <c r="C90" i="2" s="1"/>
  <c r="E89" i="2"/>
  <c r="D89" i="2"/>
  <c r="E88" i="2"/>
  <c r="D88" i="2"/>
  <c r="E87" i="2"/>
  <c r="D87" i="2"/>
  <c r="E82" i="2"/>
  <c r="D82" i="2"/>
  <c r="C82" i="2"/>
  <c r="E81" i="2"/>
  <c r="D81" i="2"/>
  <c r="C81" i="2" s="1"/>
  <c r="E80" i="2"/>
  <c r="D80" i="2"/>
  <c r="C80" i="2" s="1"/>
  <c r="E79" i="2"/>
  <c r="D79" i="2"/>
  <c r="C79" i="2" s="1"/>
  <c r="E78" i="2"/>
  <c r="D78" i="2"/>
  <c r="C78" i="2" s="1"/>
  <c r="E77" i="2"/>
  <c r="D77" i="2"/>
  <c r="E72" i="2"/>
  <c r="D72" i="2"/>
  <c r="E67" i="2"/>
  <c r="D67" i="2"/>
  <c r="E66" i="2"/>
  <c r="C66" i="2" s="1"/>
  <c r="D66" i="2"/>
  <c r="E65" i="2"/>
  <c r="D65" i="2"/>
  <c r="C65" i="2" s="1"/>
  <c r="E64" i="2"/>
  <c r="D64" i="2"/>
  <c r="C64" i="2" s="1"/>
  <c r="E59" i="2"/>
  <c r="D59" i="2"/>
  <c r="C59" i="2" s="1"/>
  <c r="E57" i="2"/>
  <c r="D57" i="2"/>
  <c r="C57" i="2" s="1"/>
  <c r="E56" i="2"/>
  <c r="D56" i="2"/>
  <c r="C56" i="2" s="1"/>
  <c r="E55" i="2"/>
  <c r="D55" i="2"/>
  <c r="CA50" i="2"/>
  <c r="C50" i="2"/>
  <c r="C44" i="2"/>
  <c r="CG44" i="2" s="1"/>
  <c r="CA44" i="2" s="1"/>
  <c r="O44" i="2" s="1"/>
  <c r="C43" i="2"/>
  <c r="CG43" i="2" s="1"/>
  <c r="CA43" i="2" s="1"/>
  <c r="O43" i="2" s="1"/>
  <c r="C42" i="2"/>
  <c r="CG42" i="2" s="1"/>
  <c r="CA42" i="2" s="1"/>
  <c r="O42" i="2" s="1"/>
  <c r="C41" i="2"/>
  <c r="CG41" i="2" s="1"/>
  <c r="CA41" i="2" s="1"/>
  <c r="O41" i="2" s="1"/>
  <c r="C40" i="2"/>
  <c r="CG40" i="2" s="1"/>
  <c r="CA40" i="2" s="1"/>
  <c r="O40" i="2" s="1"/>
  <c r="C39" i="2"/>
  <c r="CG39" i="2" s="1"/>
  <c r="CA39" i="2" s="1"/>
  <c r="O39" i="2" s="1"/>
  <c r="C38" i="2"/>
  <c r="CG38" i="2" s="1"/>
  <c r="CA38" i="2" s="1"/>
  <c r="O38" i="2" s="1"/>
  <c r="C37" i="2"/>
  <c r="CG37" i="2" s="1"/>
  <c r="CA37" i="2" s="1"/>
  <c r="O37" i="2" s="1"/>
  <c r="C36" i="2"/>
  <c r="CG36" i="2" s="1"/>
  <c r="CA36" i="2" s="1"/>
  <c r="O36" i="2" s="1"/>
  <c r="C35" i="2"/>
  <c r="CG35" i="2" s="1"/>
  <c r="N34" i="2"/>
  <c r="M34" i="2"/>
  <c r="L34" i="2"/>
  <c r="K34" i="2"/>
  <c r="J34" i="2"/>
  <c r="I34" i="2"/>
  <c r="H34" i="2"/>
  <c r="G34" i="2"/>
  <c r="F34" i="2"/>
  <c r="E34" i="2"/>
  <c r="D34" i="2"/>
  <c r="CD20" i="2"/>
  <c r="C16" i="2"/>
  <c r="C15" i="2"/>
  <c r="C13" i="2"/>
  <c r="C12" i="2"/>
  <c r="CD12" i="2" s="1"/>
  <c r="C11" i="2"/>
  <c r="A5" i="2"/>
  <c r="A4" i="2"/>
  <c r="A3" i="2"/>
  <c r="A2" i="2"/>
  <c r="D287" i="1"/>
  <c r="C287" i="1"/>
  <c r="B287" i="1" s="1"/>
  <c r="D286" i="1"/>
  <c r="B286" i="1" s="1"/>
  <c r="C286" i="1"/>
  <c r="E281" i="1"/>
  <c r="D281" i="1"/>
  <c r="C281" i="1" s="1"/>
  <c r="E280" i="1"/>
  <c r="D280" i="1"/>
  <c r="C280" i="1" s="1"/>
  <c r="E279" i="1"/>
  <c r="D279" i="1"/>
  <c r="C279" i="1" s="1"/>
  <c r="E274" i="1"/>
  <c r="C274" i="1" s="1"/>
  <c r="D274" i="1"/>
  <c r="E273" i="1"/>
  <c r="D273" i="1"/>
  <c r="C273" i="1" s="1"/>
  <c r="CG273" i="1" s="1"/>
  <c r="CA273" i="1" s="1"/>
  <c r="E272" i="1"/>
  <c r="D272" i="1"/>
  <c r="C272" i="1"/>
  <c r="E271" i="1"/>
  <c r="D271" i="1"/>
  <c r="E270" i="1"/>
  <c r="D270" i="1"/>
  <c r="C270" i="1" s="1"/>
  <c r="E269" i="1"/>
  <c r="D269" i="1"/>
  <c r="C269" i="1"/>
  <c r="E268" i="1"/>
  <c r="D268" i="1"/>
  <c r="C268" i="1"/>
  <c r="E267" i="1"/>
  <c r="CG262" i="1"/>
  <c r="CA262" i="1"/>
  <c r="E262" i="1"/>
  <c r="C262" i="1" s="1"/>
  <c r="D262" i="1"/>
  <c r="CG261" i="1"/>
  <c r="CA261" i="1"/>
  <c r="E261" i="1"/>
  <c r="D261" i="1"/>
  <c r="CG260" i="1"/>
  <c r="CA260" i="1"/>
  <c r="E260" i="1"/>
  <c r="D260" i="1"/>
  <c r="C260" i="1" s="1"/>
  <c r="CG259" i="1"/>
  <c r="CA259" i="1" s="1"/>
  <c r="E259" i="1"/>
  <c r="D259" i="1"/>
  <c r="CG258" i="1"/>
  <c r="CA258" i="1"/>
  <c r="E258" i="1"/>
  <c r="D258" i="1"/>
  <c r="CG257" i="1"/>
  <c r="CA257" i="1" s="1"/>
  <c r="E257" i="1"/>
  <c r="C257" i="1" s="1"/>
  <c r="D257" i="1"/>
  <c r="CG256" i="1"/>
  <c r="CA256" i="1"/>
  <c r="E256" i="1"/>
  <c r="C256" i="1" s="1"/>
  <c r="D256" i="1"/>
  <c r="CG255" i="1"/>
  <c r="CA255" i="1"/>
  <c r="E255" i="1"/>
  <c r="D255" i="1"/>
  <c r="C255" i="1"/>
  <c r="CG254" i="1"/>
  <c r="CA254" i="1" s="1"/>
  <c r="E254" i="1"/>
  <c r="C254" i="1" s="1"/>
  <c r="D254" i="1"/>
  <c r="CG253" i="1"/>
  <c r="CA253" i="1" s="1"/>
  <c r="E253" i="1"/>
  <c r="C253" i="1" s="1"/>
  <c r="CG252" i="1"/>
  <c r="CA252" i="1" s="1"/>
  <c r="E252" i="1"/>
  <c r="C252" i="1" s="1"/>
  <c r="CG251" i="1"/>
  <c r="CA251" i="1"/>
  <c r="E251" i="1"/>
  <c r="C251" i="1" s="1"/>
  <c r="CG250" i="1"/>
  <c r="CA250" i="1" s="1"/>
  <c r="E250" i="1"/>
  <c r="C250" i="1" s="1"/>
  <c r="CH250" i="1" s="1"/>
  <c r="CB250" i="1" s="1"/>
  <c r="CH249" i="1"/>
  <c r="CB249" i="1" s="1"/>
  <c r="AV249" i="1" s="1"/>
  <c r="CG249" i="1"/>
  <c r="CA249" i="1" s="1"/>
  <c r="E249" i="1"/>
  <c r="C249" i="1" s="1"/>
  <c r="CI249" i="1" s="1"/>
  <c r="CC249" i="1" s="1"/>
  <c r="CG248" i="1"/>
  <c r="CA248" i="1" s="1"/>
  <c r="E248" i="1"/>
  <c r="C248" i="1" s="1"/>
  <c r="CG247" i="1"/>
  <c r="CA247" i="1"/>
  <c r="E247" i="1"/>
  <c r="C247" i="1" s="1"/>
  <c r="CG246" i="1"/>
  <c r="CA246" i="1" s="1"/>
  <c r="E246" i="1"/>
  <c r="C246" i="1"/>
  <c r="CG245" i="1"/>
  <c r="CA245" i="1" s="1"/>
  <c r="E245" i="1"/>
  <c r="C245" i="1" s="1"/>
  <c r="CI245" i="1" s="1"/>
  <c r="CC245" i="1" s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E244" i="1" s="1"/>
  <c r="F244" i="1"/>
  <c r="E239" i="1"/>
  <c r="D239" i="1"/>
  <c r="C239" i="1" s="1"/>
  <c r="E238" i="1"/>
  <c r="D238" i="1"/>
  <c r="E237" i="1"/>
  <c r="D237" i="1"/>
  <c r="C237" i="1" s="1"/>
  <c r="E236" i="1"/>
  <c r="D236" i="1"/>
  <c r="C236" i="1"/>
  <c r="E231" i="1"/>
  <c r="D231" i="1"/>
  <c r="E230" i="1"/>
  <c r="D230" i="1"/>
  <c r="E229" i="1"/>
  <c r="D229" i="1"/>
  <c r="E228" i="1"/>
  <c r="D228" i="1"/>
  <c r="F224" i="1"/>
  <c r="CH224" i="1" s="1"/>
  <c r="CB224" i="1" s="1"/>
  <c r="E224" i="1"/>
  <c r="CH223" i="1"/>
  <c r="CB223" i="1" s="1"/>
  <c r="F223" i="1"/>
  <c r="CG223" i="1" s="1"/>
  <c r="CA223" i="1" s="1"/>
  <c r="E223" i="1"/>
  <c r="D223" i="1"/>
  <c r="CL223" i="1" s="1"/>
  <c r="CF223" i="1" s="1"/>
  <c r="F222" i="1"/>
  <c r="CH222" i="1" s="1"/>
  <c r="CB222" i="1" s="1"/>
  <c r="E222" i="1"/>
  <c r="F221" i="1"/>
  <c r="E221" i="1"/>
  <c r="CH220" i="1"/>
  <c r="CB220" i="1" s="1"/>
  <c r="CG220" i="1"/>
  <c r="CA220" i="1"/>
  <c r="F220" i="1"/>
  <c r="E220" i="1"/>
  <c r="D220" i="1"/>
  <c r="F219" i="1"/>
  <c r="E219" i="1"/>
  <c r="F218" i="1"/>
  <c r="E218" i="1"/>
  <c r="F217" i="1"/>
  <c r="E217" i="1"/>
  <c r="CH216" i="1"/>
  <c r="CB216" i="1" s="1"/>
  <c r="CG216" i="1"/>
  <c r="CA216" i="1" s="1"/>
  <c r="F216" i="1"/>
  <c r="E216" i="1"/>
  <c r="D216" i="1"/>
  <c r="CL216" i="1" s="1"/>
  <c r="CF216" i="1" s="1"/>
  <c r="CH215" i="1"/>
  <c r="CB215" i="1" s="1"/>
  <c r="F215" i="1"/>
  <c r="CG215" i="1" s="1"/>
  <c r="CA215" i="1" s="1"/>
  <c r="E215" i="1"/>
  <c r="CK214" i="1"/>
  <c r="CE214" i="1" s="1"/>
  <c r="CH214" i="1"/>
  <c r="CB214" i="1" s="1"/>
  <c r="F214" i="1"/>
  <c r="CG214" i="1" s="1"/>
  <c r="CA214" i="1" s="1"/>
  <c r="E214" i="1"/>
  <c r="D214" i="1" s="1"/>
  <c r="CK213" i="1"/>
  <c r="CE213" i="1" s="1"/>
  <c r="CH213" i="1"/>
  <c r="CB213" i="1" s="1"/>
  <c r="F213" i="1"/>
  <c r="CG213" i="1" s="1"/>
  <c r="CA213" i="1" s="1"/>
  <c r="E213" i="1"/>
  <c r="D213" i="1" s="1"/>
  <c r="CK212" i="1"/>
  <c r="CE212" i="1" s="1"/>
  <c r="CG212" i="1"/>
  <c r="CA212" i="1" s="1"/>
  <c r="F212" i="1"/>
  <c r="CH212" i="1" s="1"/>
  <c r="CB212" i="1" s="1"/>
  <c r="E212" i="1"/>
  <c r="D212" i="1" s="1"/>
  <c r="CH211" i="1"/>
  <c r="CB211" i="1" s="1"/>
  <c r="CG211" i="1"/>
  <c r="CA211" i="1" s="1"/>
  <c r="F211" i="1"/>
  <c r="E211" i="1"/>
  <c r="CH210" i="1"/>
  <c r="CB210" i="1" s="1"/>
  <c r="CG210" i="1"/>
  <c r="CA210" i="1" s="1"/>
  <c r="F210" i="1"/>
  <c r="E210" i="1"/>
  <c r="D210" i="1" s="1"/>
  <c r="CK210" i="1" s="1"/>
  <c r="CE210" i="1" s="1"/>
  <c r="CK209" i="1"/>
  <c r="CE209" i="1" s="1"/>
  <c r="F209" i="1"/>
  <c r="CG209" i="1" s="1"/>
  <c r="CA209" i="1" s="1"/>
  <c r="E209" i="1"/>
  <c r="D209" i="1" s="1"/>
  <c r="CK208" i="1"/>
  <c r="CE208" i="1" s="1"/>
  <c r="F208" i="1"/>
  <c r="CH208" i="1" s="1"/>
  <c r="CB208" i="1" s="1"/>
  <c r="E208" i="1"/>
  <c r="D208" i="1" s="1"/>
  <c r="CH207" i="1"/>
  <c r="CB207" i="1" s="1"/>
  <c r="F207" i="1"/>
  <c r="CG207" i="1" s="1"/>
  <c r="CA207" i="1" s="1"/>
  <c r="E207" i="1"/>
  <c r="CH206" i="1"/>
  <c r="CB206" i="1" s="1"/>
  <c r="CG206" i="1"/>
  <c r="CA206" i="1" s="1"/>
  <c r="F206" i="1"/>
  <c r="E206" i="1"/>
  <c r="D206" i="1" s="1"/>
  <c r="CK206" i="1" s="1"/>
  <c r="CE206" i="1" s="1"/>
  <c r="F205" i="1"/>
  <c r="CG205" i="1" s="1"/>
  <c r="CA205" i="1" s="1"/>
  <c r="E205" i="1"/>
  <c r="D205" i="1" s="1"/>
  <c r="CK205" i="1" s="1"/>
  <c r="CE205" i="1" s="1"/>
  <c r="F204" i="1"/>
  <c r="CH204" i="1" s="1"/>
  <c r="CB204" i="1" s="1"/>
  <c r="E204" i="1"/>
  <c r="D204" i="1" s="1"/>
  <c r="CK204" i="1" s="1"/>
  <c r="CE204" i="1" s="1"/>
  <c r="F203" i="1"/>
  <c r="CH203" i="1" s="1"/>
  <c r="CB203" i="1" s="1"/>
  <c r="E203" i="1"/>
  <c r="CH202" i="1"/>
  <c r="CB202" i="1" s="1"/>
  <c r="CG202" i="1"/>
  <c r="CA202" i="1" s="1"/>
  <c r="F202" i="1"/>
  <c r="E202" i="1"/>
  <c r="D202" i="1" s="1"/>
  <c r="CK202" i="1" s="1"/>
  <c r="CE202" i="1" s="1"/>
  <c r="F201" i="1"/>
  <c r="CG201" i="1" s="1"/>
  <c r="CA201" i="1" s="1"/>
  <c r="E201" i="1"/>
  <c r="F200" i="1"/>
  <c r="CH200" i="1" s="1"/>
  <c r="CB200" i="1" s="1"/>
  <c r="E200" i="1"/>
  <c r="F199" i="1"/>
  <c r="CH199" i="1" s="1"/>
  <c r="CB199" i="1" s="1"/>
  <c r="E199" i="1"/>
  <c r="CH198" i="1"/>
  <c r="CB198" i="1" s="1"/>
  <c r="CG198" i="1"/>
  <c r="CA198" i="1" s="1"/>
  <c r="F198" i="1"/>
  <c r="E198" i="1"/>
  <c r="D198" i="1" s="1"/>
  <c r="CK198" i="1" s="1"/>
  <c r="CE198" i="1" s="1"/>
  <c r="CH197" i="1"/>
  <c r="CB197" i="1" s="1"/>
  <c r="F197" i="1"/>
  <c r="CG197" i="1" s="1"/>
  <c r="CA197" i="1" s="1"/>
  <c r="D197" i="1"/>
  <c r="CK197" i="1" s="1"/>
  <c r="CE197" i="1" s="1"/>
  <c r="F196" i="1"/>
  <c r="E196" i="1"/>
  <c r="CJ195" i="1"/>
  <c r="CD195" i="1" s="1"/>
  <c r="CG195" i="1"/>
  <c r="CA195" i="1"/>
  <c r="F195" i="1"/>
  <c r="CH195" i="1" s="1"/>
  <c r="CB195" i="1" s="1"/>
  <c r="E195" i="1"/>
  <c r="D195" i="1" s="1"/>
  <c r="F194" i="1"/>
  <c r="E194" i="1"/>
  <c r="F193" i="1"/>
  <c r="E193" i="1"/>
  <c r="F192" i="1"/>
  <c r="E192" i="1"/>
  <c r="CG191" i="1"/>
  <c r="CB191" i="1"/>
  <c r="CA191" i="1"/>
  <c r="F191" i="1"/>
  <c r="CH191" i="1" s="1"/>
  <c r="E191" i="1"/>
  <c r="D191" i="1"/>
  <c r="CJ191" i="1" s="1"/>
  <c r="CD191" i="1" s="1"/>
  <c r="F190" i="1"/>
  <c r="E190" i="1"/>
  <c r="F189" i="1"/>
  <c r="CH189" i="1" s="1"/>
  <c r="CB189" i="1" s="1"/>
  <c r="E189" i="1"/>
  <c r="F188" i="1"/>
  <c r="E188" i="1"/>
  <c r="F186" i="1"/>
  <c r="E186" i="1"/>
  <c r="D186" i="1"/>
  <c r="F182" i="1"/>
  <c r="CG182" i="1" s="1"/>
  <c r="CA182" i="1" s="1"/>
  <c r="E182" i="1"/>
  <c r="F181" i="1"/>
  <c r="CG181" i="1" s="1"/>
  <c r="CA181" i="1" s="1"/>
  <c r="E181" i="1"/>
  <c r="D181" i="1"/>
  <c r="F180" i="1"/>
  <c r="CG180" i="1" s="1"/>
  <c r="CA180" i="1" s="1"/>
  <c r="E180" i="1"/>
  <c r="F179" i="1"/>
  <c r="CG179" i="1" s="1"/>
  <c r="CA179" i="1" s="1"/>
  <c r="E179" i="1"/>
  <c r="D179" i="1" s="1"/>
  <c r="F178" i="1"/>
  <c r="CG178" i="1" s="1"/>
  <c r="CA178" i="1" s="1"/>
  <c r="E178" i="1"/>
  <c r="F177" i="1"/>
  <c r="CG177" i="1" s="1"/>
  <c r="CA177" i="1" s="1"/>
  <c r="E177" i="1"/>
  <c r="F176" i="1"/>
  <c r="CG176" i="1" s="1"/>
  <c r="CA176" i="1" s="1"/>
  <c r="E176" i="1"/>
  <c r="F175" i="1"/>
  <c r="D175" i="1" s="1"/>
  <c r="E175" i="1"/>
  <c r="F174" i="1"/>
  <c r="E174" i="1"/>
  <c r="F173" i="1"/>
  <c r="E173" i="1"/>
  <c r="D173" i="1"/>
  <c r="F172" i="1"/>
  <c r="CG172" i="1" s="1"/>
  <c r="CA172" i="1" s="1"/>
  <c r="E172" i="1"/>
  <c r="D172" i="1"/>
  <c r="CJ172" i="1" s="1"/>
  <c r="CD172" i="1" s="1"/>
  <c r="F171" i="1"/>
  <c r="D171" i="1" s="1"/>
  <c r="E171" i="1"/>
  <c r="F170" i="1"/>
  <c r="E170" i="1"/>
  <c r="F169" i="1"/>
  <c r="CG169" i="1" s="1"/>
  <c r="CA169" i="1" s="1"/>
  <c r="E169" i="1"/>
  <c r="D169" i="1"/>
  <c r="F168" i="1"/>
  <c r="CG168" i="1" s="1"/>
  <c r="CA168" i="1" s="1"/>
  <c r="E168" i="1"/>
  <c r="D168" i="1"/>
  <c r="CJ168" i="1" s="1"/>
  <c r="CD168" i="1" s="1"/>
  <c r="F167" i="1"/>
  <c r="D167" i="1" s="1"/>
  <c r="E167" i="1"/>
  <c r="F166" i="1"/>
  <c r="CG166" i="1" s="1"/>
  <c r="CA166" i="1" s="1"/>
  <c r="E166" i="1"/>
  <c r="F165" i="1"/>
  <c r="CG165" i="1" s="1"/>
  <c r="CA165" i="1" s="1"/>
  <c r="E165" i="1"/>
  <c r="F164" i="1"/>
  <c r="CG164" i="1" s="1"/>
  <c r="CA164" i="1" s="1"/>
  <c r="E164" i="1"/>
  <c r="F163" i="1"/>
  <c r="CG163" i="1" s="1"/>
  <c r="CA163" i="1" s="1"/>
  <c r="E163" i="1"/>
  <c r="F162" i="1"/>
  <c r="D162" i="1" s="1"/>
  <c r="E162" i="1"/>
  <c r="CG161" i="1"/>
  <c r="CA161" i="1" s="1"/>
  <c r="F161" i="1"/>
  <c r="E161" i="1"/>
  <c r="D161" i="1" s="1"/>
  <c r="F160" i="1"/>
  <c r="CG160" i="1" s="1"/>
  <c r="CA160" i="1" s="1"/>
  <c r="E160" i="1"/>
  <c r="D160" i="1" s="1"/>
  <c r="F159" i="1"/>
  <c r="E159" i="1"/>
  <c r="CG158" i="1"/>
  <c r="CA158" i="1" s="1"/>
  <c r="F158" i="1"/>
  <c r="D158" i="1" s="1"/>
  <c r="E158" i="1"/>
  <c r="F157" i="1"/>
  <c r="CG157" i="1" s="1"/>
  <c r="CA157" i="1" s="1"/>
  <c r="E157" i="1"/>
  <c r="F156" i="1"/>
  <c r="CG156" i="1" s="1"/>
  <c r="CA156" i="1" s="1"/>
  <c r="E156" i="1"/>
  <c r="D156" i="1"/>
  <c r="F155" i="1"/>
  <c r="D155" i="1" s="1"/>
  <c r="CJ155" i="1" s="1"/>
  <c r="CD155" i="1" s="1"/>
  <c r="F154" i="1"/>
  <c r="CG154" i="1" s="1"/>
  <c r="CA154" i="1" s="1"/>
  <c r="E154" i="1"/>
  <c r="D154" i="1" s="1"/>
  <c r="F153" i="1"/>
  <c r="CG153" i="1" s="1"/>
  <c r="CA153" i="1" s="1"/>
  <c r="E153" i="1"/>
  <c r="D153" i="1" s="1"/>
  <c r="F152" i="1"/>
  <c r="CG152" i="1" s="1"/>
  <c r="CA152" i="1" s="1"/>
  <c r="E152" i="1"/>
  <c r="F151" i="1"/>
  <c r="CG151" i="1" s="1"/>
  <c r="CA151" i="1" s="1"/>
  <c r="E151" i="1"/>
  <c r="D151" i="1" s="1"/>
  <c r="CJ151" i="1" s="1"/>
  <c r="CD151" i="1" s="1"/>
  <c r="CA150" i="1"/>
  <c r="F150" i="1"/>
  <c r="CG150" i="1" s="1"/>
  <c r="E150" i="1"/>
  <c r="D150" i="1" s="1"/>
  <c r="CL150" i="1" s="1"/>
  <c r="CF150" i="1" s="1"/>
  <c r="F149" i="1"/>
  <c r="CG149" i="1" s="1"/>
  <c r="CA149" i="1" s="1"/>
  <c r="E149" i="1"/>
  <c r="D149" i="1" s="1"/>
  <c r="CJ149" i="1" s="1"/>
  <c r="CD149" i="1" s="1"/>
  <c r="F148" i="1"/>
  <c r="CG148" i="1" s="1"/>
  <c r="CA148" i="1" s="1"/>
  <c r="E148" i="1"/>
  <c r="D148" i="1"/>
  <c r="CI148" i="1" s="1"/>
  <c r="CC148" i="1" s="1"/>
  <c r="F147" i="1"/>
  <c r="CG147" i="1" s="1"/>
  <c r="CA147" i="1" s="1"/>
  <c r="E147" i="1"/>
  <c r="D147" i="1"/>
  <c r="F146" i="1"/>
  <c r="CG146" i="1" s="1"/>
  <c r="CA146" i="1" s="1"/>
  <c r="E146" i="1"/>
  <c r="F144" i="1"/>
  <c r="CG144" i="1" s="1"/>
  <c r="CA144" i="1" s="1"/>
  <c r="E144" i="1"/>
  <c r="D144" i="1" s="1"/>
  <c r="CI144" i="1" s="1"/>
  <c r="CC144" i="1" s="1"/>
  <c r="E138" i="1"/>
  <c r="D138" i="1"/>
  <c r="C138" i="1" s="1"/>
  <c r="E137" i="1"/>
  <c r="C137" i="1" s="1"/>
  <c r="D137" i="1"/>
  <c r="E136" i="1"/>
  <c r="D136" i="1"/>
  <c r="C136" i="1" s="1"/>
  <c r="E135" i="1"/>
  <c r="D135" i="1"/>
  <c r="O134" i="1"/>
  <c r="N134" i="1"/>
  <c r="M134" i="1"/>
  <c r="L134" i="1"/>
  <c r="K134" i="1"/>
  <c r="J134" i="1"/>
  <c r="I134" i="1"/>
  <c r="H134" i="1"/>
  <c r="G134" i="1"/>
  <c r="F134" i="1"/>
  <c r="E133" i="1"/>
  <c r="C133" i="1" s="1"/>
  <c r="D133" i="1"/>
  <c r="E132" i="1"/>
  <c r="D132" i="1"/>
  <c r="C132" i="1" s="1"/>
  <c r="E131" i="1"/>
  <c r="D131" i="1"/>
  <c r="C131" i="1"/>
  <c r="P126" i="1"/>
  <c r="O126" i="1"/>
  <c r="N126" i="1"/>
  <c r="M126" i="1"/>
  <c r="L126" i="1"/>
  <c r="K126" i="1"/>
  <c r="J126" i="1"/>
  <c r="I126" i="1"/>
  <c r="I127" i="1" s="1"/>
  <c r="H126" i="1"/>
  <c r="G126" i="1"/>
  <c r="F126" i="1"/>
  <c r="E125" i="1"/>
  <c r="D125" i="1"/>
  <c r="E124" i="1"/>
  <c r="D124" i="1"/>
  <c r="E123" i="1"/>
  <c r="D123" i="1"/>
  <c r="E122" i="1"/>
  <c r="D122" i="1"/>
  <c r="P121" i="1"/>
  <c r="P127" i="1" s="1"/>
  <c r="O121" i="1"/>
  <c r="N121" i="1"/>
  <c r="M121" i="1"/>
  <c r="L121" i="1"/>
  <c r="L127" i="1" s="1"/>
  <c r="K121" i="1"/>
  <c r="J121" i="1"/>
  <c r="I121" i="1"/>
  <c r="H121" i="1"/>
  <c r="H127" i="1" s="1"/>
  <c r="G121" i="1"/>
  <c r="F121" i="1"/>
  <c r="E120" i="1"/>
  <c r="D120" i="1"/>
  <c r="C120" i="1" s="1"/>
  <c r="E119" i="1"/>
  <c r="D119" i="1"/>
  <c r="C119" i="1"/>
  <c r="E118" i="1"/>
  <c r="D118" i="1"/>
  <c r="M113" i="1"/>
  <c r="L113" i="1"/>
  <c r="K113" i="1"/>
  <c r="J113" i="1"/>
  <c r="I113" i="1"/>
  <c r="H113" i="1"/>
  <c r="G113" i="1"/>
  <c r="F113" i="1"/>
  <c r="E112" i="1"/>
  <c r="D112" i="1"/>
  <c r="C112" i="1" s="1"/>
  <c r="E111" i="1"/>
  <c r="D111" i="1"/>
  <c r="C111" i="1" s="1"/>
  <c r="E110" i="1"/>
  <c r="C110" i="1" s="1"/>
  <c r="D110" i="1"/>
  <c r="E109" i="1"/>
  <c r="D109" i="1"/>
  <c r="C109" i="1" s="1"/>
  <c r="M108" i="1"/>
  <c r="M114" i="1" s="1"/>
  <c r="L108" i="1"/>
  <c r="K108" i="1"/>
  <c r="K114" i="1" s="1"/>
  <c r="J108" i="1"/>
  <c r="I108" i="1"/>
  <c r="I114" i="1" s="1"/>
  <c r="H108" i="1"/>
  <c r="G108" i="1"/>
  <c r="G114" i="1" s="1"/>
  <c r="F108" i="1"/>
  <c r="E107" i="1"/>
  <c r="D107" i="1"/>
  <c r="E106" i="1"/>
  <c r="D106" i="1"/>
  <c r="E105" i="1"/>
  <c r="D105" i="1"/>
  <c r="E101" i="1"/>
  <c r="D101" i="1"/>
  <c r="C101" i="1" s="1"/>
  <c r="E100" i="1"/>
  <c r="C100" i="1" s="1"/>
  <c r="D100" i="1"/>
  <c r="E99" i="1"/>
  <c r="D99" i="1"/>
  <c r="C99" i="1" s="1"/>
  <c r="E98" i="1"/>
  <c r="C98" i="1" s="1"/>
  <c r="D98" i="1"/>
  <c r="E97" i="1"/>
  <c r="D97" i="1"/>
  <c r="C97" i="1" s="1"/>
  <c r="E92" i="1"/>
  <c r="D92" i="1"/>
  <c r="C92" i="1"/>
  <c r="E91" i="1"/>
  <c r="D91" i="1"/>
  <c r="E90" i="1"/>
  <c r="D90" i="1"/>
  <c r="E89" i="1"/>
  <c r="D89" i="1"/>
  <c r="E88" i="1"/>
  <c r="D88" i="1"/>
  <c r="E87" i="1"/>
  <c r="D87" i="1"/>
  <c r="E82" i="1"/>
  <c r="D82" i="1"/>
  <c r="C82" i="1"/>
  <c r="E81" i="1"/>
  <c r="D81" i="1"/>
  <c r="C81" i="1" s="1"/>
  <c r="E80" i="1"/>
  <c r="D80" i="1"/>
  <c r="C80" i="1" s="1"/>
  <c r="E79" i="1"/>
  <c r="D79" i="1"/>
  <c r="C79" i="1" s="1"/>
  <c r="E78" i="1"/>
  <c r="C78" i="1" s="1"/>
  <c r="D78" i="1"/>
  <c r="E77" i="1"/>
  <c r="D77" i="1"/>
  <c r="C77" i="1" s="1"/>
  <c r="E72" i="1"/>
  <c r="C72" i="1" s="1"/>
  <c r="D72" i="1"/>
  <c r="E67" i="1"/>
  <c r="D67" i="1"/>
  <c r="C67" i="1" s="1"/>
  <c r="E66" i="1"/>
  <c r="C66" i="1" s="1"/>
  <c r="D66" i="1"/>
  <c r="E65" i="1"/>
  <c r="D65" i="1"/>
  <c r="C65" i="1" s="1"/>
  <c r="E64" i="1"/>
  <c r="D64" i="1"/>
  <c r="C64" i="1"/>
  <c r="E59" i="1"/>
  <c r="D59" i="1"/>
  <c r="E57" i="1"/>
  <c r="D57" i="1"/>
  <c r="E56" i="1"/>
  <c r="D56" i="1"/>
  <c r="E55" i="1"/>
  <c r="D55" i="1"/>
  <c r="CA50" i="1"/>
  <c r="C50" i="1"/>
  <c r="C44" i="1"/>
  <c r="CG44" i="1" s="1"/>
  <c r="CA44" i="1" s="1"/>
  <c r="O44" i="1" s="1"/>
  <c r="C43" i="1"/>
  <c r="CG43" i="1" s="1"/>
  <c r="CA43" i="1" s="1"/>
  <c r="O43" i="1" s="1"/>
  <c r="C42" i="1"/>
  <c r="CG42" i="1" s="1"/>
  <c r="CA42" i="1" s="1"/>
  <c r="O42" i="1" s="1"/>
  <c r="C41" i="1"/>
  <c r="CG41" i="1" s="1"/>
  <c r="CA41" i="1" s="1"/>
  <c r="O41" i="1" s="1"/>
  <c r="CA40" i="1"/>
  <c r="O40" i="1" s="1"/>
  <c r="C40" i="1"/>
  <c r="CG40" i="1" s="1"/>
  <c r="C39" i="1"/>
  <c r="CG39" i="1" s="1"/>
  <c r="CA39" i="1" s="1"/>
  <c r="O39" i="1" s="1"/>
  <c r="C38" i="1"/>
  <c r="CG38" i="1" s="1"/>
  <c r="CA38" i="1" s="1"/>
  <c r="O38" i="1" s="1"/>
  <c r="C37" i="1"/>
  <c r="CG37" i="1" s="1"/>
  <c r="CA37" i="1" s="1"/>
  <c r="O37" i="1" s="1"/>
  <c r="C36" i="1"/>
  <c r="CG36" i="1" s="1"/>
  <c r="CA36" i="1" s="1"/>
  <c r="O36" i="1" s="1"/>
  <c r="C35" i="1"/>
  <c r="CG35" i="1" s="1"/>
  <c r="N34" i="1"/>
  <c r="M34" i="1"/>
  <c r="L34" i="1"/>
  <c r="K34" i="1"/>
  <c r="J34" i="1"/>
  <c r="I34" i="1"/>
  <c r="H34" i="1"/>
  <c r="G34" i="1"/>
  <c r="C34" i="1" s="1"/>
  <c r="F34" i="1"/>
  <c r="E34" i="1"/>
  <c r="D34" i="1"/>
  <c r="CD20" i="1"/>
  <c r="C16" i="1"/>
  <c r="C15" i="1"/>
  <c r="CD14" i="1"/>
  <c r="C13" i="1"/>
  <c r="C12" i="1"/>
  <c r="CD12" i="1" s="1"/>
  <c r="C11" i="1"/>
  <c r="CD13" i="1" s="1"/>
  <c r="A5" i="1"/>
  <c r="A4" i="1"/>
  <c r="A3" i="1"/>
  <c r="A2" i="1"/>
  <c r="CK151" i="2" l="1"/>
  <c r="CE151" i="2" s="1"/>
  <c r="CJ151" i="2"/>
  <c r="CD151" i="2" s="1"/>
  <c r="CI151" i="2"/>
  <c r="CC151" i="2" s="1"/>
  <c r="CI252" i="1"/>
  <c r="CC252" i="1" s="1"/>
  <c r="CH252" i="1"/>
  <c r="CB252" i="1" s="1"/>
  <c r="AV252" i="1" s="1"/>
  <c r="CI267" i="1"/>
  <c r="CC267" i="1" s="1"/>
  <c r="CG267" i="1"/>
  <c r="CA267" i="1" s="1"/>
  <c r="C267" i="1"/>
  <c r="C134" i="1"/>
  <c r="D170" i="1"/>
  <c r="CG199" i="1"/>
  <c r="CA199" i="1" s="1"/>
  <c r="C228" i="1"/>
  <c r="C123" i="2"/>
  <c r="C126" i="2" s="1"/>
  <c r="CG199" i="2"/>
  <c r="CA199" i="2" s="1"/>
  <c r="CH199" i="2"/>
  <c r="CB199" i="2" s="1"/>
  <c r="CH253" i="2"/>
  <c r="CB253" i="2" s="1"/>
  <c r="CI253" i="2"/>
  <c r="CC253" i="2" s="1"/>
  <c r="C57" i="1"/>
  <c r="C88" i="1"/>
  <c r="F127" i="1"/>
  <c r="D152" i="1"/>
  <c r="CG170" i="1"/>
  <c r="CA170" i="1" s="1"/>
  <c r="CH246" i="1"/>
  <c r="CB246" i="1" s="1"/>
  <c r="CI246" i="1"/>
  <c r="CC246" i="1" s="1"/>
  <c r="E134" i="2"/>
  <c r="D144" i="2"/>
  <c r="CG176" i="2"/>
  <c r="CA176" i="2" s="1"/>
  <c r="D176" i="2"/>
  <c r="CI176" i="2" s="1"/>
  <c r="CC176" i="2" s="1"/>
  <c r="CG177" i="2"/>
  <c r="CA177" i="2" s="1"/>
  <c r="CG191" i="2"/>
  <c r="CA191" i="2" s="1"/>
  <c r="CH191" i="2"/>
  <c r="CB191" i="2" s="1"/>
  <c r="CG204" i="2"/>
  <c r="CA204" i="2" s="1"/>
  <c r="CH204" i="2"/>
  <c r="CB204" i="2" s="1"/>
  <c r="CG214" i="2"/>
  <c r="CA214" i="2" s="1"/>
  <c r="CH214" i="2"/>
  <c r="CB214" i="2" s="1"/>
  <c r="CI219" i="3"/>
  <c r="CC219" i="3" s="1"/>
  <c r="CJ219" i="3"/>
  <c r="CD219" i="3" s="1"/>
  <c r="CL219" i="3"/>
  <c r="CF219" i="3" s="1"/>
  <c r="CK219" i="3"/>
  <c r="CE219" i="3" s="1"/>
  <c r="CL165" i="3"/>
  <c r="CF165" i="3" s="1"/>
  <c r="CI165" i="3"/>
  <c r="CC165" i="3" s="1"/>
  <c r="CK165" i="3"/>
  <c r="CE165" i="3" s="1"/>
  <c r="CJ156" i="3"/>
  <c r="CD156" i="3" s="1"/>
  <c r="CH156" i="3"/>
  <c r="CB156" i="3" s="1"/>
  <c r="AU156" i="3" s="1"/>
  <c r="CI156" i="3"/>
  <c r="CC156" i="3" s="1"/>
  <c r="CK156" i="3"/>
  <c r="CE156" i="3" s="1"/>
  <c r="CH193" i="1"/>
  <c r="CB193" i="1" s="1"/>
  <c r="CG193" i="1"/>
  <c r="CA193" i="1" s="1"/>
  <c r="CH221" i="1"/>
  <c r="CB221" i="1" s="1"/>
  <c r="CG221" i="1"/>
  <c r="CA221" i="1" s="1"/>
  <c r="CJ267" i="1"/>
  <c r="CD267" i="1" s="1"/>
  <c r="CA101" i="1"/>
  <c r="M127" i="1"/>
  <c r="D188" i="1"/>
  <c r="CH188" i="1"/>
  <c r="CB188" i="1" s="1"/>
  <c r="CG200" i="1"/>
  <c r="CA200" i="1" s="1"/>
  <c r="CH201" i="1"/>
  <c r="CB201" i="1" s="1"/>
  <c r="CG224" i="1"/>
  <c r="CA224" i="1" s="1"/>
  <c r="C230" i="1"/>
  <c r="D108" i="2"/>
  <c r="D114" i="2" s="1"/>
  <c r="D127" i="2"/>
  <c r="C138" i="2"/>
  <c r="D172" i="2"/>
  <c r="CG195" i="2"/>
  <c r="CA195" i="2" s="1"/>
  <c r="D195" i="2"/>
  <c r="CI195" i="2" s="1"/>
  <c r="CC195" i="2" s="1"/>
  <c r="CG202" i="2"/>
  <c r="CA202" i="2" s="1"/>
  <c r="CH202" i="2"/>
  <c r="CB202" i="2" s="1"/>
  <c r="AU171" i="3"/>
  <c r="CI258" i="3"/>
  <c r="CC258" i="3" s="1"/>
  <c r="CH258" i="3"/>
  <c r="CB258" i="3" s="1"/>
  <c r="C55" i="1"/>
  <c r="C90" i="1"/>
  <c r="C106" i="1"/>
  <c r="F114" i="1"/>
  <c r="J114" i="1"/>
  <c r="J127" i="1"/>
  <c r="N127" i="1"/>
  <c r="C122" i="1"/>
  <c r="C124" i="1"/>
  <c r="D134" i="1"/>
  <c r="D164" i="1"/>
  <c r="D189" i="1"/>
  <c r="CJ189" i="1" s="1"/>
  <c r="CD189" i="1" s="1"/>
  <c r="CG189" i="1"/>
  <c r="CA189" i="1" s="1"/>
  <c r="D193" i="1"/>
  <c r="CJ193" i="1" s="1"/>
  <c r="CD193" i="1" s="1"/>
  <c r="CG203" i="1"/>
  <c r="CA203" i="1" s="1"/>
  <c r="CG204" i="1"/>
  <c r="CA204" i="1" s="1"/>
  <c r="CH205" i="1"/>
  <c r="CB205" i="1" s="1"/>
  <c r="AX205" i="1" s="1"/>
  <c r="CK216" i="1"/>
  <c r="CE216" i="1" s="1"/>
  <c r="D224" i="1"/>
  <c r="D244" i="1"/>
  <c r="CD11" i="1"/>
  <c r="C56" i="1"/>
  <c r="C59" i="1"/>
  <c r="C87" i="1"/>
  <c r="C89" i="1"/>
  <c r="C91" i="1"/>
  <c r="C107" i="1"/>
  <c r="H114" i="1"/>
  <c r="L114" i="1"/>
  <c r="E121" i="1"/>
  <c r="G127" i="1"/>
  <c r="K127" i="1"/>
  <c r="O127" i="1"/>
  <c r="C123" i="1"/>
  <c r="C125" i="1"/>
  <c r="CL148" i="1"/>
  <c r="CF148" i="1" s="1"/>
  <c r="D157" i="1"/>
  <c r="CK157" i="1" s="1"/>
  <c r="CE157" i="1" s="1"/>
  <c r="CG162" i="1"/>
  <c r="CA162" i="1" s="1"/>
  <c r="D165" i="1"/>
  <c r="D177" i="1"/>
  <c r="D200" i="1"/>
  <c r="CK200" i="1" s="1"/>
  <c r="CE200" i="1" s="1"/>
  <c r="D201" i="1"/>
  <c r="CK201" i="1" s="1"/>
  <c r="CE201" i="1" s="1"/>
  <c r="CG208" i="1"/>
  <c r="CA208" i="1" s="1"/>
  <c r="CH209" i="1"/>
  <c r="CB209" i="1" s="1"/>
  <c r="D221" i="1"/>
  <c r="CH267" i="1"/>
  <c r="CB267" i="1" s="1"/>
  <c r="C34" i="2"/>
  <c r="C72" i="2"/>
  <c r="C87" i="2"/>
  <c r="C89" i="2"/>
  <c r="E108" i="2"/>
  <c r="C111" i="2"/>
  <c r="F114" i="2"/>
  <c r="J114" i="2"/>
  <c r="C119" i="2"/>
  <c r="D146" i="2"/>
  <c r="D148" i="2"/>
  <c r="CI148" i="2" s="1"/>
  <c r="CC148" i="2" s="1"/>
  <c r="D153" i="2"/>
  <c r="D158" i="2"/>
  <c r="D160" i="2"/>
  <c r="D162" i="2"/>
  <c r="CI162" i="2" s="1"/>
  <c r="CC162" i="2" s="1"/>
  <c r="D181" i="2"/>
  <c r="CG181" i="2"/>
  <c r="CA181" i="2" s="1"/>
  <c r="CG190" i="2"/>
  <c r="CA190" i="2" s="1"/>
  <c r="D190" i="2"/>
  <c r="CI190" i="2" s="1"/>
  <c r="CC190" i="2" s="1"/>
  <c r="D196" i="2"/>
  <c r="CI196" i="2" s="1"/>
  <c r="CC196" i="2" s="1"/>
  <c r="CH222" i="2"/>
  <c r="CB222" i="2" s="1"/>
  <c r="CG222" i="2"/>
  <c r="CA222" i="2" s="1"/>
  <c r="AV253" i="2"/>
  <c r="AX192" i="3"/>
  <c r="AU160" i="3"/>
  <c r="O127" i="2"/>
  <c r="CG170" i="2"/>
  <c r="CA170" i="2" s="1"/>
  <c r="D170" i="2"/>
  <c r="CI170" i="2" s="1"/>
  <c r="CC170" i="2" s="1"/>
  <c r="CG189" i="2"/>
  <c r="CA189" i="2" s="1"/>
  <c r="D189" i="2"/>
  <c r="CG196" i="2"/>
  <c r="CA196" i="2" s="1"/>
  <c r="CH196" i="2"/>
  <c r="CB196" i="2" s="1"/>
  <c r="CG213" i="2"/>
  <c r="CA213" i="2" s="1"/>
  <c r="CH213" i="2"/>
  <c r="CB213" i="2" s="1"/>
  <c r="CH218" i="2"/>
  <c r="CB218" i="2" s="1"/>
  <c r="CG218" i="2"/>
  <c r="CA218" i="2" s="1"/>
  <c r="CI245" i="2"/>
  <c r="CC245" i="2" s="1"/>
  <c r="CI256" i="2"/>
  <c r="CC256" i="2" s="1"/>
  <c r="CH256" i="2"/>
  <c r="CB256" i="2" s="1"/>
  <c r="AV256" i="2" s="1"/>
  <c r="CL146" i="3"/>
  <c r="CF146" i="3" s="1"/>
  <c r="CK146" i="3"/>
  <c r="CE146" i="3" s="1"/>
  <c r="CO144" i="3"/>
  <c r="AU144" i="3" s="1"/>
  <c r="CJ146" i="3"/>
  <c r="CD146" i="3" s="1"/>
  <c r="CI146" i="3"/>
  <c r="CC146" i="3" s="1"/>
  <c r="CH146" i="3"/>
  <c r="CB146" i="3" s="1"/>
  <c r="D168" i="2"/>
  <c r="CH168" i="2" s="1"/>
  <c r="CB168" i="2" s="1"/>
  <c r="D174" i="2"/>
  <c r="CL212" i="2"/>
  <c r="CF212" i="2" s="1"/>
  <c r="CH246" i="2"/>
  <c r="CB246" i="2" s="1"/>
  <c r="C279" i="2"/>
  <c r="AX206" i="3"/>
  <c r="AX196" i="3"/>
  <c r="AU154" i="3"/>
  <c r="AU150" i="3"/>
  <c r="AU179" i="3"/>
  <c r="AU153" i="3"/>
  <c r="AU167" i="3"/>
  <c r="AU159" i="3"/>
  <c r="CL162" i="3"/>
  <c r="CF162" i="3" s="1"/>
  <c r="AU162" i="3" s="1"/>
  <c r="AU158" i="3"/>
  <c r="AW230" i="4"/>
  <c r="AW206" i="4"/>
  <c r="AW206" i="13" s="1"/>
  <c r="AW214" i="4"/>
  <c r="CH261" i="3"/>
  <c r="CB261" i="3" s="1"/>
  <c r="AV261" i="3" s="1"/>
  <c r="CI261" i="3"/>
  <c r="CC261" i="3" s="1"/>
  <c r="D127" i="3"/>
  <c r="C135" i="1"/>
  <c r="D159" i="1"/>
  <c r="D174" i="1"/>
  <c r="CI174" i="1" s="1"/>
  <c r="CC174" i="1" s="1"/>
  <c r="D199" i="1"/>
  <c r="CK199" i="1" s="1"/>
  <c r="CE199" i="1" s="1"/>
  <c r="D203" i="1"/>
  <c r="CK203" i="1" s="1"/>
  <c r="CE203" i="1" s="1"/>
  <c r="D207" i="1"/>
  <c r="CK207" i="1" s="1"/>
  <c r="CE207" i="1" s="1"/>
  <c r="D211" i="1"/>
  <c r="CK211" i="1" s="1"/>
  <c r="CE211" i="1" s="1"/>
  <c r="C229" i="1"/>
  <c r="C258" i="1"/>
  <c r="CI258" i="1" s="1"/>
  <c r="CC258" i="1" s="1"/>
  <c r="C259" i="1"/>
  <c r="CI259" i="1" s="1"/>
  <c r="CC259" i="1" s="1"/>
  <c r="C261" i="1"/>
  <c r="C271" i="1"/>
  <c r="CK271" i="1" s="1"/>
  <c r="CE271" i="1" s="1"/>
  <c r="CD13" i="2"/>
  <c r="CD14" i="2"/>
  <c r="C55" i="2"/>
  <c r="C67" i="2"/>
  <c r="C77" i="2"/>
  <c r="C88" i="2"/>
  <c r="C99" i="2"/>
  <c r="C101" i="2"/>
  <c r="CA101" i="2" s="1"/>
  <c r="E113" i="2"/>
  <c r="E121" i="2"/>
  <c r="I127" i="2"/>
  <c r="M127" i="2"/>
  <c r="C122" i="2"/>
  <c r="C131" i="2"/>
  <c r="C134" i="2" s="1"/>
  <c r="D171" i="2"/>
  <c r="D178" i="2"/>
  <c r="CH178" i="2" s="1"/>
  <c r="CB178" i="2" s="1"/>
  <c r="D199" i="2"/>
  <c r="CJ199" i="2" s="1"/>
  <c r="CD199" i="2" s="1"/>
  <c r="D202" i="2"/>
  <c r="CK202" i="2" s="1"/>
  <c r="CE202" i="2" s="1"/>
  <c r="D204" i="2"/>
  <c r="CH205" i="2"/>
  <c r="CB205" i="2" s="1"/>
  <c r="CH206" i="2"/>
  <c r="CB206" i="2" s="1"/>
  <c r="CH207" i="2"/>
  <c r="CB207" i="2" s="1"/>
  <c r="D213" i="2"/>
  <c r="CJ213" i="2" s="1"/>
  <c r="CD213" i="2" s="1"/>
  <c r="D214" i="2"/>
  <c r="CK214" i="2" s="1"/>
  <c r="CE214" i="2" s="1"/>
  <c r="D218" i="2"/>
  <c r="D222" i="2"/>
  <c r="D224" i="2"/>
  <c r="C236" i="2"/>
  <c r="C257" i="2"/>
  <c r="C259" i="2"/>
  <c r="CH259" i="2" s="1"/>
  <c r="CB259" i="2" s="1"/>
  <c r="C268" i="2"/>
  <c r="C270" i="2"/>
  <c r="CG270" i="2" s="1"/>
  <c r="CA270" i="2" s="1"/>
  <c r="C272" i="2"/>
  <c r="C274" i="2"/>
  <c r="AV245" i="3"/>
  <c r="AX193" i="3"/>
  <c r="AV259" i="3"/>
  <c r="AU149" i="3"/>
  <c r="AU172" i="3"/>
  <c r="AU170" i="3"/>
  <c r="AU168" i="3"/>
  <c r="AU157" i="3"/>
  <c r="CJ162" i="3"/>
  <c r="CD162" i="3" s="1"/>
  <c r="AW227" i="4"/>
  <c r="AW208" i="4"/>
  <c r="CH257" i="3"/>
  <c r="CB257" i="3" s="1"/>
  <c r="AV257" i="3" s="1"/>
  <c r="CI257" i="3"/>
  <c r="CC257" i="3" s="1"/>
  <c r="CK169" i="3"/>
  <c r="CE169" i="3" s="1"/>
  <c r="CJ169" i="3"/>
  <c r="CD169" i="3" s="1"/>
  <c r="AT186" i="4"/>
  <c r="AX222" i="3"/>
  <c r="AV248" i="3"/>
  <c r="AX210" i="3"/>
  <c r="AX195" i="3"/>
  <c r="AU176" i="3"/>
  <c r="AU151" i="3"/>
  <c r="AU181" i="3"/>
  <c r="AU177" i="3"/>
  <c r="AU169" i="3"/>
  <c r="AU178" i="3"/>
  <c r="AU166" i="3"/>
  <c r="AU163" i="3"/>
  <c r="AU161" i="3"/>
  <c r="AT177" i="4"/>
  <c r="AW213" i="4"/>
  <c r="AW218" i="4"/>
  <c r="CK216" i="3"/>
  <c r="CE216" i="3" s="1"/>
  <c r="AX216" i="3" s="1"/>
  <c r="CJ216" i="3"/>
  <c r="CD216" i="3" s="1"/>
  <c r="AT159" i="4"/>
  <c r="AW217" i="4"/>
  <c r="AT160" i="4"/>
  <c r="AT160" i="13" s="1"/>
  <c r="AW197" i="4"/>
  <c r="B317" i="4"/>
  <c r="AT158" i="4"/>
  <c r="AW231" i="4"/>
  <c r="C114" i="3"/>
  <c r="A308" i="3" s="1"/>
  <c r="CI189" i="3"/>
  <c r="CC189" i="3" s="1"/>
  <c r="CL189" i="3"/>
  <c r="CF189" i="3" s="1"/>
  <c r="CK189" i="3"/>
  <c r="CE189" i="3" s="1"/>
  <c r="CJ189" i="3"/>
  <c r="CD189" i="3" s="1"/>
  <c r="CM186" i="3"/>
  <c r="CO186" i="3" s="1"/>
  <c r="AX186" i="3" s="1"/>
  <c r="AV260" i="3"/>
  <c r="AX221" i="3"/>
  <c r="CG272" i="3"/>
  <c r="CA272" i="3" s="1"/>
  <c r="CJ272" i="3"/>
  <c r="CD272" i="3" s="1"/>
  <c r="CH272" i="3"/>
  <c r="CB272" i="3" s="1"/>
  <c r="CI272" i="3"/>
  <c r="CC272" i="3" s="1"/>
  <c r="AX269" i="3"/>
  <c r="AX217" i="3"/>
  <c r="AX213" i="3"/>
  <c r="AX209" i="3"/>
  <c r="CL205" i="3"/>
  <c r="CF205" i="3" s="1"/>
  <c r="CI205" i="3"/>
  <c r="CC205" i="3" s="1"/>
  <c r="CK205" i="3"/>
  <c r="CE205" i="3" s="1"/>
  <c r="CJ205" i="3"/>
  <c r="CD205" i="3" s="1"/>
  <c r="CI188" i="3"/>
  <c r="CC188" i="3" s="1"/>
  <c r="CL188" i="3"/>
  <c r="CF188" i="3" s="1"/>
  <c r="CK188" i="3"/>
  <c r="CE188" i="3" s="1"/>
  <c r="CJ188" i="3"/>
  <c r="CD188" i="3" s="1"/>
  <c r="CL200" i="3"/>
  <c r="CF200" i="3" s="1"/>
  <c r="CJ200" i="3"/>
  <c r="CD200" i="3" s="1"/>
  <c r="CI200" i="3"/>
  <c r="CC200" i="3" s="1"/>
  <c r="CK200" i="3"/>
  <c r="CE200" i="3" s="1"/>
  <c r="AU173" i="3"/>
  <c r="D114" i="3"/>
  <c r="AX224" i="3"/>
  <c r="AX212" i="3"/>
  <c r="AU174" i="3"/>
  <c r="CL202" i="3"/>
  <c r="CF202" i="3" s="1"/>
  <c r="CJ202" i="3"/>
  <c r="CD202" i="3" s="1"/>
  <c r="CI202" i="3"/>
  <c r="CC202" i="3" s="1"/>
  <c r="AX202" i="3" s="1"/>
  <c r="CK202" i="3"/>
  <c r="CE202" i="3" s="1"/>
  <c r="CG273" i="3"/>
  <c r="CA273" i="3" s="1"/>
  <c r="CJ273" i="3"/>
  <c r="CD273" i="3" s="1"/>
  <c r="CH273" i="3"/>
  <c r="CB273" i="3" s="1"/>
  <c r="CI273" i="3"/>
  <c r="CC273" i="3" s="1"/>
  <c r="CL201" i="3"/>
  <c r="CF201" i="3" s="1"/>
  <c r="CJ201" i="3"/>
  <c r="CD201" i="3" s="1"/>
  <c r="CI201" i="3"/>
  <c r="CC201" i="3" s="1"/>
  <c r="AX201" i="3" s="1"/>
  <c r="CK201" i="3"/>
  <c r="CE201" i="3" s="1"/>
  <c r="CL197" i="3"/>
  <c r="CF197" i="3" s="1"/>
  <c r="CJ197" i="3"/>
  <c r="CD197" i="3" s="1"/>
  <c r="CI197" i="3"/>
  <c r="CC197" i="3" s="1"/>
  <c r="AX197" i="3" s="1"/>
  <c r="CK197" i="3"/>
  <c r="CE197" i="3" s="1"/>
  <c r="AX267" i="3"/>
  <c r="AX220" i="3"/>
  <c r="AX219" i="3"/>
  <c r="AX268" i="3"/>
  <c r="AX208" i="3"/>
  <c r="CI191" i="3"/>
  <c r="CC191" i="3" s="1"/>
  <c r="AX191" i="3" s="1"/>
  <c r="CL191" i="3"/>
  <c r="CF191" i="3" s="1"/>
  <c r="CK191" i="3"/>
  <c r="CE191" i="3" s="1"/>
  <c r="CJ191" i="3"/>
  <c r="CD191" i="3" s="1"/>
  <c r="AV256" i="3"/>
  <c r="AX223" i="3"/>
  <c r="CG274" i="3"/>
  <c r="CA274" i="3" s="1"/>
  <c r="CJ274" i="3"/>
  <c r="CD274" i="3" s="1"/>
  <c r="CH274" i="3"/>
  <c r="CB274" i="3" s="1"/>
  <c r="CI274" i="3"/>
  <c r="CC274" i="3" s="1"/>
  <c r="AX271" i="3"/>
  <c r="AX270" i="3"/>
  <c r="AX218" i="3"/>
  <c r="AX215" i="3"/>
  <c r="AX211" i="3"/>
  <c r="AX207" i="3"/>
  <c r="CL198" i="3"/>
  <c r="CF198" i="3" s="1"/>
  <c r="CJ198" i="3"/>
  <c r="CD198" i="3" s="1"/>
  <c r="CI198" i="3"/>
  <c r="CC198" i="3" s="1"/>
  <c r="CK198" i="3"/>
  <c r="CE198" i="3" s="1"/>
  <c r="AX188" i="3"/>
  <c r="CL204" i="3"/>
  <c r="CF204" i="3" s="1"/>
  <c r="CJ204" i="3"/>
  <c r="CD204" i="3" s="1"/>
  <c r="CI204" i="3"/>
  <c r="CC204" i="3" s="1"/>
  <c r="CK204" i="3"/>
  <c r="CE204" i="3" s="1"/>
  <c r="CI190" i="3"/>
  <c r="CC190" i="3" s="1"/>
  <c r="CL190" i="3"/>
  <c r="CF190" i="3" s="1"/>
  <c r="CK190" i="3"/>
  <c r="CE190" i="3" s="1"/>
  <c r="CJ190" i="3"/>
  <c r="CD190" i="3" s="1"/>
  <c r="CL203" i="3"/>
  <c r="CF203" i="3" s="1"/>
  <c r="CJ203" i="3"/>
  <c r="CD203" i="3" s="1"/>
  <c r="CI203" i="3"/>
  <c r="CC203" i="3" s="1"/>
  <c r="CK203" i="3"/>
  <c r="CE203" i="3" s="1"/>
  <c r="AU175" i="3"/>
  <c r="CA35" i="2"/>
  <c r="O35" i="2" s="1"/>
  <c r="D134" i="2"/>
  <c r="CL146" i="2"/>
  <c r="CF146" i="2" s="1"/>
  <c r="CH146" i="2"/>
  <c r="CB146" i="2" s="1"/>
  <c r="CI146" i="2"/>
  <c r="CC146" i="2" s="1"/>
  <c r="CL147" i="2"/>
  <c r="CF147" i="2" s="1"/>
  <c r="CH147" i="2"/>
  <c r="CB147" i="2" s="1"/>
  <c r="CI147" i="2"/>
  <c r="CC147" i="2" s="1"/>
  <c r="CH148" i="2"/>
  <c r="CB148" i="2" s="1"/>
  <c r="CK149" i="2"/>
  <c r="CE149" i="2" s="1"/>
  <c r="CI149" i="2"/>
  <c r="CC149" i="2" s="1"/>
  <c r="CJ149" i="2"/>
  <c r="CD149" i="2" s="1"/>
  <c r="CK152" i="2"/>
  <c r="CE152" i="2" s="1"/>
  <c r="CJ152" i="2"/>
  <c r="CD152" i="2" s="1"/>
  <c r="CL152" i="2"/>
  <c r="CF152" i="2" s="1"/>
  <c r="CH152" i="2"/>
  <c r="CB152" i="2" s="1"/>
  <c r="CG165" i="2"/>
  <c r="CA165" i="2" s="1"/>
  <c r="D165" i="2"/>
  <c r="CJ174" i="2"/>
  <c r="CD174" i="2" s="1"/>
  <c r="CL174" i="2"/>
  <c r="CF174" i="2" s="1"/>
  <c r="CK174" i="2"/>
  <c r="CE174" i="2" s="1"/>
  <c r="CJ179" i="2"/>
  <c r="CD179" i="2" s="1"/>
  <c r="CL179" i="2"/>
  <c r="CF179" i="2" s="1"/>
  <c r="CH179" i="2"/>
  <c r="CB179" i="2" s="1"/>
  <c r="AU179" i="2" s="1"/>
  <c r="CI179" i="2"/>
  <c r="CC179" i="2" s="1"/>
  <c r="CK179" i="2"/>
  <c r="CE179" i="2" s="1"/>
  <c r="CJ186" i="2"/>
  <c r="CD186" i="2" s="1"/>
  <c r="CL186" i="2"/>
  <c r="CF186" i="2" s="1"/>
  <c r="CI186" i="2"/>
  <c r="CC186" i="2" s="1"/>
  <c r="CK186" i="2"/>
  <c r="CE186" i="2" s="1"/>
  <c r="C105" i="2"/>
  <c r="C108" i="2" s="1"/>
  <c r="H127" i="2"/>
  <c r="L127" i="2"/>
  <c r="P127" i="2"/>
  <c r="E126" i="2"/>
  <c r="E127" i="2" s="1"/>
  <c r="C137" i="2"/>
  <c r="CJ144" i="2"/>
  <c r="CD144" i="2" s="1"/>
  <c r="CK144" i="2"/>
  <c r="CE144" i="2" s="1"/>
  <c r="CI144" i="2"/>
  <c r="CC144" i="2" s="1"/>
  <c r="CH149" i="2"/>
  <c r="CB149" i="2" s="1"/>
  <c r="CI152" i="2"/>
  <c r="CC152" i="2" s="1"/>
  <c r="CG164" i="2"/>
  <c r="CA164" i="2" s="1"/>
  <c r="D164" i="2"/>
  <c r="CL168" i="2"/>
  <c r="CF168" i="2" s="1"/>
  <c r="CJ172" i="2"/>
  <c r="CD172" i="2" s="1"/>
  <c r="CL172" i="2"/>
  <c r="CF172" i="2" s="1"/>
  <c r="CH172" i="2"/>
  <c r="CB172" i="2" s="1"/>
  <c r="CI172" i="2"/>
  <c r="CC172" i="2" s="1"/>
  <c r="CK172" i="2"/>
  <c r="CE172" i="2" s="1"/>
  <c r="CI174" i="2"/>
  <c r="CC174" i="2" s="1"/>
  <c r="CI261" i="2"/>
  <c r="CC261" i="2" s="1"/>
  <c r="CJ146" i="2"/>
  <c r="CD146" i="2" s="1"/>
  <c r="AU146" i="2" s="1"/>
  <c r="CJ147" i="2"/>
  <c r="CD147" i="2" s="1"/>
  <c r="CL149" i="2"/>
  <c r="CF149" i="2" s="1"/>
  <c r="CK153" i="2"/>
  <c r="CE153" i="2" s="1"/>
  <c r="CI153" i="2"/>
  <c r="CC153" i="2" s="1"/>
  <c r="CJ153" i="2"/>
  <c r="CD153" i="2" s="1"/>
  <c r="CK154" i="2"/>
  <c r="CE154" i="2" s="1"/>
  <c r="CH154" i="2"/>
  <c r="CB154" i="2" s="1"/>
  <c r="AU154" i="2" s="1"/>
  <c r="CI154" i="2"/>
  <c r="CC154" i="2" s="1"/>
  <c r="CL154" i="2"/>
  <c r="CF154" i="2" s="1"/>
  <c r="CG163" i="2"/>
  <c r="CA163" i="2" s="1"/>
  <c r="D163" i="2"/>
  <c r="CJ167" i="2"/>
  <c r="CD167" i="2" s="1"/>
  <c r="CL167" i="2"/>
  <c r="CF167" i="2" s="1"/>
  <c r="CH167" i="2"/>
  <c r="CB167" i="2" s="1"/>
  <c r="CK167" i="2"/>
  <c r="CE167" i="2" s="1"/>
  <c r="CI167" i="2"/>
  <c r="CC167" i="2" s="1"/>
  <c r="CJ171" i="2"/>
  <c r="CD171" i="2" s="1"/>
  <c r="CL171" i="2"/>
  <c r="CF171" i="2" s="1"/>
  <c r="CH171" i="2"/>
  <c r="CB171" i="2" s="1"/>
  <c r="CK171" i="2"/>
  <c r="CE171" i="2" s="1"/>
  <c r="CI171" i="2"/>
  <c r="CC171" i="2" s="1"/>
  <c r="CL178" i="2"/>
  <c r="CF178" i="2" s="1"/>
  <c r="CJ182" i="2"/>
  <c r="CD182" i="2" s="1"/>
  <c r="CL182" i="2"/>
  <c r="CF182" i="2" s="1"/>
  <c r="CH182" i="2"/>
  <c r="CB182" i="2" s="1"/>
  <c r="CI182" i="2"/>
  <c r="CC182" i="2" s="1"/>
  <c r="CK182" i="2"/>
  <c r="CE182" i="2" s="1"/>
  <c r="CG188" i="2"/>
  <c r="CA188" i="2" s="1"/>
  <c r="CH188" i="2"/>
  <c r="CB188" i="2" s="1"/>
  <c r="D188" i="2"/>
  <c r="CK201" i="2"/>
  <c r="CE201" i="2" s="1"/>
  <c r="CL201" i="2"/>
  <c r="CF201" i="2" s="1"/>
  <c r="CI201" i="2"/>
  <c r="CC201" i="2" s="1"/>
  <c r="CJ201" i="2"/>
  <c r="CD201" i="2" s="1"/>
  <c r="CI247" i="2"/>
  <c r="CC247" i="2" s="1"/>
  <c r="AV247" i="2" s="1"/>
  <c r="CH247" i="2"/>
  <c r="CB247" i="2" s="1"/>
  <c r="C109" i="2"/>
  <c r="C112" i="2"/>
  <c r="C118" i="2"/>
  <c r="C121" i="2" s="1"/>
  <c r="CK146" i="2"/>
  <c r="CE146" i="2" s="1"/>
  <c r="CK147" i="2"/>
  <c r="CE147" i="2" s="1"/>
  <c r="CK148" i="2"/>
  <c r="CE148" i="2" s="1"/>
  <c r="CK150" i="2"/>
  <c r="CE150" i="2" s="1"/>
  <c r="CH150" i="2"/>
  <c r="CB150" i="2" s="1"/>
  <c r="CI150" i="2"/>
  <c r="CC150" i="2" s="1"/>
  <c r="CL150" i="2"/>
  <c r="CF150" i="2" s="1"/>
  <c r="CG166" i="2"/>
  <c r="CA166" i="2" s="1"/>
  <c r="D166" i="2"/>
  <c r="CG167" i="2"/>
  <c r="CA167" i="2" s="1"/>
  <c r="CJ169" i="2"/>
  <c r="CD169" i="2" s="1"/>
  <c r="CL169" i="2"/>
  <c r="CF169" i="2" s="1"/>
  <c r="CH169" i="2"/>
  <c r="CB169" i="2" s="1"/>
  <c r="CI169" i="2"/>
  <c r="CC169" i="2" s="1"/>
  <c r="CK169" i="2"/>
  <c r="CE169" i="2" s="1"/>
  <c r="CG171" i="2"/>
  <c r="CA171" i="2" s="1"/>
  <c r="CJ173" i="2"/>
  <c r="CD173" i="2" s="1"/>
  <c r="CL173" i="2"/>
  <c r="CF173" i="2" s="1"/>
  <c r="CK173" i="2"/>
  <c r="CE173" i="2" s="1"/>
  <c r="CI173" i="2"/>
  <c r="CC173" i="2" s="1"/>
  <c r="CJ175" i="2"/>
  <c r="CD175" i="2" s="1"/>
  <c r="CL175" i="2"/>
  <c r="CF175" i="2" s="1"/>
  <c r="CI175" i="2"/>
  <c r="CC175" i="2" s="1"/>
  <c r="CJ177" i="2"/>
  <c r="CD177" i="2" s="1"/>
  <c r="CL177" i="2"/>
  <c r="CF177" i="2" s="1"/>
  <c r="CH177" i="2"/>
  <c r="CB177" i="2" s="1"/>
  <c r="CK177" i="2"/>
  <c r="CE177" i="2" s="1"/>
  <c r="CI177" i="2"/>
  <c r="CC177" i="2" s="1"/>
  <c r="CJ181" i="2"/>
  <c r="CD181" i="2" s="1"/>
  <c r="CL181" i="2"/>
  <c r="CF181" i="2" s="1"/>
  <c r="CH181" i="2"/>
  <c r="CB181" i="2" s="1"/>
  <c r="CK181" i="2"/>
  <c r="CE181" i="2" s="1"/>
  <c r="CI181" i="2"/>
  <c r="CC181" i="2" s="1"/>
  <c r="CJ189" i="2"/>
  <c r="CD189" i="2" s="1"/>
  <c r="CK189" i="2"/>
  <c r="CE189" i="2" s="1"/>
  <c r="CL189" i="2"/>
  <c r="CF189" i="2" s="1"/>
  <c r="CI189" i="2"/>
  <c r="CC189" i="2" s="1"/>
  <c r="CJ193" i="2"/>
  <c r="CD193" i="2" s="1"/>
  <c r="CK193" i="2"/>
  <c r="CE193" i="2" s="1"/>
  <c r="CL193" i="2"/>
  <c r="CF193" i="2" s="1"/>
  <c r="CI193" i="2"/>
  <c r="CC193" i="2" s="1"/>
  <c r="CK197" i="2"/>
  <c r="CE197" i="2" s="1"/>
  <c r="CL197" i="2"/>
  <c r="CF197" i="2" s="1"/>
  <c r="CI197" i="2"/>
  <c r="CC197" i="2" s="1"/>
  <c r="CJ197" i="2"/>
  <c r="CD197" i="2" s="1"/>
  <c r="CI216" i="2"/>
  <c r="CC216" i="2" s="1"/>
  <c r="CK216" i="2"/>
  <c r="CE216" i="2" s="1"/>
  <c r="AX216" i="2" s="1"/>
  <c r="CJ216" i="2"/>
  <c r="CD216" i="2" s="1"/>
  <c r="CL216" i="2"/>
  <c r="CF216" i="2" s="1"/>
  <c r="CL157" i="2"/>
  <c r="CF157" i="2" s="1"/>
  <c r="CH157" i="2"/>
  <c r="CB157" i="2" s="1"/>
  <c r="AU157" i="2" s="1"/>
  <c r="CL159" i="2"/>
  <c r="CF159" i="2" s="1"/>
  <c r="CH159" i="2"/>
  <c r="CB159" i="2" s="1"/>
  <c r="CL161" i="2"/>
  <c r="CF161" i="2" s="1"/>
  <c r="CH161" i="2"/>
  <c r="CB161" i="2" s="1"/>
  <c r="CG168" i="2"/>
  <c r="CA168" i="2" s="1"/>
  <c r="CG172" i="2"/>
  <c r="CA172" i="2" s="1"/>
  <c r="CG178" i="2"/>
  <c r="CA178" i="2" s="1"/>
  <c r="CJ180" i="2"/>
  <c r="CD180" i="2" s="1"/>
  <c r="AU180" i="2" s="1"/>
  <c r="CL180" i="2"/>
  <c r="CF180" i="2" s="1"/>
  <c r="CH180" i="2"/>
  <c r="CB180" i="2" s="1"/>
  <c r="CK180" i="2"/>
  <c r="CE180" i="2" s="1"/>
  <c r="CG182" i="2"/>
  <c r="CA182" i="2" s="1"/>
  <c r="AU182" i="2" s="1"/>
  <c r="CH255" i="2"/>
  <c r="CB255" i="2" s="1"/>
  <c r="CI255" i="2"/>
  <c r="CC255" i="2" s="1"/>
  <c r="CD11" i="2"/>
  <c r="D113" i="2"/>
  <c r="CH151" i="2"/>
  <c r="CB151" i="2" s="1"/>
  <c r="CJ157" i="2"/>
  <c r="CD157" i="2" s="1"/>
  <c r="CJ159" i="2"/>
  <c r="CD159" i="2" s="1"/>
  <c r="CJ161" i="2"/>
  <c r="CD161" i="2" s="1"/>
  <c r="CJ194" i="2"/>
  <c r="CD194" i="2" s="1"/>
  <c r="AX194" i="2" s="1"/>
  <c r="CK194" i="2"/>
  <c r="CE194" i="2" s="1"/>
  <c r="CL194" i="2"/>
  <c r="CF194" i="2" s="1"/>
  <c r="CK198" i="2"/>
  <c r="CE198" i="2" s="1"/>
  <c r="CL198" i="2"/>
  <c r="CF198" i="2" s="1"/>
  <c r="CI198" i="2"/>
  <c r="CC198" i="2" s="1"/>
  <c r="CI202" i="2"/>
  <c r="CC202" i="2" s="1"/>
  <c r="CL202" i="2"/>
  <c r="CF202" i="2" s="1"/>
  <c r="CJ202" i="2"/>
  <c r="CD202" i="2" s="1"/>
  <c r="CG203" i="2"/>
  <c r="CA203" i="2" s="1"/>
  <c r="CH203" i="2"/>
  <c r="CB203" i="2" s="1"/>
  <c r="CI208" i="2"/>
  <c r="CC208" i="2" s="1"/>
  <c r="CK208" i="2"/>
  <c r="CE208" i="2" s="1"/>
  <c r="CJ208" i="2"/>
  <c r="CD208" i="2" s="1"/>
  <c r="CL208" i="2"/>
  <c r="CF208" i="2" s="1"/>
  <c r="CL224" i="2"/>
  <c r="CF224" i="2" s="1"/>
  <c r="CI224" i="2"/>
  <c r="CC224" i="2" s="1"/>
  <c r="CK224" i="2"/>
  <c r="CE224" i="2" s="1"/>
  <c r="CJ224" i="2"/>
  <c r="CD224" i="2" s="1"/>
  <c r="CL156" i="2"/>
  <c r="CF156" i="2" s="1"/>
  <c r="CH156" i="2"/>
  <c r="CB156" i="2" s="1"/>
  <c r="CL158" i="2"/>
  <c r="CF158" i="2" s="1"/>
  <c r="CH158" i="2"/>
  <c r="CB158" i="2" s="1"/>
  <c r="CL160" i="2"/>
  <c r="CF160" i="2" s="1"/>
  <c r="CH160" i="2"/>
  <c r="CB160" i="2" s="1"/>
  <c r="CK162" i="2"/>
  <c r="CE162" i="2" s="1"/>
  <c r="CJ170" i="2"/>
  <c r="CD170" i="2" s="1"/>
  <c r="CL170" i="2"/>
  <c r="CF170" i="2" s="1"/>
  <c r="CH170" i="2"/>
  <c r="CB170" i="2" s="1"/>
  <c r="CK170" i="2"/>
  <c r="CE170" i="2" s="1"/>
  <c r="CK176" i="2"/>
  <c r="CE176" i="2" s="1"/>
  <c r="CJ192" i="2"/>
  <c r="CD192" i="2" s="1"/>
  <c r="CK192" i="2"/>
  <c r="CE192" i="2" s="1"/>
  <c r="CL192" i="2"/>
  <c r="CF192" i="2" s="1"/>
  <c r="CJ196" i="2"/>
  <c r="CD196" i="2" s="1"/>
  <c r="CK196" i="2"/>
  <c r="CE196" i="2" s="1"/>
  <c r="CL196" i="2"/>
  <c r="CF196" i="2" s="1"/>
  <c r="CK200" i="2"/>
  <c r="CE200" i="2" s="1"/>
  <c r="CL200" i="2"/>
  <c r="CF200" i="2" s="1"/>
  <c r="CI200" i="2"/>
  <c r="CC200" i="2" s="1"/>
  <c r="CI211" i="2"/>
  <c r="CC211" i="2" s="1"/>
  <c r="CK211" i="2"/>
  <c r="CE211" i="2" s="1"/>
  <c r="CJ211" i="2"/>
  <c r="CD211" i="2" s="1"/>
  <c r="CD15" i="2"/>
  <c r="CL151" i="2"/>
  <c r="CF151" i="2" s="1"/>
  <c r="CL155" i="2"/>
  <c r="CF155" i="2" s="1"/>
  <c r="CH155" i="2"/>
  <c r="CB155" i="2" s="1"/>
  <c r="AU155" i="2" s="1"/>
  <c r="CI155" i="2"/>
  <c r="CC155" i="2" s="1"/>
  <c r="CI156" i="2"/>
  <c r="CC156" i="2" s="1"/>
  <c r="CI157" i="2"/>
  <c r="CC157" i="2" s="1"/>
  <c r="CI158" i="2"/>
  <c r="CC158" i="2" s="1"/>
  <c r="CI159" i="2"/>
  <c r="CC159" i="2" s="1"/>
  <c r="CI160" i="2"/>
  <c r="CC160" i="2" s="1"/>
  <c r="CI161" i="2"/>
  <c r="CC161" i="2" s="1"/>
  <c r="CG186" i="2"/>
  <c r="CA186" i="2" s="1"/>
  <c r="CJ191" i="2"/>
  <c r="CD191" i="2" s="1"/>
  <c r="CK191" i="2"/>
  <c r="CE191" i="2" s="1"/>
  <c r="CL191" i="2"/>
  <c r="CF191" i="2" s="1"/>
  <c r="CJ195" i="2"/>
  <c r="CD195" i="2" s="1"/>
  <c r="AX195" i="2" s="1"/>
  <c r="CK195" i="2"/>
  <c r="CE195" i="2" s="1"/>
  <c r="CL195" i="2"/>
  <c r="CF195" i="2" s="1"/>
  <c r="CK199" i="2"/>
  <c r="CE199" i="2" s="1"/>
  <c r="CL199" i="2"/>
  <c r="CF199" i="2" s="1"/>
  <c r="AX199" i="2" s="1"/>
  <c r="CI199" i="2"/>
  <c r="CC199" i="2" s="1"/>
  <c r="CL211" i="2"/>
  <c r="CF211" i="2" s="1"/>
  <c r="AV245" i="2"/>
  <c r="CH257" i="2"/>
  <c r="CB257" i="2" s="1"/>
  <c r="AV257" i="2" s="1"/>
  <c r="CI257" i="2"/>
  <c r="CC257" i="2" s="1"/>
  <c r="CG272" i="2"/>
  <c r="CA272" i="2" s="1"/>
  <c r="CH272" i="2"/>
  <c r="CB272" i="2" s="1"/>
  <c r="CI272" i="2"/>
  <c r="CC272" i="2" s="1"/>
  <c r="CJ272" i="2"/>
  <c r="CD272" i="2" s="1"/>
  <c r="CI207" i="2"/>
  <c r="CC207" i="2" s="1"/>
  <c r="CK207" i="2"/>
  <c r="CE207" i="2" s="1"/>
  <c r="CJ207" i="2"/>
  <c r="CD207" i="2" s="1"/>
  <c r="CI212" i="2"/>
  <c r="CC212" i="2" s="1"/>
  <c r="AX212" i="2" s="1"/>
  <c r="CK212" i="2"/>
  <c r="CE212" i="2" s="1"/>
  <c r="CL219" i="2"/>
  <c r="CF219" i="2" s="1"/>
  <c r="CJ219" i="2"/>
  <c r="CD219" i="2" s="1"/>
  <c r="CI219" i="2"/>
  <c r="CC219" i="2" s="1"/>
  <c r="CL220" i="2"/>
  <c r="CF220" i="2" s="1"/>
  <c r="CJ220" i="2"/>
  <c r="CD220" i="2" s="1"/>
  <c r="AX220" i="2" s="1"/>
  <c r="CH271" i="2"/>
  <c r="CB271" i="2" s="1"/>
  <c r="CI271" i="2"/>
  <c r="CC271" i="2" s="1"/>
  <c r="CG271" i="2"/>
  <c r="CA271" i="2" s="1"/>
  <c r="CI204" i="2"/>
  <c r="CC204" i="2" s="1"/>
  <c r="CK204" i="2"/>
  <c r="CE204" i="2" s="1"/>
  <c r="CI215" i="2"/>
  <c r="CC215" i="2" s="1"/>
  <c r="AX215" i="2" s="1"/>
  <c r="CK215" i="2"/>
  <c r="CE215" i="2" s="1"/>
  <c r="CJ215" i="2"/>
  <c r="CD215" i="2" s="1"/>
  <c r="CI259" i="2"/>
  <c r="CC259" i="2" s="1"/>
  <c r="CJ271" i="2"/>
  <c r="CD271" i="2" s="1"/>
  <c r="D203" i="2"/>
  <c r="CI206" i="2"/>
  <c r="CC206" i="2" s="1"/>
  <c r="CK206" i="2"/>
  <c r="CE206" i="2" s="1"/>
  <c r="CL206" i="2"/>
  <c r="CF206" i="2" s="1"/>
  <c r="CI210" i="2"/>
  <c r="CC210" i="2" s="1"/>
  <c r="CK210" i="2"/>
  <c r="CE210" i="2" s="1"/>
  <c r="CL210" i="2"/>
  <c r="CF210" i="2" s="1"/>
  <c r="CI214" i="2"/>
  <c r="CC214" i="2" s="1"/>
  <c r="CL218" i="2"/>
  <c r="CF218" i="2" s="1"/>
  <c r="CJ218" i="2"/>
  <c r="CD218" i="2" s="1"/>
  <c r="CK218" i="2"/>
  <c r="CE218" i="2" s="1"/>
  <c r="CL222" i="2"/>
  <c r="CF222" i="2" s="1"/>
  <c r="CI222" i="2"/>
  <c r="CC222" i="2" s="1"/>
  <c r="AX222" i="2" s="1"/>
  <c r="CK222" i="2"/>
  <c r="CE222" i="2" s="1"/>
  <c r="CL223" i="2"/>
  <c r="CF223" i="2" s="1"/>
  <c r="CI223" i="2"/>
  <c r="CC223" i="2" s="1"/>
  <c r="CK223" i="2"/>
  <c r="CE223" i="2" s="1"/>
  <c r="CJ223" i="2"/>
  <c r="CD223" i="2" s="1"/>
  <c r="CH249" i="2"/>
  <c r="CB249" i="2" s="1"/>
  <c r="CI249" i="2"/>
  <c r="CC249" i="2" s="1"/>
  <c r="CI250" i="2"/>
  <c r="CC250" i="2" s="1"/>
  <c r="AV250" i="2" s="1"/>
  <c r="CH252" i="2"/>
  <c r="CB252" i="2" s="1"/>
  <c r="AV252" i="2" s="1"/>
  <c r="CI252" i="2"/>
  <c r="CC252" i="2" s="1"/>
  <c r="CG267" i="2"/>
  <c r="CA267" i="2" s="1"/>
  <c r="CH267" i="2"/>
  <c r="CB267" i="2" s="1"/>
  <c r="C267" i="2"/>
  <c r="CJ267" i="2"/>
  <c r="CD267" i="2" s="1"/>
  <c r="CJ270" i="2"/>
  <c r="CD270" i="2" s="1"/>
  <c r="CI205" i="2"/>
  <c r="CC205" i="2" s="1"/>
  <c r="CK205" i="2"/>
  <c r="CE205" i="2" s="1"/>
  <c r="CL205" i="2"/>
  <c r="CF205" i="2" s="1"/>
  <c r="CJ206" i="2"/>
  <c r="CD206" i="2" s="1"/>
  <c r="CI209" i="2"/>
  <c r="CC209" i="2" s="1"/>
  <c r="CK209" i="2"/>
  <c r="CE209" i="2" s="1"/>
  <c r="CL209" i="2"/>
  <c r="CF209" i="2" s="1"/>
  <c r="CJ210" i="2"/>
  <c r="CD210" i="2" s="1"/>
  <c r="CI213" i="2"/>
  <c r="CC213" i="2" s="1"/>
  <c r="CK213" i="2"/>
  <c r="CE213" i="2" s="1"/>
  <c r="CL213" i="2"/>
  <c r="CF213" i="2" s="1"/>
  <c r="CI217" i="2"/>
  <c r="CC217" i="2" s="1"/>
  <c r="CK217" i="2"/>
  <c r="CE217" i="2" s="1"/>
  <c r="CL217" i="2"/>
  <c r="CF217" i="2" s="1"/>
  <c r="CI218" i="2"/>
  <c r="CC218" i="2" s="1"/>
  <c r="CL221" i="2"/>
  <c r="CF221" i="2" s="1"/>
  <c r="CJ221" i="2"/>
  <c r="CD221" i="2" s="1"/>
  <c r="CK221" i="2"/>
  <c r="CE221" i="2" s="1"/>
  <c r="CJ222" i="2"/>
  <c r="CD222" i="2" s="1"/>
  <c r="AV259" i="2"/>
  <c r="AV261" i="2"/>
  <c r="CG268" i="2"/>
  <c r="CA268" i="2" s="1"/>
  <c r="CH268" i="2"/>
  <c r="CB268" i="2" s="1"/>
  <c r="CI268" i="2"/>
  <c r="CC268" i="2" s="1"/>
  <c r="CJ268" i="2"/>
  <c r="CD268" i="2" s="1"/>
  <c r="CG274" i="2"/>
  <c r="CA274" i="2" s="1"/>
  <c r="CH274" i="2"/>
  <c r="CB274" i="2" s="1"/>
  <c r="CI274" i="2"/>
  <c r="CC274" i="2" s="1"/>
  <c r="CJ274" i="2"/>
  <c r="CD274" i="2" s="1"/>
  <c r="CH248" i="2"/>
  <c r="CB248" i="2" s="1"/>
  <c r="CI248" i="2"/>
  <c r="CC248" i="2" s="1"/>
  <c r="CH254" i="2"/>
  <c r="CB254" i="2" s="1"/>
  <c r="AV254" i="2" s="1"/>
  <c r="CH258" i="2"/>
  <c r="CB258" i="2" s="1"/>
  <c r="AV258" i="2" s="1"/>
  <c r="CH262" i="2"/>
  <c r="CB262" i="2" s="1"/>
  <c r="AV262" i="2" s="1"/>
  <c r="C273" i="2"/>
  <c r="CG223" i="2"/>
  <c r="CA223" i="2" s="1"/>
  <c r="CG224" i="2"/>
  <c r="CA224" i="2" s="1"/>
  <c r="AV246" i="2"/>
  <c r="CH251" i="2"/>
  <c r="CB251" i="2" s="1"/>
  <c r="AV251" i="2" s="1"/>
  <c r="C269" i="2"/>
  <c r="CK271" i="2" s="1"/>
  <c r="CE271" i="2" s="1"/>
  <c r="B286" i="2"/>
  <c r="CL162" i="1"/>
  <c r="CF162" i="1" s="1"/>
  <c r="CH162" i="1"/>
  <c r="CB162" i="1" s="1"/>
  <c r="CI162" i="1"/>
  <c r="CC162" i="1" s="1"/>
  <c r="CK162" i="1"/>
  <c r="CE162" i="1" s="1"/>
  <c r="CJ162" i="1"/>
  <c r="CD162" i="1" s="1"/>
  <c r="CL167" i="1"/>
  <c r="CF167" i="1" s="1"/>
  <c r="CH167" i="1"/>
  <c r="CB167" i="1" s="1"/>
  <c r="CI167" i="1"/>
  <c r="CC167" i="1" s="1"/>
  <c r="CK167" i="1"/>
  <c r="CE167" i="1" s="1"/>
  <c r="CJ167" i="1"/>
  <c r="CD167" i="1" s="1"/>
  <c r="CL159" i="1"/>
  <c r="CF159" i="1" s="1"/>
  <c r="CH159" i="1"/>
  <c r="CB159" i="1" s="1"/>
  <c r="CI159" i="1"/>
  <c r="CC159" i="1" s="1"/>
  <c r="CK159" i="1"/>
  <c r="CE159" i="1" s="1"/>
  <c r="CJ159" i="1"/>
  <c r="CD159" i="1" s="1"/>
  <c r="CL158" i="1"/>
  <c r="CF158" i="1" s="1"/>
  <c r="CH158" i="1"/>
  <c r="CB158" i="1" s="1"/>
  <c r="CI158" i="1"/>
  <c r="CC158" i="1" s="1"/>
  <c r="CK158" i="1"/>
  <c r="CE158" i="1" s="1"/>
  <c r="CJ158" i="1"/>
  <c r="CD158" i="1" s="1"/>
  <c r="CL171" i="1"/>
  <c r="CF171" i="1" s="1"/>
  <c r="CH171" i="1"/>
  <c r="CB171" i="1" s="1"/>
  <c r="CI171" i="1"/>
  <c r="CC171" i="1" s="1"/>
  <c r="CK171" i="1"/>
  <c r="CE171" i="1" s="1"/>
  <c r="CJ171" i="1"/>
  <c r="CD171" i="1" s="1"/>
  <c r="CL170" i="1"/>
  <c r="CF170" i="1" s="1"/>
  <c r="CH170" i="1"/>
  <c r="CB170" i="1" s="1"/>
  <c r="CI170" i="1"/>
  <c r="CC170" i="1" s="1"/>
  <c r="CK170" i="1"/>
  <c r="CE170" i="1" s="1"/>
  <c r="CJ170" i="1"/>
  <c r="CD170" i="1" s="1"/>
  <c r="AU170" i="1" s="1"/>
  <c r="CL147" i="1"/>
  <c r="CF147" i="1" s="1"/>
  <c r="CH147" i="1"/>
  <c r="CB147" i="1" s="1"/>
  <c r="CJ147" i="1"/>
  <c r="CD147" i="1" s="1"/>
  <c r="CK147" i="1"/>
  <c r="CE147" i="1" s="1"/>
  <c r="CK152" i="1"/>
  <c r="CE152" i="1" s="1"/>
  <c r="CJ152" i="1"/>
  <c r="CD152" i="1" s="1"/>
  <c r="CH152" i="1"/>
  <c r="CB152" i="1" s="1"/>
  <c r="CK153" i="1"/>
  <c r="CE153" i="1" s="1"/>
  <c r="CI153" i="1"/>
  <c r="CC153" i="1" s="1"/>
  <c r="CL153" i="1"/>
  <c r="CF153" i="1" s="1"/>
  <c r="CK154" i="1"/>
  <c r="CE154" i="1" s="1"/>
  <c r="CH154" i="1"/>
  <c r="CB154" i="1" s="1"/>
  <c r="CJ154" i="1"/>
  <c r="CD154" i="1" s="1"/>
  <c r="CL161" i="1"/>
  <c r="CF161" i="1" s="1"/>
  <c r="CH161" i="1"/>
  <c r="CB161" i="1" s="1"/>
  <c r="CI161" i="1"/>
  <c r="CC161" i="1" s="1"/>
  <c r="CK161" i="1"/>
  <c r="CE161" i="1" s="1"/>
  <c r="CL173" i="1"/>
  <c r="CF173" i="1" s="1"/>
  <c r="CJ173" i="1"/>
  <c r="CD173" i="1" s="1"/>
  <c r="C113" i="1"/>
  <c r="E126" i="1"/>
  <c r="E127" i="1" s="1"/>
  <c r="CK149" i="1"/>
  <c r="CE149" i="1" s="1"/>
  <c r="CI149" i="1"/>
  <c r="CC149" i="1" s="1"/>
  <c r="CL149" i="1"/>
  <c r="CF149" i="1" s="1"/>
  <c r="CK150" i="1"/>
  <c r="CE150" i="1" s="1"/>
  <c r="CH150" i="1"/>
  <c r="CB150" i="1" s="1"/>
  <c r="CJ150" i="1"/>
  <c r="CD150" i="1" s="1"/>
  <c r="CL156" i="1"/>
  <c r="CF156" i="1" s="1"/>
  <c r="CH156" i="1"/>
  <c r="CB156" i="1" s="1"/>
  <c r="CI156" i="1"/>
  <c r="CC156" i="1" s="1"/>
  <c r="CK156" i="1"/>
  <c r="CE156" i="1" s="1"/>
  <c r="CL160" i="1"/>
  <c r="CF160" i="1" s="1"/>
  <c r="CH160" i="1"/>
  <c r="CB160" i="1" s="1"/>
  <c r="CI160" i="1"/>
  <c r="CC160" i="1" s="1"/>
  <c r="CK160" i="1"/>
  <c r="CE160" i="1" s="1"/>
  <c r="CJ165" i="1"/>
  <c r="CD165" i="1" s="1"/>
  <c r="CK165" i="1"/>
  <c r="CE165" i="1" s="1"/>
  <c r="D113" i="1"/>
  <c r="D126" i="1"/>
  <c r="D146" i="1"/>
  <c r="CI147" i="1"/>
  <c r="CC147" i="1" s="1"/>
  <c r="CH149" i="1"/>
  <c r="CB149" i="1" s="1"/>
  <c r="CI150" i="1"/>
  <c r="CC150" i="1" s="1"/>
  <c r="AU150" i="1" s="1"/>
  <c r="CL152" i="1"/>
  <c r="CF152" i="1" s="1"/>
  <c r="CJ153" i="1"/>
  <c r="CD153" i="1" s="1"/>
  <c r="CL154" i="1"/>
  <c r="CF154" i="1" s="1"/>
  <c r="CG155" i="1"/>
  <c r="CA155" i="1" s="1"/>
  <c r="CJ156" i="1"/>
  <c r="CD156" i="1" s="1"/>
  <c r="CG159" i="1"/>
  <c r="CA159" i="1" s="1"/>
  <c r="CJ160" i="1"/>
  <c r="CD160" i="1" s="1"/>
  <c r="CL165" i="1"/>
  <c r="CF165" i="1" s="1"/>
  <c r="CG167" i="1"/>
  <c r="CA167" i="1" s="1"/>
  <c r="CG171" i="1"/>
  <c r="CA171" i="1" s="1"/>
  <c r="D176" i="1"/>
  <c r="D178" i="1"/>
  <c r="D180" i="1"/>
  <c r="D182" i="1"/>
  <c r="CH186" i="1"/>
  <c r="CB186" i="1" s="1"/>
  <c r="CG186" i="1"/>
  <c r="CA186" i="1" s="1"/>
  <c r="C105" i="1"/>
  <c r="C108" i="1" s="1"/>
  <c r="C114" i="1" s="1"/>
  <c r="D108" i="1"/>
  <c r="D114" i="1" s="1"/>
  <c r="E108" i="1"/>
  <c r="CL155" i="1"/>
  <c r="CF155" i="1" s="1"/>
  <c r="CH155" i="1"/>
  <c r="CB155" i="1" s="1"/>
  <c r="CI155" i="1"/>
  <c r="CC155" i="1" s="1"/>
  <c r="CK155" i="1"/>
  <c r="CE155" i="1" s="1"/>
  <c r="CI157" i="1"/>
  <c r="CC157" i="1" s="1"/>
  <c r="CL169" i="1"/>
  <c r="CF169" i="1" s="1"/>
  <c r="CH169" i="1"/>
  <c r="CB169" i="1" s="1"/>
  <c r="CI169" i="1"/>
  <c r="CC169" i="1" s="1"/>
  <c r="CK169" i="1"/>
  <c r="CE169" i="1" s="1"/>
  <c r="CI173" i="1"/>
  <c r="CC173" i="1" s="1"/>
  <c r="CA35" i="1"/>
  <c r="O35" i="1" s="1"/>
  <c r="CJ144" i="1"/>
  <c r="CD144" i="1" s="1"/>
  <c r="CL144" i="1"/>
  <c r="CF144" i="1" s="1"/>
  <c r="CH144" i="1"/>
  <c r="CB144" i="1" s="1"/>
  <c r="CK144" i="1"/>
  <c r="CE144" i="1" s="1"/>
  <c r="CK148" i="1"/>
  <c r="CE148" i="1" s="1"/>
  <c r="CJ148" i="1"/>
  <c r="CD148" i="1" s="1"/>
  <c r="AU148" i="1" s="1"/>
  <c r="CH148" i="1"/>
  <c r="CB148" i="1" s="1"/>
  <c r="CK151" i="1"/>
  <c r="CE151" i="1" s="1"/>
  <c r="CL151" i="1"/>
  <c r="CF151" i="1" s="1"/>
  <c r="CI151" i="1"/>
  <c r="CC151" i="1" s="1"/>
  <c r="CL168" i="1"/>
  <c r="CF168" i="1" s="1"/>
  <c r="CH168" i="1"/>
  <c r="CB168" i="1" s="1"/>
  <c r="CI168" i="1"/>
  <c r="CC168" i="1" s="1"/>
  <c r="CK168" i="1"/>
  <c r="CE168" i="1" s="1"/>
  <c r="CL172" i="1"/>
  <c r="CF172" i="1" s="1"/>
  <c r="CH172" i="1"/>
  <c r="CB172" i="1" s="1"/>
  <c r="AU172" i="1" s="1"/>
  <c r="CI172" i="1"/>
  <c r="CC172" i="1" s="1"/>
  <c r="CK172" i="1"/>
  <c r="CE172" i="1" s="1"/>
  <c r="CK173" i="1"/>
  <c r="CE173" i="1" s="1"/>
  <c r="CL177" i="1"/>
  <c r="CF177" i="1" s="1"/>
  <c r="CH177" i="1"/>
  <c r="CB177" i="1" s="1"/>
  <c r="CI177" i="1"/>
  <c r="CC177" i="1" s="1"/>
  <c r="CK177" i="1"/>
  <c r="CE177" i="1" s="1"/>
  <c r="CL179" i="1"/>
  <c r="CF179" i="1" s="1"/>
  <c r="CH179" i="1"/>
  <c r="CB179" i="1" s="1"/>
  <c r="CI179" i="1"/>
  <c r="CC179" i="1" s="1"/>
  <c r="CK179" i="1"/>
  <c r="CE179" i="1" s="1"/>
  <c r="CL181" i="1"/>
  <c r="CF181" i="1" s="1"/>
  <c r="CH181" i="1"/>
  <c r="CB181" i="1" s="1"/>
  <c r="CI181" i="1"/>
  <c r="CC181" i="1" s="1"/>
  <c r="CK181" i="1"/>
  <c r="CE181" i="1" s="1"/>
  <c r="CL186" i="1"/>
  <c r="CF186" i="1" s="1"/>
  <c r="CI186" i="1"/>
  <c r="CC186" i="1" s="1"/>
  <c r="CK186" i="1"/>
  <c r="CE186" i="1" s="1"/>
  <c r="CJ188" i="1"/>
  <c r="CD188" i="1" s="1"/>
  <c r="CK188" i="1"/>
  <c r="CE188" i="1" s="1"/>
  <c r="CI188" i="1"/>
  <c r="CC188" i="1" s="1"/>
  <c r="CL188" i="1"/>
  <c r="CF188" i="1" s="1"/>
  <c r="E113" i="1"/>
  <c r="D121" i="1"/>
  <c r="D127" i="1" s="1"/>
  <c r="C118" i="1"/>
  <c r="C121" i="1" s="1"/>
  <c r="E134" i="1"/>
  <c r="CH151" i="1"/>
  <c r="CB151" i="1" s="1"/>
  <c r="CI152" i="1"/>
  <c r="CC152" i="1" s="1"/>
  <c r="AU152" i="1" s="1"/>
  <c r="CH153" i="1"/>
  <c r="CB153" i="1" s="1"/>
  <c r="CI154" i="1"/>
  <c r="CC154" i="1" s="1"/>
  <c r="CJ161" i="1"/>
  <c r="CD161" i="1" s="1"/>
  <c r="D163" i="1"/>
  <c r="CI165" i="1"/>
  <c r="CC165" i="1" s="1"/>
  <c r="CJ169" i="1"/>
  <c r="CD169" i="1" s="1"/>
  <c r="CL174" i="1"/>
  <c r="CF174" i="1" s="1"/>
  <c r="CJ174" i="1"/>
  <c r="CD174" i="1" s="1"/>
  <c r="CK174" i="1"/>
  <c r="CE174" i="1" s="1"/>
  <c r="CL175" i="1"/>
  <c r="CF175" i="1" s="1"/>
  <c r="CI175" i="1"/>
  <c r="CC175" i="1" s="1"/>
  <c r="AU175" i="1" s="1"/>
  <c r="CK175" i="1"/>
  <c r="CE175" i="1" s="1"/>
  <c r="CJ175" i="1"/>
  <c r="CD175" i="1" s="1"/>
  <c r="CJ177" i="1"/>
  <c r="CD177" i="1" s="1"/>
  <c r="CJ179" i="1"/>
  <c r="CD179" i="1" s="1"/>
  <c r="AU179" i="1" s="1"/>
  <c r="CJ181" i="1"/>
  <c r="CD181" i="1" s="1"/>
  <c r="CJ186" i="1"/>
  <c r="CD186" i="1" s="1"/>
  <c r="CJ220" i="1"/>
  <c r="CD220" i="1" s="1"/>
  <c r="CI220" i="1"/>
  <c r="CC220" i="1" s="1"/>
  <c r="CK220" i="1"/>
  <c r="CE220" i="1" s="1"/>
  <c r="CH254" i="1"/>
  <c r="CB254" i="1" s="1"/>
  <c r="CI254" i="1"/>
  <c r="CC254" i="1" s="1"/>
  <c r="CI261" i="1"/>
  <c r="CC261" i="1" s="1"/>
  <c r="CH261" i="1"/>
  <c r="CB261" i="1" s="1"/>
  <c r="AV261" i="1" s="1"/>
  <c r="CI164" i="1"/>
  <c r="CC164" i="1" s="1"/>
  <c r="CG188" i="1"/>
  <c r="CA188" i="1" s="1"/>
  <c r="CL189" i="1"/>
  <c r="CF189" i="1" s="1"/>
  <c r="CI189" i="1"/>
  <c r="CC189" i="1" s="1"/>
  <c r="CK189" i="1"/>
  <c r="CE189" i="1" s="1"/>
  <c r="CL191" i="1"/>
  <c r="CF191" i="1" s="1"/>
  <c r="CI191" i="1"/>
  <c r="CC191" i="1" s="1"/>
  <c r="CK191" i="1"/>
  <c r="CE191" i="1" s="1"/>
  <c r="CL193" i="1"/>
  <c r="CF193" i="1" s="1"/>
  <c r="CI193" i="1"/>
  <c r="CC193" i="1" s="1"/>
  <c r="AX193" i="1" s="1"/>
  <c r="CK193" i="1"/>
  <c r="CE193" i="1" s="1"/>
  <c r="CL195" i="1"/>
  <c r="CF195" i="1" s="1"/>
  <c r="CI195" i="1"/>
  <c r="CC195" i="1" s="1"/>
  <c r="CK195" i="1"/>
  <c r="CE195" i="1" s="1"/>
  <c r="CI197" i="1"/>
  <c r="CC197" i="1" s="1"/>
  <c r="CJ197" i="1"/>
  <c r="CD197" i="1" s="1"/>
  <c r="CL197" i="1"/>
  <c r="CF197" i="1" s="1"/>
  <c r="AV246" i="1"/>
  <c r="CH258" i="1"/>
  <c r="CB258" i="1" s="1"/>
  <c r="AV258" i="1" s="1"/>
  <c r="CH217" i="1"/>
  <c r="CB217" i="1" s="1"/>
  <c r="CG217" i="1"/>
  <c r="CA217" i="1" s="1"/>
  <c r="D217" i="1"/>
  <c r="CH219" i="1"/>
  <c r="CB219" i="1" s="1"/>
  <c r="CG219" i="1"/>
  <c r="CA219" i="1" s="1"/>
  <c r="D219" i="1"/>
  <c r="CI257" i="1"/>
  <c r="CC257" i="1" s="1"/>
  <c r="CH257" i="1"/>
  <c r="CB257" i="1" s="1"/>
  <c r="AV257" i="1" s="1"/>
  <c r="CD15" i="1"/>
  <c r="CK164" i="1"/>
  <c r="CE164" i="1" s="1"/>
  <c r="D166" i="1"/>
  <c r="CH190" i="1"/>
  <c r="CB190" i="1" s="1"/>
  <c r="D190" i="1"/>
  <c r="CM186" i="1" s="1"/>
  <c r="CO186" i="1" s="1"/>
  <c r="CG190" i="1"/>
  <c r="CA190" i="1" s="1"/>
  <c r="CH192" i="1"/>
  <c r="CB192" i="1" s="1"/>
  <c r="D192" i="1"/>
  <c r="CG192" i="1"/>
  <c r="CA192" i="1" s="1"/>
  <c r="CH194" i="1"/>
  <c r="CB194" i="1" s="1"/>
  <c r="D194" i="1"/>
  <c r="CG194" i="1"/>
  <c r="CA194" i="1" s="1"/>
  <c r="CH196" i="1"/>
  <c r="CB196" i="1" s="1"/>
  <c r="D196" i="1"/>
  <c r="CG196" i="1"/>
  <c r="CA196" i="1" s="1"/>
  <c r="CL220" i="1"/>
  <c r="CF220" i="1" s="1"/>
  <c r="CI251" i="1"/>
  <c r="CC251" i="1" s="1"/>
  <c r="AV251" i="1" s="1"/>
  <c r="CH251" i="1"/>
  <c r="CB251" i="1" s="1"/>
  <c r="CH256" i="1"/>
  <c r="CB256" i="1" s="1"/>
  <c r="AV256" i="1" s="1"/>
  <c r="CI256" i="1"/>
  <c r="CC256" i="1" s="1"/>
  <c r="CH262" i="1"/>
  <c r="CB262" i="1" s="1"/>
  <c r="AV262" i="1" s="1"/>
  <c r="CI262" i="1"/>
  <c r="CC262" i="1" s="1"/>
  <c r="AX267" i="1"/>
  <c r="CH270" i="1"/>
  <c r="CB270" i="1" s="1"/>
  <c r="CI270" i="1"/>
  <c r="CC270" i="1" s="1"/>
  <c r="CK270" i="1"/>
  <c r="CE270" i="1" s="1"/>
  <c r="CG270" i="1"/>
  <c r="CA270" i="1" s="1"/>
  <c r="CJ270" i="1"/>
  <c r="CD270" i="1" s="1"/>
  <c r="CI273" i="1"/>
  <c r="CC273" i="1" s="1"/>
  <c r="CJ273" i="1"/>
  <c r="CD273" i="1" s="1"/>
  <c r="CH273" i="1"/>
  <c r="CB273" i="1" s="1"/>
  <c r="AX273" i="1" s="1"/>
  <c r="CI274" i="1"/>
  <c r="CC274" i="1" s="1"/>
  <c r="CG274" i="1"/>
  <c r="CA274" i="1" s="1"/>
  <c r="CJ274" i="1"/>
  <c r="CD274" i="1" s="1"/>
  <c r="CH274" i="1"/>
  <c r="CB274" i="1" s="1"/>
  <c r="CI198" i="1"/>
  <c r="CC198" i="1" s="1"/>
  <c r="CL198" i="1"/>
  <c r="CF198" i="1" s="1"/>
  <c r="CJ198" i="1"/>
  <c r="CD198" i="1" s="1"/>
  <c r="CJ199" i="1"/>
  <c r="CD199" i="1" s="1"/>
  <c r="CI201" i="1"/>
  <c r="CC201" i="1" s="1"/>
  <c r="AX201" i="1" s="1"/>
  <c r="CL201" i="1"/>
  <c r="CF201" i="1" s="1"/>
  <c r="CJ201" i="1"/>
  <c r="CD201" i="1" s="1"/>
  <c r="CI202" i="1"/>
  <c r="CC202" i="1" s="1"/>
  <c r="CL202" i="1"/>
  <c r="CF202" i="1" s="1"/>
  <c r="CJ202" i="1"/>
  <c r="CD202" i="1" s="1"/>
  <c r="CI203" i="1"/>
  <c r="CC203" i="1" s="1"/>
  <c r="CL203" i="1"/>
  <c r="CF203" i="1" s="1"/>
  <c r="CJ203" i="1"/>
  <c r="CD203" i="1" s="1"/>
  <c r="CI204" i="1"/>
  <c r="CC204" i="1" s="1"/>
  <c r="CL204" i="1"/>
  <c r="CF204" i="1" s="1"/>
  <c r="CJ204" i="1"/>
  <c r="CD204" i="1" s="1"/>
  <c r="CI205" i="1"/>
  <c r="CC205" i="1" s="1"/>
  <c r="CL205" i="1"/>
  <c r="CF205" i="1" s="1"/>
  <c r="CJ205" i="1"/>
  <c r="CD205" i="1" s="1"/>
  <c r="CI206" i="1"/>
  <c r="CC206" i="1" s="1"/>
  <c r="CL206" i="1"/>
  <c r="CF206" i="1" s="1"/>
  <c r="CJ206" i="1"/>
  <c r="CD206" i="1" s="1"/>
  <c r="CI207" i="1"/>
  <c r="CC207" i="1" s="1"/>
  <c r="CL207" i="1"/>
  <c r="CF207" i="1" s="1"/>
  <c r="CJ207" i="1"/>
  <c r="CD207" i="1" s="1"/>
  <c r="CI208" i="1"/>
  <c r="CC208" i="1" s="1"/>
  <c r="CL208" i="1"/>
  <c r="CF208" i="1" s="1"/>
  <c r="CJ208" i="1"/>
  <c r="CD208" i="1" s="1"/>
  <c r="CI209" i="1"/>
  <c r="CC209" i="1" s="1"/>
  <c r="CL209" i="1"/>
  <c r="CF209" i="1" s="1"/>
  <c r="CJ209" i="1"/>
  <c r="CD209" i="1" s="1"/>
  <c r="CI210" i="1"/>
  <c r="CC210" i="1" s="1"/>
  <c r="CL210" i="1"/>
  <c r="CF210" i="1" s="1"/>
  <c r="CJ210" i="1"/>
  <c r="CD210" i="1" s="1"/>
  <c r="CI211" i="1"/>
  <c r="CC211" i="1" s="1"/>
  <c r="CL211" i="1"/>
  <c r="CF211" i="1" s="1"/>
  <c r="CJ211" i="1"/>
  <c r="CD211" i="1" s="1"/>
  <c r="CI212" i="1"/>
  <c r="CC212" i="1" s="1"/>
  <c r="CL212" i="1"/>
  <c r="CF212" i="1" s="1"/>
  <c r="CJ212" i="1"/>
  <c r="CD212" i="1" s="1"/>
  <c r="CI213" i="1"/>
  <c r="CC213" i="1" s="1"/>
  <c r="CL213" i="1"/>
  <c r="CF213" i="1" s="1"/>
  <c r="CJ213" i="1"/>
  <c r="CD213" i="1" s="1"/>
  <c r="CJ214" i="1"/>
  <c r="CD214" i="1" s="1"/>
  <c r="CL214" i="1"/>
  <c r="CF214" i="1" s="1"/>
  <c r="CI214" i="1"/>
  <c r="CC214" i="1" s="1"/>
  <c r="CG218" i="1"/>
  <c r="CA218" i="1" s="1"/>
  <c r="D218" i="1"/>
  <c r="CH218" i="1"/>
  <c r="CB218" i="1" s="1"/>
  <c r="C244" i="1"/>
  <c r="CI255" i="1"/>
  <c r="CC255" i="1" s="1"/>
  <c r="CH255" i="1"/>
  <c r="CB255" i="1" s="1"/>
  <c r="CI260" i="1"/>
  <c r="CC260" i="1" s="1"/>
  <c r="AV260" i="1" s="1"/>
  <c r="CH260" i="1"/>
  <c r="CB260" i="1" s="1"/>
  <c r="CI269" i="1"/>
  <c r="CC269" i="1" s="1"/>
  <c r="CG269" i="1"/>
  <c r="CA269" i="1" s="1"/>
  <c r="CJ269" i="1"/>
  <c r="CD269" i="1" s="1"/>
  <c r="CH269" i="1"/>
  <c r="CB269" i="1" s="1"/>
  <c r="CI272" i="1"/>
  <c r="CC272" i="1" s="1"/>
  <c r="CG272" i="1"/>
  <c r="CA272" i="1" s="1"/>
  <c r="CJ272" i="1"/>
  <c r="CD272" i="1" s="1"/>
  <c r="CH272" i="1"/>
  <c r="CB272" i="1" s="1"/>
  <c r="CH247" i="1"/>
  <c r="CB247" i="1" s="1"/>
  <c r="AV247" i="1" s="1"/>
  <c r="CI247" i="1"/>
  <c r="CC247" i="1" s="1"/>
  <c r="CH248" i="1"/>
  <c r="CB248" i="1" s="1"/>
  <c r="AV248" i="1" s="1"/>
  <c r="CI248" i="1"/>
  <c r="CC248" i="1" s="1"/>
  <c r="CI253" i="1"/>
  <c r="CC253" i="1" s="1"/>
  <c r="CH253" i="1"/>
  <c r="CB253" i="1" s="1"/>
  <c r="CI268" i="1"/>
  <c r="CC268" i="1" s="1"/>
  <c r="CJ268" i="1"/>
  <c r="CD268" i="1" s="1"/>
  <c r="CH268" i="1"/>
  <c r="CB268" i="1" s="1"/>
  <c r="CG268" i="1"/>
  <c r="CA268" i="1" s="1"/>
  <c r="CJ271" i="1"/>
  <c r="CD271" i="1" s="1"/>
  <c r="CH271" i="1"/>
  <c r="CB271" i="1" s="1"/>
  <c r="D215" i="1"/>
  <c r="CJ224" i="1"/>
  <c r="CD224" i="1" s="1"/>
  <c r="CI224" i="1"/>
  <c r="CC224" i="1" s="1"/>
  <c r="C238" i="1"/>
  <c r="CH245" i="1"/>
  <c r="CB245" i="1" s="1"/>
  <c r="AV245" i="1" s="1"/>
  <c r="CH259" i="1"/>
  <c r="CB259" i="1" s="1"/>
  <c r="AV259" i="1" s="1"/>
  <c r="CJ216" i="1"/>
  <c r="CD216" i="1" s="1"/>
  <c r="CI216" i="1"/>
  <c r="CC216" i="1" s="1"/>
  <c r="CG222" i="1"/>
  <c r="CA222" i="1" s="1"/>
  <c r="D222" i="1"/>
  <c r="CJ223" i="1"/>
  <c r="CD223" i="1" s="1"/>
  <c r="CK223" i="1"/>
  <c r="CE223" i="1" s="1"/>
  <c r="CI223" i="1"/>
  <c r="CC223" i="1" s="1"/>
  <c r="CI250" i="1"/>
  <c r="CC250" i="1" s="1"/>
  <c r="AV250" i="1" s="1"/>
  <c r="C231" i="1"/>
  <c r="AV254" i="1"/>
  <c r="Q274" i="13"/>
  <c r="P274" i="13"/>
  <c r="O274" i="13"/>
  <c r="N274" i="13"/>
  <c r="Q273" i="13"/>
  <c r="P273" i="13"/>
  <c r="O273" i="13"/>
  <c r="N273" i="13"/>
  <c r="Q272" i="13"/>
  <c r="P272" i="13"/>
  <c r="O272" i="13"/>
  <c r="N272" i="13"/>
  <c r="AU274" i="13"/>
  <c r="AU273" i="13"/>
  <c r="AU272" i="13"/>
  <c r="AW274" i="13"/>
  <c r="AV274" i="13"/>
  <c r="AW273" i="13"/>
  <c r="AV273" i="13"/>
  <c r="AW272" i="13"/>
  <c r="AV272" i="13"/>
  <c r="AW271" i="13"/>
  <c r="AV271" i="13"/>
  <c r="AW270" i="13"/>
  <c r="AV270" i="13"/>
  <c r="AU270" i="13"/>
  <c r="AT270" i="13"/>
  <c r="AW269" i="13"/>
  <c r="AV269" i="13"/>
  <c r="AU269" i="13"/>
  <c r="AT269" i="13"/>
  <c r="AW268" i="13"/>
  <c r="AV268" i="13"/>
  <c r="AU268" i="13"/>
  <c r="AT268" i="13"/>
  <c r="AW267" i="13"/>
  <c r="AV267" i="13"/>
  <c r="AU267" i="13"/>
  <c r="AT267" i="13"/>
  <c r="AT274" i="13"/>
  <c r="AS274" i="13"/>
  <c r="AR274" i="13"/>
  <c r="AQ274" i="13"/>
  <c r="AP274" i="13"/>
  <c r="AO274" i="13"/>
  <c r="AN274" i="13"/>
  <c r="AM274" i="13"/>
  <c r="AL274" i="13"/>
  <c r="AK274" i="13"/>
  <c r="AT273" i="13"/>
  <c r="AS273" i="13"/>
  <c r="AR273" i="13"/>
  <c r="AQ273" i="13"/>
  <c r="AP273" i="13"/>
  <c r="AO273" i="13"/>
  <c r="AN273" i="13"/>
  <c r="AM273" i="13"/>
  <c r="AL273" i="13"/>
  <c r="AK273" i="13"/>
  <c r="AT272" i="13"/>
  <c r="AS272" i="13"/>
  <c r="AR272" i="13"/>
  <c r="AQ272" i="13"/>
  <c r="AP272" i="13"/>
  <c r="AO272" i="13"/>
  <c r="AN272" i="13"/>
  <c r="AM272" i="13"/>
  <c r="AL272" i="13"/>
  <c r="AK272" i="13"/>
  <c r="AK281" i="13"/>
  <c r="AJ281" i="13"/>
  <c r="AK280" i="13"/>
  <c r="AJ280" i="13"/>
  <c r="AK279" i="13"/>
  <c r="AJ279" i="13"/>
  <c r="AS270" i="13"/>
  <c r="AR270" i="13"/>
  <c r="AQ270" i="13"/>
  <c r="AP270" i="13"/>
  <c r="AO270" i="13"/>
  <c r="AN270" i="13"/>
  <c r="AM270" i="13"/>
  <c r="AL270" i="13"/>
  <c r="AK270" i="13"/>
  <c r="AS269" i="13"/>
  <c r="AR269" i="13"/>
  <c r="AQ269" i="13"/>
  <c r="AP269" i="13"/>
  <c r="AO269" i="13"/>
  <c r="AN269" i="13"/>
  <c r="AM269" i="13"/>
  <c r="AL269" i="13"/>
  <c r="AK269" i="13"/>
  <c r="AS268" i="13"/>
  <c r="AR268" i="13"/>
  <c r="AQ268" i="13"/>
  <c r="AP268" i="13"/>
  <c r="AO268" i="13"/>
  <c r="AN268" i="13"/>
  <c r="AM268" i="13"/>
  <c r="AL268" i="13"/>
  <c r="AK268" i="13"/>
  <c r="AG267" i="13"/>
  <c r="AE267" i="13"/>
  <c r="AC267" i="13"/>
  <c r="AJ274" i="13"/>
  <c r="AI274" i="13"/>
  <c r="AH274" i="13"/>
  <c r="AG274" i="13"/>
  <c r="AF274" i="13"/>
  <c r="AE274" i="13"/>
  <c r="AD274" i="13"/>
  <c r="AC274" i="13"/>
  <c r="AB274" i="13"/>
  <c r="AA274" i="13"/>
  <c r="Z274" i="13"/>
  <c r="Y274" i="13"/>
  <c r="X274" i="13"/>
  <c r="W274" i="13"/>
  <c r="V274" i="13"/>
  <c r="U274" i="13"/>
  <c r="T274" i="13"/>
  <c r="S274" i="13"/>
  <c r="R274" i="13"/>
  <c r="AJ273" i="13"/>
  <c r="AI273" i="13"/>
  <c r="AH273" i="13"/>
  <c r="AG273" i="13"/>
  <c r="AF273" i="13"/>
  <c r="AE273" i="13"/>
  <c r="AD273" i="13"/>
  <c r="AC273" i="13"/>
  <c r="AB273" i="13"/>
  <c r="AA273" i="13"/>
  <c r="Z273" i="13"/>
  <c r="Y273" i="13"/>
  <c r="X273" i="13"/>
  <c r="W273" i="13"/>
  <c r="V273" i="13"/>
  <c r="U273" i="13"/>
  <c r="T273" i="13"/>
  <c r="S273" i="13"/>
  <c r="R273" i="13"/>
  <c r="AJ272" i="13"/>
  <c r="AI272" i="13"/>
  <c r="AH272" i="13"/>
  <c r="AG272" i="13"/>
  <c r="AF272" i="13"/>
  <c r="AE272" i="13"/>
  <c r="AD272" i="13"/>
  <c r="AC272" i="13"/>
  <c r="AB272" i="13"/>
  <c r="AA272" i="13"/>
  <c r="Z272" i="13"/>
  <c r="Y272" i="13"/>
  <c r="X272" i="13"/>
  <c r="W272" i="13"/>
  <c r="V272" i="13"/>
  <c r="U272" i="13"/>
  <c r="T272" i="13"/>
  <c r="S272" i="13"/>
  <c r="R272" i="13"/>
  <c r="AJ270" i="13"/>
  <c r="AI270" i="13"/>
  <c r="AH270" i="13"/>
  <c r="AG270" i="13"/>
  <c r="AF270" i="13"/>
  <c r="AE270" i="13"/>
  <c r="AD270" i="13"/>
  <c r="AC270" i="13"/>
  <c r="AB270" i="13"/>
  <c r="AA270" i="13"/>
  <c r="AJ269" i="13"/>
  <c r="AI269" i="13"/>
  <c r="AH269" i="13"/>
  <c r="AG269" i="13"/>
  <c r="AF269" i="13"/>
  <c r="AE269" i="13"/>
  <c r="AD269" i="13"/>
  <c r="AC269" i="13"/>
  <c r="AB269" i="13"/>
  <c r="AA269" i="13"/>
  <c r="AJ268" i="13"/>
  <c r="AI268" i="13"/>
  <c r="AH268" i="13"/>
  <c r="AG268" i="13"/>
  <c r="AF268" i="13"/>
  <c r="AE268" i="13"/>
  <c r="AD268" i="13"/>
  <c r="AC268" i="13"/>
  <c r="AB268" i="13"/>
  <c r="AA268" i="13"/>
  <c r="AI281" i="13"/>
  <c r="AH281" i="13"/>
  <c r="AG281" i="13"/>
  <c r="AF281" i="13"/>
  <c r="AE281" i="13"/>
  <c r="AD281" i="13"/>
  <c r="AC281" i="13"/>
  <c r="AB281" i="13"/>
  <c r="AA281" i="13"/>
  <c r="AI280" i="13"/>
  <c r="AH280" i="13"/>
  <c r="AG280" i="13"/>
  <c r="AF280" i="13"/>
  <c r="AE280" i="13"/>
  <c r="AD280" i="13"/>
  <c r="AC280" i="13"/>
  <c r="AB280" i="13"/>
  <c r="AA280" i="13"/>
  <c r="AI279" i="13"/>
  <c r="AH279" i="13"/>
  <c r="AG279" i="13"/>
  <c r="AF279" i="13"/>
  <c r="AE279" i="13"/>
  <c r="AD279" i="13"/>
  <c r="AC279" i="13"/>
  <c r="AB279" i="13"/>
  <c r="AA279" i="13"/>
  <c r="AA267" i="13"/>
  <c r="Y267" i="13"/>
  <c r="W267" i="13"/>
  <c r="U267" i="13"/>
  <c r="S267" i="13"/>
  <c r="Q267" i="13"/>
  <c r="Z281" i="13"/>
  <c r="Y281" i="13"/>
  <c r="X281" i="13"/>
  <c r="W281" i="13"/>
  <c r="V281" i="13"/>
  <c r="U281" i="13"/>
  <c r="T281" i="13"/>
  <c r="S281" i="13"/>
  <c r="R281" i="13"/>
  <c r="Q281" i="13"/>
  <c r="P281" i="13"/>
  <c r="O281" i="13"/>
  <c r="N281" i="13"/>
  <c r="Z280" i="13"/>
  <c r="Y280" i="13"/>
  <c r="X280" i="13"/>
  <c r="W280" i="13"/>
  <c r="V280" i="13"/>
  <c r="U280" i="13"/>
  <c r="T280" i="13"/>
  <c r="S280" i="13"/>
  <c r="R280" i="13"/>
  <c r="Q280" i="13"/>
  <c r="P280" i="13"/>
  <c r="O280" i="13"/>
  <c r="N280" i="13"/>
  <c r="Z279" i="13"/>
  <c r="Y279" i="13"/>
  <c r="X279" i="13"/>
  <c r="W279" i="13"/>
  <c r="V279" i="13"/>
  <c r="U279" i="13"/>
  <c r="T279" i="13"/>
  <c r="S279" i="13"/>
  <c r="R279" i="13"/>
  <c r="Q279" i="13"/>
  <c r="P279" i="13"/>
  <c r="O279" i="13"/>
  <c r="N279" i="13"/>
  <c r="Z270" i="13"/>
  <c r="Y270" i="13"/>
  <c r="X270" i="13"/>
  <c r="W270" i="13"/>
  <c r="V270" i="13"/>
  <c r="U270" i="13"/>
  <c r="T270" i="13"/>
  <c r="S270" i="13"/>
  <c r="R270" i="13"/>
  <c r="Q270" i="13"/>
  <c r="P270" i="13"/>
  <c r="O270" i="13"/>
  <c r="N270" i="13"/>
  <c r="Z269" i="13"/>
  <c r="Y269" i="13"/>
  <c r="X269" i="13"/>
  <c r="W269" i="13"/>
  <c r="V269" i="13"/>
  <c r="U269" i="13"/>
  <c r="T269" i="13"/>
  <c r="S269" i="13"/>
  <c r="R269" i="13"/>
  <c r="Q269" i="13"/>
  <c r="P269" i="13"/>
  <c r="O269" i="13"/>
  <c r="N269" i="13"/>
  <c r="Z268" i="13"/>
  <c r="Y268" i="13"/>
  <c r="X268" i="13"/>
  <c r="W268" i="13"/>
  <c r="V268" i="13"/>
  <c r="U268" i="13"/>
  <c r="T268" i="13"/>
  <c r="S268" i="13"/>
  <c r="R268" i="13"/>
  <c r="Q268" i="13"/>
  <c r="P268" i="13"/>
  <c r="O268" i="13"/>
  <c r="N268" i="13"/>
  <c r="M281" i="13"/>
  <c r="L281" i="13"/>
  <c r="K281" i="13"/>
  <c r="J281" i="13"/>
  <c r="I281" i="13"/>
  <c r="H281" i="13"/>
  <c r="G281" i="13"/>
  <c r="F281" i="13"/>
  <c r="M280" i="13"/>
  <c r="L280" i="13"/>
  <c r="K280" i="13"/>
  <c r="J280" i="13"/>
  <c r="I280" i="13"/>
  <c r="H280" i="13"/>
  <c r="G280" i="13"/>
  <c r="F280" i="13"/>
  <c r="M279" i="13"/>
  <c r="L279" i="13"/>
  <c r="K279" i="13"/>
  <c r="J279" i="13"/>
  <c r="I279" i="13"/>
  <c r="H279" i="13"/>
  <c r="G279" i="13"/>
  <c r="F279" i="13"/>
  <c r="M274" i="13"/>
  <c r="L274" i="13"/>
  <c r="K274" i="13"/>
  <c r="J274" i="13"/>
  <c r="I274" i="13"/>
  <c r="H274" i="13"/>
  <c r="G274" i="13"/>
  <c r="F274" i="13"/>
  <c r="M273" i="13"/>
  <c r="L273" i="13"/>
  <c r="K273" i="13"/>
  <c r="J273" i="13"/>
  <c r="I273" i="13"/>
  <c r="H273" i="13"/>
  <c r="G273" i="13"/>
  <c r="F273" i="13"/>
  <c r="M272" i="13"/>
  <c r="L272" i="13"/>
  <c r="K272" i="13"/>
  <c r="J272" i="13"/>
  <c r="I272" i="13"/>
  <c r="H272" i="13"/>
  <c r="G272" i="13"/>
  <c r="F272" i="13"/>
  <c r="M271" i="13"/>
  <c r="L271" i="13"/>
  <c r="K271" i="13"/>
  <c r="J271" i="13"/>
  <c r="I271" i="13"/>
  <c r="H271" i="13"/>
  <c r="G271" i="13"/>
  <c r="F271" i="13"/>
  <c r="M270" i="13"/>
  <c r="L270" i="13"/>
  <c r="K270" i="13"/>
  <c r="J270" i="13"/>
  <c r="I270" i="13"/>
  <c r="H270" i="13"/>
  <c r="G270" i="13"/>
  <c r="F270" i="13"/>
  <c r="M269" i="13"/>
  <c r="L269" i="13"/>
  <c r="K269" i="13"/>
  <c r="J269" i="13"/>
  <c r="I269" i="13"/>
  <c r="H269" i="13"/>
  <c r="G269" i="13"/>
  <c r="F269" i="13"/>
  <c r="M268" i="13"/>
  <c r="L268" i="13"/>
  <c r="K268" i="13"/>
  <c r="J268" i="13"/>
  <c r="I268" i="13"/>
  <c r="H268" i="13"/>
  <c r="G268" i="13"/>
  <c r="F268" i="13"/>
  <c r="AU262" i="13"/>
  <c r="AT262" i="13"/>
  <c r="AS262" i="13"/>
  <c r="AR262" i="13"/>
  <c r="AQ262" i="13"/>
  <c r="AU261" i="13"/>
  <c r="AT261" i="13"/>
  <c r="AS261" i="13"/>
  <c r="AR261" i="13"/>
  <c r="AQ261" i="13"/>
  <c r="AU260" i="13"/>
  <c r="AT260" i="13"/>
  <c r="AS260" i="13"/>
  <c r="AR260" i="13"/>
  <c r="AQ260" i="13"/>
  <c r="AU259" i="13"/>
  <c r="AT259" i="13"/>
  <c r="AS259" i="13"/>
  <c r="AR259" i="13"/>
  <c r="AQ259" i="13"/>
  <c r="AU258" i="13"/>
  <c r="AT258" i="13"/>
  <c r="AS258" i="13"/>
  <c r="AR258" i="13"/>
  <c r="AQ258" i="13"/>
  <c r="AU257" i="13"/>
  <c r="AT257" i="13"/>
  <c r="AS257" i="13"/>
  <c r="AR257" i="13"/>
  <c r="AQ257" i="13"/>
  <c r="AU256" i="13"/>
  <c r="AT256" i="13"/>
  <c r="AS256" i="13"/>
  <c r="AR256" i="13"/>
  <c r="AQ256" i="13"/>
  <c r="AU255" i="13"/>
  <c r="AT255" i="13"/>
  <c r="AS255" i="13"/>
  <c r="AR255" i="13"/>
  <c r="AQ255" i="13"/>
  <c r="AU254" i="13"/>
  <c r="AT254" i="13"/>
  <c r="AS254" i="13"/>
  <c r="AR254" i="13"/>
  <c r="AQ254" i="13"/>
  <c r="AU253" i="13"/>
  <c r="AT253" i="13"/>
  <c r="AS253" i="13"/>
  <c r="AR253" i="13"/>
  <c r="AQ253" i="13"/>
  <c r="AU252" i="13"/>
  <c r="AT252" i="13"/>
  <c r="AS252" i="13"/>
  <c r="AR252" i="13"/>
  <c r="AQ252" i="13"/>
  <c r="AU251" i="13"/>
  <c r="AT251" i="13"/>
  <c r="AS251" i="13"/>
  <c r="AR251" i="13"/>
  <c r="AQ251" i="13"/>
  <c r="AU250" i="13"/>
  <c r="AT250" i="13"/>
  <c r="AS250" i="13"/>
  <c r="AR250" i="13"/>
  <c r="AQ250" i="13"/>
  <c r="AU249" i="13"/>
  <c r="AT249" i="13"/>
  <c r="AS249" i="13"/>
  <c r="AR249" i="13"/>
  <c r="AQ249" i="13"/>
  <c r="AU248" i="13"/>
  <c r="AT248" i="13"/>
  <c r="AS248" i="13"/>
  <c r="AR248" i="13"/>
  <c r="AQ248" i="13"/>
  <c r="AU247" i="13"/>
  <c r="AT247" i="13"/>
  <c r="AS247" i="13"/>
  <c r="AR247" i="13"/>
  <c r="AQ247" i="13"/>
  <c r="AU246" i="13"/>
  <c r="AT246" i="13"/>
  <c r="AS246" i="13"/>
  <c r="AR246" i="13"/>
  <c r="AQ246" i="13"/>
  <c r="AU245" i="13"/>
  <c r="AT245" i="13"/>
  <c r="AS245" i="13"/>
  <c r="AR245" i="13"/>
  <c r="AQ245" i="13"/>
  <c r="AP262" i="13"/>
  <c r="AO262" i="13"/>
  <c r="AN262" i="13"/>
  <c r="AP261" i="13"/>
  <c r="AO261" i="13"/>
  <c r="AN261" i="13"/>
  <c r="AP260" i="13"/>
  <c r="AO260" i="13"/>
  <c r="AN260" i="13"/>
  <c r="AP259" i="13"/>
  <c r="AO259" i="13"/>
  <c r="AN259" i="13"/>
  <c r="AP258" i="13"/>
  <c r="AO258" i="13"/>
  <c r="AN258" i="13"/>
  <c r="AP257" i="13"/>
  <c r="AO257" i="13"/>
  <c r="AN257" i="13"/>
  <c r="AP256" i="13"/>
  <c r="AO256" i="13"/>
  <c r="AN256" i="13"/>
  <c r="AP255" i="13"/>
  <c r="AO255" i="13"/>
  <c r="AN255" i="13"/>
  <c r="AP254" i="13"/>
  <c r="AO254" i="13"/>
  <c r="AN254" i="13"/>
  <c r="AP253" i="13"/>
  <c r="AO253" i="13"/>
  <c r="AN253" i="13"/>
  <c r="AP252" i="13"/>
  <c r="AO252" i="13"/>
  <c r="AN252" i="13"/>
  <c r="AP251" i="13"/>
  <c r="AO251" i="13"/>
  <c r="AN251" i="13"/>
  <c r="AP250" i="13"/>
  <c r="AO250" i="13"/>
  <c r="AN250" i="13"/>
  <c r="AP249" i="13"/>
  <c r="AO249" i="13"/>
  <c r="AN249" i="13"/>
  <c r="AP248" i="13"/>
  <c r="AO248" i="13"/>
  <c r="AN248" i="13"/>
  <c r="AP247" i="13"/>
  <c r="AO247" i="13"/>
  <c r="AN247" i="13"/>
  <c r="AP246" i="13"/>
  <c r="AO246" i="13"/>
  <c r="AN246" i="13"/>
  <c r="AP245" i="13"/>
  <c r="AO245" i="13"/>
  <c r="AN245" i="13"/>
  <c r="AM262" i="13"/>
  <c r="AL262" i="13"/>
  <c r="AK262" i="13"/>
  <c r="AJ262" i="13"/>
  <c r="AM261" i="13"/>
  <c r="AL261" i="13"/>
  <c r="AK261" i="13"/>
  <c r="AJ261" i="13"/>
  <c r="AM260" i="13"/>
  <c r="AL260" i="13"/>
  <c r="AK260" i="13"/>
  <c r="AJ260" i="13"/>
  <c r="AM259" i="13"/>
  <c r="AL259" i="13"/>
  <c r="AK259" i="13"/>
  <c r="AJ259" i="13"/>
  <c r="AM258" i="13"/>
  <c r="AL258" i="13"/>
  <c r="AK258" i="13"/>
  <c r="AJ258" i="13"/>
  <c r="AM257" i="13"/>
  <c r="AL257" i="13"/>
  <c r="AK257" i="13"/>
  <c r="AJ257" i="13"/>
  <c r="AM256" i="13"/>
  <c r="AL256" i="13"/>
  <c r="AK256" i="13"/>
  <c r="AJ256" i="13"/>
  <c r="AM255" i="13"/>
  <c r="AL255" i="13"/>
  <c r="AK255" i="13"/>
  <c r="AJ255" i="13"/>
  <c r="AM254" i="13"/>
  <c r="AL254" i="13"/>
  <c r="AK254" i="13"/>
  <c r="AJ254" i="13"/>
  <c r="AI262" i="13"/>
  <c r="AH262" i="13"/>
  <c r="AG262" i="13"/>
  <c r="AF262" i="13"/>
  <c r="AE262" i="13"/>
  <c r="AD262" i="13"/>
  <c r="AI261" i="13"/>
  <c r="AH261" i="13"/>
  <c r="AG261" i="13"/>
  <c r="AF261" i="13"/>
  <c r="AE261" i="13"/>
  <c r="AD261" i="13"/>
  <c r="AI260" i="13"/>
  <c r="AH260" i="13"/>
  <c r="AG260" i="13"/>
  <c r="AF260" i="13"/>
  <c r="AE260" i="13"/>
  <c r="AD260" i="13"/>
  <c r="AI259" i="13"/>
  <c r="AH259" i="13"/>
  <c r="AG259" i="13"/>
  <c r="AF259" i="13"/>
  <c r="AE259" i="13"/>
  <c r="AD259" i="13"/>
  <c r="AI258" i="13"/>
  <c r="AH258" i="13"/>
  <c r="AG258" i="13"/>
  <c r="AF258" i="13"/>
  <c r="AE258" i="13"/>
  <c r="AD258" i="13"/>
  <c r="AI257" i="13"/>
  <c r="AH257" i="13"/>
  <c r="AG257" i="13"/>
  <c r="AF257" i="13"/>
  <c r="AE257" i="13"/>
  <c r="AD257" i="13"/>
  <c r="AI256" i="13"/>
  <c r="AH256" i="13"/>
  <c r="AG256" i="13"/>
  <c r="AF256" i="13"/>
  <c r="AE256" i="13"/>
  <c r="AD256" i="13"/>
  <c r="AI255" i="13"/>
  <c r="AH255" i="13"/>
  <c r="AG255" i="13"/>
  <c r="AF255" i="13"/>
  <c r="AE255" i="13"/>
  <c r="AD255" i="13"/>
  <c r="AI254" i="13"/>
  <c r="AH254" i="13"/>
  <c r="AG254" i="13"/>
  <c r="AF254" i="13"/>
  <c r="AE254" i="13"/>
  <c r="AD254" i="13"/>
  <c r="AC253" i="13"/>
  <c r="AC252" i="13"/>
  <c r="AC251" i="13"/>
  <c r="AC250" i="13"/>
  <c r="AC249" i="13"/>
  <c r="AC248" i="13"/>
  <c r="AC247" i="13"/>
  <c r="AC246" i="13"/>
  <c r="AC245" i="13"/>
  <c r="AC262" i="13"/>
  <c r="AB262" i="13"/>
  <c r="AC261" i="13"/>
  <c r="AB261" i="13"/>
  <c r="AC260" i="13"/>
  <c r="AB260" i="13"/>
  <c r="AC259" i="13"/>
  <c r="AB259" i="13"/>
  <c r="AC258" i="13"/>
  <c r="AB258" i="13"/>
  <c r="AC257" i="13"/>
  <c r="AB257" i="13"/>
  <c r="AC256" i="13"/>
  <c r="AB256" i="13"/>
  <c r="AC255" i="13"/>
  <c r="AB255" i="13"/>
  <c r="AC254" i="13"/>
  <c r="AB254" i="13"/>
  <c r="AA253" i="13"/>
  <c r="AA252" i="13"/>
  <c r="AA251" i="13"/>
  <c r="AA250" i="13"/>
  <c r="AA249" i="13"/>
  <c r="AA248" i="13"/>
  <c r="AA247" i="13"/>
  <c r="AA246" i="13"/>
  <c r="AA245" i="13"/>
  <c r="AA262" i="13"/>
  <c r="Z262" i="13"/>
  <c r="AA261" i="13"/>
  <c r="Z261" i="13"/>
  <c r="AA260" i="13"/>
  <c r="Z260" i="13"/>
  <c r="AA259" i="13"/>
  <c r="Z259" i="13"/>
  <c r="AA258" i="13"/>
  <c r="Z258" i="13"/>
  <c r="AA257" i="13"/>
  <c r="Z257" i="13"/>
  <c r="AA256" i="13"/>
  <c r="Z256" i="13"/>
  <c r="AA255" i="13"/>
  <c r="Z255" i="13"/>
  <c r="AA254" i="13"/>
  <c r="Z254" i="13"/>
  <c r="Y253" i="13"/>
  <c r="Y252" i="13"/>
  <c r="Y251" i="13"/>
  <c r="Y250" i="13"/>
  <c r="Y249" i="13"/>
  <c r="Y248" i="13"/>
  <c r="Y247" i="13"/>
  <c r="Y246" i="13"/>
  <c r="Y245" i="13"/>
  <c r="Y262" i="13"/>
  <c r="X262" i="13"/>
  <c r="Y261" i="13"/>
  <c r="X261" i="13"/>
  <c r="Y260" i="13"/>
  <c r="X260" i="13"/>
  <c r="Y259" i="13"/>
  <c r="X259" i="13"/>
  <c r="Y258" i="13"/>
  <c r="X258" i="13"/>
  <c r="Y257" i="13"/>
  <c r="X257" i="13"/>
  <c r="Y256" i="13"/>
  <c r="X256" i="13"/>
  <c r="Y255" i="13"/>
  <c r="X255" i="13"/>
  <c r="Y254" i="13"/>
  <c r="X254" i="13"/>
  <c r="W253" i="13"/>
  <c r="W252" i="13"/>
  <c r="W251" i="13"/>
  <c r="W250" i="13"/>
  <c r="W249" i="13"/>
  <c r="W248" i="13"/>
  <c r="W247" i="13"/>
  <c r="W246" i="13"/>
  <c r="W245" i="13"/>
  <c r="W262" i="13"/>
  <c r="V262" i="13"/>
  <c r="W261" i="13"/>
  <c r="V261" i="13"/>
  <c r="W260" i="13"/>
  <c r="V260" i="13"/>
  <c r="W259" i="13"/>
  <c r="V259" i="13"/>
  <c r="W258" i="13"/>
  <c r="V258" i="13"/>
  <c r="W257" i="13"/>
  <c r="V257" i="13"/>
  <c r="W256" i="13"/>
  <c r="V256" i="13"/>
  <c r="W255" i="13"/>
  <c r="V255" i="13"/>
  <c r="W254" i="13"/>
  <c r="V254" i="13"/>
  <c r="U262" i="13"/>
  <c r="U261" i="13"/>
  <c r="U260" i="13"/>
  <c r="U259" i="13"/>
  <c r="U258" i="13"/>
  <c r="U257" i="13"/>
  <c r="U256" i="13"/>
  <c r="U255" i="13"/>
  <c r="U254" i="13"/>
  <c r="U253" i="13"/>
  <c r="U252" i="13"/>
  <c r="U251" i="13"/>
  <c r="U250" i="13"/>
  <c r="U249" i="13"/>
  <c r="U248" i="13"/>
  <c r="U247" i="13"/>
  <c r="U246" i="13"/>
  <c r="U245" i="13"/>
  <c r="T262" i="13"/>
  <c r="T261" i="13"/>
  <c r="T260" i="13"/>
  <c r="T259" i="13"/>
  <c r="T258" i="13"/>
  <c r="T257" i="13"/>
  <c r="T256" i="13"/>
  <c r="T255" i="13"/>
  <c r="T254" i="13"/>
  <c r="S262" i="13"/>
  <c r="S261" i="13"/>
  <c r="S260" i="13"/>
  <c r="S259" i="13"/>
  <c r="S258" i="13"/>
  <c r="S257" i="13"/>
  <c r="S256" i="13"/>
  <c r="S255" i="13"/>
  <c r="S254" i="13"/>
  <c r="S253" i="13"/>
  <c r="S252" i="13"/>
  <c r="S251" i="13"/>
  <c r="S250" i="13"/>
  <c r="S249" i="13"/>
  <c r="S248" i="13"/>
  <c r="S247" i="13"/>
  <c r="S246" i="13"/>
  <c r="S245" i="13"/>
  <c r="R262" i="13"/>
  <c r="R261" i="13"/>
  <c r="R260" i="13"/>
  <c r="R259" i="13"/>
  <c r="R258" i="13"/>
  <c r="R257" i="13"/>
  <c r="R256" i="13"/>
  <c r="R255" i="13"/>
  <c r="R254" i="13"/>
  <c r="Q262" i="13"/>
  <c r="Q261" i="13"/>
  <c r="Q260" i="13"/>
  <c r="Q259" i="13"/>
  <c r="Q258" i="13"/>
  <c r="Q257" i="13"/>
  <c r="Q256" i="13"/>
  <c r="Q255" i="13"/>
  <c r="Q254" i="13"/>
  <c r="Q253" i="13"/>
  <c r="Q252" i="13"/>
  <c r="Q251" i="13"/>
  <c r="Q250" i="13"/>
  <c r="Q249" i="13"/>
  <c r="Q248" i="13"/>
  <c r="Q247" i="13"/>
  <c r="Q246" i="13"/>
  <c r="Q245" i="13"/>
  <c r="P262" i="13"/>
  <c r="P261" i="13"/>
  <c r="P260" i="13"/>
  <c r="P259" i="13"/>
  <c r="P258" i="13"/>
  <c r="P257" i="13"/>
  <c r="P256" i="13"/>
  <c r="P255" i="13"/>
  <c r="P254" i="13"/>
  <c r="O262" i="13"/>
  <c r="O261" i="13"/>
  <c r="O260" i="13"/>
  <c r="O259" i="13"/>
  <c r="O258" i="13"/>
  <c r="O257" i="13"/>
  <c r="O256" i="13"/>
  <c r="O255" i="13"/>
  <c r="O254" i="13"/>
  <c r="O253" i="13"/>
  <c r="O252" i="13"/>
  <c r="O251" i="13"/>
  <c r="O250" i="13"/>
  <c r="O249" i="13"/>
  <c r="O248" i="13"/>
  <c r="O247" i="13"/>
  <c r="O246" i="13"/>
  <c r="O245" i="13"/>
  <c r="N262" i="13"/>
  <c r="N261" i="13"/>
  <c r="N260" i="13"/>
  <c r="N259" i="13"/>
  <c r="N258" i="13"/>
  <c r="N257" i="13"/>
  <c r="N256" i="13"/>
  <c r="N255" i="13"/>
  <c r="N254" i="13"/>
  <c r="L262" i="13"/>
  <c r="L261" i="13"/>
  <c r="L260" i="13"/>
  <c r="L259" i="13"/>
  <c r="L258" i="13"/>
  <c r="L257" i="13"/>
  <c r="L256" i="13"/>
  <c r="L255" i="13"/>
  <c r="L254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K253" i="13"/>
  <c r="K252" i="13"/>
  <c r="K251" i="13"/>
  <c r="K250" i="13"/>
  <c r="K249" i="13"/>
  <c r="K248" i="13"/>
  <c r="K247" i="13"/>
  <c r="K246" i="13"/>
  <c r="K245" i="13"/>
  <c r="K262" i="13"/>
  <c r="J262" i="13"/>
  <c r="I262" i="13"/>
  <c r="H262" i="13"/>
  <c r="G262" i="13"/>
  <c r="F262" i="13"/>
  <c r="K261" i="13"/>
  <c r="J261" i="13"/>
  <c r="I261" i="13"/>
  <c r="H261" i="13"/>
  <c r="G261" i="13"/>
  <c r="F261" i="13"/>
  <c r="K260" i="13"/>
  <c r="J260" i="13"/>
  <c r="I260" i="13"/>
  <c r="H260" i="13"/>
  <c r="G260" i="13"/>
  <c r="F260" i="13"/>
  <c r="K259" i="13"/>
  <c r="J259" i="13"/>
  <c r="I259" i="13"/>
  <c r="H259" i="13"/>
  <c r="G259" i="13"/>
  <c r="F259" i="13"/>
  <c r="K258" i="13"/>
  <c r="J258" i="13"/>
  <c r="I258" i="13"/>
  <c r="H258" i="13"/>
  <c r="G258" i="13"/>
  <c r="F258" i="13"/>
  <c r="K257" i="13"/>
  <c r="J257" i="13"/>
  <c r="I257" i="13"/>
  <c r="H257" i="13"/>
  <c r="G257" i="13"/>
  <c r="F257" i="13"/>
  <c r="K256" i="13"/>
  <c r="J256" i="13"/>
  <c r="I256" i="13"/>
  <c r="H256" i="13"/>
  <c r="G256" i="13"/>
  <c r="F256" i="13"/>
  <c r="K255" i="13"/>
  <c r="J255" i="13"/>
  <c r="I255" i="13"/>
  <c r="H255" i="13"/>
  <c r="G255" i="13"/>
  <c r="F255" i="13"/>
  <c r="K254" i="13"/>
  <c r="J254" i="13"/>
  <c r="I254" i="13"/>
  <c r="H254" i="13"/>
  <c r="G254" i="13"/>
  <c r="F254" i="13"/>
  <c r="AL197" i="13"/>
  <c r="AJ197" i="13"/>
  <c r="AH197" i="13"/>
  <c r="AF197" i="13"/>
  <c r="AD197" i="13"/>
  <c r="AB197" i="13"/>
  <c r="Z197" i="13"/>
  <c r="X197" i="13"/>
  <c r="AQ224" i="13"/>
  <c r="AP224" i="13"/>
  <c r="AO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AA224" i="13"/>
  <c r="Z224" i="13"/>
  <c r="Y224" i="13"/>
  <c r="X224" i="13"/>
  <c r="W224" i="13"/>
  <c r="V224" i="13"/>
  <c r="U224" i="13"/>
  <c r="T224" i="13"/>
  <c r="S224" i="13"/>
  <c r="R224" i="13"/>
  <c r="Q224" i="13"/>
  <c r="P224" i="13"/>
  <c r="O224" i="13"/>
  <c r="N224" i="13"/>
  <c r="M224" i="13"/>
  <c r="L224" i="13"/>
  <c r="K224" i="13"/>
  <c r="J224" i="13"/>
  <c r="I224" i="13"/>
  <c r="H224" i="13"/>
  <c r="G224" i="13"/>
  <c r="AQ223" i="13"/>
  <c r="AP223" i="13"/>
  <c r="AO223" i="13"/>
  <c r="AN223" i="13"/>
  <c r="AM223" i="13"/>
  <c r="AL223" i="13"/>
  <c r="AK223" i="13"/>
  <c r="AJ223" i="13"/>
  <c r="AI223" i="13"/>
  <c r="AH223" i="13"/>
  <c r="AG223" i="13"/>
  <c r="AF223" i="13"/>
  <c r="AE223" i="13"/>
  <c r="AD223" i="13"/>
  <c r="AC223" i="13"/>
  <c r="AB223" i="13"/>
  <c r="AA223" i="13"/>
  <c r="Z223" i="13"/>
  <c r="Y223" i="13"/>
  <c r="X223" i="13"/>
  <c r="W223" i="13"/>
  <c r="V223" i="13"/>
  <c r="U223" i="13"/>
  <c r="T223" i="13"/>
  <c r="S223" i="13"/>
  <c r="R223" i="13"/>
  <c r="Q223" i="13"/>
  <c r="P223" i="13"/>
  <c r="O223" i="13"/>
  <c r="N223" i="13"/>
  <c r="M223" i="13"/>
  <c r="L223" i="13"/>
  <c r="K223" i="13"/>
  <c r="J223" i="13"/>
  <c r="I223" i="13"/>
  <c r="H223" i="13"/>
  <c r="G223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Z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AQ221" i="13"/>
  <c r="AP221" i="13"/>
  <c r="AO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Z221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AQ220" i="13"/>
  <c r="AP220" i="13"/>
  <c r="AO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Z220" i="13"/>
  <c r="Y220" i="13"/>
  <c r="X220" i="13"/>
  <c r="W220" i="13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AQ219" i="13"/>
  <c r="AP219" i="13"/>
  <c r="AO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AA219" i="13"/>
  <c r="Z219" i="13"/>
  <c r="Y219" i="13"/>
  <c r="X219" i="13"/>
  <c r="W219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AQ218" i="13"/>
  <c r="AP218" i="13"/>
  <c r="AO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AQ217" i="13"/>
  <c r="AP217" i="13"/>
  <c r="AO217" i="13"/>
  <c r="AN217" i="13"/>
  <c r="AM217" i="13"/>
  <c r="AL217" i="13"/>
  <c r="AK217" i="13"/>
  <c r="AJ217" i="13"/>
  <c r="AI217" i="13"/>
  <c r="AH217" i="13"/>
  <c r="AG217" i="13"/>
  <c r="AF217" i="13"/>
  <c r="AE217" i="13"/>
  <c r="AD217" i="13"/>
  <c r="AC217" i="13"/>
  <c r="AB217" i="13"/>
  <c r="AA217" i="13"/>
  <c r="Z217" i="13"/>
  <c r="Y217" i="13"/>
  <c r="X217" i="13"/>
  <c r="W217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AQ216" i="13"/>
  <c r="AP216" i="13"/>
  <c r="AO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AA216" i="13"/>
  <c r="Z216" i="13"/>
  <c r="Y216" i="13"/>
  <c r="X216" i="13"/>
  <c r="W216" i="13"/>
  <c r="V216" i="13"/>
  <c r="U216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AQ215" i="13"/>
  <c r="AP215" i="13"/>
  <c r="AO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AA215" i="13"/>
  <c r="Z215" i="13"/>
  <c r="Y215" i="13"/>
  <c r="X215" i="13"/>
  <c r="W215" i="13"/>
  <c r="V215" i="13"/>
  <c r="U215" i="13"/>
  <c r="T215" i="13"/>
  <c r="S215" i="13"/>
  <c r="R215" i="13"/>
  <c r="Q215" i="13"/>
  <c r="P215" i="13"/>
  <c r="O215" i="13"/>
  <c r="N215" i="13"/>
  <c r="M215" i="13"/>
  <c r="L215" i="13"/>
  <c r="K215" i="13"/>
  <c r="J215" i="13"/>
  <c r="I215" i="13"/>
  <c r="H215" i="13"/>
  <c r="G215" i="13"/>
  <c r="AS224" i="13"/>
  <c r="AR224" i="13"/>
  <c r="AS223" i="13"/>
  <c r="AR223" i="13"/>
  <c r="AS222" i="13"/>
  <c r="AR222" i="13"/>
  <c r="AS221" i="13"/>
  <c r="AR221" i="13"/>
  <c r="AS220" i="13"/>
  <c r="AR220" i="13"/>
  <c r="AS219" i="13"/>
  <c r="AR219" i="13"/>
  <c r="AS218" i="13"/>
  <c r="AR218" i="13"/>
  <c r="AW224" i="13"/>
  <c r="AV224" i="13"/>
  <c r="AU224" i="13"/>
  <c r="AT224" i="13"/>
  <c r="AW223" i="13"/>
  <c r="AV223" i="13"/>
  <c r="AU223" i="13"/>
  <c r="AT223" i="13"/>
  <c r="AW222" i="13"/>
  <c r="AV222" i="13"/>
  <c r="AU222" i="13"/>
  <c r="AT222" i="13"/>
  <c r="AW221" i="13"/>
  <c r="AV221" i="13"/>
  <c r="AU221" i="13"/>
  <c r="AT221" i="13"/>
  <c r="AW220" i="13"/>
  <c r="AV220" i="13"/>
  <c r="AU220" i="13"/>
  <c r="AT220" i="13"/>
  <c r="AW219" i="13"/>
  <c r="AV219" i="13"/>
  <c r="AU219" i="13"/>
  <c r="AT219" i="13"/>
  <c r="AW218" i="13"/>
  <c r="AV218" i="13"/>
  <c r="AU218" i="13"/>
  <c r="AT218" i="13"/>
  <c r="AW217" i="13"/>
  <c r="AV217" i="13"/>
  <c r="AU217" i="13"/>
  <c r="AT217" i="13"/>
  <c r="AW216" i="13"/>
  <c r="AV216" i="13"/>
  <c r="AU216" i="13"/>
  <c r="AT216" i="13"/>
  <c r="AW215" i="13"/>
  <c r="AV215" i="13"/>
  <c r="AU215" i="13"/>
  <c r="AT215" i="13"/>
  <c r="AW214" i="13"/>
  <c r="AV214" i="13"/>
  <c r="AU214" i="13"/>
  <c r="AT214" i="13"/>
  <c r="AW213" i="13"/>
  <c r="AV213" i="13"/>
  <c r="AU213" i="13"/>
  <c r="AT213" i="13"/>
  <c r="AW212" i="13"/>
  <c r="AV212" i="13"/>
  <c r="AU212" i="13"/>
  <c r="AT212" i="13"/>
  <c r="AW211" i="13"/>
  <c r="AV211" i="13"/>
  <c r="AU211" i="13"/>
  <c r="AT211" i="13"/>
  <c r="AW210" i="13"/>
  <c r="AV210" i="13"/>
  <c r="AU210" i="13"/>
  <c r="AT210" i="13"/>
  <c r="AW209" i="13"/>
  <c r="AV209" i="13"/>
  <c r="AU209" i="13"/>
  <c r="AT209" i="13"/>
  <c r="AW208" i="13"/>
  <c r="AV208" i="13"/>
  <c r="AU208" i="13"/>
  <c r="AT208" i="13"/>
  <c r="AW207" i="13"/>
  <c r="AV207" i="13"/>
  <c r="AU207" i="13"/>
  <c r="AT207" i="13"/>
  <c r="AV206" i="13"/>
  <c r="AU206" i="13"/>
  <c r="AT206" i="13"/>
  <c r="AW205" i="13"/>
  <c r="AV205" i="13"/>
  <c r="AU205" i="13"/>
  <c r="AT205" i="13"/>
  <c r="AR208" i="13"/>
  <c r="AQ208" i="13"/>
  <c r="AP208" i="13"/>
  <c r="AO208" i="13"/>
  <c r="AR207" i="13"/>
  <c r="AQ207" i="13"/>
  <c r="AP207" i="13"/>
  <c r="AO207" i="13"/>
  <c r="AR206" i="13"/>
  <c r="AQ206" i="13"/>
  <c r="AP206" i="13"/>
  <c r="AO206" i="13"/>
  <c r="AR205" i="13"/>
  <c r="AQ205" i="13"/>
  <c r="AP205" i="13"/>
  <c r="AO205" i="13"/>
  <c r="AS214" i="13"/>
  <c r="AR214" i="13"/>
  <c r="AQ214" i="13"/>
  <c r="AP214" i="13"/>
  <c r="AO214" i="13"/>
  <c r="AN214" i="13"/>
  <c r="AM214" i="13"/>
  <c r="AL214" i="13"/>
  <c r="AK214" i="13"/>
  <c r="AJ214" i="13"/>
  <c r="AI214" i="13"/>
  <c r="AH214" i="13"/>
  <c r="AG214" i="13"/>
  <c r="AF214" i="13"/>
  <c r="AE214" i="13"/>
  <c r="AD214" i="13"/>
  <c r="AC214" i="13"/>
  <c r="AB214" i="13"/>
  <c r="AA214" i="13"/>
  <c r="Z214" i="13"/>
  <c r="Y214" i="13"/>
  <c r="X214" i="13"/>
  <c r="W214" i="13"/>
  <c r="V214" i="13"/>
  <c r="U214" i="13"/>
  <c r="T214" i="13"/>
  <c r="S214" i="13"/>
  <c r="R214" i="13"/>
  <c r="Q214" i="13"/>
  <c r="P214" i="13"/>
  <c r="O214" i="13"/>
  <c r="N214" i="13"/>
  <c r="M214" i="13"/>
  <c r="L214" i="13"/>
  <c r="K214" i="13"/>
  <c r="AS213" i="13"/>
  <c r="AR213" i="13"/>
  <c r="AQ213" i="13"/>
  <c r="AP213" i="13"/>
  <c r="AO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AA213" i="13"/>
  <c r="Z213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M213" i="13"/>
  <c r="L213" i="13"/>
  <c r="K213" i="13"/>
  <c r="AS212" i="13"/>
  <c r="AR212" i="13"/>
  <c r="AQ212" i="13"/>
  <c r="AP212" i="13"/>
  <c r="AO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AS211" i="13"/>
  <c r="AR211" i="13"/>
  <c r="AQ211" i="13"/>
  <c r="AP211" i="13"/>
  <c r="AO211" i="13"/>
  <c r="AN211" i="13"/>
  <c r="AM211" i="13"/>
  <c r="AL211" i="13"/>
  <c r="AK211" i="13"/>
  <c r="AJ211" i="13"/>
  <c r="AI211" i="13"/>
  <c r="AH211" i="13"/>
  <c r="AG211" i="13"/>
  <c r="AF211" i="13"/>
  <c r="AE211" i="13"/>
  <c r="AD211" i="13"/>
  <c r="AC211" i="13"/>
  <c r="AB211" i="13"/>
  <c r="AA211" i="13"/>
  <c r="Z211" i="13"/>
  <c r="Y211" i="13"/>
  <c r="X211" i="13"/>
  <c r="W211" i="13"/>
  <c r="V211" i="13"/>
  <c r="U211" i="13"/>
  <c r="T211" i="13"/>
  <c r="S211" i="13"/>
  <c r="R211" i="13"/>
  <c r="Q211" i="13"/>
  <c r="P211" i="13"/>
  <c r="O211" i="13"/>
  <c r="N211" i="13"/>
  <c r="M211" i="13"/>
  <c r="L211" i="13"/>
  <c r="K211" i="13"/>
  <c r="AS210" i="13"/>
  <c r="AR210" i="13"/>
  <c r="AQ210" i="13"/>
  <c r="AP210" i="13"/>
  <c r="AO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AA210" i="13"/>
  <c r="Z210" i="13"/>
  <c r="Y210" i="13"/>
  <c r="X210" i="13"/>
  <c r="W210" i="13"/>
  <c r="V210" i="13"/>
  <c r="U210" i="13"/>
  <c r="T210" i="13"/>
  <c r="S210" i="13"/>
  <c r="R210" i="13"/>
  <c r="Q210" i="13"/>
  <c r="P210" i="13"/>
  <c r="O210" i="13"/>
  <c r="N210" i="13"/>
  <c r="M210" i="13"/>
  <c r="L210" i="13"/>
  <c r="K210" i="13"/>
  <c r="AS209" i="13"/>
  <c r="AR209" i="13"/>
  <c r="AQ209" i="13"/>
  <c r="AP209" i="13"/>
  <c r="AO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/>
  <c r="Z209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M209" i="13"/>
  <c r="L209" i="13"/>
  <c r="K209" i="13"/>
  <c r="AS197" i="13"/>
  <c r="AR197" i="13"/>
  <c r="AQ197" i="13"/>
  <c r="AP197" i="13"/>
  <c r="AO197" i="13"/>
  <c r="AN197" i="13"/>
  <c r="AW197" i="13"/>
  <c r="AV197" i="13"/>
  <c r="AU197" i="13"/>
  <c r="AW204" i="13"/>
  <c r="AV204" i="13"/>
  <c r="AU204" i="13"/>
  <c r="AT204" i="13"/>
  <c r="AS204" i="13"/>
  <c r="AR204" i="13"/>
  <c r="AQ204" i="13"/>
  <c r="AP204" i="13"/>
  <c r="AO204" i="13"/>
  <c r="AN204" i="13"/>
  <c r="AM204" i="13"/>
  <c r="AL204" i="13"/>
  <c r="AK204" i="13"/>
  <c r="AJ204" i="13"/>
  <c r="AI204" i="13"/>
  <c r="AH204" i="13"/>
  <c r="AG204" i="13"/>
  <c r="AF204" i="13"/>
  <c r="AE204" i="13"/>
  <c r="AD204" i="13"/>
  <c r="AC204" i="13"/>
  <c r="AB204" i="13"/>
  <c r="AA204" i="13"/>
  <c r="Z204" i="13"/>
  <c r="Y204" i="13"/>
  <c r="X204" i="13"/>
  <c r="W204" i="13"/>
  <c r="V204" i="13"/>
  <c r="U204" i="13"/>
  <c r="T204" i="13"/>
  <c r="S204" i="13"/>
  <c r="R204" i="13"/>
  <c r="Q204" i="13"/>
  <c r="AW203" i="13"/>
  <c r="AV203" i="13"/>
  <c r="AU203" i="13"/>
  <c r="AT203" i="13"/>
  <c r="AS203" i="13"/>
  <c r="AR203" i="13"/>
  <c r="AQ203" i="13"/>
  <c r="AP203" i="13"/>
  <c r="AO203" i="13"/>
  <c r="AN203" i="13"/>
  <c r="AM203" i="13"/>
  <c r="AL203" i="13"/>
  <c r="AK203" i="13"/>
  <c r="AJ203" i="13"/>
  <c r="AI203" i="13"/>
  <c r="AH203" i="13"/>
  <c r="AG203" i="13"/>
  <c r="AF203" i="13"/>
  <c r="AE203" i="13"/>
  <c r="AD203" i="13"/>
  <c r="AC203" i="13"/>
  <c r="AB203" i="13"/>
  <c r="AA203" i="13"/>
  <c r="Z203" i="13"/>
  <c r="Y203" i="13"/>
  <c r="X203" i="13"/>
  <c r="W203" i="13"/>
  <c r="V203" i="13"/>
  <c r="U203" i="13"/>
  <c r="T203" i="13"/>
  <c r="S203" i="13"/>
  <c r="R203" i="13"/>
  <c r="Q203" i="13"/>
  <c r="AW202" i="13"/>
  <c r="AV202" i="13"/>
  <c r="AU202" i="13"/>
  <c r="AT202" i="13"/>
  <c r="AS202" i="13"/>
  <c r="AR202" i="13"/>
  <c r="AQ202" i="13"/>
  <c r="AP202" i="13"/>
  <c r="AO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AA202" i="13"/>
  <c r="Z202" i="13"/>
  <c r="Y202" i="13"/>
  <c r="X202" i="13"/>
  <c r="W202" i="13"/>
  <c r="V202" i="13"/>
  <c r="U202" i="13"/>
  <c r="T202" i="13"/>
  <c r="S202" i="13"/>
  <c r="R202" i="13"/>
  <c r="Q202" i="13"/>
  <c r="AW201" i="13"/>
  <c r="AV201" i="13"/>
  <c r="AU201" i="13"/>
  <c r="AT201" i="13"/>
  <c r="AS201" i="13"/>
  <c r="AR201" i="13"/>
  <c r="AQ201" i="13"/>
  <c r="AP201" i="13"/>
  <c r="AO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AA201" i="13"/>
  <c r="Z201" i="13"/>
  <c r="Y201" i="13"/>
  <c r="X201" i="13"/>
  <c r="W201" i="13"/>
  <c r="V201" i="13"/>
  <c r="U201" i="13"/>
  <c r="T201" i="13"/>
  <c r="S201" i="13"/>
  <c r="R201" i="13"/>
  <c r="Q201" i="13"/>
  <c r="AW200" i="13"/>
  <c r="AV200" i="13"/>
  <c r="AU200" i="13"/>
  <c r="AT200" i="13"/>
  <c r="AS200" i="13"/>
  <c r="AR200" i="13"/>
  <c r="AQ200" i="13"/>
  <c r="AP200" i="13"/>
  <c r="AO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AB200" i="13"/>
  <c r="AA200" i="13"/>
  <c r="Z200" i="13"/>
  <c r="Y200" i="13"/>
  <c r="X200" i="13"/>
  <c r="W200" i="13"/>
  <c r="V200" i="13"/>
  <c r="U200" i="13"/>
  <c r="T200" i="13"/>
  <c r="S200" i="13"/>
  <c r="R200" i="13"/>
  <c r="Q200" i="13"/>
  <c r="AW199" i="13"/>
  <c r="AV199" i="13"/>
  <c r="AU199" i="13"/>
  <c r="AT199" i="13"/>
  <c r="AS199" i="13"/>
  <c r="AR199" i="13"/>
  <c r="AQ199" i="13"/>
  <c r="AP199" i="13"/>
  <c r="AO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AA199" i="13"/>
  <c r="Z199" i="13"/>
  <c r="Y199" i="13"/>
  <c r="X199" i="13"/>
  <c r="W199" i="13"/>
  <c r="V199" i="13"/>
  <c r="U199" i="13"/>
  <c r="T199" i="13"/>
  <c r="S199" i="13"/>
  <c r="R199" i="13"/>
  <c r="Q199" i="13"/>
  <c r="AW198" i="13"/>
  <c r="AV198" i="13"/>
  <c r="AU198" i="13"/>
  <c r="AT198" i="13"/>
  <c r="AS198" i="13"/>
  <c r="AR198" i="13"/>
  <c r="AQ198" i="13"/>
  <c r="AP198" i="13"/>
  <c r="AO198" i="13"/>
  <c r="AN198" i="13"/>
  <c r="AM198" i="13"/>
  <c r="AL198" i="13"/>
  <c r="AK198" i="13"/>
  <c r="AJ198" i="13"/>
  <c r="AI198" i="13"/>
  <c r="AH198" i="13"/>
  <c r="AG198" i="13"/>
  <c r="AF198" i="13"/>
  <c r="AE198" i="13"/>
  <c r="AD198" i="13"/>
  <c r="AC198" i="13"/>
  <c r="AB198" i="13"/>
  <c r="AA198" i="13"/>
  <c r="Z198" i="13"/>
  <c r="Y198" i="13"/>
  <c r="X198" i="13"/>
  <c r="W198" i="13"/>
  <c r="V198" i="13"/>
  <c r="U198" i="13"/>
  <c r="T198" i="13"/>
  <c r="S198" i="13"/>
  <c r="R198" i="13"/>
  <c r="Q198" i="13"/>
  <c r="V197" i="13"/>
  <c r="T197" i="13"/>
  <c r="R197" i="13"/>
  <c r="L197" i="13"/>
  <c r="P197" i="13"/>
  <c r="N197" i="13"/>
  <c r="P208" i="13"/>
  <c r="O208" i="13"/>
  <c r="N208" i="13"/>
  <c r="M208" i="13"/>
  <c r="L208" i="13"/>
  <c r="K208" i="13"/>
  <c r="J208" i="13"/>
  <c r="I208" i="13"/>
  <c r="H208" i="13"/>
  <c r="G208" i="13"/>
  <c r="P207" i="13"/>
  <c r="O207" i="13"/>
  <c r="N207" i="13"/>
  <c r="M207" i="13"/>
  <c r="L207" i="13"/>
  <c r="K207" i="13"/>
  <c r="J207" i="13"/>
  <c r="I207" i="13"/>
  <c r="H207" i="13"/>
  <c r="G207" i="13"/>
  <c r="P206" i="13"/>
  <c r="O206" i="13"/>
  <c r="N206" i="13"/>
  <c r="M206" i="13"/>
  <c r="L206" i="13"/>
  <c r="K206" i="13"/>
  <c r="J206" i="13"/>
  <c r="I206" i="13"/>
  <c r="H206" i="13"/>
  <c r="G206" i="13"/>
  <c r="P205" i="13"/>
  <c r="O205" i="13"/>
  <c r="N205" i="13"/>
  <c r="M205" i="13"/>
  <c r="L205" i="13"/>
  <c r="K205" i="13"/>
  <c r="J205" i="13"/>
  <c r="I205" i="13"/>
  <c r="H205" i="13"/>
  <c r="G205" i="13"/>
  <c r="P204" i="13"/>
  <c r="O204" i="13"/>
  <c r="N204" i="13"/>
  <c r="M204" i="13"/>
  <c r="L204" i="13"/>
  <c r="K204" i="13"/>
  <c r="J204" i="13"/>
  <c r="I204" i="13"/>
  <c r="H204" i="13"/>
  <c r="G204" i="13"/>
  <c r="P203" i="13"/>
  <c r="O203" i="13"/>
  <c r="N203" i="13"/>
  <c r="M203" i="13"/>
  <c r="L203" i="13"/>
  <c r="K203" i="13"/>
  <c r="J203" i="13"/>
  <c r="I203" i="13"/>
  <c r="H203" i="13"/>
  <c r="G203" i="13"/>
  <c r="P202" i="13"/>
  <c r="O202" i="13"/>
  <c r="N202" i="13"/>
  <c r="M202" i="13"/>
  <c r="L202" i="13"/>
  <c r="K202" i="13"/>
  <c r="J202" i="13"/>
  <c r="I202" i="13"/>
  <c r="H202" i="13"/>
  <c r="G202" i="13"/>
  <c r="P201" i="13"/>
  <c r="O201" i="13"/>
  <c r="N201" i="13"/>
  <c r="M201" i="13"/>
  <c r="L201" i="13"/>
  <c r="K201" i="13"/>
  <c r="J201" i="13"/>
  <c r="I201" i="13"/>
  <c r="H201" i="13"/>
  <c r="G201" i="13"/>
  <c r="P200" i="13"/>
  <c r="O200" i="13"/>
  <c r="N200" i="13"/>
  <c r="M200" i="13"/>
  <c r="L200" i="13"/>
  <c r="K200" i="13"/>
  <c r="J200" i="13"/>
  <c r="I200" i="13"/>
  <c r="H200" i="13"/>
  <c r="G200" i="13"/>
  <c r="P199" i="13"/>
  <c r="O199" i="13"/>
  <c r="N199" i="13"/>
  <c r="M199" i="13"/>
  <c r="L199" i="13"/>
  <c r="K199" i="13"/>
  <c r="J199" i="13"/>
  <c r="I199" i="13"/>
  <c r="H199" i="13"/>
  <c r="G199" i="13"/>
  <c r="P198" i="13"/>
  <c r="O198" i="13"/>
  <c r="N198" i="13"/>
  <c r="M198" i="13"/>
  <c r="L198" i="13"/>
  <c r="K198" i="13"/>
  <c r="J198" i="13"/>
  <c r="I198" i="13"/>
  <c r="H198" i="13"/>
  <c r="G198" i="13"/>
  <c r="AW192" i="13"/>
  <c r="AV192" i="13"/>
  <c r="AU192" i="13"/>
  <c r="AT192" i="13"/>
  <c r="AS192" i="13"/>
  <c r="AR192" i="13"/>
  <c r="AQ192" i="13"/>
  <c r="AP192" i="13"/>
  <c r="AO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AA192" i="13"/>
  <c r="Z192" i="13"/>
  <c r="Y192" i="13"/>
  <c r="X192" i="13"/>
  <c r="W192" i="13"/>
  <c r="V192" i="13"/>
  <c r="U192" i="13"/>
  <c r="T192" i="13"/>
  <c r="S192" i="13"/>
  <c r="R192" i="13"/>
  <c r="Q192" i="13"/>
  <c r="P192" i="13"/>
  <c r="O192" i="13"/>
  <c r="N192" i="13"/>
  <c r="M192" i="13"/>
  <c r="L192" i="13"/>
  <c r="K192" i="13"/>
  <c r="AW191" i="13"/>
  <c r="AV191" i="13"/>
  <c r="AU191" i="13"/>
  <c r="AT191" i="13"/>
  <c r="AS191" i="13"/>
  <c r="AR191" i="13"/>
  <c r="AQ191" i="13"/>
  <c r="AP191" i="13"/>
  <c r="AO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B191" i="13"/>
  <c r="AA191" i="13"/>
  <c r="Z191" i="13"/>
  <c r="Y191" i="13"/>
  <c r="X191" i="13"/>
  <c r="W191" i="13"/>
  <c r="V191" i="13"/>
  <c r="U191" i="13"/>
  <c r="T191" i="13"/>
  <c r="S191" i="13"/>
  <c r="R191" i="13"/>
  <c r="Q191" i="13"/>
  <c r="P191" i="13"/>
  <c r="O191" i="13"/>
  <c r="N191" i="13"/>
  <c r="M191" i="13"/>
  <c r="L191" i="13"/>
  <c r="K191" i="13"/>
  <c r="AW196" i="13"/>
  <c r="AV196" i="13"/>
  <c r="AU196" i="13"/>
  <c r="AT196" i="13"/>
  <c r="AS196" i="13"/>
  <c r="AR196" i="13"/>
  <c r="AQ196" i="13"/>
  <c r="AP196" i="13"/>
  <c r="AO196" i="13"/>
  <c r="AN196" i="13"/>
  <c r="AM196" i="13"/>
  <c r="AL196" i="13"/>
  <c r="AK196" i="13"/>
  <c r="AJ196" i="13"/>
  <c r="AI196" i="13"/>
  <c r="AH196" i="13"/>
  <c r="AG196" i="13"/>
  <c r="AF196" i="13"/>
  <c r="AE196" i="13"/>
  <c r="AD196" i="13"/>
  <c r="AC196" i="13"/>
  <c r="AB196" i="13"/>
  <c r="AA196" i="13"/>
  <c r="Z196" i="13"/>
  <c r="Y196" i="13"/>
  <c r="X196" i="13"/>
  <c r="W196" i="13"/>
  <c r="V196" i="13"/>
  <c r="U196" i="13"/>
  <c r="T196" i="13"/>
  <c r="S196" i="13"/>
  <c r="R196" i="13"/>
  <c r="Q196" i="13"/>
  <c r="P196" i="13"/>
  <c r="O196" i="13"/>
  <c r="N196" i="13"/>
  <c r="M196" i="13"/>
  <c r="L196" i="13"/>
  <c r="K196" i="13"/>
  <c r="J196" i="13"/>
  <c r="I196" i="13"/>
  <c r="H196" i="13"/>
  <c r="G196" i="13"/>
  <c r="AW195" i="13"/>
  <c r="AV195" i="13"/>
  <c r="AU195" i="13"/>
  <c r="AT195" i="13"/>
  <c r="AS195" i="13"/>
  <c r="AR195" i="13"/>
  <c r="AQ195" i="13"/>
  <c r="AP195" i="13"/>
  <c r="AO195" i="13"/>
  <c r="AN195" i="13"/>
  <c r="AM195" i="13"/>
  <c r="AL195" i="13"/>
  <c r="AK195" i="13"/>
  <c r="AJ195" i="13"/>
  <c r="AI195" i="13"/>
  <c r="AH195" i="13"/>
  <c r="AG195" i="13"/>
  <c r="AF195" i="13"/>
  <c r="AE195" i="13"/>
  <c r="AD195" i="13"/>
  <c r="AC195" i="13"/>
  <c r="AB195" i="13"/>
  <c r="AA195" i="13"/>
  <c r="Z195" i="13"/>
  <c r="Y195" i="13"/>
  <c r="X195" i="13"/>
  <c r="W195" i="13"/>
  <c r="V195" i="13"/>
  <c r="U195" i="13"/>
  <c r="T195" i="13"/>
  <c r="S195" i="13"/>
  <c r="R195" i="13"/>
  <c r="Q195" i="13"/>
  <c r="P195" i="13"/>
  <c r="O195" i="13"/>
  <c r="N195" i="13"/>
  <c r="M195" i="13"/>
  <c r="L195" i="13"/>
  <c r="K195" i="13"/>
  <c r="J195" i="13"/>
  <c r="I195" i="13"/>
  <c r="H195" i="13"/>
  <c r="G195" i="13"/>
  <c r="AW194" i="13"/>
  <c r="AV194" i="13"/>
  <c r="AU194" i="13"/>
  <c r="AT194" i="13"/>
  <c r="AS194" i="13"/>
  <c r="AR194" i="13"/>
  <c r="AQ194" i="13"/>
  <c r="AP194" i="13"/>
  <c r="AO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AA194" i="13"/>
  <c r="Z194" i="13"/>
  <c r="Y194" i="13"/>
  <c r="X194" i="13"/>
  <c r="W194" i="13"/>
  <c r="V194" i="13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G194" i="13"/>
  <c r="AW193" i="13"/>
  <c r="AV193" i="13"/>
  <c r="AU193" i="13"/>
  <c r="AT193" i="13"/>
  <c r="AS193" i="13"/>
  <c r="AR193" i="13"/>
  <c r="AQ193" i="13"/>
  <c r="AP193" i="13"/>
  <c r="AO193" i="13"/>
  <c r="AN193" i="13"/>
  <c r="AM193" i="13"/>
  <c r="AL193" i="13"/>
  <c r="AK193" i="13"/>
  <c r="AJ193" i="13"/>
  <c r="AI193" i="13"/>
  <c r="AH193" i="13"/>
  <c r="AG193" i="13"/>
  <c r="AF193" i="13"/>
  <c r="AE193" i="13"/>
  <c r="AD193" i="13"/>
  <c r="AC193" i="13"/>
  <c r="AB193" i="13"/>
  <c r="AA193" i="13"/>
  <c r="Z193" i="13"/>
  <c r="Y193" i="13"/>
  <c r="X193" i="13"/>
  <c r="W193" i="13"/>
  <c r="V193" i="13"/>
  <c r="U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G193" i="13"/>
  <c r="AW190" i="13"/>
  <c r="AV190" i="13"/>
  <c r="AU190" i="13"/>
  <c r="AT190" i="13"/>
  <c r="AS190" i="13"/>
  <c r="AR190" i="13"/>
  <c r="AQ190" i="13"/>
  <c r="AP190" i="13"/>
  <c r="AO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AA190" i="13"/>
  <c r="Z190" i="13"/>
  <c r="Y190" i="13"/>
  <c r="X190" i="13"/>
  <c r="W190" i="13"/>
  <c r="V190" i="13"/>
  <c r="U190" i="13"/>
  <c r="T190" i="13"/>
  <c r="S190" i="13"/>
  <c r="R190" i="13"/>
  <c r="Q190" i="13"/>
  <c r="P190" i="13"/>
  <c r="O190" i="13"/>
  <c r="N190" i="13"/>
  <c r="M190" i="13"/>
  <c r="L190" i="13"/>
  <c r="K190" i="13"/>
  <c r="J190" i="13"/>
  <c r="I190" i="13"/>
  <c r="H190" i="13"/>
  <c r="G190" i="13"/>
  <c r="AW189" i="13"/>
  <c r="AV189" i="13"/>
  <c r="AU189" i="13"/>
  <c r="AT189" i="13"/>
  <c r="AS189" i="13"/>
  <c r="AR189" i="13"/>
  <c r="AQ189" i="13"/>
  <c r="AP189" i="13"/>
  <c r="AO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/>
  <c r="Z189" i="13"/>
  <c r="Y189" i="13"/>
  <c r="X189" i="13"/>
  <c r="W189" i="13"/>
  <c r="V189" i="13"/>
  <c r="U189" i="13"/>
  <c r="T189" i="13"/>
  <c r="S189" i="13"/>
  <c r="R189" i="13"/>
  <c r="Q189" i="13"/>
  <c r="P189" i="13"/>
  <c r="O189" i="13"/>
  <c r="N189" i="13"/>
  <c r="M189" i="13"/>
  <c r="L189" i="13"/>
  <c r="K189" i="13"/>
  <c r="J189" i="13"/>
  <c r="I189" i="13"/>
  <c r="H189" i="13"/>
  <c r="G189" i="13"/>
  <c r="AW188" i="13"/>
  <c r="AV188" i="13"/>
  <c r="AU188" i="13"/>
  <c r="AT188" i="13"/>
  <c r="AS188" i="13"/>
  <c r="AR188" i="13"/>
  <c r="AQ188" i="13"/>
  <c r="AP188" i="13"/>
  <c r="AO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AA188" i="13"/>
  <c r="Z188" i="13"/>
  <c r="Y188" i="13"/>
  <c r="X188" i="13"/>
  <c r="W188" i="13"/>
  <c r="V188" i="13"/>
  <c r="U188" i="13"/>
  <c r="T188" i="13"/>
  <c r="S188" i="13"/>
  <c r="R188" i="13"/>
  <c r="Q188" i="13"/>
  <c r="P188" i="13"/>
  <c r="O188" i="13"/>
  <c r="N188" i="13"/>
  <c r="M188" i="13"/>
  <c r="L188" i="13"/>
  <c r="K188" i="13"/>
  <c r="J188" i="13"/>
  <c r="I188" i="13"/>
  <c r="H188" i="13"/>
  <c r="G188" i="13"/>
  <c r="AW186" i="13"/>
  <c r="AV186" i="13"/>
  <c r="AU186" i="13"/>
  <c r="AT186" i="13"/>
  <c r="AS186" i="13"/>
  <c r="AR186" i="13"/>
  <c r="AQ186" i="13"/>
  <c r="AP186" i="13"/>
  <c r="AO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AA186" i="13"/>
  <c r="Z186" i="13"/>
  <c r="Y186" i="13"/>
  <c r="X186" i="13"/>
  <c r="W186" i="13"/>
  <c r="V186" i="13"/>
  <c r="U186" i="13"/>
  <c r="T186" i="13"/>
  <c r="S186" i="13"/>
  <c r="R186" i="13"/>
  <c r="Q186" i="13"/>
  <c r="P186" i="13"/>
  <c r="O186" i="13"/>
  <c r="N186" i="13"/>
  <c r="M186" i="13"/>
  <c r="L186" i="13"/>
  <c r="K186" i="13"/>
  <c r="J186" i="13"/>
  <c r="I186" i="13"/>
  <c r="H186" i="13"/>
  <c r="G186" i="13"/>
  <c r="P166" i="13"/>
  <c r="O166" i="13"/>
  <c r="N166" i="13"/>
  <c r="M166" i="13"/>
  <c r="L166" i="13"/>
  <c r="K166" i="13"/>
  <c r="J166" i="13"/>
  <c r="I166" i="13"/>
  <c r="H166" i="13"/>
  <c r="G166" i="13"/>
  <c r="P165" i="13"/>
  <c r="O165" i="13"/>
  <c r="N165" i="13"/>
  <c r="M165" i="13"/>
  <c r="L165" i="13"/>
  <c r="K165" i="13"/>
  <c r="J165" i="13"/>
  <c r="I165" i="13"/>
  <c r="H165" i="13"/>
  <c r="G165" i="13"/>
  <c r="P164" i="13"/>
  <c r="O164" i="13"/>
  <c r="N164" i="13"/>
  <c r="M164" i="13"/>
  <c r="L164" i="13"/>
  <c r="K164" i="13"/>
  <c r="J164" i="13"/>
  <c r="I164" i="13"/>
  <c r="H164" i="13"/>
  <c r="G164" i="13"/>
  <c r="P163" i="13"/>
  <c r="O163" i="13"/>
  <c r="N163" i="13"/>
  <c r="M163" i="13"/>
  <c r="L163" i="13"/>
  <c r="K163" i="13"/>
  <c r="J163" i="13"/>
  <c r="I163" i="13"/>
  <c r="H163" i="13"/>
  <c r="G163" i="13"/>
  <c r="J182" i="13"/>
  <c r="I182" i="13"/>
  <c r="H182" i="13"/>
  <c r="G182" i="13"/>
  <c r="J181" i="13"/>
  <c r="I181" i="13"/>
  <c r="H181" i="13"/>
  <c r="G181" i="13"/>
  <c r="J180" i="13"/>
  <c r="I180" i="13"/>
  <c r="H180" i="13"/>
  <c r="G180" i="13"/>
  <c r="J179" i="13"/>
  <c r="I179" i="13"/>
  <c r="H179" i="13"/>
  <c r="G179" i="13"/>
  <c r="J178" i="13"/>
  <c r="I178" i="13"/>
  <c r="H178" i="13"/>
  <c r="G178" i="13"/>
  <c r="J177" i="13"/>
  <c r="I177" i="13"/>
  <c r="H177" i="13"/>
  <c r="G177" i="13"/>
  <c r="J176" i="13"/>
  <c r="I176" i="13"/>
  <c r="H176" i="13"/>
  <c r="G176" i="13"/>
  <c r="J175" i="13"/>
  <c r="I175" i="13"/>
  <c r="H175" i="13"/>
  <c r="G175" i="13"/>
  <c r="J174" i="13"/>
  <c r="I174" i="13"/>
  <c r="H174" i="13"/>
  <c r="G174" i="13"/>
  <c r="J173" i="13"/>
  <c r="I173" i="13"/>
  <c r="H173" i="13"/>
  <c r="G173" i="13"/>
  <c r="AN182" i="13"/>
  <c r="AM182" i="13"/>
  <c r="AL182" i="13"/>
  <c r="AK182" i="13"/>
  <c r="AJ182" i="13"/>
  <c r="AI182" i="13"/>
  <c r="AH182" i="13"/>
  <c r="AG182" i="13"/>
  <c r="AF182" i="13"/>
  <c r="AE182" i="13"/>
  <c r="AD182" i="13"/>
  <c r="AC182" i="13"/>
  <c r="AB182" i="13"/>
  <c r="AA182" i="13"/>
  <c r="Z182" i="13"/>
  <c r="Y182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K182" i="13"/>
  <c r="AN181" i="13"/>
  <c r="AM181" i="13"/>
  <c r="AL181" i="13"/>
  <c r="AK181" i="13"/>
  <c r="AJ181" i="13"/>
  <c r="AI181" i="13"/>
  <c r="AH181" i="13"/>
  <c r="AG181" i="13"/>
  <c r="AF181" i="13"/>
  <c r="AE181" i="13"/>
  <c r="AD181" i="13"/>
  <c r="AC181" i="13"/>
  <c r="AB181" i="13"/>
  <c r="AA181" i="13"/>
  <c r="Z181" i="13"/>
  <c r="Y181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K181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AA180" i="13"/>
  <c r="Z180" i="13"/>
  <c r="Y180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K180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AA179" i="13"/>
  <c r="Z179" i="13"/>
  <c r="Y179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AN178" i="13"/>
  <c r="AM178" i="13"/>
  <c r="AL178" i="13"/>
  <c r="AK178" i="13"/>
  <c r="AJ178" i="13"/>
  <c r="AI178" i="13"/>
  <c r="AH178" i="13"/>
  <c r="AG178" i="13"/>
  <c r="AF178" i="13"/>
  <c r="AE178" i="13"/>
  <c r="AD178" i="13"/>
  <c r="AC178" i="13"/>
  <c r="AB178" i="13"/>
  <c r="AA178" i="13"/>
  <c r="Z178" i="13"/>
  <c r="Y178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K178" i="13"/>
  <c r="AN177" i="13"/>
  <c r="AM177" i="13"/>
  <c r="AL177" i="13"/>
  <c r="AK177" i="13"/>
  <c r="AJ177" i="13"/>
  <c r="AI177" i="13"/>
  <c r="AH177" i="13"/>
  <c r="AG177" i="13"/>
  <c r="AF177" i="13"/>
  <c r="AE177" i="13"/>
  <c r="AD177" i="13"/>
  <c r="AC177" i="13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B176" i="13"/>
  <c r="AA176" i="13"/>
  <c r="Z176" i="13"/>
  <c r="Y176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K176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AA175" i="13"/>
  <c r="Z175" i="13"/>
  <c r="Y175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Z174" i="13"/>
  <c r="Y174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K174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B173" i="13"/>
  <c r="AA173" i="13"/>
  <c r="Z173" i="13"/>
  <c r="Y173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AA172" i="13"/>
  <c r="Z172" i="13"/>
  <c r="Y172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AA171" i="13"/>
  <c r="Z171" i="13"/>
  <c r="Y171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AN170" i="13"/>
  <c r="AM170" i="13"/>
  <c r="AL170" i="13"/>
  <c r="AK170" i="13"/>
  <c r="AJ170" i="13"/>
  <c r="AI170" i="13"/>
  <c r="AH170" i="13"/>
  <c r="AG170" i="13"/>
  <c r="AF170" i="13"/>
  <c r="AE170" i="13"/>
  <c r="AD170" i="13"/>
  <c r="AC170" i="13"/>
  <c r="AB170" i="13"/>
  <c r="AA170" i="13"/>
  <c r="Z170" i="13"/>
  <c r="Y170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AN169" i="13"/>
  <c r="AM169" i="13"/>
  <c r="AL169" i="13"/>
  <c r="AK169" i="13"/>
  <c r="AJ169" i="13"/>
  <c r="AI169" i="13"/>
  <c r="AH169" i="13"/>
  <c r="AG169" i="13"/>
  <c r="AF169" i="13"/>
  <c r="AE169" i="13"/>
  <c r="AD169" i="13"/>
  <c r="AC169" i="13"/>
  <c r="AB169" i="13"/>
  <c r="AA169" i="13"/>
  <c r="Z169" i="13"/>
  <c r="Y169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AA168" i="13"/>
  <c r="Z168" i="13"/>
  <c r="Y168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AA167" i="13"/>
  <c r="Z167" i="13"/>
  <c r="Y167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AP182" i="13"/>
  <c r="AO182" i="13"/>
  <c r="AP181" i="13"/>
  <c r="AO181" i="13"/>
  <c r="AP180" i="13"/>
  <c r="AO180" i="13"/>
  <c r="AP179" i="13"/>
  <c r="AO179" i="13"/>
  <c r="AP178" i="13"/>
  <c r="AO178" i="13"/>
  <c r="AP177" i="13"/>
  <c r="AO177" i="13"/>
  <c r="AP176" i="13"/>
  <c r="AO176" i="13"/>
  <c r="AP172" i="13"/>
  <c r="AP171" i="13"/>
  <c r="AP170" i="13"/>
  <c r="AP169" i="13"/>
  <c r="AP168" i="13"/>
  <c r="AP167" i="13"/>
  <c r="AO172" i="13"/>
  <c r="AO171" i="13"/>
  <c r="AO170" i="13"/>
  <c r="AO169" i="13"/>
  <c r="AO168" i="13"/>
  <c r="AO167" i="13"/>
  <c r="AO166" i="13"/>
  <c r="AO165" i="13"/>
  <c r="AO164" i="13"/>
  <c r="AO163" i="13"/>
  <c r="AT182" i="13"/>
  <c r="AS182" i="13"/>
  <c r="AR182" i="13"/>
  <c r="AQ182" i="13"/>
  <c r="AT181" i="13"/>
  <c r="AS181" i="13"/>
  <c r="AR181" i="13"/>
  <c r="AQ181" i="13"/>
  <c r="AT180" i="13"/>
  <c r="AS180" i="13"/>
  <c r="AR180" i="13"/>
  <c r="AQ180" i="13"/>
  <c r="AT179" i="13"/>
  <c r="AS179" i="13"/>
  <c r="AR179" i="13"/>
  <c r="AQ179" i="13"/>
  <c r="AT178" i="13"/>
  <c r="AS178" i="13"/>
  <c r="AR178" i="13"/>
  <c r="AQ178" i="13"/>
  <c r="AT177" i="13"/>
  <c r="AS177" i="13"/>
  <c r="AR177" i="13"/>
  <c r="AQ177" i="13"/>
  <c r="AT176" i="13"/>
  <c r="AS176" i="13"/>
  <c r="AR176" i="13"/>
  <c r="AQ176" i="13"/>
  <c r="AT175" i="13"/>
  <c r="AS175" i="13"/>
  <c r="AR175" i="13"/>
  <c r="AQ175" i="13"/>
  <c r="AT174" i="13"/>
  <c r="AS174" i="13"/>
  <c r="AR174" i="13"/>
  <c r="AQ174" i="13"/>
  <c r="AT173" i="13"/>
  <c r="AS173" i="13"/>
  <c r="AR173" i="13"/>
  <c r="AQ173" i="13"/>
  <c r="AT172" i="13"/>
  <c r="AS172" i="13"/>
  <c r="AR172" i="13"/>
  <c r="AQ172" i="13"/>
  <c r="AT171" i="13"/>
  <c r="AS171" i="13"/>
  <c r="AR171" i="13"/>
  <c r="AQ171" i="13"/>
  <c r="AT170" i="13"/>
  <c r="AS170" i="13"/>
  <c r="AR170" i="13"/>
  <c r="AQ170" i="13"/>
  <c r="AT169" i="13"/>
  <c r="AS169" i="13"/>
  <c r="AR169" i="13"/>
  <c r="AQ169" i="13"/>
  <c r="AT168" i="13"/>
  <c r="AS168" i="13"/>
  <c r="AR168" i="13"/>
  <c r="AQ168" i="13"/>
  <c r="AT167" i="13"/>
  <c r="AS167" i="13"/>
  <c r="AR167" i="13"/>
  <c r="AQ167" i="13"/>
  <c r="AT166" i="13"/>
  <c r="AS166" i="13"/>
  <c r="AR166" i="13"/>
  <c r="AQ166" i="13"/>
  <c r="AT165" i="13"/>
  <c r="AS165" i="13"/>
  <c r="AR165" i="13"/>
  <c r="AQ165" i="13"/>
  <c r="AT164" i="13"/>
  <c r="AS164" i="13"/>
  <c r="AR164" i="13"/>
  <c r="AQ164" i="13"/>
  <c r="AT163" i="13"/>
  <c r="AS163" i="13"/>
  <c r="AR163" i="13"/>
  <c r="AQ163" i="13"/>
  <c r="AT155" i="13"/>
  <c r="AS155" i="13"/>
  <c r="AR155" i="13"/>
  <c r="AP155" i="13"/>
  <c r="AO155" i="13"/>
  <c r="AN155" i="13"/>
  <c r="AL155" i="13"/>
  <c r="AJ155" i="13"/>
  <c r="AH155" i="13"/>
  <c r="AF155" i="13"/>
  <c r="AD155" i="13"/>
  <c r="AB155" i="13"/>
  <c r="Z155" i="13"/>
  <c r="X155" i="13"/>
  <c r="V155" i="13"/>
  <c r="T155" i="13"/>
  <c r="R155" i="13"/>
  <c r="P155" i="13"/>
  <c r="N155" i="13"/>
  <c r="L155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AT161" i="13"/>
  <c r="AS161" i="13"/>
  <c r="AR161" i="13"/>
  <c r="AQ161" i="13"/>
  <c r="AP161" i="13"/>
  <c r="AO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/>
  <c r="Z161" i="13"/>
  <c r="Y161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AS160" i="13"/>
  <c r="AR160" i="13"/>
  <c r="AQ160" i="13"/>
  <c r="AP160" i="13"/>
  <c r="AO160" i="13"/>
  <c r="AN160" i="13"/>
  <c r="AM160" i="13"/>
  <c r="AL160" i="13"/>
  <c r="AK160" i="13"/>
  <c r="AJ160" i="13"/>
  <c r="AI160" i="13"/>
  <c r="AH160" i="13"/>
  <c r="AG160" i="13"/>
  <c r="AF160" i="13"/>
  <c r="AE160" i="13"/>
  <c r="AD160" i="13"/>
  <c r="AC160" i="13"/>
  <c r="AB160" i="13"/>
  <c r="AA160" i="13"/>
  <c r="Z160" i="13"/>
  <c r="Y160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AT159" i="13"/>
  <c r="AS159" i="13"/>
  <c r="AR159" i="13"/>
  <c r="AQ159" i="13"/>
  <c r="AP159" i="13"/>
  <c r="AO159" i="13"/>
  <c r="AN159" i="13"/>
  <c r="AM159" i="13"/>
  <c r="AL159" i="13"/>
  <c r="AK159" i="13"/>
  <c r="AJ159" i="13"/>
  <c r="AI159" i="13"/>
  <c r="AH159" i="13"/>
  <c r="AG159" i="13"/>
  <c r="AF159" i="13"/>
  <c r="AE159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AT158" i="13"/>
  <c r="AS158" i="13"/>
  <c r="AR158" i="13"/>
  <c r="AQ158" i="13"/>
  <c r="AP158" i="13"/>
  <c r="AO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AA158" i="13"/>
  <c r="Z158" i="13"/>
  <c r="Y158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AT157" i="13"/>
  <c r="AS157" i="13"/>
  <c r="AR157" i="13"/>
  <c r="AQ157" i="13"/>
  <c r="AP157" i="13"/>
  <c r="AO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AT156" i="13"/>
  <c r="AS156" i="13"/>
  <c r="AR156" i="13"/>
  <c r="AQ156" i="13"/>
  <c r="AP156" i="13"/>
  <c r="AO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B156" i="13"/>
  <c r="AA156" i="13"/>
  <c r="Z156" i="13"/>
  <c r="Y156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AT154" i="13"/>
  <c r="AS154" i="13"/>
  <c r="AR154" i="13"/>
  <c r="AQ154" i="13"/>
  <c r="AP154" i="13"/>
  <c r="AO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AA154" i="13"/>
  <c r="Z154" i="13"/>
  <c r="Y154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AT153" i="13"/>
  <c r="AS153" i="13"/>
  <c r="AR153" i="13"/>
  <c r="AQ153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AT152" i="13"/>
  <c r="AS152" i="13"/>
  <c r="AR152" i="13"/>
  <c r="AQ152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AT151" i="13"/>
  <c r="AS151" i="13"/>
  <c r="AR151" i="13"/>
  <c r="AQ151" i="13"/>
  <c r="AP151" i="13"/>
  <c r="AO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AA151" i="13"/>
  <c r="Z151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AT150" i="13"/>
  <c r="AS150" i="13"/>
  <c r="AR150" i="13"/>
  <c r="AQ150" i="13"/>
  <c r="AP150" i="13"/>
  <c r="AO150" i="13"/>
  <c r="AN150" i="13"/>
  <c r="AM150" i="13"/>
  <c r="AL150" i="13"/>
  <c r="AK150" i="13"/>
  <c r="AJ150" i="13"/>
  <c r="AI150" i="13"/>
  <c r="AH150" i="13"/>
  <c r="AG150" i="13"/>
  <c r="AF150" i="13"/>
  <c r="AE150" i="13"/>
  <c r="AD150" i="13"/>
  <c r="AC150" i="13"/>
  <c r="AB150" i="13"/>
  <c r="AA150" i="13"/>
  <c r="Z150" i="13"/>
  <c r="Y150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AT149" i="13"/>
  <c r="AS149" i="13"/>
  <c r="AR149" i="13"/>
  <c r="AQ149" i="13"/>
  <c r="AP149" i="13"/>
  <c r="AO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AA149" i="13"/>
  <c r="Z149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AT148" i="13"/>
  <c r="AS148" i="13"/>
  <c r="AR148" i="13"/>
  <c r="AQ148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AA148" i="13"/>
  <c r="Z148" i="13"/>
  <c r="Y148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Z147" i="13"/>
  <c r="Y147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AT146" i="13"/>
  <c r="AS146" i="13"/>
  <c r="AR146" i="13"/>
  <c r="AQ146" i="13"/>
  <c r="AP146" i="13"/>
  <c r="AO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AA146" i="13"/>
  <c r="Z146" i="13"/>
  <c r="Y146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54" i="13"/>
  <c r="I154" i="13"/>
  <c r="H154" i="13"/>
  <c r="G154" i="13"/>
  <c r="J153" i="13"/>
  <c r="I153" i="13"/>
  <c r="H153" i="13"/>
  <c r="G153" i="13"/>
  <c r="J152" i="13"/>
  <c r="I152" i="13"/>
  <c r="H152" i="13"/>
  <c r="G152" i="13"/>
  <c r="J151" i="13"/>
  <c r="I151" i="13"/>
  <c r="H151" i="13"/>
  <c r="G151" i="13"/>
  <c r="J148" i="13"/>
  <c r="I148" i="13"/>
  <c r="H148" i="13"/>
  <c r="G148" i="13"/>
  <c r="J147" i="13"/>
  <c r="I147" i="13"/>
  <c r="H147" i="13"/>
  <c r="G147" i="13"/>
  <c r="J146" i="13"/>
  <c r="I146" i="13"/>
  <c r="H146" i="13"/>
  <c r="G146" i="13"/>
  <c r="AT144" i="13"/>
  <c r="AS144" i="13"/>
  <c r="AR144" i="13"/>
  <c r="AQ144" i="13"/>
  <c r="AP144" i="13"/>
  <c r="AO144" i="13"/>
  <c r="AN144" i="13"/>
  <c r="AM144" i="13"/>
  <c r="AL144" i="13"/>
  <c r="AK144" i="13"/>
  <c r="AJ144" i="13"/>
  <c r="AI144" i="13"/>
  <c r="AH144" i="13"/>
  <c r="AG144" i="13"/>
  <c r="AF144" i="13"/>
  <c r="AE144" i="13"/>
  <c r="AD144" i="13"/>
  <c r="AC144" i="13"/>
  <c r="AB144" i="13"/>
  <c r="AA144" i="13"/>
  <c r="Z144" i="13"/>
  <c r="Y144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AK92" i="13"/>
  <c r="AJ92" i="13"/>
  <c r="AI92" i="13"/>
  <c r="AH92" i="13"/>
  <c r="AG92" i="13"/>
  <c r="AF92" i="13"/>
  <c r="AE92" i="13"/>
  <c r="AD92" i="13"/>
  <c r="AC92" i="13"/>
  <c r="AB92" i="13"/>
  <c r="AA92" i="13"/>
  <c r="Z92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AK91" i="13"/>
  <c r="AJ91" i="13"/>
  <c r="AI91" i="13"/>
  <c r="AH91" i="13"/>
  <c r="AG91" i="13"/>
  <c r="AF91" i="13"/>
  <c r="AE91" i="13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AK90" i="13"/>
  <c r="AJ90" i="13"/>
  <c r="AI90" i="13"/>
  <c r="AH90" i="13"/>
  <c r="AG90" i="13"/>
  <c r="AF90" i="13"/>
  <c r="AE90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AK88" i="13"/>
  <c r="AJ88" i="13"/>
  <c r="AI88" i="13"/>
  <c r="AH88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AK87" i="13"/>
  <c r="AJ87" i="13"/>
  <c r="AI87" i="13"/>
  <c r="AH87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AG80" i="13"/>
  <c r="AF80" i="13"/>
  <c r="AE80" i="13"/>
  <c r="AD80" i="13"/>
  <c r="AC80" i="13"/>
  <c r="AB80" i="13"/>
  <c r="AA80" i="13"/>
  <c r="Z80" i="13"/>
  <c r="Y80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AG79" i="13"/>
  <c r="AF79" i="13"/>
  <c r="AE79" i="13"/>
  <c r="AD79" i="13"/>
  <c r="AC79" i="13"/>
  <c r="AB79" i="13"/>
  <c r="AA79" i="13"/>
  <c r="Z79" i="13"/>
  <c r="Y79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F30" i="13"/>
  <c r="E30" i="13"/>
  <c r="D30" i="13"/>
  <c r="C30" i="13"/>
  <c r="F29" i="13"/>
  <c r="E29" i="13"/>
  <c r="D29" i="13"/>
  <c r="C29" i="13"/>
  <c r="F28" i="13"/>
  <c r="E28" i="13"/>
  <c r="D28" i="13"/>
  <c r="C28" i="13"/>
  <c r="F27" i="13"/>
  <c r="E27" i="13"/>
  <c r="D27" i="13"/>
  <c r="C27" i="13"/>
  <c r="F26" i="13"/>
  <c r="E26" i="13"/>
  <c r="D26" i="13"/>
  <c r="C26" i="13"/>
  <c r="F25" i="13"/>
  <c r="E25" i="13"/>
  <c r="D25" i="13"/>
  <c r="C25" i="13"/>
  <c r="F24" i="13"/>
  <c r="E24" i="13"/>
  <c r="D24" i="13"/>
  <c r="C24" i="13"/>
  <c r="F23" i="13"/>
  <c r="E23" i="13"/>
  <c r="D23" i="13"/>
  <c r="C23" i="13"/>
  <c r="F22" i="13"/>
  <c r="E22" i="13"/>
  <c r="D22" i="13"/>
  <c r="C22" i="13"/>
  <c r="F21" i="13"/>
  <c r="E21" i="13"/>
  <c r="D21" i="13"/>
  <c r="C21" i="13"/>
  <c r="F20" i="13"/>
  <c r="E20" i="13"/>
  <c r="D20" i="13"/>
  <c r="C20" i="13"/>
  <c r="AX204" i="2" l="1"/>
  <c r="CG271" i="1"/>
  <c r="CA271" i="1" s="1"/>
  <c r="AV253" i="1"/>
  <c r="AV255" i="1"/>
  <c r="AX210" i="1"/>
  <c r="AX206" i="1"/>
  <c r="AX202" i="1"/>
  <c r="CJ200" i="1"/>
  <c r="CD200" i="1" s="1"/>
  <c r="CL199" i="1"/>
  <c r="CF199" i="1" s="1"/>
  <c r="AX198" i="1"/>
  <c r="AX220" i="1"/>
  <c r="CJ157" i="1"/>
  <c r="CD157" i="1" s="1"/>
  <c r="AU169" i="1"/>
  <c r="CH157" i="1"/>
  <c r="CB157" i="1" s="1"/>
  <c r="AU157" i="1" s="1"/>
  <c r="AU160" i="1"/>
  <c r="AU161" i="1"/>
  <c r="AU154" i="1"/>
  <c r="AU162" i="1"/>
  <c r="AX218" i="2"/>
  <c r="CJ214" i="2"/>
  <c r="CD214" i="2" s="1"/>
  <c r="CI270" i="2"/>
  <c r="CC270" i="2" s="1"/>
  <c r="AV249" i="2"/>
  <c r="AX207" i="2"/>
  <c r="AX211" i="2"/>
  <c r="CH176" i="2"/>
  <c r="CB176" i="2" s="1"/>
  <c r="AU170" i="2"/>
  <c r="CH162" i="2"/>
  <c r="CB162" i="2" s="1"/>
  <c r="AU156" i="2"/>
  <c r="AX208" i="2"/>
  <c r="CL190" i="2"/>
  <c r="CF190" i="2" s="1"/>
  <c r="AX197" i="2"/>
  <c r="AU177" i="2"/>
  <c r="AX201" i="2"/>
  <c r="CK178" i="2"/>
  <c r="CE178" i="2" s="1"/>
  <c r="AU178" i="2" s="1"/>
  <c r="CJ178" i="2"/>
  <c r="CD178" i="2" s="1"/>
  <c r="CK168" i="2"/>
  <c r="CE168" i="2" s="1"/>
  <c r="CJ168" i="2"/>
  <c r="CD168" i="2" s="1"/>
  <c r="AU149" i="2"/>
  <c r="CO144" i="2"/>
  <c r="CL148" i="2"/>
  <c r="CF148" i="2" s="1"/>
  <c r="AX203" i="3"/>
  <c r="AX204" i="3"/>
  <c r="AX200" i="3"/>
  <c r="CL204" i="2"/>
  <c r="CF204" i="2" s="1"/>
  <c r="CJ204" i="2"/>
  <c r="CD204" i="2" s="1"/>
  <c r="AU146" i="3"/>
  <c r="CJ160" i="2"/>
  <c r="CD160" i="2" s="1"/>
  <c r="CK160" i="2"/>
  <c r="CE160" i="2" s="1"/>
  <c r="C126" i="1"/>
  <c r="AV258" i="3"/>
  <c r="AU161" i="2"/>
  <c r="AU152" i="2"/>
  <c r="CJ221" i="1"/>
  <c r="CD221" i="1" s="1"/>
  <c r="CK221" i="1"/>
  <c r="CE221" i="1" s="1"/>
  <c r="CI221" i="1"/>
  <c r="CC221" i="1" s="1"/>
  <c r="CL221" i="1"/>
  <c r="CF221" i="1" s="1"/>
  <c r="CI271" i="1"/>
  <c r="CC271" i="1" s="1"/>
  <c r="AX203" i="1"/>
  <c r="CL200" i="1"/>
  <c r="CF200" i="1" s="1"/>
  <c r="CI199" i="1"/>
  <c r="CC199" i="1" s="1"/>
  <c r="AX199" i="1" s="1"/>
  <c r="AX195" i="1"/>
  <c r="AX189" i="1"/>
  <c r="AU165" i="1"/>
  <c r="AU168" i="1"/>
  <c r="AU173" i="1"/>
  <c r="CL157" i="1"/>
  <c r="CF157" i="1" s="1"/>
  <c r="AU171" i="1"/>
  <c r="AU156" i="1"/>
  <c r="AU147" i="1"/>
  <c r="AU158" i="1"/>
  <c r="AX209" i="2"/>
  <c r="CH270" i="2"/>
  <c r="CB270" i="2" s="1"/>
  <c r="CL214" i="2"/>
  <c r="CF214" i="2" s="1"/>
  <c r="AX206" i="2"/>
  <c r="AX219" i="2"/>
  <c r="AX196" i="2"/>
  <c r="CL176" i="2"/>
  <c r="CF176" i="2" s="1"/>
  <c r="CL162" i="2"/>
  <c r="CF162" i="2" s="1"/>
  <c r="AX202" i="2"/>
  <c r="CK190" i="2"/>
  <c r="CE190" i="2" s="1"/>
  <c r="AX193" i="2"/>
  <c r="AX189" i="2"/>
  <c r="AU181" i="2"/>
  <c r="AU169" i="2"/>
  <c r="CI178" i="2"/>
  <c r="CC178" i="2" s="1"/>
  <c r="CJ148" i="2"/>
  <c r="CD148" i="2" s="1"/>
  <c r="AU148" i="2" s="1"/>
  <c r="CI168" i="2"/>
  <c r="CC168" i="2" s="1"/>
  <c r="CM186" i="2"/>
  <c r="CO186" i="2" s="1"/>
  <c r="AX186" i="2" s="1"/>
  <c r="AX198" i="3"/>
  <c r="CJ158" i="2"/>
  <c r="CD158" i="2" s="1"/>
  <c r="AU158" i="2" s="1"/>
  <c r="CK158" i="2"/>
  <c r="CE158" i="2" s="1"/>
  <c r="E114" i="2"/>
  <c r="CK224" i="1"/>
  <c r="CE224" i="1" s="1"/>
  <c r="AX224" i="1" s="1"/>
  <c r="CL224" i="1"/>
  <c r="CF224" i="1" s="1"/>
  <c r="CL164" i="1"/>
  <c r="CF164" i="1" s="1"/>
  <c r="CJ164" i="1"/>
  <c r="CD164" i="1" s="1"/>
  <c r="AU164" i="1" s="1"/>
  <c r="CL144" i="2"/>
  <c r="CF144" i="2" s="1"/>
  <c r="CH144" i="2"/>
  <c r="CB144" i="2" s="1"/>
  <c r="AU160" i="2"/>
  <c r="AX223" i="1"/>
  <c r="AX216" i="1"/>
  <c r="AX212" i="1"/>
  <c r="AX208" i="1"/>
  <c r="CI200" i="1"/>
  <c r="CC200" i="1" s="1"/>
  <c r="AX197" i="1"/>
  <c r="AX191" i="1"/>
  <c r="AU174" i="1"/>
  <c r="C127" i="1"/>
  <c r="AU181" i="1"/>
  <c r="AU177" i="1"/>
  <c r="AX224" i="2"/>
  <c r="AX221" i="2"/>
  <c r="AX217" i="2"/>
  <c r="AX210" i="2"/>
  <c r="AX191" i="2"/>
  <c r="AU159" i="2"/>
  <c r="AX200" i="2"/>
  <c r="AX192" i="2"/>
  <c r="CJ176" i="2"/>
  <c r="CD176" i="2" s="1"/>
  <c r="CJ162" i="2"/>
  <c r="CD162" i="2" s="1"/>
  <c r="AX198" i="2"/>
  <c r="CJ190" i="2"/>
  <c r="CD190" i="2" s="1"/>
  <c r="AU151" i="2"/>
  <c r="AV255" i="2"/>
  <c r="CM144" i="2"/>
  <c r="AU174" i="2"/>
  <c r="AU147" i="2"/>
  <c r="AX190" i="3"/>
  <c r="AX189" i="3"/>
  <c r="CL153" i="2"/>
  <c r="CF153" i="2" s="1"/>
  <c r="CH153" i="2"/>
  <c r="CB153" i="2" s="1"/>
  <c r="AU153" i="2" s="1"/>
  <c r="AU165" i="3"/>
  <c r="B308" i="3"/>
  <c r="AX274" i="3"/>
  <c r="AX205" i="3"/>
  <c r="AX273" i="3"/>
  <c r="AX272" i="3"/>
  <c r="CG269" i="2"/>
  <c r="CA269" i="2" s="1"/>
  <c r="CH269" i="2"/>
  <c r="CB269" i="2" s="1"/>
  <c r="CJ269" i="2"/>
  <c r="CD269" i="2" s="1"/>
  <c r="CI269" i="2"/>
  <c r="CC269" i="2" s="1"/>
  <c r="CJ166" i="2"/>
  <c r="CD166" i="2" s="1"/>
  <c r="CL166" i="2"/>
  <c r="CF166" i="2" s="1"/>
  <c r="CK166" i="2"/>
  <c r="CE166" i="2" s="1"/>
  <c r="CI166" i="2"/>
  <c r="CC166" i="2" s="1"/>
  <c r="AU166" i="2" s="1"/>
  <c r="AX271" i="2"/>
  <c r="AX272" i="2"/>
  <c r="AU150" i="2"/>
  <c r="C113" i="2"/>
  <c r="C114" i="2"/>
  <c r="CG273" i="2"/>
  <c r="CA273" i="2" s="1"/>
  <c r="CH273" i="2"/>
  <c r="CB273" i="2" s="1"/>
  <c r="CJ273" i="2"/>
  <c r="CD273" i="2" s="1"/>
  <c r="CI273" i="2"/>
  <c r="CC273" i="2" s="1"/>
  <c r="AX213" i="2"/>
  <c r="AX205" i="2"/>
  <c r="CK270" i="2"/>
  <c r="CE270" i="2" s="1"/>
  <c r="AU172" i="2"/>
  <c r="AU175" i="2"/>
  <c r="AU144" i="2"/>
  <c r="CL165" i="2"/>
  <c r="CF165" i="2" s="1"/>
  <c r="CJ165" i="2"/>
  <c r="CD165" i="2" s="1"/>
  <c r="CK165" i="2"/>
  <c r="CE165" i="2" s="1"/>
  <c r="CI165" i="2"/>
  <c r="CC165" i="2" s="1"/>
  <c r="AU165" i="2" s="1"/>
  <c r="AX223" i="2"/>
  <c r="AX270" i="2"/>
  <c r="AU173" i="2"/>
  <c r="AU171" i="2"/>
  <c r="CJ164" i="2"/>
  <c r="CD164" i="2" s="1"/>
  <c r="CL164" i="2"/>
  <c r="CF164" i="2" s="1"/>
  <c r="CK164" i="2"/>
  <c r="CE164" i="2" s="1"/>
  <c r="CI164" i="2"/>
  <c r="CC164" i="2" s="1"/>
  <c r="AV248" i="2"/>
  <c r="AX274" i="2"/>
  <c r="AX268" i="2"/>
  <c r="AX267" i="2"/>
  <c r="CI203" i="2"/>
  <c r="CC203" i="2" s="1"/>
  <c r="CK203" i="2"/>
  <c r="CE203" i="2" s="1"/>
  <c r="CJ203" i="2"/>
  <c r="CD203" i="2" s="1"/>
  <c r="CL203" i="2"/>
  <c r="CF203" i="2" s="1"/>
  <c r="AU168" i="2"/>
  <c r="AU167" i="2"/>
  <c r="C127" i="2"/>
  <c r="CJ188" i="2"/>
  <c r="CD188" i="2" s="1"/>
  <c r="CK188" i="2"/>
  <c r="CE188" i="2" s="1"/>
  <c r="CL188" i="2"/>
  <c r="CF188" i="2" s="1"/>
  <c r="CI188" i="2"/>
  <c r="CC188" i="2" s="1"/>
  <c r="CL163" i="2"/>
  <c r="CF163" i="2" s="1"/>
  <c r="CJ163" i="2"/>
  <c r="CD163" i="2" s="1"/>
  <c r="AU163" i="2" s="1"/>
  <c r="CK163" i="2"/>
  <c r="CE163" i="2" s="1"/>
  <c r="CI163" i="2"/>
  <c r="CC163" i="2" s="1"/>
  <c r="CJ218" i="1"/>
  <c r="CD218" i="1" s="1"/>
  <c r="CL218" i="1"/>
  <c r="CF218" i="1" s="1"/>
  <c r="CK218" i="1"/>
  <c r="CE218" i="1" s="1"/>
  <c r="CI218" i="1"/>
  <c r="CC218" i="1" s="1"/>
  <c r="CJ217" i="1"/>
  <c r="CD217" i="1" s="1"/>
  <c r="CK217" i="1"/>
  <c r="CE217" i="1" s="1"/>
  <c r="AX217" i="1" s="1"/>
  <c r="CI217" i="1"/>
  <c r="CC217" i="1" s="1"/>
  <c r="CL217" i="1"/>
  <c r="CF217" i="1" s="1"/>
  <c r="AX272" i="1"/>
  <c r="AX269" i="1"/>
  <c r="AX213" i="1"/>
  <c r="AX209" i="1"/>
  <c r="AX274" i="1"/>
  <c r="CL192" i="1"/>
  <c r="CF192" i="1" s="1"/>
  <c r="CI192" i="1"/>
  <c r="CC192" i="1" s="1"/>
  <c r="CJ192" i="1"/>
  <c r="CD192" i="1" s="1"/>
  <c r="CK192" i="1"/>
  <c r="CE192" i="1" s="1"/>
  <c r="A308" i="1"/>
  <c r="CJ163" i="1"/>
  <c r="CD163" i="1" s="1"/>
  <c r="CK163" i="1"/>
  <c r="CE163" i="1" s="1"/>
  <c r="CI163" i="1"/>
  <c r="CC163" i="1" s="1"/>
  <c r="CL163" i="1"/>
  <c r="CF163" i="1" s="1"/>
  <c r="AU153" i="1"/>
  <c r="AX186" i="1"/>
  <c r="CL180" i="1"/>
  <c r="CF180" i="1" s="1"/>
  <c r="CH180" i="1"/>
  <c r="CB180" i="1" s="1"/>
  <c r="CI180" i="1"/>
  <c r="CC180" i="1" s="1"/>
  <c r="CK180" i="1"/>
  <c r="CE180" i="1" s="1"/>
  <c r="CJ180" i="1"/>
  <c r="CD180" i="1" s="1"/>
  <c r="CL176" i="1"/>
  <c r="CF176" i="1" s="1"/>
  <c r="CH176" i="1"/>
  <c r="CB176" i="1" s="1"/>
  <c r="CI176" i="1"/>
  <c r="CC176" i="1" s="1"/>
  <c r="CK176" i="1"/>
  <c r="CE176" i="1" s="1"/>
  <c r="CJ176" i="1"/>
  <c r="CD176" i="1" s="1"/>
  <c r="AU155" i="1"/>
  <c r="CL194" i="1"/>
  <c r="CF194" i="1" s="1"/>
  <c r="CI194" i="1"/>
  <c r="CC194" i="1" s="1"/>
  <c r="CJ194" i="1"/>
  <c r="CD194" i="1" s="1"/>
  <c r="CK194" i="1"/>
  <c r="CE194" i="1" s="1"/>
  <c r="CL166" i="1"/>
  <c r="CF166" i="1" s="1"/>
  <c r="CI166" i="1"/>
  <c r="CC166" i="1" s="1"/>
  <c r="CK166" i="1"/>
  <c r="CE166" i="1" s="1"/>
  <c r="CJ166" i="1"/>
  <c r="CD166" i="1" s="1"/>
  <c r="CL146" i="1"/>
  <c r="CF146" i="1" s="1"/>
  <c r="CH146" i="1"/>
  <c r="CB146" i="1" s="1"/>
  <c r="CJ146" i="1"/>
  <c r="CD146" i="1" s="1"/>
  <c r="CI146" i="1"/>
  <c r="CC146" i="1" s="1"/>
  <c r="CK146" i="1"/>
  <c r="CE146" i="1" s="1"/>
  <c r="CJ222" i="1"/>
  <c r="CD222" i="1" s="1"/>
  <c r="CL222" i="1"/>
  <c r="CF222" i="1" s="1"/>
  <c r="CI222" i="1"/>
  <c r="CC222" i="1" s="1"/>
  <c r="CK222" i="1"/>
  <c r="CE222" i="1" s="1"/>
  <c r="AX211" i="1"/>
  <c r="AX207" i="1"/>
  <c r="AX270" i="1"/>
  <c r="CL196" i="1"/>
  <c r="CF196" i="1" s="1"/>
  <c r="CI196" i="1"/>
  <c r="CC196" i="1" s="1"/>
  <c r="AX196" i="1" s="1"/>
  <c r="CJ196" i="1"/>
  <c r="CD196" i="1" s="1"/>
  <c r="CK196" i="1"/>
  <c r="CE196" i="1" s="1"/>
  <c r="CJ219" i="1"/>
  <c r="CD219" i="1" s="1"/>
  <c r="CK219" i="1"/>
  <c r="CE219" i="1" s="1"/>
  <c r="CL219" i="1"/>
  <c r="CF219" i="1" s="1"/>
  <c r="CI219" i="1"/>
  <c r="CC219" i="1" s="1"/>
  <c r="AU151" i="1"/>
  <c r="CL182" i="1"/>
  <c r="CF182" i="1" s="1"/>
  <c r="CH182" i="1"/>
  <c r="CB182" i="1" s="1"/>
  <c r="CI182" i="1"/>
  <c r="CC182" i="1" s="1"/>
  <c r="CK182" i="1"/>
  <c r="CE182" i="1" s="1"/>
  <c r="CJ182" i="1"/>
  <c r="CD182" i="1" s="1"/>
  <c r="CL178" i="1"/>
  <c r="CF178" i="1" s="1"/>
  <c r="CH178" i="1"/>
  <c r="CB178" i="1" s="1"/>
  <c r="CI178" i="1"/>
  <c r="CC178" i="1" s="1"/>
  <c r="CK178" i="1"/>
  <c r="CE178" i="1" s="1"/>
  <c r="CJ178" i="1"/>
  <c r="CD178" i="1" s="1"/>
  <c r="AU167" i="1"/>
  <c r="AU159" i="1"/>
  <c r="CJ215" i="1"/>
  <c r="CD215" i="1" s="1"/>
  <c r="CK215" i="1"/>
  <c r="CE215" i="1" s="1"/>
  <c r="CI215" i="1"/>
  <c r="CC215" i="1" s="1"/>
  <c r="CL215" i="1"/>
  <c r="CF215" i="1" s="1"/>
  <c r="AX268" i="1"/>
  <c r="AX214" i="1"/>
  <c r="AX204" i="1"/>
  <c r="CL190" i="1"/>
  <c r="CF190" i="1" s="1"/>
  <c r="CI190" i="1"/>
  <c r="CC190" i="1" s="1"/>
  <c r="CJ190" i="1"/>
  <c r="CD190" i="1" s="1"/>
  <c r="CK190" i="1"/>
  <c r="CE190" i="1" s="1"/>
  <c r="AX219" i="1"/>
  <c r="AX188" i="1"/>
  <c r="CM144" i="1"/>
  <c r="CO144" i="1"/>
  <c r="AU144" i="1" s="1"/>
  <c r="E114" i="1"/>
  <c r="AU149" i="1"/>
  <c r="D287" i="13"/>
  <c r="C287" i="13"/>
  <c r="D286" i="13"/>
  <c r="C286" i="13"/>
  <c r="B286" i="13"/>
  <c r="E281" i="13"/>
  <c r="D281" i="13"/>
  <c r="E280" i="13"/>
  <c r="D280" i="13"/>
  <c r="E279" i="13"/>
  <c r="D279" i="13"/>
  <c r="E274" i="13"/>
  <c r="D274" i="13"/>
  <c r="E273" i="13"/>
  <c r="D273" i="13"/>
  <c r="E272" i="13"/>
  <c r="D272" i="13"/>
  <c r="E271" i="13"/>
  <c r="D271" i="13"/>
  <c r="E270" i="13"/>
  <c r="D270" i="13"/>
  <c r="E269" i="13"/>
  <c r="D269" i="13"/>
  <c r="E268" i="13"/>
  <c r="D268" i="13"/>
  <c r="E267" i="13"/>
  <c r="CJ267" i="13" s="1"/>
  <c r="CD267" i="13" s="1"/>
  <c r="CG262" i="13"/>
  <c r="CA262" i="13" s="1"/>
  <c r="E262" i="13"/>
  <c r="D262" i="13"/>
  <c r="CG261" i="13"/>
  <c r="CA261" i="13" s="1"/>
  <c r="E261" i="13"/>
  <c r="D261" i="13"/>
  <c r="CG260" i="13"/>
  <c r="CA260" i="13" s="1"/>
  <c r="E260" i="13"/>
  <c r="D260" i="13"/>
  <c r="CG259" i="13"/>
  <c r="CA259" i="13" s="1"/>
  <c r="E259" i="13"/>
  <c r="D259" i="13"/>
  <c r="CG258" i="13"/>
  <c r="CA258" i="13" s="1"/>
  <c r="E258" i="13"/>
  <c r="D258" i="13"/>
  <c r="CG257" i="13"/>
  <c r="CA257" i="13" s="1"/>
  <c r="E257" i="13"/>
  <c r="D257" i="13"/>
  <c r="CG256" i="13"/>
  <c r="CA256" i="13" s="1"/>
  <c r="E256" i="13"/>
  <c r="D256" i="13"/>
  <c r="CG255" i="13"/>
  <c r="CA255" i="13" s="1"/>
  <c r="E255" i="13"/>
  <c r="D255" i="13"/>
  <c r="CG254" i="13"/>
  <c r="CA254" i="13" s="1"/>
  <c r="E254" i="13"/>
  <c r="D254" i="13"/>
  <c r="CG253" i="13"/>
  <c r="CA253" i="13" s="1"/>
  <c r="E253" i="13"/>
  <c r="C253" i="13" s="1"/>
  <c r="CG252" i="13"/>
  <c r="CA252" i="13" s="1"/>
  <c r="E252" i="13"/>
  <c r="C252" i="13" s="1"/>
  <c r="CI252" i="13" s="1"/>
  <c r="CC252" i="13" s="1"/>
  <c r="CG251" i="13"/>
  <c r="CA251" i="13" s="1"/>
  <c r="E251" i="13"/>
  <c r="C251" i="13" s="1"/>
  <c r="CH251" i="13" s="1"/>
  <c r="CB251" i="13" s="1"/>
  <c r="CG250" i="13"/>
  <c r="CA250" i="13" s="1"/>
  <c r="E250" i="13"/>
  <c r="C250" i="13" s="1"/>
  <c r="CG249" i="13"/>
  <c r="CA249" i="13" s="1"/>
  <c r="E249" i="13"/>
  <c r="C249" i="13" s="1"/>
  <c r="CI249" i="13" s="1"/>
  <c r="CC249" i="13" s="1"/>
  <c r="CG248" i="13"/>
  <c r="CA248" i="13" s="1"/>
  <c r="E248" i="13"/>
  <c r="C248" i="13" s="1"/>
  <c r="CG247" i="13"/>
  <c r="CA247" i="13" s="1"/>
  <c r="E247" i="13"/>
  <c r="C247" i="13" s="1"/>
  <c r="CH247" i="13" s="1"/>
  <c r="CB247" i="13" s="1"/>
  <c r="CG246" i="13"/>
  <c r="CA246" i="13" s="1"/>
  <c r="E246" i="13"/>
  <c r="C246" i="13" s="1"/>
  <c r="CG245" i="13"/>
  <c r="CA245" i="13" s="1"/>
  <c r="E245" i="13"/>
  <c r="C245" i="13" s="1"/>
  <c r="AU244" i="13"/>
  <c r="AT244" i="13"/>
  <c r="AS244" i="13"/>
  <c r="AR244" i="13"/>
  <c r="AQ244" i="13"/>
  <c r="AP244" i="13"/>
  <c r="AO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AA244" i="13"/>
  <c r="Z244" i="13"/>
  <c r="Y244" i="13"/>
  <c r="X244" i="13"/>
  <c r="W244" i="13"/>
  <c r="V244" i="13"/>
  <c r="U244" i="13"/>
  <c r="T244" i="13"/>
  <c r="S244" i="13"/>
  <c r="R244" i="13"/>
  <c r="Q244" i="13"/>
  <c r="P244" i="13"/>
  <c r="O244" i="13"/>
  <c r="N244" i="13"/>
  <c r="M244" i="13"/>
  <c r="L244" i="13"/>
  <c r="K244" i="13"/>
  <c r="J244" i="13"/>
  <c r="I244" i="13"/>
  <c r="H244" i="13"/>
  <c r="G244" i="13"/>
  <c r="F244" i="13"/>
  <c r="E239" i="13"/>
  <c r="D239" i="13"/>
  <c r="E238" i="13"/>
  <c r="D238" i="13"/>
  <c r="C238" i="13" s="1"/>
  <c r="E237" i="13"/>
  <c r="D237" i="13"/>
  <c r="C237" i="13"/>
  <c r="E236" i="13"/>
  <c r="C236" i="13" s="1"/>
  <c r="D236" i="13"/>
  <c r="E231" i="13"/>
  <c r="D231" i="13"/>
  <c r="E230" i="13"/>
  <c r="D230" i="13"/>
  <c r="C230" i="13" s="1"/>
  <c r="E229" i="13"/>
  <c r="D229" i="13"/>
  <c r="C229" i="13" s="1"/>
  <c r="E228" i="13"/>
  <c r="D228" i="13"/>
  <c r="C228" i="13"/>
  <c r="F224" i="13"/>
  <c r="CG224" i="13" s="1"/>
  <c r="CA224" i="13" s="1"/>
  <c r="E224" i="13"/>
  <c r="F223" i="13"/>
  <c r="CG223" i="13" s="1"/>
  <c r="CA223" i="13" s="1"/>
  <c r="E223" i="13"/>
  <c r="F222" i="13"/>
  <c r="CG222" i="13" s="1"/>
  <c r="CA222" i="13" s="1"/>
  <c r="E222" i="13"/>
  <c r="F221" i="13"/>
  <c r="CG221" i="13" s="1"/>
  <c r="CA221" i="13" s="1"/>
  <c r="E221" i="13"/>
  <c r="F220" i="13"/>
  <c r="CG220" i="13" s="1"/>
  <c r="CA220" i="13" s="1"/>
  <c r="E220" i="13"/>
  <c r="F219" i="13"/>
  <c r="CG219" i="13" s="1"/>
  <c r="CA219" i="13" s="1"/>
  <c r="E219" i="13"/>
  <c r="F218" i="13"/>
  <c r="CG218" i="13" s="1"/>
  <c r="CA218" i="13" s="1"/>
  <c r="E218" i="13"/>
  <c r="F217" i="13"/>
  <c r="CG217" i="13" s="1"/>
  <c r="CA217" i="13" s="1"/>
  <c r="E217" i="13"/>
  <c r="F216" i="13"/>
  <c r="CG216" i="13" s="1"/>
  <c r="CA216" i="13" s="1"/>
  <c r="E216" i="13"/>
  <c r="F215" i="13"/>
  <c r="CG215" i="13" s="1"/>
  <c r="CA215" i="13" s="1"/>
  <c r="E215" i="13"/>
  <c r="F214" i="13"/>
  <c r="CG214" i="13" s="1"/>
  <c r="CA214" i="13" s="1"/>
  <c r="E214" i="13"/>
  <c r="F213" i="13"/>
  <c r="CG213" i="13" s="1"/>
  <c r="CA213" i="13" s="1"/>
  <c r="E213" i="13"/>
  <c r="F212" i="13"/>
  <c r="CG212" i="13" s="1"/>
  <c r="CA212" i="13" s="1"/>
  <c r="E212" i="13"/>
  <c r="F211" i="13"/>
  <c r="CG211" i="13" s="1"/>
  <c r="CA211" i="13" s="1"/>
  <c r="E211" i="13"/>
  <c r="F210" i="13"/>
  <c r="CG210" i="13" s="1"/>
  <c r="CA210" i="13" s="1"/>
  <c r="E210" i="13"/>
  <c r="F209" i="13"/>
  <c r="CG209" i="13" s="1"/>
  <c r="CA209" i="13" s="1"/>
  <c r="E209" i="13"/>
  <c r="F208" i="13"/>
  <c r="CG208" i="13" s="1"/>
  <c r="CA208" i="13" s="1"/>
  <c r="E208" i="13"/>
  <c r="F207" i="13"/>
  <c r="CG207" i="13" s="1"/>
  <c r="CA207" i="13" s="1"/>
  <c r="E207" i="13"/>
  <c r="F206" i="13"/>
  <c r="CG206" i="13" s="1"/>
  <c r="CA206" i="13" s="1"/>
  <c r="E206" i="13"/>
  <c r="F205" i="13"/>
  <c r="CG205" i="13" s="1"/>
  <c r="CA205" i="13" s="1"/>
  <c r="E205" i="13"/>
  <c r="F204" i="13"/>
  <c r="CG204" i="13" s="1"/>
  <c r="CA204" i="13" s="1"/>
  <c r="E204" i="13"/>
  <c r="F203" i="13"/>
  <c r="CG203" i="13" s="1"/>
  <c r="CA203" i="13" s="1"/>
  <c r="E203" i="13"/>
  <c r="F202" i="13"/>
  <c r="CG202" i="13" s="1"/>
  <c r="CA202" i="13" s="1"/>
  <c r="E202" i="13"/>
  <c r="F201" i="13"/>
  <c r="CG201" i="13" s="1"/>
  <c r="CA201" i="13" s="1"/>
  <c r="E201" i="13"/>
  <c r="F200" i="13"/>
  <c r="CG200" i="13" s="1"/>
  <c r="CA200" i="13" s="1"/>
  <c r="E200" i="13"/>
  <c r="F199" i="13"/>
  <c r="CG199" i="13" s="1"/>
  <c r="CA199" i="13" s="1"/>
  <c r="E199" i="13"/>
  <c r="F198" i="13"/>
  <c r="CG198" i="13" s="1"/>
  <c r="CA198" i="13" s="1"/>
  <c r="E198" i="13"/>
  <c r="F197" i="13"/>
  <c r="CG197" i="13" s="1"/>
  <c r="CA197" i="13" s="1"/>
  <c r="F196" i="13"/>
  <c r="E196" i="13"/>
  <c r="F195" i="13"/>
  <c r="E195" i="13"/>
  <c r="F194" i="13"/>
  <c r="E194" i="13"/>
  <c r="F193" i="13"/>
  <c r="E193" i="13"/>
  <c r="F192" i="13"/>
  <c r="E192" i="13"/>
  <c r="F191" i="13"/>
  <c r="E191" i="13"/>
  <c r="F190" i="13"/>
  <c r="E190" i="13"/>
  <c r="F189" i="13"/>
  <c r="CG189" i="13" s="1"/>
  <c r="CA189" i="13" s="1"/>
  <c r="E189" i="13"/>
  <c r="F188" i="13"/>
  <c r="E188" i="13"/>
  <c r="F186" i="13"/>
  <c r="CH186" i="13" s="1"/>
  <c r="CB186" i="13" s="1"/>
  <c r="E186" i="13"/>
  <c r="F182" i="13"/>
  <c r="CG182" i="13" s="1"/>
  <c r="CA182" i="13" s="1"/>
  <c r="E182" i="13"/>
  <c r="F181" i="13"/>
  <c r="CG181" i="13" s="1"/>
  <c r="CA181" i="13" s="1"/>
  <c r="E181" i="13"/>
  <c r="F180" i="13"/>
  <c r="CG180" i="13" s="1"/>
  <c r="CA180" i="13" s="1"/>
  <c r="E180" i="13"/>
  <c r="F179" i="13"/>
  <c r="CG179" i="13" s="1"/>
  <c r="CA179" i="13" s="1"/>
  <c r="E179" i="13"/>
  <c r="F178" i="13"/>
  <c r="CG178" i="13" s="1"/>
  <c r="CA178" i="13" s="1"/>
  <c r="E178" i="13"/>
  <c r="F177" i="13"/>
  <c r="CG177" i="13" s="1"/>
  <c r="CA177" i="13" s="1"/>
  <c r="E177" i="13"/>
  <c r="F176" i="13"/>
  <c r="CG176" i="13" s="1"/>
  <c r="CA176" i="13" s="1"/>
  <c r="E176" i="13"/>
  <c r="F175" i="13"/>
  <c r="E175" i="13"/>
  <c r="F174" i="13"/>
  <c r="E174" i="13"/>
  <c r="F173" i="13"/>
  <c r="E173" i="13"/>
  <c r="F172" i="13"/>
  <c r="CG172" i="13" s="1"/>
  <c r="CA172" i="13" s="1"/>
  <c r="E172" i="13"/>
  <c r="F171" i="13"/>
  <c r="CG171" i="13" s="1"/>
  <c r="CA171" i="13" s="1"/>
  <c r="E171" i="13"/>
  <c r="F170" i="13"/>
  <c r="CG170" i="13" s="1"/>
  <c r="CA170" i="13" s="1"/>
  <c r="E170" i="13"/>
  <c r="F169" i="13"/>
  <c r="CG169" i="13" s="1"/>
  <c r="CA169" i="13" s="1"/>
  <c r="E169" i="13"/>
  <c r="F168" i="13"/>
  <c r="CG168" i="13" s="1"/>
  <c r="CA168" i="13" s="1"/>
  <c r="E168" i="13"/>
  <c r="F167" i="13"/>
  <c r="CG167" i="13" s="1"/>
  <c r="CA167" i="13" s="1"/>
  <c r="E167" i="13"/>
  <c r="F166" i="13"/>
  <c r="CG166" i="13" s="1"/>
  <c r="CA166" i="13" s="1"/>
  <c r="E166" i="13"/>
  <c r="F165" i="13"/>
  <c r="CG165" i="13" s="1"/>
  <c r="CA165" i="13" s="1"/>
  <c r="E165" i="13"/>
  <c r="F164" i="13"/>
  <c r="CG164" i="13" s="1"/>
  <c r="CA164" i="13" s="1"/>
  <c r="E164" i="13"/>
  <c r="F163" i="13"/>
  <c r="CG163" i="13" s="1"/>
  <c r="CA163" i="13" s="1"/>
  <c r="E163" i="13"/>
  <c r="F162" i="13"/>
  <c r="CG162" i="13" s="1"/>
  <c r="CA162" i="13" s="1"/>
  <c r="E162" i="13"/>
  <c r="F161" i="13"/>
  <c r="CG161" i="13" s="1"/>
  <c r="CA161" i="13" s="1"/>
  <c r="E161" i="13"/>
  <c r="F160" i="13"/>
  <c r="CG160" i="13" s="1"/>
  <c r="CA160" i="13" s="1"/>
  <c r="E160" i="13"/>
  <c r="F159" i="13"/>
  <c r="CG159" i="13" s="1"/>
  <c r="CA159" i="13" s="1"/>
  <c r="E159" i="13"/>
  <c r="F158" i="13"/>
  <c r="CG158" i="13" s="1"/>
  <c r="CA158" i="13" s="1"/>
  <c r="E158" i="13"/>
  <c r="F157" i="13"/>
  <c r="CG157" i="13" s="1"/>
  <c r="CA157" i="13" s="1"/>
  <c r="E157" i="13"/>
  <c r="F156" i="13"/>
  <c r="CG156" i="13" s="1"/>
  <c r="CA156" i="13" s="1"/>
  <c r="E156" i="13"/>
  <c r="F155" i="13"/>
  <c r="CG155" i="13" s="1"/>
  <c r="CA155" i="13" s="1"/>
  <c r="F154" i="13"/>
  <c r="CG154" i="13" s="1"/>
  <c r="CA154" i="13" s="1"/>
  <c r="E154" i="13"/>
  <c r="F153" i="13"/>
  <c r="CG153" i="13" s="1"/>
  <c r="CA153" i="13" s="1"/>
  <c r="E153" i="13"/>
  <c r="F152" i="13"/>
  <c r="CG152" i="13" s="1"/>
  <c r="CA152" i="13" s="1"/>
  <c r="E152" i="13"/>
  <c r="F151" i="13"/>
  <c r="CG151" i="13" s="1"/>
  <c r="CA151" i="13" s="1"/>
  <c r="E151" i="13"/>
  <c r="F150" i="13"/>
  <c r="CG150" i="13" s="1"/>
  <c r="CA150" i="13" s="1"/>
  <c r="E150" i="13"/>
  <c r="F149" i="13"/>
  <c r="CG149" i="13" s="1"/>
  <c r="CA149" i="13" s="1"/>
  <c r="E149" i="13"/>
  <c r="F148" i="13"/>
  <c r="CG148" i="13" s="1"/>
  <c r="CA148" i="13" s="1"/>
  <c r="E148" i="13"/>
  <c r="F147" i="13"/>
  <c r="CG147" i="13" s="1"/>
  <c r="CA147" i="13" s="1"/>
  <c r="E147" i="13"/>
  <c r="F146" i="13"/>
  <c r="CG146" i="13" s="1"/>
  <c r="CA146" i="13" s="1"/>
  <c r="E146" i="13"/>
  <c r="F144" i="13"/>
  <c r="CG144" i="13" s="1"/>
  <c r="CA144" i="13" s="1"/>
  <c r="E144" i="13"/>
  <c r="E138" i="13"/>
  <c r="D138" i="13"/>
  <c r="C138" i="13" s="1"/>
  <c r="E137" i="13"/>
  <c r="D137" i="13"/>
  <c r="C137" i="13"/>
  <c r="E136" i="13"/>
  <c r="D136" i="13"/>
  <c r="E135" i="13"/>
  <c r="D135" i="13"/>
  <c r="C135" i="13" s="1"/>
  <c r="O134" i="13"/>
  <c r="N134" i="13"/>
  <c r="M134" i="13"/>
  <c r="L134" i="13"/>
  <c r="K134" i="13"/>
  <c r="J134" i="13"/>
  <c r="I134" i="13"/>
  <c r="H134" i="13"/>
  <c r="G134" i="13"/>
  <c r="F134" i="13"/>
  <c r="E133" i="13"/>
  <c r="E134" i="13" s="1"/>
  <c r="D133" i="13"/>
  <c r="E132" i="13"/>
  <c r="D132" i="13"/>
  <c r="C132" i="13"/>
  <c r="E131" i="13"/>
  <c r="D131" i="13"/>
  <c r="C131" i="13"/>
  <c r="P126" i="13"/>
  <c r="O126" i="13"/>
  <c r="N126" i="13"/>
  <c r="M126" i="13"/>
  <c r="L126" i="13"/>
  <c r="K126" i="13"/>
  <c r="J126" i="13"/>
  <c r="I126" i="13"/>
  <c r="H126" i="13"/>
  <c r="G126" i="13"/>
  <c r="F126" i="13"/>
  <c r="E125" i="13"/>
  <c r="D125" i="13"/>
  <c r="E124" i="13"/>
  <c r="D124" i="13"/>
  <c r="C124" i="13" s="1"/>
  <c r="E123" i="13"/>
  <c r="D123" i="13"/>
  <c r="C123" i="13" s="1"/>
  <c r="E122" i="13"/>
  <c r="D122" i="13"/>
  <c r="C122" i="13"/>
  <c r="P121" i="13"/>
  <c r="O121" i="13"/>
  <c r="O127" i="13" s="1"/>
  <c r="N121" i="13"/>
  <c r="N127" i="13" s="1"/>
  <c r="M121" i="13"/>
  <c r="M127" i="13" s="1"/>
  <c r="L121" i="13"/>
  <c r="K121" i="13"/>
  <c r="K127" i="13" s="1"/>
  <c r="J121" i="13"/>
  <c r="J127" i="13" s="1"/>
  <c r="I121" i="13"/>
  <c r="I127" i="13" s="1"/>
  <c r="H121" i="13"/>
  <c r="G121" i="13"/>
  <c r="G127" i="13" s="1"/>
  <c r="F121" i="13"/>
  <c r="F127" i="13" s="1"/>
  <c r="E120" i="13"/>
  <c r="D120" i="13"/>
  <c r="C120" i="13"/>
  <c r="E119" i="13"/>
  <c r="C119" i="13" s="1"/>
  <c r="D119" i="13"/>
  <c r="E118" i="13"/>
  <c r="D118" i="13"/>
  <c r="D121" i="13" s="1"/>
  <c r="M113" i="13"/>
  <c r="L113" i="13"/>
  <c r="K113" i="13"/>
  <c r="J113" i="13"/>
  <c r="I113" i="13"/>
  <c r="H113" i="13"/>
  <c r="G113" i="13"/>
  <c r="F113" i="13"/>
  <c r="E112" i="13"/>
  <c r="D112" i="13"/>
  <c r="C112" i="13"/>
  <c r="E111" i="13"/>
  <c r="C111" i="13" s="1"/>
  <c r="D111" i="13"/>
  <c r="E110" i="13"/>
  <c r="D110" i="13"/>
  <c r="C110" i="13" s="1"/>
  <c r="E109" i="13"/>
  <c r="E113" i="13" s="1"/>
  <c r="D109" i="13"/>
  <c r="M108" i="13"/>
  <c r="M114" i="13" s="1"/>
  <c r="L108" i="13"/>
  <c r="L114" i="13" s="1"/>
  <c r="K108" i="13"/>
  <c r="J108" i="13"/>
  <c r="I108" i="13"/>
  <c r="I114" i="13" s="1"/>
  <c r="H108" i="13"/>
  <c r="H114" i="13" s="1"/>
  <c r="G108" i="13"/>
  <c r="F108" i="13"/>
  <c r="E107" i="13"/>
  <c r="D107" i="13"/>
  <c r="E106" i="13"/>
  <c r="D106" i="13"/>
  <c r="C106" i="13" s="1"/>
  <c r="E105" i="13"/>
  <c r="E108" i="13" s="1"/>
  <c r="D105" i="13"/>
  <c r="D108" i="13" s="1"/>
  <c r="E101" i="13"/>
  <c r="D101" i="13"/>
  <c r="C101" i="13"/>
  <c r="E100" i="13"/>
  <c r="D100" i="13"/>
  <c r="C100" i="13"/>
  <c r="E99" i="13"/>
  <c r="C99" i="13" s="1"/>
  <c r="D99" i="13"/>
  <c r="E98" i="13"/>
  <c r="D98" i="13"/>
  <c r="C98" i="13" s="1"/>
  <c r="E97" i="13"/>
  <c r="C97" i="13" s="1"/>
  <c r="D97" i="13"/>
  <c r="E92" i="13"/>
  <c r="D92" i="13"/>
  <c r="E91" i="13"/>
  <c r="D91" i="13"/>
  <c r="E90" i="13"/>
  <c r="D90" i="13"/>
  <c r="E89" i="13"/>
  <c r="D89" i="13"/>
  <c r="E88" i="13"/>
  <c r="D88" i="13"/>
  <c r="E87" i="13"/>
  <c r="D87" i="13"/>
  <c r="E82" i="13"/>
  <c r="D82" i="13"/>
  <c r="E81" i="13"/>
  <c r="D81" i="13"/>
  <c r="E80" i="13"/>
  <c r="D80" i="13"/>
  <c r="E79" i="13"/>
  <c r="D79" i="13"/>
  <c r="E78" i="13"/>
  <c r="D78" i="13"/>
  <c r="E77" i="13"/>
  <c r="D77" i="13"/>
  <c r="E72" i="13"/>
  <c r="D72" i="13"/>
  <c r="C72" i="13" s="1"/>
  <c r="E67" i="13"/>
  <c r="D67" i="13"/>
  <c r="E66" i="13"/>
  <c r="D66" i="13"/>
  <c r="E65" i="13"/>
  <c r="D65" i="13"/>
  <c r="C65" i="13"/>
  <c r="E64" i="13"/>
  <c r="D64" i="13"/>
  <c r="C64" i="13"/>
  <c r="E59" i="13"/>
  <c r="C59" i="13" s="1"/>
  <c r="D59" i="13"/>
  <c r="E57" i="13"/>
  <c r="D57" i="13"/>
  <c r="C57" i="13" s="1"/>
  <c r="E56" i="13"/>
  <c r="C56" i="13" s="1"/>
  <c r="D56" i="13"/>
  <c r="E55" i="13"/>
  <c r="D55" i="13"/>
  <c r="C55" i="13" s="1"/>
  <c r="CA50" i="13"/>
  <c r="C50" i="13"/>
  <c r="CG44" i="13"/>
  <c r="CA44" i="13" s="1"/>
  <c r="O44" i="13" s="1"/>
  <c r="C44" i="13"/>
  <c r="CG43" i="13"/>
  <c r="CA43" i="13" s="1"/>
  <c r="O43" i="13" s="1"/>
  <c r="C43" i="13"/>
  <c r="CG42" i="13"/>
  <c r="CA42" i="13" s="1"/>
  <c r="O42" i="13" s="1"/>
  <c r="C42" i="13"/>
  <c r="CG41" i="13"/>
  <c r="CA41" i="13" s="1"/>
  <c r="O41" i="13" s="1"/>
  <c r="C41" i="13"/>
  <c r="CG40" i="13"/>
  <c r="CA40" i="13" s="1"/>
  <c r="O40" i="13" s="1"/>
  <c r="C40" i="13"/>
  <c r="CG39" i="13"/>
  <c r="CA39" i="13" s="1"/>
  <c r="O39" i="13" s="1"/>
  <c r="C39" i="13"/>
  <c r="CG38" i="13"/>
  <c r="CA38" i="13" s="1"/>
  <c r="O38" i="13" s="1"/>
  <c r="C38" i="13"/>
  <c r="CG37" i="13"/>
  <c r="CA37" i="13" s="1"/>
  <c r="O37" i="13" s="1"/>
  <c r="C37" i="13"/>
  <c r="CG36" i="13"/>
  <c r="CA36" i="13" s="1"/>
  <c r="O36" i="13" s="1"/>
  <c r="C36" i="13"/>
  <c r="CG35" i="13"/>
  <c r="CA35" i="13" s="1"/>
  <c r="O35" i="13" s="1"/>
  <c r="C35" i="13"/>
  <c r="N34" i="13"/>
  <c r="M34" i="13"/>
  <c r="L34" i="13"/>
  <c r="K34" i="13"/>
  <c r="J34" i="13"/>
  <c r="I34" i="13"/>
  <c r="H34" i="13"/>
  <c r="G34" i="13"/>
  <c r="F34" i="13"/>
  <c r="E34" i="13"/>
  <c r="D34" i="13"/>
  <c r="CD20" i="13"/>
  <c r="C16" i="13"/>
  <c r="C15" i="13"/>
  <c r="C13" i="13"/>
  <c r="C12" i="13"/>
  <c r="C11" i="13"/>
  <c r="A5" i="13"/>
  <c r="A4" i="13"/>
  <c r="A3" i="13"/>
  <c r="A2" i="13"/>
  <c r="D152" i="13" l="1"/>
  <c r="D154" i="13"/>
  <c r="CK154" i="13" s="1"/>
  <c r="CE154" i="13" s="1"/>
  <c r="C126" i="13"/>
  <c r="C107" i="13"/>
  <c r="C231" i="13"/>
  <c r="C67" i="13"/>
  <c r="E126" i="13"/>
  <c r="B308" i="1"/>
  <c r="D126" i="13"/>
  <c r="D127" i="13" s="1"/>
  <c r="C34" i="13"/>
  <c r="F114" i="13"/>
  <c r="J114" i="13"/>
  <c r="C109" i="13"/>
  <c r="C113" i="13" s="1"/>
  <c r="C114" i="13" s="1"/>
  <c r="D134" i="13"/>
  <c r="C66" i="13"/>
  <c r="C105" i="13"/>
  <c r="C108" i="13" s="1"/>
  <c r="G114" i="13"/>
  <c r="K114" i="13"/>
  <c r="D113" i="13"/>
  <c r="H127" i="13"/>
  <c r="L127" i="13"/>
  <c r="P127" i="13"/>
  <c r="C133" i="13"/>
  <c r="C136" i="13"/>
  <c r="C239" i="13"/>
  <c r="B287" i="13"/>
  <c r="CA101" i="13"/>
  <c r="C118" i="13"/>
  <c r="C121" i="13" s="1"/>
  <c r="C125" i="13"/>
  <c r="AX271" i="1"/>
  <c r="AX188" i="2"/>
  <c r="AX214" i="2"/>
  <c r="AX200" i="1"/>
  <c r="AX221" i="1"/>
  <c r="AX190" i="1"/>
  <c r="AX222" i="1"/>
  <c r="AX194" i="1"/>
  <c r="AX192" i="1"/>
  <c r="AU164" i="2"/>
  <c r="AX190" i="2"/>
  <c r="AU162" i="2"/>
  <c r="AX218" i="1"/>
  <c r="AX203" i="2"/>
  <c r="AX273" i="2"/>
  <c r="AU176" i="2"/>
  <c r="C261" i="13"/>
  <c r="CI261" i="13" s="1"/>
  <c r="CC261" i="13" s="1"/>
  <c r="C81" i="13"/>
  <c r="C89" i="13"/>
  <c r="D144" i="13"/>
  <c r="CH144" i="13" s="1"/>
  <c r="CB144" i="13" s="1"/>
  <c r="C271" i="13"/>
  <c r="CH271" i="13" s="1"/>
  <c r="CB271" i="13" s="1"/>
  <c r="C88" i="13"/>
  <c r="C92" i="13"/>
  <c r="D167" i="13"/>
  <c r="CL167" i="13" s="1"/>
  <c r="CF167" i="13" s="1"/>
  <c r="D175" i="13"/>
  <c r="CL175" i="13" s="1"/>
  <c r="CF175" i="13" s="1"/>
  <c r="D148" i="13"/>
  <c r="CK148" i="13" s="1"/>
  <c r="CE148" i="13" s="1"/>
  <c r="D158" i="13"/>
  <c r="CL158" i="13" s="1"/>
  <c r="CF158" i="13" s="1"/>
  <c r="D204" i="13"/>
  <c r="CK204" i="13" s="1"/>
  <c r="CE204" i="13" s="1"/>
  <c r="D176" i="13"/>
  <c r="CL176" i="13" s="1"/>
  <c r="CF176" i="13" s="1"/>
  <c r="C273" i="13"/>
  <c r="CJ273" i="13" s="1"/>
  <c r="CD273" i="13" s="1"/>
  <c r="D147" i="13"/>
  <c r="CK147" i="13" s="1"/>
  <c r="CE147" i="13" s="1"/>
  <c r="D207" i="13"/>
  <c r="CK207" i="13" s="1"/>
  <c r="CE207" i="13" s="1"/>
  <c r="D168" i="13"/>
  <c r="CL168" i="13" s="1"/>
  <c r="CF168" i="13" s="1"/>
  <c r="D170" i="13"/>
  <c r="CL170" i="13" s="1"/>
  <c r="CF170" i="13" s="1"/>
  <c r="D198" i="13"/>
  <c r="CI198" i="13" s="1"/>
  <c r="CC198" i="13" s="1"/>
  <c r="D202" i="13"/>
  <c r="CJ202" i="13" s="1"/>
  <c r="CD202" i="13" s="1"/>
  <c r="D211" i="13"/>
  <c r="CK211" i="13" s="1"/>
  <c r="CE211" i="13" s="1"/>
  <c r="D215" i="13"/>
  <c r="CK215" i="13" s="1"/>
  <c r="CE215" i="13" s="1"/>
  <c r="D219" i="13"/>
  <c r="CK219" i="13" s="1"/>
  <c r="CE219" i="13" s="1"/>
  <c r="D223" i="13"/>
  <c r="CK223" i="13" s="1"/>
  <c r="CE223" i="13" s="1"/>
  <c r="D161" i="13"/>
  <c r="CL161" i="13" s="1"/>
  <c r="CF161" i="13" s="1"/>
  <c r="D163" i="13"/>
  <c r="CJ163" i="13" s="1"/>
  <c r="CD163" i="13" s="1"/>
  <c r="D193" i="13"/>
  <c r="CK193" i="13" s="1"/>
  <c r="CE193" i="13" s="1"/>
  <c r="D195" i="13"/>
  <c r="CL195" i="13" s="1"/>
  <c r="CF195" i="13" s="1"/>
  <c r="B308" i="2"/>
  <c r="C78" i="13"/>
  <c r="C82" i="13"/>
  <c r="D149" i="13"/>
  <c r="CK149" i="13" s="1"/>
  <c r="CE149" i="13" s="1"/>
  <c r="D153" i="13"/>
  <c r="CH153" i="13" s="1"/>
  <c r="CB153" i="13" s="1"/>
  <c r="D162" i="13"/>
  <c r="CL162" i="13" s="1"/>
  <c r="CF162" i="13" s="1"/>
  <c r="D171" i="13"/>
  <c r="CL171" i="13" s="1"/>
  <c r="CF171" i="13" s="1"/>
  <c r="D173" i="13"/>
  <c r="CL173" i="13" s="1"/>
  <c r="CF173" i="13" s="1"/>
  <c r="D178" i="13"/>
  <c r="CL178" i="13" s="1"/>
  <c r="CF178" i="13" s="1"/>
  <c r="D206" i="13"/>
  <c r="CK206" i="13" s="1"/>
  <c r="CE206" i="13" s="1"/>
  <c r="C262" i="13"/>
  <c r="CH262" i="13" s="1"/>
  <c r="CB262" i="13" s="1"/>
  <c r="C270" i="13"/>
  <c r="CJ270" i="13" s="1"/>
  <c r="CD270" i="13" s="1"/>
  <c r="D159" i="13"/>
  <c r="CL159" i="13" s="1"/>
  <c r="CF159" i="13" s="1"/>
  <c r="D199" i="13"/>
  <c r="CK199" i="13" s="1"/>
  <c r="CE199" i="13" s="1"/>
  <c r="D208" i="13"/>
  <c r="CK208" i="13" s="1"/>
  <c r="CE208" i="13" s="1"/>
  <c r="D210" i="13"/>
  <c r="CK210" i="13" s="1"/>
  <c r="CE210" i="13" s="1"/>
  <c r="D212" i="13"/>
  <c r="CK212" i="13" s="1"/>
  <c r="CE212" i="13" s="1"/>
  <c r="D214" i="13"/>
  <c r="CI214" i="13" s="1"/>
  <c r="CC214" i="13" s="1"/>
  <c r="D216" i="13"/>
  <c r="CK216" i="13" s="1"/>
  <c r="CE216" i="13" s="1"/>
  <c r="D218" i="13"/>
  <c r="CK218" i="13" s="1"/>
  <c r="CE218" i="13" s="1"/>
  <c r="D220" i="13"/>
  <c r="CK220" i="13" s="1"/>
  <c r="CE220" i="13" s="1"/>
  <c r="D222" i="13"/>
  <c r="CK222" i="13" s="1"/>
  <c r="CE222" i="13" s="1"/>
  <c r="D224" i="13"/>
  <c r="CK224" i="13" s="1"/>
  <c r="CE224" i="13" s="1"/>
  <c r="C257" i="13"/>
  <c r="CI257" i="13" s="1"/>
  <c r="CC257" i="13" s="1"/>
  <c r="A308" i="2"/>
  <c r="AX269" i="2"/>
  <c r="AX215" i="1"/>
  <c r="AU178" i="1"/>
  <c r="AU176" i="1"/>
  <c r="C80" i="13"/>
  <c r="D150" i="13"/>
  <c r="CI150" i="13" s="1"/>
  <c r="CC150" i="13" s="1"/>
  <c r="D157" i="13"/>
  <c r="CL157" i="13" s="1"/>
  <c r="CF157" i="13" s="1"/>
  <c r="D165" i="13"/>
  <c r="CJ165" i="13" s="1"/>
  <c r="CD165" i="13" s="1"/>
  <c r="D172" i="13"/>
  <c r="CL172" i="13" s="1"/>
  <c r="CF172" i="13" s="1"/>
  <c r="D188" i="13"/>
  <c r="CK188" i="13" s="1"/>
  <c r="CE188" i="13" s="1"/>
  <c r="D190" i="13"/>
  <c r="CK190" i="13" s="1"/>
  <c r="CE190" i="13" s="1"/>
  <c r="D192" i="13"/>
  <c r="CJ192" i="13" s="1"/>
  <c r="CD192" i="13" s="1"/>
  <c r="CH208" i="13"/>
  <c r="CB208" i="13" s="1"/>
  <c r="CH211" i="13"/>
  <c r="CB211" i="13" s="1"/>
  <c r="CH212" i="13"/>
  <c r="CB212" i="13" s="1"/>
  <c r="CH215" i="13"/>
  <c r="CB215" i="13" s="1"/>
  <c r="CH216" i="13"/>
  <c r="CB216" i="13" s="1"/>
  <c r="CH219" i="13"/>
  <c r="CB219" i="13" s="1"/>
  <c r="CH220" i="13"/>
  <c r="CB220" i="13" s="1"/>
  <c r="CH223" i="13"/>
  <c r="CB223" i="13" s="1"/>
  <c r="CH224" i="13"/>
  <c r="CB224" i="13" s="1"/>
  <c r="AU182" i="1"/>
  <c r="AU180" i="1"/>
  <c r="C77" i="13"/>
  <c r="C90" i="13"/>
  <c r="D169" i="13"/>
  <c r="CL169" i="13" s="1"/>
  <c r="CF169" i="13" s="1"/>
  <c r="D179" i="13"/>
  <c r="CL179" i="13" s="1"/>
  <c r="CF179" i="13" s="1"/>
  <c r="D181" i="13"/>
  <c r="CL181" i="13" s="1"/>
  <c r="CF181" i="13" s="1"/>
  <c r="CH204" i="13"/>
  <c r="CB204" i="13" s="1"/>
  <c r="D217" i="13"/>
  <c r="CJ217" i="13" s="1"/>
  <c r="CD217" i="13" s="1"/>
  <c r="D221" i="13"/>
  <c r="CI221" i="13" s="1"/>
  <c r="CC221" i="13" s="1"/>
  <c r="C274" i="13"/>
  <c r="CG274" i="13" s="1"/>
  <c r="CA274" i="13" s="1"/>
  <c r="AU146" i="1"/>
  <c r="AU166" i="1"/>
  <c r="AU163" i="1"/>
  <c r="C272" i="13"/>
  <c r="CH272" i="13" s="1"/>
  <c r="CB272" i="13" s="1"/>
  <c r="C269" i="13"/>
  <c r="CJ269" i="13" s="1"/>
  <c r="CD269" i="13" s="1"/>
  <c r="CG267" i="13"/>
  <c r="CA267" i="13" s="1"/>
  <c r="CH267" i="13"/>
  <c r="CB267" i="13" s="1"/>
  <c r="C267" i="13"/>
  <c r="C281" i="13"/>
  <c r="C268" i="13"/>
  <c r="CJ268" i="13" s="1"/>
  <c r="CD268" i="13" s="1"/>
  <c r="C280" i="13"/>
  <c r="C279" i="13"/>
  <c r="C254" i="13"/>
  <c r="CI254" i="13" s="1"/>
  <c r="CC254" i="13" s="1"/>
  <c r="C255" i="13"/>
  <c r="CI255" i="13" s="1"/>
  <c r="CC255" i="13" s="1"/>
  <c r="C259" i="13"/>
  <c r="CI259" i="13" s="1"/>
  <c r="CC259" i="13" s="1"/>
  <c r="E244" i="13"/>
  <c r="C256" i="13"/>
  <c r="CI256" i="13" s="1"/>
  <c r="CC256" i="13" s="1"/>
  <c r="C260" i="13"/>
  <c r="CI260" i="13" s="1"/>
  <c r="CC260" i="13" s="1"/>
  <c r="CI253" i="13"/>
  <c r="CC253" i="13" s="1"/>
  <c r="CH253" i="13"/>
  <c r="CB253" i="13" s="1"/>
  <c r="CI245" i="13"/>
  <c r="CC245" i="13" s="1"/>
  <c r="CH245" i="13"/>
  <c r="CB245" i="13" s="1"/>
  <c r="CI248" i="13"/>
  <c r="CC248" i="13" s="1"/>
  <c r="CH248" i="13"/>
  <c r="CB248" i="13" s="1"/>
  <c r="CH252" i="13"/>
  <c r="CB252" i="13" s="1"/>
  <c r="AV252" i="13" s="1"/>
  <c r="CH249" i="13"/>
  <c r="CB249" i="13" s="1"/>
  <c r="AV249" i="13" s="1"/>
  <c r="D244" i="13"/>
  <c r="C258" i="13"/>
  <c r="CH258" i="13" s="1"/>
  <c r="CB258" i="13" s="1"/>
  <c r="CH221" i="13"/>
  <c r="CB221" i="13" s="1"/>
  <c r="CL223" i="13"/>
  <c r="CF223" i="13" s="1"/>
  <c r="CH217" i="13"/>
  <c r="CB217" i="13" s="1"/>
  <c r="CH218" i="13"/>
  <c r="CB218" i="13" s="1"/>
  <c r="CH222" i="13"/>
  <c r="CB222" i="13" s="1"/>
  <c r="CH209" i="13"/>
  <c r="CB209" i="13" s="1"/>
  <c r="CH213" i="13"/>
  <c r="CB213" i="13" s="1"/>
  <c r="D209" i="13"/>
  <c r="CJ209" i="13" s="1"/>
  <c r="CD209" i="13" s="1"/>
  <c r="CH210" i="13"/>
  <c r="CB210" i="13" s="1"/>
  <c r="D213" i="13"/>
  <c r="CI213" i="13" s="1"/>
  <c r="CC213" i="13" s="1"/>
  <c r="CH214" i="13"/>
  <c r="CB214" i="13" s="1"/>
  <c r="CH200" i="13"/>
  <c r="CB200" i="13" s="1"/>
  <c r="D200" i="13"/>
  <c r="CK200" i="13" s="1"/>
  <c r="CE200" i="13" s="1"/>
  <c r="D203" i="13"/>
  <c r="CK203" i="13" s="1"/>
  <c r="CE203" i="13" s="1"/>
  <c r="D197" i="13"/>
  <c r="CK197" i="13" s="1"/>
  <c r="CE197" i="13" s="1"/>
  <c r="CH197" i="13"/>
  <c r="CB197" i="13" s="1"/>
  <c r="CK202" i="13"/>
  <c r="CE202" i="13" s="1"/>
  <c r="CL207" i="13"/>
  <c r="CF207" i="13" s="1"/>
  <c r="CH201" i="13"/>
  <c r="CB201" i="13" s="1"/>
  <c r="CH205" i="13"/>
  <c r="CB205" i="13" s="1"/>
  <c r="CH198" i="13"/>
  <c r="CB198" i="13" s="1"/>
  <c r="D201" i="13"/>
  <c r="CJ201" i="13" s="1"/>
  <c r="CD201" i="13" s="1"/>
  <c r="CH202" i="13"/>
  <c r="CB202" i="13" s="1"/>
  <c r="D205" i="13"/>
  <c r="CI205" i="13" s="1"/>
  <c r="CC205" i="13" s="1"/>
  <c r="CH206" i="13"/>
  <c r="CB206" i="13" s="1"/>
  <c r="CH199" i="13"/>
  <c r="CB199" i="13" s="1"/>
  <c r="CH203" i="13"/>
  <c r="CB203" i="13" s="1"/>
  <c r="CH207" i="13"/>
  <c r="CB207" i="13" s="1"/>
  <c r="D191" i="13"/>
  <c r="CI191" i="13" s="1"/>
  <c r="CC191" i="13" s="1"/>
  <c r="D194" i="13"/>
  <c r="CL194" i="13" s="1"/>
  <c r="CF194" i="13" s="1"/>
  <c r="D196" i="13"/>
  <c r="CL196" i="13" s="1"/>
  <c r="CF196" i="13" s="1"/>
  <c r="D186" i="13"/>
  <c r="CL186" i="13" s="1"/>
  <c r="CF186" i="13" s="1"/>
  <c r="D174" i="13"/>
  <c r="CL174" i="13" s="1"/>
  <c r="CF174" i="13" s="1"/>
  <c r="D177" i="13"/>
  <c r="CL177" i="13" s="1"/>
  <c r="CF177" i="13" s="1"/>
  <c r="D182" i="13"/>
  <c r="CL182" i="13" s="1"/>
  <c r="CF182" i="13" s="1"/>
  <c r="D180" i="13"/>
  <c r="CL180" i="13" s="1"/>
  <c r="CF180" i="13" s="1"/>
  <c r="D155" i="13"/>
  <c r="CK155" i="13" s="1"/>
  <c r="CE155" i="13" s="1"/>
  <c r="D156" i="13"/>
  <c r="CL156" i="13" s="1"/>
  <c r="CF156" i="13" s="1"/>
  <c r="D160" i="13"/>
  <c r="CL160" i="13" s="1"/>
  <c r="CF160" i="13" s="1"/>
  <c r="D146" i="13"/>
  <c r="CH146" i="13" s="1"/>
  <c r="CB146" i="13" s="1"/>
  <c r="CK152" i="13"/>
  <c r="CE152" i="13" s="1"/>
  <c r="CL152" i="13"/>
  <c r="CF152" i="13" s="1"/>
  <c r="CH152" i="13"/>
  <c r="CB152" i="13" s="1"/>
  <c r="D151" i="13"/>
  <c r="CI151" i="13" s="1"/>
  <c r="CC151" i="13" s="1"/>
  <c r="C91" i="13"/>
  <c r="C87" i="13"/>
  <c r="C79" i="13"/>
  <c r="D114" i="13"/>
  <c r="E114" i="13"/>
  <c r="C127" i="13"/>
  <c r="C134" i="13"/>
  <c r="CJ144" i="13"/>
  <c r="CD144" i="13" s="1"/>
  <c r="CI246" i="13"/>
  <c r="CC246" i="13" s="1"/>
  <c r="CH246" i="13"/>
  <c r="CB246" i="13" s="1"/>
  <c r="CI250" i="13"/>
  <c r="CC250" i="13" s="1"/>
  <c r="CH250" i="13"/>
  <c r="CB250" i="13" s="1"/>
  <c r="CG191" i="13"/>
  <c r="CA191" i="13" s="1"/>
  <c r="CG194" i="13"/>
  <c r="CA194" i="13" s="1"/>
  <c r="CG195" i="13"/>
  <c r="CA195" i="13" s="1"/>
  <c r="CI251" i="13"/>
  <c r="CC251" i="13" s="1"/>
  <c r="AV251" i="13" s="1"/>
  <c r="CH189" i="13"/>
  <c r="CB189" i="13" s="1"/>
  <c r="CH195" i="13"/>
  <c r="CB195" i="13" s="1"/>
  <c r="CG190" i="13"/>
  <c r="CA190" i="13" s="1"/>
  <c r="CG192" i="13"/>
  <c r="CA192" i="13" s="1"/>
  <c r="CG193" i="13"/>
  <c r="CA193" i="13" s="1"/>
  <c r="CD13" i="13"/>
  <c r="CI152" i="13"/>
  <c r="CC152" i="13" s="1"/>
  <c r="CH188" i="13"/>
  <c r="CB188" i="13" s="1"/>
  <c r="CH190" i="13"/>
  <c r="CB190" i="13" s="1"/>
  <c r="CH191" i="13"/>
  <c r="CB191" i="13" s="1"/>
  <c r="CH193" i="13"/>
  <c r="CB193" i="13" s="1"/>
  <c r="CH194" i="13"/>
  <c r="CB194" i="13" s="1"/>
  <c r="CJ152" i="13"/>
  <c r="CD152" i="13" s="1"/>
  <c r="D164" i="13"/>
  <c r="D166" i="13"/>
  <c r="D189" i="13"/>
  <c r="CI267" i="13"/>
  <c r="CC267" i="13" s="1"/>
  <c r="CI269" i="13"/>
  <c r="CC269" i="13" s="1"/>
  <c r="CD15" i="13"/>
  <c r="CG188" i="13"/>
  <c r="CA188" i="13" s="1"/>
  <c r="CG196" i="13"/>
  <c r="CA196" i="13" s="1"/>
  <c r="CI247" i="13"/>
  <c r="CC247" i="13" s="1"/>
  <c r="AV247" i="13" s="1"/>
  <c r="CD11" i="13"/>
  <c r="E121" i="13"/>
  <c r="E127" i="13" s="1"/>
  <c r="CH192" i="13"/>
  <c r="CB192" i="13" s="1"/>
  <c r="CH196" i="13"/>
  <c r="CB196" i="13" s="1"/>
  <c r="CD14" i="13"/>
  <c r="CG186" i="13"/>
  <c r="CA186" i="13" s="1"/>
  <c r="CD12" i="13"/>
  <c r="CH160" i="13"/>
  <c r="CB160" i="13" s="1"/>
  <c r="CH167" i="13"/>
  <c r="CB167" i="13" s="1"/>
  <c r="CI162" i="13" l="1"/>
  <c r="CC162" i="13" s="1"/>
  <c r="CK163" i="13"/>
  <c r="CE163" i="13" s="1"/>
  <c r="CH273" i="13"/>
  <c r="CB273" i="13" s="1"/>
  <c r="CH154" i="13"/>
  <c r="CB154" i="13" s="1"/>
  <c r="CK217" i="13"/>
  <c r="CE217" i="13" s="1"/>
  <c r="CI154" i="13"/>
  <c r="CC154" i="13" s="1"/>
  <c r="CJ154" i="13"/>
  <c r="CD154" i="13" s="1"/>
  <c r="CI209" i="13"/>
  <c r="CC209" i="13" s="1"/>
  <c r="CH148" i="13"/>
  <c r="CB148" i="13" s="1"/>
  <c r="CK214" i="13"/>
  <c r="CE214" i="13" s="1"/>
  <c r="CL154" i="13"/>
  <c r="CF154" i="13" s="1"/>
  <c r="CJ271" i="13"/>
  <c r="CD271" i="13" s="1"/>
  <c r="CH181" i="13"/>
  <c r="CB181" i="13" s="1"/>
  <c r="CJ181" i="13"/>
  <c r="CD181" i="13" s="1"/>
  <c r="CJ175" i="13"/>
  <c r="CD175" i="13" s="1"/>
  <c r="CJ212" i="13"/>
  <c r="CD212" i="13" s="1"/>
  <c r="CI175" i="13"/>
  <c r="CC175" i="13" s="1"/>
  <c r="CI271" i="13"/>
  <c r="CC271" i="13" s="1"/>
  <c r="CG271" i="13"/>
  <c r="CA271" i="13" s="1"/>
  <c r="CK175" i="13"/>
  <c r="CE175" i="13" s="1"/>
  <c r="CH261" i="13"/>
  <c r="CB261" i="13" s="1"/>
  <c r="AV261" i="13" s="1"/>
  <c r="CK165" i="13"/>
  <c r="CE165" i="13" s="1"/>
  <c r="CJ196" i="13"/>
  <c r="CD196" i="13" s="1"/>
  <c r="CI272" i="13"/>
  <c r="CC272" i="13" s="1"/>
  <c r="CJ147" i="13"/>
  <c r="CD147" i="13" s="1"/>
  <c r="CI216" i="13"/>
  <c r="CC216" i="13" s="1"/>
  <c r="CJ224" i="13"/>
  <c r="CD224" i="13" s="1"/>
  <c r="CK172" i="13"/>
  <c r="CE172" i="13" s="1"/>
  <c r="CI177" i="13"/>
  <c r="CC177" i="13" s="1"/>
  <c r="CI206" i="13"/>
  <c r="CC206" i="13" s="1"/>
  <c r="CJ172" i="13"/>
  <c r="CD172" i="13" s="1"/>
  <c r="CJ188" i="13"/>
  <c r="CD188" i="13" s="1"/>
  <c r="CI193" i="13"/>
  <c r="CC193" i="13" s="1"/>
  <c r="CI163" i="13"/>
  <c r="CC163" i="13" s="1"/>
  <c r="CI158" i="13"/>
  <c r="CC158" i="13" s="1"/>
  <c r="CI188" i="13"/>
  <c r="CC188" i="13" s="1"/>
  <c r="CJ193" i="13"/>
  <c r="CD193" i="13" s="1"/>
  <c r="CL150" i="13"/>
  <c r="CF150" i="13" s="1"/>
  <c r="CL219" i="13"/>
  <c r="CF219" i="13" s="1"/>
  <c r="CG269" i="13"/>
  <c r="CA269" i="13" s="1"/>
  <c r="CG273" i="13"/>
  <c r="CA273" i="13" s="1"/>
  <c r="CI270" i="13"/>
  <c r="CC270" i="13" s="1"/>
  <c r="CK180" i="13"/>
  <c r="CE180" i="13" s="1"/>
  <c r="CI186" i="13"/>
  <c r="CC186" i="13" s="1"/>
  <c r="CJ213" i="13"/>
  <c r="CD213" i="13" s="1"/>
  <c r="CI210" i="13"/>
  <c r="CC210" i="13" s="1"/>
  <c r="CI273" i="13"/>
  <c r="CC273" i="13" s="1"/>
  <c r="CL206" i="13"/>
  <c r="CF206" i="13" s="1"/>
  <c r="CL214" i="13"/>
  <c r="CF214" i="13" s="1"/>
  <c r="CH172" i="13"/>
  <c r="CB172" i="13" s="1"/>
  <c r="CJ206" i="13"/>
  <c r="CD206" i="13" s="1"/>
  <c r="CJ148" i="13"/>
  <c r="CD148" i="13" s="1"/>
  <c r="CH269" i="13"/>
  <c r="CB269" i="13" s="1"/>
  <c r="CI204" i="13"/>
  <c r="CC204" i="13" s="1"/>
  <c r="CI148" i="13"/>
  <c r="CC148" i="13" s="1"/>
  <c r="CI144" i="13"/>
  <c r="CC144" i="13" s="1"/>
  <c r="CL148" i="13"/>
  <c r="CF148" i="13" s="1"/>
  <c r="CL199" i="13"/>
  <c r="CF199" i="13" s="1"/>
  <c r="CJ207" i="13"/>
  <c r="CD207" i="13" s="1"/>
  <c r="CL218" i="13"/>
  <c r="CF218" i="13" s="1"/>
  <c r="CH169" i="13"/>
  <c r="CB169" i="13" s="1"/>
  <c r="CJ150" i="13"/>
  <c r="CD150" i="13" s="1"/>
  <c r="CJ216" i="13"/>
  <c r="CD216" i="13" s="1"/>
  <c r="CJ204" i="13"/>
  <c r="CD204" i="13" s="1"/>
  <c r="CK167" i="13"/>
  <c r="CE167" i="13" s="1"/>
  <c r="CI219" i="13"/>
  <c r="CC219" i="13" s="1"/>
  <c r="CI207" i="13"/>
  <c r="CC207" i="13" s="1"/>
  <c r="AX207" i="13" s="1"/>
  <c r="CI217" i="13"/>
  <c r="CC217" i="13" s="1"/>
  <c r="CJ180" i="13"/>
  <c r="CD180" i="13" s="1"/>
  <c r="CI167" i="13"/>
  <c r="CC167" i="13" s="1"/>
  <c r="CL144" i="13"/>
  <c r="CF144" i="13" s="1"/>
  <c r="CK195" i="13"/>
  <c r="CE195" i="13" s="1"/>
  <c r="CL202" i="13"/>
  <c r="CF202" i="13" s="1"/>
  <c r="CL210" i="13"/>
  <c r="CF210" i="13" s="1"/>
  <c r="CL217" i="13"/>
  <c r="CF217" i="13" s="1"/>
  <c r="CI202" i="13"/>
  <c r="CC202" i="13" s="1"/>
  <c r="CJ174" i="13"/>
  <c r="CD174" i="13" s="1"/>
  <c r="CJ223" i="13"/>
  <c r="CD223" i="13" s="1"/>
  <c r="CK144" i="13"/>
  <c r="CE144" i="13" s="1"/>
  <c r="CH149" i="13"/>
  <c r="CB149" i="13" s="1"/>
  <c r="CL149" i="13"/>
  <c r="CF149" i="13" s="1"/>
  <c r="CH158" i="13"/>
  <c r="CB158" i="13" s="1"/>
  <c r="CK158" i="13"/>
  <c r="CE158" i="13" s="1"/>
  <c r="CJ158" i="13"/>
  <c r="CD158" i="13" s="1"/>
  <c r="CI223" i="13"/>
  <c r="CC223" i="13" s="1"/>
  <c r="CI208" i="13"/>
  <c r="CC208" i="13" s="1"/>
  <c r="CJ167" i="13"/>
  <c r="CD167" i="13" s="1"/>
  <c r="CI174" i="13"/>
  <c r="CC174" i="13" s="1"/>
  <c r="CL147" i="13"/>
  <c r="CF147" i="13" s="1"/>
  <c r="CL204" i="13"/>
  <c r="CF204" i="13" s="1"/>
  <c r="CL198" i="13"/>
  <c r="CF198" i="13" s="1"/>
  <c r="CL224" i="13"/>
  <c r="CF224" i="13" s="1"/>
  <c r="CH178" i="13"/>
  <c r="CB178" i="13" s="1"/>
  <c r="CH168" i="13"/>
  <c r="CB168" i="13" s="1"/>
  <c r="CH159" i="13"/>
  <c r="CB159" i="13" s="1"/>
  <c r="CK168" i="13"/>
  <c r="CE168" i="13" s="1"/>
  <c r="CJ153" i="13"/>
  <c r="CD153" i="13" s="1"/>
  <c r="CJ178" i="13"/>
  <c r="CD178" i="13" s="1"/>
  <c r="CI153" i="13"/>
  <c r="CC153" i="13" s="1"/>
  <c r="CI159" i="13"/>
  <c r="CC159" i="13" s="1"/>
  <c r="CJ211" i="13"/>
  <c r="CD211" i="13" s="1"/>
  <c r="CK181" i="13"/>
  <c r="CE181" i="13" s="1"/>
  <c r="CK161" i="13"/>
  <c r="CE161" i="13" s="1"/>
  <c r="CI212" i="13"/>
  <c r="CC212" i="13" s="1"/>
  <c r="CJ168" i="13"/>
  <c r="CD168" i="13" s="1"/>
  <c r="CI178" i="13"/>
  <c r="CC178" i="13" s="1"/>
  <c r="CI161" i="13"/>
  <c r="CC161" i="13" s="1"/>
  <c r="CI168" i="13"/>
  <c r="CC168" i="13" s="1"/>
  <c r="CK192" i="13"/>
  <c r="CE192" i="13" s="1"/>
  <c r="CH274" i="13"/>
  <c r="CB274" i="13" s="1"/>
  <c r="CJ272" i="13"/>
  <c r="CD272" i="13" s="1"/>
  <c r="CL153" i="13"/>
  <c r="CF153" i="13" s="1"/>
  <c r="CL211" i="13"/>
  <c r="CF211" i="13" s="1"/>
  <c r="CH176" i="13"/>
  <c r="CB176" i="13" s="1"/>
  <c r="CK178" i="13"/>
  <c r="CE178" i="13" s="1"/>
  <c r="CI211" i="13"/>
  <c r="CC211" i="13" s="1"/>
  <c r="CJ161" i="13"/>
  <c r="CD161" i="13" s="1"/>
  <c r="CI200" i="13"/>
  <c r="CC200" i="13" s="1"/>
  <c r="CJ176" i="13"/>
  <c r="CD176" i="13" s="1"/>
  <c r="CL165" i="13"/>
  <c r="CF165" i="13" s="1"/>
  <c r="CI182" i="13"/>
  <c r="CC182" i="13" s="1"/>
  <c r="CK196" i="13"/>
  <c r="CE196" i="13" s="1"/>
  <c r="CL192" i="13"/>
  <c r="CF192" i="13" s="1"/>
  <c r="CI274" i="13"/>
  <c r="CC274" i="13" s="1"/>
  <c r="CK153" i="13"/>
  <c r="CE153" i="13" s="1"/>
  <c r="CL200" i="13"/>
  <c r="CF200" i="13" s="1"/>
  <c r="CH182" i="13"/>
  <c r="CB182" i="13" s="1"/>
  <c r="CH161" i="13"/>
  <c r="CB161" i="13" s="1"/>
  <c r="CK160" i="13"/>
  <c r="CE160" i="13" s="1"/>
  <c r="CJ182" i="13"/>
  <c r="CD182" i="13" s="1"/>
  <c r="CK176" i="13"/>
  <c r="CE176" i="13" s="1"/>
  <c r="CI220" i="13"/>
  <c r="CC220" i="13" s="1"/>
  <c r="CJ160" i="13"/>
  <c r="CD160" i="13" s="1"/>
  <c r="CI176" i="13"/>
  <c r="CC176" i="13" s="1"/>
  <c r="CJ159" i="13"/>
  <c r="CD159" i="13" s="1"/>
  <c r="CI196" i="13"/>
  <c r="CC196" i="13" s="1"/>
  <c r="CI192" i="13"/>
  <c r="CC192" i="13" s="1"/>
  <c r="CJ274" i="13"/>
  <c r="CD274" i="13" s="1"/>
  <c r="CL212" i="13"/>
  <c r="CF212" i="13" s="1"/>
  <c r="CH171" i="13"/>
  <c r="CB171" i="13" s="1"/>
  <c r="CK171" i="13"/>
  <c r="CE171" i="13" s="1"/>
  <c r="CJ169" i="13"/>
  <c r="CD169" i="13" s="1"/>
  <c r="CI172" i="13"/>
  <c r="CC172" i="13" s="1"/>
  <c r="CI268" i="13"/>
  <c r="CC268" i="13" s="1"/>
  <c r="CJ222" i="13"/>
  <c r="CD222" i="13" s="1"/>
  <c r="CJ215" i="13"/>
  <c r="CD215" i="13" s="1"/>
  <c r="CJ199" i="13"/>
  <c r="CD199" i="13" s="1"/>
  <c r="CK170" i="13"/>
  <c r="CE170" i="13" s="1"/>
  <c r="CI215" i="13"/>
  <c r="CC215" i="13" s="1"/>
  <c r="CL163" i="13"/>
  <c r="CF163" i="13" s="1"/>
  <c r="CI147" i="13"/>
  <c r="CC147" i="13" s="1"/>
  <c r="CI169" i="13"/>
  <c r="CC169" i="13" s="1"/>
  <c r="CI203" i="13"/>
  <c r="CC203" i="13" s="1"/>
  <c r="CJ171" i="13"/>
  <c r="CD171" i="13" s="1"/>
  <c r="CG268" i="13"/>
  <c r="CA268" i="13" s="1"/>
  <c r="CI170" i="13"/>
  <c r="CC170" i="13" s="1"/>
  <c r="CL188" i="13"/>
  <c r="CF188" i="13" s="1"/>
  <c r="CI262" i="13"/>
  <c r="CC262" i="13" s="1"/>
  <c r="AV262" i="13" s="1"/>
  <c r="CL193" i="13"/>
  <c r="CF193" i="13" s="1"/>
  <c r="CJ191" i="13"/>
  <c r="CD191" i="13" s="1"/>
  <c r="CH147" i="13"/>
  <c r="CB147" i="13" s="1"/>
  <c r="CL208" i="13"/>
  <c r="CF208" i="13" s="1"/>
  <c r="CK198" i="13"/>
  <c r="CE198" i="13" s="1"/>
  <c r="CL215" i="13"/>
  <c r="CF215" i="13" s="1"/>
  <c r="CL222" i="13"/>
  <c r="CF222" i="13" s="1"/>
  <c r="CK146" i="13"/>
  <c r="CE146" i="13" s="1"/>
  <c r="CH170" i="13"/>
  <c r="CB170" i="13" s="1"/>
  <c r="CH162" i="13"/>
  <c r="CB162" i="13" s="1"/>
  <c r="CI199" i="13"/>
  <c r="CC199" i="13" s="1"/>
  <c r="CJ162" i="13"/>
  <c r="CD162" i="13" s="1"/>
  <c r="CI171" i="13"/>
  <c r="CC171" i="13" s="1"/>
  <c r="CJ219" i="13"/>
  <c r="CD219" i="13" s="1"/>
  <c r="CJ214" i="13"/>
  <c r="CD214" i="13" s="1"/>
  <c r="CJ208" i="13"/>
  <c r="CD208" i="13" s="1"/>
  <c r="AX208" i="13" s="1"/>
  <c r="CJ198" i="13"/>
  <c r="CD198" i="13" s="1"/>
  <c r="CK169" i="13"/>
  <c r="CE169" i="13" s="1"/>
  <c r="CK162" i="13"/>
  <c r="CE162" i="13" s="1"/>
  <c r="CJ151" i="13"/>
  <c r="CD151" i="13" s="1"/>
  <c r="CI222" i="13"/>
  <c r="CC222" i="13" s="1"/>
  <c r="CI224" i="13"/>
  <c r="CC224" i="13" s="1"/>
  <c r="CJ170" i="13"/>
  <c r="CD170" i="13" s="1"/>
  <c r="CL216" i="13"/>
  <c r="CF216" i="13" s="1"/>
  <c r="CJ200" i="13"/>
  <c r="CD200" i="13" s="1"/>
  <c r="CI180" i="13"/>
  <c r="CC180" i="13" s="1"/>
  <c r="CH270" i="13"/>
  <c r="CB270" i="13" s="1"/>
  <c r="CK186" i="13"/>
  <c r="CE186" i="13" s="1"/>
  <c r="CG270" i="13"/>
  <c r="CA270" i="13" s="1"/>
  <c r="CI218" i="13"/>
  <c r="CC218" i="13" s="1"/>
  <c r="CI173" i="13"/>
  <c r="CC173" i="13" s="1"/>
  <c r="CI190" i="13"/>
  <c r="CC190" i="13" s="1"/>
  <c r="CJ195" i="13"/>
  <c r="CD195" i="13" s="1"/>
  <c r="CH180" i="13"/>
  <c r="CB180" i="13" s="1"/>
  <c r="CJ218" i="13"/>
  <c r="CD218" i="13" s="1"/>
  <c r="CJ210" i="13"/>
  <c r="CD210" i="13" s="1"/>
  <c r="AX210" i="13" s="1"/>
  <c r="CK173" i="13"/>
  <c r="CE173" i="13" s="1"/>
  <c r="CJ173" i="13"/>
  <c r="CD173" i="13" s="1"/>
  <c r="CJ186" i="13"/>
  <c r="CD186" i="13" s="1"/>
  <c r="CI195" i="13"/>
  <c r="CC195" i="13" s="1"/>
  <c r="CH157" i="13"/>
  <c r="CB157" i="13" s="1"/>
  <c r="CK174" i="13"/>
  <c r="CE174" i="13" s="1"/>
  <c r="CK270" i="13"/>
  <c r="CE270" i="13" s="1"/>
  <c r="CI201" i="13"/>
  <c r="CC201" i="13" s="1"/>
  <c r="CI181" i="13"/>
  <c r="CC181" i="13" s="1"/>
  <c r="CJ220" i="13"/>
  <c r="CD220" i="13" s="1"/>
  <c r="CI165" i="13"/>
  <c r="CC165" i="13" s="1"/>
  <c r="CK159" i="13"/>
  <c r="CE159" i="13" s="1"/>
  <c r="CJ149" i="13"/>
  <c r="CD149" i="13" s="1"/>
  <c r="CH257" i="13"/>
  <c r="CB257" i="13" s="1"/>
  <c r="AV257" i="13" s="1"/>
  <c r="CI149" i="13"/>
  <c r="CC149" i="13" s="1"/>
  <c r="CK194" i="13"/>
  <c r="CE194" i="13" s="1"/>
  <c r="CL220" i="13"/>
  <c r="CF220" i="13" s="1"/>
  <c r="CK177" i="13"/>
  <c r="CE177" i="13" s="1"/>
  <c r="CJ221" i="13"/>
  <c r="CD221" i="13" s="1"/>
  <c r="CK157" i="13"/>
  <c r="CE157" i="13" s="1"/>
  <c r="CJ156" i="13"/>
  <c r="CD156" i="13" s="1"/>
  <c r="CI179" i="13"/>
  <c r="CC179" i="13" s="1"/>
  <c r="CI157" i="13"/>
  <c r="CC157" i="13" s="1"/>
  <c r="CI194" i="13"/>
  <c r="CC194" i="13" s="1"/>
  <c r="CL190" i="13"/>
  <c r="CF190" i="13" s="1"/>
  <c r="CL221" i="13"/>
  <c r="CF221" i="13" s="1"/>
  <c r="CH177" i="13"/>
  <c r="CB177" i="13" s="1"/>
  <c r="CJ197" i="13"/>
  <c r="CD197" i="13" s="1"/>
  <c r="CJ157" i="13"/>
  <c r="CD157" i="13" s="1"/>
  <c r="CI156" i="13"/>
  <c r="CC156" i="13" s="1"/>
  <c r="CK179" i="13"/>
  <c r="CE179" i="13" s="1"/>
  <c r="CJ194" i="13"/>
  <c r="CD194" i="13" s="1"/>
  <c r="CJ190" i="13"/>
  <c r="CD190" i="13" s="1"/>
  <c r="CK221" i="13"/>
  <c r="CE221" i="13" s="1"/>
  <c r="CH179" i="13"/>
  <c r="CB179" i="13" s="1"/>
  <c r="CH156" i="13"/>
  <c r="CB156" i="13" s="1"/>
  <c r="CK156" i="13"/>
  <c r="CE156" i="13" s="1"/>
  <c r="CJ179" i="13"/>
  <c r="CD179" i="13" s="1"/>
  <c r="CO144" i="13"/>
  <c r="CK150" i="13"/>
  <c r="CE150" i="13" s="1"/>
  <c r="CH150" i="13"/>
  <c r="CB150" i="13" s="1"/>
  <c r="CG272" i="13"/>
  <c r="CA272" i="13" s="1"/>
  <c r="CK271" i="13"/>
  <c r="CE271" i="13" s="1"/>
  <c r="AX267" i="13"/>
  <c r="CH268" i="13"/>
  <c r="CB268" i="13" s="1"/>
  <c r="AV250" i="13"/>
  <c r="AV248" i="13"/>
  <c r="AV253" i="13"/>
  <c r="CH254" i="13"/>
  <c r="CB254" i="13" s="1"/>
  <c r="AV254" i="13" s="1"/>
  <c r="C244" i="13"/>
  <c r="A308" i="13" s="1"/>
  <c r="AV245" i="13"/>
  <c r="CH256" i="13"/>
  <c r="CB256" i="13" s="1"/>
  <c r="AV256" i="13" s="1"/>
  <c r="AV246" i="13"/>
  <c r="CH259" i="13"/>
  <c r="CB259" i="13" s="1"/>
  <c r="AV259" i="13" s="1"/>
  <c r="CH255" i="13"/>
  <c r="CB255" i="13" s="1"/>
  <c r="AV255" i="13" s="1"/>
  <c r="CI258" i="13"/>
  <c r="CC258" i="13" s="1"/>
  <c r="AV258" i="13" s="1"/>
  <c r="CH260" i="13"/>
  <c r="CB260" i="13" s="1"/>
  <c r="AV260" i="13" s="1"/>
  <c r="CK213" i="13"/>
  <c r="CE213" i="13" s="1"/>
  <c r="CL213" i="13"/>
  <c r="CF213" i="13" s="1"/>
  <c r="CK209" i="13"/>
  <c r="CE209" i="13" s="1"/>
  <c r="CL209" i="13"/>
  <c r="CF209" i="13" s="1"/>
  <c r="CI197" i="13"/>
  <c r="CC197" i="13" s="1"/>
  <c r="CJ203" i="13"/>
  <c r="CD203" i="13" s="1"/>
  <c r="CL203" i="13"/>
  <c r="CF203" i="13" s="1"/>
  <c r="CL197" i="13"/>
  <c r="CF197" i="13" s="1"/>
  <c r="CK205" i="13"/>
  <c r="CE205" i="13" s="1"/>
  <c r="CL205" i="13"/>
  <c r="CF205" i="13" s="1"/>
  <c r="CJ205" i="13"/>
  <c r="CD205" i="13" s="1"/>
  <c r="CK201" i="13"/>
  <c r="CE201" i="13" s="1"/>
  <c r="CL201" i="13"/>
  <c r="CF201" i="13" s="1"/>
  <c r="CL191" i="13"/>
  <c r="CF191" i="13" s="1"/>
  <c r="CK191" i="13"/>
  <c r="CE191" i="13" s="1"/>
  <c r="CM186" i="13"/>
  <c r="CO186" i="13" s="1"/>
  <c r="CK182" i="13"/>
  <c r="CE182" i="13" s="1"/>
  <c r="CJ177" i="13"/>
  <c r="CD177" i="13" s="1"/>
  <c r="CJ155" i="13"/>
  <c r="CD155" i="13" s="1"/>
  <c r="CH155" i="13"/>
  <c r="CB155" i="13" s="1"/>
  <c r="CL155" i="13"/>
  <c r="CF155" i="13" s="1"/>
  <c r="CI155" i="13"/>
  <c r="CC155" i="13" s="1"/>
  <c r="CI160" i="13"/>
  <c r="CC160" i="13" s="1"/>
  <c r="CJ146" i="13"/>
  <c r="CD146" i="13" s="1"/>
  <c r="CI146" i="13"/>
  <c r="CC146" i="13" s="1"/>
  <c r="CL146" i="13"/>
  <c r="CF146" i="13" s="1"/>
  <c r="CM144" i="13"/>
  <c r="CK151" i="13"/>
  <c r="CE151" i="13" s="1"/>
  <c r="CH151" i="13"/>
  <c r="CB151" i="13" s="1"/>
  <c r="CL151" i="13"/>
  <c r="CF151" i="13" s="1"/>
  <c r="AU152" i="13"/>
  <c r="CL164" i="13"/>
  <c r="CF164" i="13" s="1"/>
  <c r="CK164" i="13"/>
  <c r="CE164" i="13" s="1"/>
  <c r="CJ164" i="13"/>
  <c r="CD164" i="13" s="1"/>
  <c r="CI164" i="13"/>
  <c r="CC164" i="13" s="1"/>
  <c r="CJ189" i="13"/>
  <c r="CD189" i="13" s="1"/>
  <c r="CI189" i="13"/>
  <c r="CC189" i="13" s="1"/>
  <c r="CL189" i="13"/>
  <c r="CF189" i="13" s="1"/>
  <c r="CK189" i="13"/>
  <c r="CE189" i="13" s="1"/>
  <c r="CL166" i="13"/>
  <c r="CF166" i="13" s="1"/>
  <c r="CK166" i="13"/>
  <c r="CE166" i="13" s="1"/>
  <c r="CJ166" i="13"/>
  <c r="CD166" i="13" s="1"/>
  <c r="CI166" i="13"/>
  <c r="CC166" i="13" s="1"/>
  <c r="AX214" i="13" l="1"/>
  <c r="AU175" i="13"/>
  <c r="AX188" i="13"/>
  <c r="AU154" i="13"/>
  <c r="AX222" i="13"/>
  <c r="AX217" i="13"/>
  <c r="AU163" i="13"/>
  <c r="AX206" i="13"/>
  <c r="AX216" i="13"/>
  <c r="AX200" i="13"/>
  <c r="AU176" i="13"/>
  <c r="AU158" i="13"/>
  <c r="AX204" i="13"/>
  <c r="AX271" i="13"/>
  <c r="AU144" i="13"/>
  <c r="AU181" i="13"/>
  <c r="AX199" i="13"/>
  <c r="AU167" i="13"/>
  <c r="AU172" i="13"/>
  <c r="AX223" i="13"/>
  <c r="AX202" i="13"/>
  <c r="AX269" i="13"/>
  <c r="AU180" i="13"/>
  <c r="AX219" i="13"/>
  <c r="AX192" i="13"/>
  <c r="AU153" i="13"/>
  <c r="AU178" i="13"/>
  <c r="AU148" i="13"/>
  <c r="AX273" i="13"/>
  <c r="AX197" i="13"/>
  <c r="AX272" i="13"/>
  <c r="AU159" i="13"/>
  <c r="AX198" i="13"/>
  <c r="AX193" i="13"/>
  <c r="AX224" i="13"/>
  <c r="AX211" i="13"/>
  <c r="AU169" i="13"/>
  <c r="AU182" i="13"/>
  <c r="AU150" i="13"/>
  <c r="AU174" i="13"/>
  <c r="AX195" i="13"/>
  <c r="AX270" i="13"/>
  <c r="AU170" i="13"/>
  <c r="AU147" i="13"/>
  <c r="AX196" i="13"/>
  <c r="AU161" i="13"/>
  <c r="AX274" i="13"/>
  <c r="AU165" i="13"/>
  <c r="AU168" i="13"/>
  <c r="AX212" i="13"/>
  <c r="AU160" i="13"/>
  <c r="AX191" i="13"/>
  <c r="AX190" i="13"/>
  <c r="AU171" i="13"/>
  <c r="AX215" i="13"/>
  <c r="AX186" i="13"/>
  <c r="AX203" i="13"/>
  <c r="AX209" i="13"/>
  <c r="AX218" i="13"/>
  <c r="AU162" i="13"/>
  <c r="AX268" i="13"/>
  <c r="AX194" i="13"/>
  <c r="AX221" i="13"/>
  <c r="AX220" i="13"/>
  <c r="AU173" i="13"/>
  <c r="AU179" i="13"/>
  <c r="AU157" i="13"/>
  <c r="AU149" i="13"/>
  <c r="AU146" i="13"/>
  <c r="AU151" i="13"/>
  <c r="AU177" i="13"/>
  <c r="AU156" i="13"/>
  <c r="AX189" i="13"/>
  <c r="AX213" i="13"/>
  <c r="AX205" i="13"/>
  <c r="AX201" i="13"/>
  <c r="AU155" i="13"/>
  <c r="B308" i="13"/>
  <c r="AU166" i="13"/>
  <c r="AU164" i="13"/>
</calcChain>
</file>

<file path=xl/sharedStrings.xml><?xml version="1.0" encoding="utf-8"?>
<sst xmlns="http://schemas.openxmlformats.org/spreadsheetml/2006/main" count="13845" uniqueCount="321">
  <si>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</si>
  <si>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</si>
  <si>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</si>
  <si>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</si>
  <si>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</si>
  <si>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</si>
  <si>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Victima de violencia de genero</t>
  </si>
  <si>
    <t>Pueblos Originarios</t>
  </si>
  <si>
    <t>Migrantes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</si>
  <si>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</si>
  <si>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</si>
  <si>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</si>
  <si>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</si>
  <si>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</si>
  <si>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</si>
  <si>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</si>
  <si>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</si>
  <si>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</si>
  <si>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55 y más</t>
  </si>
  <si>
    <t>GESTANTES INGRESADAS</t>
  </si>
  <si>
    <t>PRIMIGESTAS INGRESADAS</t>
  </si>
  <si>
    <t>GESTANTES INGRESADAS ANTES DE LAS 14 SEMANAS</t>
  </si>
  <si>
    <t>GESTANTES CON EMBARAZO NO PLANIFICADO</t>
  </si>
  <si>
    <t>GESTANTES CON EXAMEN DE CHAGAS INFORMADO</t>
  </si>
  <si>
    <t>SECCIÓN B: INGRESO DE GESTANTES CON PATOLOGÍA DE ALTO RIESGO OBSTÉTRICO A LA UNIDAD DE ARO  (Nivel Secundario)</t>
  </si>
  <si>
    <t>PATOLOGÍA</t>
  </si>
  <si>
    <t>Nº de Ingreso a ARO</t>
  </si>
  <si>
    <t>Victima de violencia de género</t>
  </si>
  <si>
    <t>Nº DE GESTANTES INGRESADAS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</si>
  <si>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</si>
  <si>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</si>
  <si>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</si>
  <si>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</si>
  <si>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SÍFILIS</t>
  </si>
  <si>
    <t>VIH</t>
  </si>
  <si>
    <t>DIABETES</t>
  </si>
  <si>
    <t>CESÁREA ANTERIOR</t>
  </si>
  <si>
    <t>MALFORMACIÓN CONGÉNITA</t>
  </si>
  <si>
    <t>OTRAS PATOLOGÍAS DEL EMBARAZO</t>
  </si>
  <si>
    <t>SECCIÓN C: INGRESOS A PROGRAMA DE REGULACIÓN DE FERTILIDAD, SEGÚN EDAD</t>
  </si>
  <si>
    <t>MÉTODOS</t>
  </si>
  <si>
    <t>Espacios Amigables</t>
  </si>
  <si>
    <t>TOTAL REGULACIÓN DE FERTILIDAD</t>
  </si>
  <si>
    <t>DIU T DE COBRE</t>
  </si>
  <si>
    <t>DIU MEDICADO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</si>
  <si>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</si>
  <si>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</si>
  <si>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</si>
  <si>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</si>
  <si>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</si>
  <si>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</si>
  <si>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</si>
  <si>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</si>
  <si>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</si>
  <si>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 MÉTODO DE REGULACIÓN DE FERTILIDAD MÁS PRESERVATIVOS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</si>
  <si>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</si>
  <si>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</si>
  <si>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</si>
  <si>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</si>
  <si>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</si>
  <si>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</si>
  <si>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</si>
  <si>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</si>
  <si>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</si>
  <si>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SECCIÓN F:  INGRESOS Y EGRESOS A SALA DE ESTIMULACIÓN SERVICIO ITINERANTE Y ATENCIÓN DOMICILIARIA </t>
  </si>
  <si>
    <t xml:space="preserve">NIÑO / A (CON) </t>
  </si>
  <si>
    <t xml:space="preserve">TOTAL    </t>
  </si>
  <si>
    <t xml:space="preserve">INGRESOS SALA DE ESTIMULACION  </t>
  </si>
  <si>
    <t>SERVICIO ITINERANTE EN CENTRO DE SALUD</t>
  </si>
  <si>
    <t>ATENCIÓN DOMICILIARIA EN CENTRO DE SALUD</t>
  </si>
  <si>
    <t xml:space="preserve"> EGRESOS Y RESULTADOS DE LA REEVALUACIÓN POST EGRESO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</si>
  <si>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</si>
  <si>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</si>
  <si>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</si>
  <si>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</si>
  <si>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</si>
  <si>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</si>
  <si>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 xml:space="preserve"> 7 a 59 meses</t>
  </si>
  <si>
    <t>7 a 59 meses</t>
  </si>
  <si>
    <t>MOTIVO EGRESO</t>
  </si>
  <si>
    <t>INASISTENTE</t>
  </si>
  <si>
    <t>RESULTADO DE REEVALUACIÓN</t>
  </si>
  <si>
    <t>Ambos Sexos</t>
  </si>
  <si>
    <t>Hombres</t>
  </si>
  <si>
    <t>Mujeres</t>
  </si>
  <si>
    <t>Cumplimiento de tratamiento</t>
  </si>
  <si>
    <t>Otros</t>
  </si>
  <si>
    <t>Recuperado</t>
  </si>
  <si>
    <t>No Recuperado</t>
  </si>
  <si>
    <t>NORMAL CON REZAGO</t>
  </si>
  <si>
    <t>RIESGO</t>
  </si>
  <si>
    <t>RETRASO</t>
  </si>
  <si>
    <t>OTRA VULNERABILIDAD</t>
  </si>
  <si>
    <t>SECCIÓN F.1: REINGRESOS Y EGRESOS POR SEGUNDA VEZ A MODALIDAD DE ESTIMULACIÓN EN EL CENTRO DE SALUD</t>
  </si>
  <si>
    <t>REINGRESOS A MODALIDAD DE ESTIMULACION  EN CENTRO DE SALUD</t>
  </si>
  <si>
    <t xml:space="preserve"> EGRESOS POR SEGUNDA VEZ Y RESULTADOS DE LA REEVALUACIÓN POST EGRESO </t>
  </si>
  <si>
    <t>SECCION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</si>
  <si>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</si>
  <si>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</si>
  <si>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</si>
  <si>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</si>
  <si>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</si>
  <si>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</si>
  <si>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</si>
  <si>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</si>
  <si>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</si>
  <si>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</si>
  <si>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</si>
  <si>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</si>
  <si>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</si>
  <si>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</si>
  <si>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</si>
  <si>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</si>
  <si>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</si>
  <si>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</si>
  <si>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</si>
  <si>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</si>
  <si>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</si>
  <si>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</si>
  <si>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</si>
  <si>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</si>
  <si>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</si>
  <si>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DISLIPIDEMIA</t>
  </si>
  <si>
    <t>ANTECEDENTES ENF. CARDIOVASCULAR ATEROSCLERÓTICA</t>
  </si>
  <si>
    <t>TABAQUISMO</t>
  </si>
  <si>
    <t>SECCIÓN I: EGRESOS  DEL PSCV</t>
  </si>
  <si>
    <t>EGRESOS</t>
  </si>
  <si>
    <t>CAUSAL DE EGRESO</t>
  </si>
  <si>
    <t>Abandono</t>
  </si>
  <si>
    <t>Traslado</t>
  </si>
  <si>
    <t>Fallecimiento</t>
  </si>
  <si>
    <t>No cumple criterio</t>
  </si>
  <si>
    <t>EGRESOS DEL PSCV</t>
  </si>
  <si>
    <t>SECCIÓN J: INGRESOS Y EGRESOS AL PROGRAMA DE PACIENTES CON DEPENDENCIA LEVE, MODERADA Y SEVERA</t>
  </si>
  <si>
    <t>&lt; 20 años</t>
  </si>
  <si>
    <t>Altas</t>
  </si>
  <si>
    <t>Abandono/
Traslado</t>
  </si>
  <si>
    <t>DEPENDENCIA LEVE</t>
  </si>
  <si>
    <t>DEPENDENCIA MODERADA</t>
  </si>
  <si>
    <t>DEPENDENCIA GRAVE Y TOTAL</t>
  </si>
  <si>
    <t>ONCOLÓGICO</t>
  </si>
  <si>
    <t>NO ONCOLÓGICO</t>
  </si>
  <si>
    <t xml:space="preserve">DEPENDENCIA SEVERA CON  ESCARAS </t>
  </si>
  <si>
    <t>SECCIÓN K: INGRESOS AL PROGRAMA DEL ADULTO MAYOR SEGÚN CONDICIÓN DE FUNCIONALIDAD Y DEPENDENCIA</t>
  </si>
  <si>
    <t>EFAM</t>
  </si>
  <si>
    <t>AUTOVALENTE SIN RIESGO</t>
  </si>
  <si>
    <t>AUTOVALENTE CON RIESGO</t>
  </si>
  <si>
    <t xml:space="preserve">RIESGO DE DEPENDENCIA </t>
  </si>
  <si>
    <t>SUBTOTAL</t>
  </si>
  <si>
    <t>BARTHEL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</si>
  <si>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</si>
  <si>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</si>
  <si>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</si>
  <si>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</si>
  <si>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</si>
  <si>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L: EGRESOS DEL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</si>
  <si>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</si>
  <si>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</si>
  <si>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</si>
  <si>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</si>
  <si>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</si>
  <si>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ABANDONO</t>
  </si>
  <si>
    <t xml:space="preserve">TRASLADO </t>
  </si>
  <si>
    <t>FALLECIMIENTO</t>
  </si>
  <si>
    <t>* Los pacientes de 60 a 64 años, no debe desagregarse por condición de funcionalidad, por ello sólo se registran en la primera fila (Autovalente sin riesgo).</t>
  </si>
  <si>
    <t>** Para la desagración por funcionalidad se contabiliza desde 65 y mas años.Sólo para el cálculo del total de los ingresos se contabiliza el rango de 60 - 64 años.</t>
  </si>
  <si>
    <t>SECCIÓN N: INGRESOS AL PROGRAMA DE SALUD  MENTAL EN APS /ESPECIALIDAD</t>
  </si>
  <si>
    <t>MOTIVO DE INGRESO</t>
  </si>
  <si>
    <t>0 - 4</t>
  </si>
  <si>
    <t>5 - 9</t>
  </si>
  <si>
    <t>10 - 14</t>
  </si>
  <si>
    <t>GESTANTES</t>
  </si>
  <si>
    <t>MADRE DE HIJO MENOR DE 5 AÑOS</t>
  </si>
  <si>
    <t>PUEBLOS ORIGINARIOS</t>
  </si>
  <si>
    <t>Niños, Niñas, Adolescentes y Jóvenes Población SENAME</t>
  </si>
  <si>
    <t>MIGRANTES</t>
  </si>
  <si>
    <t>INGRESOS AL PROGRAMA</t>
  </si>
  <si>
    <t>FACTORES DE RIESGO Y CONDICIONANTES DE LA SALUD MENTAL</t>
  </si>
  <si>
    <t>VIOLENCIA</t>
  </si>
  <si>
    <t>VICTIMA</t>
  </si>
  <si>
    <t>AGRESOR / A</t>
  </si>
  <si>
    <t>ABUSO SEXUAL</t>
  </si>
  <si>
    <t>SUICIDIO</t>
  </si>
  <si>
    <t>IDEACIÓN</t>
  </si>
  <si>
    <t>INTENTO</t>
  </si>
  <si>
    <t xml:space="preserve">PERSONAS CON 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</si>
  <si>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</si>
  <si>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</si>
  <si>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</si>
  <si>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</si>
  <si>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</si>
  <si>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</si>
  <si>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</si>
  <si>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</si>
  <si>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</si>
  <si>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</si>
  <si>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</si>
  <si>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</si>
  <si>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</si>
  <si>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</si>
  <si>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</si>
  <si>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</si>
  <si>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</si>
  <si>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</si>
  <si>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</si>
  <si>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TRASTORNO DE ESTRÉS POST TRAUMATICO</t>
  </si>
  <si>
    <t xml:space="preserve">TRASTORNO DE PANICO CON AGOROFOBIA </t>
  </si>
  <si>
    <t xml:space="preserve">TRASTORNO DE PANICO SIN AGOROFOBIA </t>
  </si>
  <si>
    <t>FOBIAS SOCIALES</t>
  </si>
  <si>
    <t>TRASTORNOS DE ANSIEDAD GENERALIZADA</t>
  </si>
  <si>
    <t>OTROS TRASTORNOS DE ANSIEDAD</t>
  </si>
  <si>
    <t>DEMENCIAS (INCLUYE ALZHEIMER)</t>
  </si>
  <si>
    <t>LEVE</t>
  </si>
  <si>
    <t>MODERADO</t>
  </si>
  <si>
    <t>AVANZADO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</si>
  <si>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</si>
  <si>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</si>
  <si>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</si>
  <si>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</si>
  <si>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</si>
  <si>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EPILEPSIA</t>
  </si>
  <si>
    <t>OTRAS</t>
  </si>
  <si>
    <t>SECCIÓN O: EGRESOS DEL PROGRAMA DE SALUD  MENTAL POR ALTAS CLÍNICAS EN APS /ESPECIALIDAD</t>
  </si>
  <si>
    <t>MOTIVO DE EGRESO</t>
  </si>
  <si>
    <t>MADRE DE NIÑO MENOR DE 5 AÑOS</t>
  </si>
  <si>
    <t>Niños, Niñas, Adolescentes y Jóvenes Población  SENAME</t>
  </si>
  <si>
    <t>EGRESOS DEL PROGRAMA</t>
  </si>
  <si>
    <t xml:space="preserve">VIOLENCIA </t>
  </si>
  <si>
    <t>VÍCTIMA</t>
  </si>
  <si>
    <t>SECCIÓN P:  INGRESOS Y EGRESOS AL COMPONENTE ALCOHOL Y DROGA EN APS/ESPECIALIDAD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</si>
  <si>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</si>
  <si>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</si>
  <si>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</si>
  <si>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</si>
  <si>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</si>
  <si>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</si>
  <si>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</si>
  <si>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</si>
  <si>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</si>
  <si>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</si>
  <si>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</si>
  <si>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</si>
  <si>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</si>
  <si>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</si>
  <si>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</si>
  <si>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</si>
  <si>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 xml:space="preserve">PLAN AMBULATORIO BÁSICO </t>
  </si>
  <si>
    <t>PLAN AMBULATORIO INTENSIVO</t>
  </si>
  <si>
    <t>SECCIÓN Q:  PROGRAMA DE REHABILITACIÓN (PERSONAS CON TRASTORNOS PSIQUIÁTRICOS)</t>
  </si>
  <si>
    <t>TIPO DE PROGRAMA</t>
  </si>
  <si>
    <t>RUBRO</t>
  </si>
  <si>
    <t>GRUPOS DE EDAD (en años)</t>
  </si>
  <si>
    <t>Beneficiarios</t>
  </si>
  <si>
    <t>55 - 59</t>
  </si>
  <si>
    <t>60 - 64</t>
  </si>
  <si>
    <t>65 - 69</t>
  </si>
  <si>
    <t>70 - 74</t>
  </si>
  <si>
    <t>75 - 79</t>
  </si>
  <si>
    <t>80 y mas</t>
  </si>
  <si>
    <t>PROGRAMA DE REHABILITACIÓN TIPO I</t>
  </si>
  <si>
    <t>PROGRAMA DE REHABILITACIÓN TIPO II</t>
  </si>
  <si>
    <t>SECCIÓN R: INGRESOS Y EGRESOS A PROGRAMA INFECCIÓN POR TRANSMISIÓN SEXUAL (Uso de establecimientos que realizan atención de ITS)</t>
  </si>
  <si>
    <t>PATOLOGÍAS</t>
  </si>
  <si>
    <t xml:space="preserve">TOTAL </t>
  </si>
  <si>
    <t>INGRESOS POR EDAD</t>
  </si>
  <si>
    <t>TRANS</t>
  </si>
  <si>
    <t>0 a 4</t>
  </si>
  <si>
    <t>Total</t>
  </si>
  <si>
    <t>Por alta</t>
  </si>
  <si>
    <t>Por abandono</t>
  </si>
  <si>
    <t xml:space="preserve">Hombres </t>
  </si>
  <si>
    <t>Masculino</t>
  </si>
  <si>
    <t>Femenino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</si>
  <si>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</si>
  <si>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</si>
  <si>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</si>
  <si>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</si>
  <si>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</si>
  <si>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</si>
  <si>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</si>
  <si>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</si>
  <si>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</si>
  <si>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NO GESTANTES</t>
  </si>
  <si>
    <t>SECCIÓN S: INGRESOS Y EGRESOS DEL PROGRAMA DE VIH/SIDA (Uso exclusivo Centros de Atención VIH-SIDA)</t>
  </si>
  <si>
    <t>POR EDAD (en meses - años)</t>
  </si>
  <si>
    <t>Menor de 6 meses</t>
  </si>
  <si>
    <t>6 a 11 meses</t>
  </si>
  <si>
    <t>12-24 meses</t>
  </si>
  <si>
    <t>3 a 4</t>
  </si>
  <si>
    <t>5 a 9</t>
  </si>
  <si>
    <t>TOTAL EGRESOS</t>
  </si>
  <si>
    <t>EGRESOS POR FALLECIMIENTO (INCLUÍDO EN TOTAL EGRESOS)</t>
  </si>
  <si>
    <t>EGRESOS POR ALTA HIJO VIH (-) DE MADRE VIH +INCLUÍDO EN TOTAL EGRESOS</t>
  </si>
  <si>
    <t>EVALUACIÓN MOVILIDAD PROGRAMA</t>
  </si>
  <si>
    <t>ABANDONO CONTROLES</t>
  </si>
  <si>
    <t>ABANDONO TRATAMIENTO</t>
  </si>
  <si>
    <t>ABANDONO DEL PROGRAMA</t>
  </si>
  <si>
    <t>SECCIÓN T: INGRESOS Y EGRESOS POR COMERCIO SEXUAL (Uso exclusivo de Unidades Control Comercio Sexual)</t>
  </si>
  <si>
    <t>INASISTENTES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</si>
  <si>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</si>
  <si>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</si>
  <si>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</si>
  <si>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</si>
  <si>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SECCIÓN C: INGRESOS A PROGRAMA DE REGULACION DE FERTILIDAD Y SALUD SEXUAL.</t>
  </si>
  <si>
    <t>D . I . U T con Cobre</t>
  </si>
  <si>
    <t>D . I . U con Levonorgestrel</t>
  </si>
  <si>
    <t>Oral Combinado</t>
  </si>
  <si>
    <t>Oral Progestágeno</t>
  </si>
  <si>
    <t>Inyectable Combinado</t>
  </si>
  <si>
    <t>Inyectable Progestágeno</t>
  </si>
  <si>
    <t>Implante Etonogestrel (3 años)</t>
  </si>
  <si>
    <t>Implante Levonorgestrel (5 años)</t>
  </si>
  <si>
    <t xml:space="preserve"> SÓLO PRESERVATIVO MAC                                                                                                                                                                                                                                                 </t>
  </si>
  <si>
    <t>Mujer</t>
  </si>
  <si>
    <t>ESTERILIZACIÓN QUIRURGICA</t>
  </si>
  <si>
    <t xml:space="preserve"> Método de Regulación de Fertilidad más Preservativos</t>
  </si>
  <si>
    <t>Gestantes que reciben preservativo</t>
  </si>
  <si>
    <t>PRESERVATIVO/PRACTICA SEXUAL SEGURA</t>
  </si>
  <si>
    <t>LUBRICANTES</t>
  </si>
  <si>
    <t>CONDON FEMENINO</t>
  </si>
  <si>
    <t>ABANDONO DE LA ATENCION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</si>
</sst>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indexed="8"/>
      <name val="Verdana"/>
      <family val="2"/>
    </font>
    <font>
      <sz val="11"/>
      <color indexed="8"/>
      <name val="Verdana"/>
      <family val="2"/>
    </font>
    <font>
      <b/>
      <sz val="12"/>
      <name val="Verdana"/>
      <family val="2"/>
    </font>
    <font>
      <b/>
      <sz val="8"/>
      <name val="Verdana"/>
      <family val="2"/>
    </font>
    <font>
      <sz val="10"/>
      <name val="Verdana"/>
      <family val="2"/>
    </font>
    <font>
      <b/>
      <sz val="11"/>
      <color theme="1"/>
      <name val="Verdana"/>
      <family val="2"/>
    </font>
    <font>
      <sz val="8"/>
      <name val="Verdana"/>
      <family val="2"/>
    </font>
    <font>
      <sz val="11"/>
      <name val="Verdana"/>
      <family val="2"/>
    </font>
    <font>
      <sz val="8"/>
      <color rgb="FFFF0000"/>
      <name val="Verdana"/>
      <family val="2"/>
    </font>
    <font>
      <b/>
      <sz val="11"/>
      <name val="Verdana"/>
      <family val="2"/>
    </font>
    <font>
      <sz val="8"/>
      <color theme="1"/>
      <name val="Verdana"/>
      <family val="2"/>
    </font>
    <font>
      <sz val="11"/>
      <color indexed="10"/>
      <name val="Verdana"/>
      <family val="2"/>
    </font>
    <font>
      <b/>
      <sz val="8"/>
      <color indexed="10"/>
      <name val="Verdana"/>
      <family val="2"/>
    </font>
    <font>
      <sz val="8"/>
      <color indexed="10"/>
      <name val="Verdana"/>
      <family val="2"/>
    </font>
    <font>
      <sz val="11"/>
      <color rgb="FFFF0000"/>
      <name val="Verdana"/>
      <family val="2"/>
    </font>
    <font>
      <b/>
      <u/>
      <sz val="11"/>
      <name val="Verdana"/>
      <family val="2"/>
    </font>
    <font>
      <sz val="9"/>
      <name val="Verdana"/>
      <family val="2"/>
    </font>
    <font>
      <sz val="10"/>
      <name val="Arial"/>
      <family val="2"/>
    </font>
    <font>
      <sz val="7"/>
      <name val="Verdana"/>
      <family val="2"/>
    </font>
    <font>
      <b/>
      <sz val="11"/>
      <color indexed="8"/>
      <name val="Verdana"/>
      <family val="2"/>
    </font>
    <font>
      <sz val="12"/>
      <name val="Verdana"/>
      <family val="2"/>
    </font>
    <font>
      <sz val="28"/>
      <name val="Verdana"/>
      <family val="2"/>
    </font>
    <font>
      <sz val="8"/>
      <color indexed="8"/>
      <name val="Verdana"/>
      <family val="2"/>
    </font>
    <font>
      <sz val="26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129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double">
        <color indexed="64"/>
      </left>
      <right/>
      <top style="thin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</borders>
  <cellStyleXfs count="4">
    <xf numFmtId="0" fontId="0" fillId="0" borderId="0"/>
    <xf numFmtId="0" fontId="1" fillId="2" borderId="1" applyNumberFormat="0" applyFont="0" applyAlignment="0" applyProtection="0"/>
    <xf numFmtId="0" fontId="20" fillId="0" borderId="0"/>
    <xf numFmtId="0" fontId="20" fillId="11" borderId="161" applyNumberFormat="0" applyFont="0" applyAlignment="0" applyProtection="0"/>
  </cellStyleXfs>
  <cellXfs count="5315">
    <xf numFmtId="0" fontId="0" fillId="0" borderId="0" xfId="0"/>
    <xf numFmtId="1" fontId="3" fillId="3" borderId="0" xfId="0" applyNumberFormat="1" applyFont="1" applyFill="1"/>
    <xf numFmtId="1" fontId="4" fillId="3" borderId="0" xfId="0" applyNumberFormat="1" applyFont="1" applyFill="1"/>
    <xf numFmtId="1" fontId="4" fillId="3" borderId="0" xfId="0" applyNumberFormat="1" applyFont="1" applyFill="1" applyProtection="1">
      <protection locked="0"/>
    </xf>
    <xf numFmtId="1" fontId="4" fillId="4" borderId="0" xfId="0" applyNumberFormat="1" applyFont="1" applyFill="1" applyProtection="1">
      <protection locked="0"/>
    </xf>
    <xf numFmtId="1" fontId="4" fillId="3" borderId="2" xfId="0" applyNumberFormat="1" applyFont="1" applyFill="1" applyBorder="1"/>
    <xf numFmtId="1" fontId="5" fillId="3" borderId="0" xfId="0" applyNumberFormat="1" applyFont="1" applyFill="1" applyAlignment="1">
      <alignment vertical="center" wrapText="1"/>
    </xf>
    <xf numFmtId="1" fontId="6" fillId="3" borderId="0" xfId="0" applyNumberFormat="1" applyFont="1" applyFill="1"/>
    <xf numFmtId="1" fontId="7" fillId="3" borderId="0" xfId="0" applyNumberFormat="1" applyFont="1" applyFill="1"/>
    <xf numFmtId="1" fontId="7" fillId="3" borderId="2" xfId="0" applyNumberFormat="1" applyFont="1" applyFill="1" applyBorder="1"/>
    <xf numFmtId="1" fontId="5" fillId="3" borderId="0" xfId="0" applyNumberFormat="1" applyFont="1" applyFill="1" applyAlignment="1">
      <alignment horizontal="center" vertical="center" wrapText="1"/>
    </xf>
    <xf numFmtId="1" fontId="8" fillId="3" borderId="0" xfId="0" applyNumberFormat="1" applyFont="1" applyFill="1"/>
    <xf numFmtId="1" fontId="9" fillId="3" borderId="0" xfId="0" applyNumberFormat="1" applyFont="1" applyFill="1"/>
    <xf numFmtId="1" fontId="10" fillId="3" borderId="0" xfId="0" applyNumberFormat="1" applyFont="1" applyFill="1"/>
    <xf numFmtId="1" fontId="10" fillId="5" borderId="0" xfId="0" applyNumberFormat="1" applyFont="1" applyFill="1"/>
    <xf numFmtId="1" fontId="7" fillId="5" borderId="0" xfId="0" applyNumberFormat="1" applyFont="1" applyFill="1"/>
    <xf numFmtId="1" fontId="4" fillId="6" borderId="0" xfId="0" applyNumberFormat="1" applyFont="1" applyFill="1" applyProtection="1">
      <protection locked="0"/>
    </xf>
    <xf numFmtId="1" fontId="9" fillId="5" borderId="0" xfId="0" applyNumberFormat="1" applyFont="1" applyFill="1"/>
    <xf numFmtId="1" fontId="7" fillId="0" borderId="2" xfId="0" applyNumberFormat="1" applyFont="1" applyBorder="1"/>
    <xf numFmtId="1" fontId="9" fillId="0" borderId="12" xfId="0" applyNumberFormat="1" applyFont="1" applyBorder="1" applyAlignment="1">
      <alignment horizontal="center" vertical="center" wrapText="1"/>
    </xf>
    <xf numFmtId="1" fontId="9" fillId="0" borderId="13" xfId="0" applyNumberFormat="1" applyFont="1" applyBorder="1" applyAlignment="1">
      <alignment horizontal="center" vertical="center"/>
    </xf>
    <xf numFmtId="1" fontId="9" fillId="0" borderId="14" xfId="0" applyNumberFormat="1" applyFont="1" applyBorder="1" applyAlignment="1">
      <alignment horizontal="center" vertical="center"/>
    </xf>
    <xf numFmtId="1" fontId="10" fillId="5" borderId="15" xfId="0" applyNumberFormat="1" applyFont="1" applyFill="1" applyBorder="1"/>
    <xf numFmtId="1" fontId="9" fillId="3" borderId="2" xfId="0" applyNumberFormat="1" applyFont="1" applyFill="1" applyBorder="1"/>
    <xf numFmtId="1" fontId="9" fillId="0" borderId="2" xfId="0" applyNumberFormat="1" applyFont="1" applyBorder="1"/>
    <xf numFmtId="1" fontId="9" fillId="3" borderId="16" xfId="0" applyNumberFormat="1" applyFont="1" applyFill="1" applyBorder="1"/>
    <xf numFmtId="1" fontId="9" fillId="7" borderId="17" xfId="0" applyNumberFormat="1" applyFont="1" applyFill="1" applyBorder="1" applyProtection="1">
      <protection locked="0"/>
    </xf>
    <xf numFmtId="1" fontId="9" fillId="7" borderId="18" xfId="0" applyNumberFormat="1" applyFont="1" applyFill="1" applyBorder="1" applyProtection="1">
      <protection locked="0"/>
    </xf>
    <xf numFmtId="1" fontId="9" fillId="7" borderId="19" xfId="0" applyNumberFormat="1" applyFont="1" applyFill="1" applyBorder="1" applyProtection="1">
      <protection locked="0"/>
    </xf>
    <xf numFmtId="1" fontId="9" fillId="7" borderId="20" xfId="0" applyNumberFormat="1" applyFont="1" applyFill="1" applyBorder="1" applyProtection="1">
      <protection locked="0"/>
    </xf>
    <xf numFmtId="1" fontId="9" fillId="7" borderId="21" xfId="0" applyNumberFormat="1" applyFont="1" applyFill="1" applyBorder="1" applyProtection="1">
      <protection locked="0"/>
    </xf>
    <xf numFmtId="1" fontId="9" fillId="7" borderId="22" xfId="0" applyNumberFormat="1" applyFont="1" applyFill="1" applyBorder="1" applyProtection="1">
      <protection locked="0"/>
    </xf>
    <xf numFmtId="1" fontId="11" fillId="5" borderId="23" xfId="0" applyNumberFormat="1" applyFont="1" applyFill="1" applyBorder="1" applyAlignment="1" applyProtection="1">
      <alignment vertical="center"/>
      <protection locked="0"/>
    </xf>
    <xf numFmtId="1" fontId="11" fillId="5" borderId="0" xfId="0" applyNumberFormat="1" applyFont="1" applyFill="1" applyAlignment="1">
      <alignment vertical="top" wrapText="1"/>
    </xf>
    <xf numFmtId="1" fontId="9" fillId="3" borderId="24" xfId="0" applyNumberFormat="1" applyFont="1" applyFill="1" applyBorder="1"/>
    <xf numFmtId="1" fontId="9" fillId="7" borderId="25" xfId="0" applyNumberFormat="1" applyFont="1" applyFill="1" applyBorder="1" applyProtection="1">
      <protection locked="0"/>
    </xf>
    <xf numFmtId="1" fontId="9" fillId="7" borderId="26" xfId="0" applyNumberFormat="1" applyFont="1" applyFill="1" applyBorder="1" applyProtection="1">
      <protection locked="0"/>
    </xf>
    <xf numFmtId="1" fontId="9" fillId="7" borderId="27" xfId="0" applyNumberFormat="1" applyFont="1" applyFill="1" applyBorder="1" applyProtection="1">
      <protection locked="0"/>
    </xf>
    <xf numFmtId="1" fontId="9" fillId="7" borderId="28" xfId="0" applyNumberFormat="1" applyFont="1" applyFill="1" applyBorder="1" applyProtection="1">
      <protection locked="0"/>
    </xf>
    <xf numFmtId="1" fontId="9" fillId="7" borderId="29" xfId="0" applyNumberFormat="1" applyFont="1" applyFill="1" applyBorder="1" applyProtection="1">
      <protection locked="0"/>
    </xf>
    <xf numFmtId="1" fontId="9" fillId="7" borderId="30" xfId="0" applyNumberFormat="1" applyFont="1" applyFill="1" applyBorder="1" applyProtection="1">
      <protection locked="0"/>
    </xf>
    <xf numFmtId="1" fontId="9" fillId="8" borderId="24" xfId="0" applyNumberFormat="1" applyFont="1" applyFill="1" applyBorder="1"/>
    <xf numFmtId="1" fontId="9" fillId="8" borderId="25" xfId="0" applyNumberFormat="1" applyFont="1" applyFill="1" applyBorder="1" applyProtection="1">
      <protection locked="0"/>
    </xf>
    <xf numFmtId="1" fontId="9" fillId="8" borderId="26" xfId="0" applyNumberFormat="1" applyFont="1" applyFill="1" applyBorder="1" applyProtection="1">
      <protection locked="0"/>
    </xf>
    <xf numFmtId="1" fontId="9" fillId="8" borderId="27" xfId="0" applyNumberFormat="1" applyFont="1" applyFill="1" applyBorder="1" applyProtection="1">
      <protection locked="0"/>
    </xf>
    <xf numFmtId="1" fontId="9" fillId="8" borderId="28" xfId="0" applyNumberFormat="1" applyFont="1" applyFill="1" applyBorder="1" applyProtection="1">
      <protection locked="0"/>
    </xf>
    <xf numFmtId="1" fontId="9" fillId="8" borderId="29" xfId="0" applyNumberFormat="1" applyFont="1" applyFill="1" applyBorder="1" applyProtection="1">
      <protection locked="0"/>
    </xf>
    <xf numFmtId="1" fontId="9" fillId="8" borderId="30" xfId="0" applyNumberFormat="1" applyFont="1" applyFill="1" applyBorder="1" applyProtection="1">
      <protection locked="0"/>
    </xf>
    <xf numFmtId="1" fontId="4" fillId="4" borderId="0" xfId="0" applyNumberFormat="1" applyFont="1" applyFill="1" applyAlignment="1" applyProtection="1">
      <alignment wrapText="1"/>
      <protection locked="0"/>
    </xf>
    <xf numFmtId="1" fontId="9" fillId="3" borderId="34" xfId="0" applyNumberFormat="1" applyFont="1" applyFill="1" applyBorder="1"/>
    <xf numFmtId="1" fontId="9" fillId="7" borderId="35" xfId="0" applyNumberFormat="1" applyFont="1" applyFill="1" applyBorder="1" applyProtection="1">
      <protection locked="0"/>
    </xf>
    <xf numFmtId="1" fontId="9" fillId="7" borderId="36" xfId="0" applyNumberFormat="1" applyFont="1" applyFill="1" applyBorder="1" applyProtection="1">
      <protection locked="0"/>
    </xf>
    <xf numFmtId="1" fontId="9" fillId="7" borderId="37" xfId="0" applyNumberFormat="1" applyFont="1" applyFill="1" applyBorder="1" applyProtection="1">
      <protection locked="0"/>
    </xf>
    <xf numFmtId="1" fontId="9" fillId="7" borderId="38" xfId="0" applyNumberFormat="1" applyFont="1" applyFill="1" applyBorder="1" applyProtection="1">
      <protection locked="0"/>
    </xf>
    <xf numFmtId="1" fontId="9" fillId="7" borderId="33" xfId="0" applyNumberFormat="1" applyFont="1" applyFill="1" applyBorder="1" applyProtection="1">
      <protection locked="0"/>
    </xf>
    <xf numFmtId="1" fontId="9" fillId="7" borderId="39" xfId="0" applyNumberFormat="1" applyFont="1" applyFill="1" applyBorder="1" applyProtection="1">
      <protection locked="0"/>
    </xf>
    <xf numFmtId="1" fontId="9" fillId="3" borderId="41" xfId="0" applyNumberFormat="1" applyFont="1" applyFill="1" applyBorder="1"/>
    <xf numFmtId="1" fontId="9" fillId="7" borderId="12" xfId="0" applyNumberFormat="1" applyFont="1" applyFill="1" applyBorder="1" applyProtection="1">
      <protection locked="0"/>
    </xf>
    <xf numFmtId="1" fontId="9" fillId="7" borderId="13" xfId="0" applyNumberFormat="1" applyFont="1" applyFill="1" applyBorder="1" applyProtection="1">
      <protection locked="0"/>
    </xf>
    <xf numFmtId="1" fontId="9" fillId="7" borderId="42" xfId="0" applyNumberFormat="1" applyFont="1" applyFill="1" applyBorder="1" applyProtection="1">
      <protection locked="0"/>
    </xf>
    <xf numFmtId="1" fontId="9" fillId="7" borderId="14" xfId="0" applyNumberFormat="1" applyFont="1" applyFill="1" applyBorder="1" applyProtection="1">
      <protection locked="0"/>
    </xf>
    <xf numFmtId="1" fontId="9" fillId="7" borderId="40" xfId="0" applyNumberFormat="1" applyFont="1" applyFill="1" applyBorder="1" applyProtection="1">
      <protection locked="0"/>
    </xf>
    <xf numFmtId="1" fontId="9" fillId="7" borderId="43" xfId="0" applyNumberFormat="1" applyFont="1" applyFill="1" applyBorder="1" applyProtection="1">
      <protection locked="0"/>
    </xf>
    <xf numFmtId="1" fontId="12" fillId="3" borderId="0" xfId="0" applyNumberFormat="1" applyFont="1" applyFill="1"/>
    <xf numFmtId="1" fontId="9" fillId="7" borderId="41" xfId="0" applyNumberFormat="1" applyFont="1" applyFill="1" applyBorder="1" applyProtection="1">
      <protection locked="0"/>
    </xf>
    <xf numFmtId="1" fontId="9" fillId="7" borderId="45" xfId="0" applyNumberFormat="1" applyFont="1" applyFill="1" applyBorder="1" applyProtection="1">
      <protection locked="0"/>
    </xf>
    <xf numFmtId="1" fontId="9" fillId="7" borderId="24" xfId="0" applyNumberFormat="1" applyFont="1" applyFill="1" applyBorder="1" applyProtection="1">
      <protection locked="0"/>
    </xf>
    <xf numFmtId="1" fontId="9" fillId="7" borderId="48" xfId="0" applyNumberFormat="1" applyFont="1" applyFill="1" applyBorder="1" applyProtection="1">
      <protection locked="0"/>
    </xf>
    <xf numFmtId="1" fontId="7" fillId="3" borderId="49" xfId="0" applyNumberFormat="1" applyFont="1" applyFill="1" applyBorder="1"/>
    <xf numFmtId="1" fontId="4" fillId="3" borderId="50" xfId="0" applyNumberFormat="1" applyFont="1" applyFill="1" applyBorder="1"/>
    <xf numFmtId="1" fontId="9" fillId="3" borderId="51" xfId="0" applyNumberFormat="1" applyFont="1" applyFill="1" applyBorder="1"/>
    <xf numFmtId="1" fontId="9" fillId="3" borderId="23" xfId="0" applyNumberFormat="1" applyFont="1" applyFill="1" applyBorder="1"/>
    <xf numFmtId="1" fontId="13" fillId="0" borderId="52" xfId="0" applyNumberFormat="1" applyFont="1" applyBorder="1" applyAlignment="1">
      <alignment horizontal="center" vertical="center" wrapText="1"/>
    </xf>
    <xf numFmtId="1" fontId="10" fillId="0" borderId="53" xfId="0" applyNumberFormat="1" applyFont="1" applyBorder="1"/>
    <xf numFmtId="1" fontId="10" fillId="0" borderId="0" xfId="0" applyNumberFormat="1" applyFont="1"/>
    <xf numFmtId="1" fontId="10" fillId="0" borderId="15" xfId="0" applyNumberFormat="1" applyFont="1" applyBorder="1"/>
    <xf numFmtId="1" fontId="10" fillId="0" borderId="54" xfId="0" applyNumberFormat="1" applyFont="1" applyBorder="1"/>
    <xf numFmtId="1" fontId="10" fillId="0" borderId="55" xfId="0" applyNumberFormat="1" applyFont="1" applyBorder="1"/>
    <xf numFmtId="1" fontId="9" fillId="3" borderId="49" xfId="0" applyNumberFormat="1" applyFont="1" applyFill="1" applyBorder="1"/>
    <xf numFmtId="1" fontId="9" fillId="0" borderId="41" xfId="0" applyNumberFormat="1" applyFont="1" applyBorder="1"/>
    <xf numFmtId="1" fontId="9" fillId="0" borderId="12" xfId="0" applyNumberFormat="1" applyFont="1" applyBorder="1"/>
    <xf numFmtId="1" fontId="9" fillId="0" borderId="13" xfId="0" applyNumberFormat="1" applyFont="1" applyBorder="1"/>
    <xf numFmtId="1" fontId="9" fillId="0" borderId="14" xfId="0" applyNumberFormat="1" applyFont="1" applyBorder="1"/>
    <xf numFmtId="1" fontId="9" fillId="0" borderId="52" xfId="0" applyNumberFormat="1" applyFont="1" applyBorder="1"/>
    <xf numFmtId="1" fontId="14" fillId="0" borderId="56" xfId="0" applyNumberFormat="1" applyFont="1" applyBorder="1"/>
    <xf numFmtId="1" fontId="14" fillId="0" borderId="57" xfId="0" applyNumberFormat="1" applyFont="1" applyBorder="1"/>
    <xf numFmtId="1" fontId="14" fillId="0" borderId="58" xfId="0" applyNumberFormat="1" applyFont="1" applyBorder="1"/>
    <xf numFmtId="1" fontId="14" fillId="0" borderId="15" xfId="0" applyNumberFormat="1" applyFont="1" applyBorder="1"/>
    <xf numFmtId="1" fontId="10" fillId="0" borderId="58" xfId="0" applyNumberFormat="1" applyFont="1" applyBorder="1"/>
    <xf numFmtId="1" fontId="9" fillId="0" borderId="16" xfId="0" applyNumberFormat="1" applyFont="1" applyBorder="1"/>
    <xf numFmtId="1" fontId="15" fillId="3" borderId="0" xfId="0" applyNumberFormat="1" applyFont="1" applyFill="1"/>
    <xf numFmtId="1" fontId="15" fillId="3" borderId="0" xfId="0" applyNumberFormat="1" applyFont="1" applyFill="1" applyAlignment="1">
      <alignment wrapText="1"/>
    </xf>
    <xf numFmtId="1" fontId="9" fillId="0" borderId="48" xfId="0" applyNumberFormat="1" applyFont="1" applyBorder="1"/>
    <xf numFmtId="1" fontId="9" fillId="7" borderId="59" xfId="0" applyNumberFormat="1" applyFont="1" applyFill="1" applyBorder="1" applyProtection="1">
      <protection locked="0"/>
    </xf>
    <xf numFmtId="1" fontId="9" fillId="7" borderId="60" xfId="0" applyNumberFormat="1" applyFont="1" applyFill="1" applyBorder="1" applyProtection="1">
      <protection locked="0"/>
    </xf>
    <xf numFmtId="1" fontId="9" fillId="7" borderId="61" xfId="0" applyNumberFormat="1" applyFont="1" applyFill="1" applyBorder="1" applyProtection="1">
      <protection locked="0"/>
    </xf>
    <xf numFmtId="1" fontId="9" fillId="7" borderId="47" xfId="0" applyNumberFormat="1" applyFont="1" applyFill="1" applyBorder="1" applyProtection="1">
      <protection locked="0"/>
    </xf>
    <xf numFmtId="1" fontId="15" fillId="3" borderId="0" xfId="0" applyNumberFormat="1" applyFont="1" applyFill="1" applyAlignment="1">
      <alignment horizontal="left" wrapText="1"/>
    </xf>
    <xf numFmtId="1" fontId="9" fillId="0" borderId="62" xfId="0" applyNumberFormat="1" applyFont="1" applyBorder="1" applyAlignment="1">
      <alignment horizontal="left" wrapText="1"/>
    </xf>
    <xf numFmtId="1" fontId="9" fillId="0" borderId="63" xfId="0" applyNumberFormat="1" applyFont="1" applyBorder="1" applyAlignment="1">
      <alignment horizontal="left" wrapText="1"/>
    </xf>
    <xf numFmtId="1" fontId="9" fillId="0" borderId="24" xfId="0" applyNumberFormat="1" applyFont="1" applyBorder="1"/>
    <xf numFmtId="1" fontId="9" fillId="0" borderId="64" xfId="0" applyNumberFormat="1" applyFont="1" applyBorder="1" applyAlignment="1">
      <alignment horizontal="left" wrapText="1"/>
    </xf>
    <xf numFmtId="1" fontId="9" fillId="0" borderId="65" xfId="0" applyNumberFormat="1" applyFont="1" applyBorder="1" applyAlignment="1">
      <alignment horizontal="left" wrapText="1"/>
    </xf>
    <xf numFmtId="1" fontId="9" fillId="0" borderId="45" xfId="0" applyNumberFormat="1" applyFont="1" applyBorder="1"/>
    <xf numFmtId="1" fontId="9" fillId="7" borderId="66" xfId="0" applyNumberFormat="1" applyFont="1" applyFill="1" applyBorder="1" applyProtection="1">
      <protection locked="0"/>
    </xf>
    <xf numFmtId="1" fontId="9" fillId="7" borderId="67" xfId="0" applyNumberFormat="1" applyFont="1" applyFill="1" applyBorder="1" applyProtection="1">
      <protection locked="0"/>
    </xf>
    <xf numFmtId="1" fontId="9" fillId="7" borderId="68" xfId="0" applyNumberFormat="1" applyFont="1" applyFill="1" applyBorder="1" applyProtection="1">
      <protection locked="0"/>
    </xf>
    <xf numFmtId="1" fontId="9" fillId="7" borderId="69" xfId="0" applyNumberFormat="1" applyFont="1" applyFill="1" applyBorder="1" applyProtection="1">
      <protection locked="0"/>
    </xf>
    <xf numFmtId="1" fontId="9" fillId="0" borderId="70" xfId="0" applyNumberFormat="1" applyFont="1" applyBorder="1" applyAlignment="1">
      <alignment horizontal="left" wrapText="1"/>
    </xf>
    <xf numFmtId="1" fontId="9" fillId="0" borderId="34" xfId="0" applyNumberFormat="1" applyFont="1" applyBorder="1"/>
    <xf numFmtId="1" fontId="9" fillId="0" borderId="73" xfId="0" applyNumberFormat="1" applyFont="1" applyBorder="1"/>
    <xf numFmtId="1" fontId="9" fillId="7" borderId="74" xfId="0" applyNumberFormat="1" applyFont="1" applyFill="1" applyBorder="1" applyProtection="1">
      <protection locked="0"/>
    </xf>
    <xf numFmtId="1" fontId="9" fillId="7" borderId="75" xfId="0" applyNumberFormat="1" applyFont="1" applyFill="1" applyBorder="1" applyProtection="1">
      <protection locked="0"/>
    </xf>
    <xf numFmtId="1" fontId="9" fillId="7" borderId="76" xfId="0" applyNumberFormat="1" applyFont="1" applyFill="1" applyBorder="1" applyProtection="1">
      <protection locked="0"/>
    </xf>
    <xf numFmtId="1" fontId="9" fillId="7" borderId="72" xfId="0" applyNumberFormat="1" applyFont="1" applyFill="1" applyBorder="1" applyProtection="1">
      <protection locked="0"/>
    </xf>
    <xf numFmtId="1" fontId="12" fillId="3" borderId="77" xfId="0" applyNumberFormat="1" applyFont="1" applyFill="1" applyBorder="1"/>
    <xf numFmtId="1" fontId="9" fillId="0" borderId="6" xfId="0" applyNumberFormat="1" applyFont="1" applyBorder="1" applyAlignment="1">
      <alignment horizontal="center" vertical="center" wrapText="1"/>
    </xf>
    <xf numFmtId="1" fontId="9" fillId="0" borderId="41" xfId="0" applyNumberFormat="1" applyFont="1" applyBorder="1" applyAlignment="1">
      <alignment horizontal="center" vertical="center" wrapText="1"/>
    </xf>
    <xf numFmtId="1" fontId="9" fillId="3" borderId="0" xfId="0" applyNumberFormat="1" applyFont="1" applyFill="1" applyAlignment="1">
      <alignment horizontal="center" vertical="center"/>
    </xf>
    <xf numFmtId="1" fontId="9" fillId="0" borderId="6" xfId="0" applyNumberFormat="1" applyFont="1" applyBorder="1" applyAlignment="1">
      <alignment horizontal="left"/>
    </xf>
    <xf numFmtId="1" fontId="7" fillId="3" borderId="57" xfId="0" applyNumberFormat="1" applyFont="1" applyFill="1" applyBorder="1"/>
    <xf numFmtId="1" fontId="12" fillId="0" borderId="77" xfId="0" applyNumberFormat="1" applyFont="1" applyBorder="1"/>
    <xf numFmtId="1" fontId="9" fillId="0" borderId="43" xfId="0" applyNumberFormat="1" applyFont="1" applyBorder="1" applyAlignment="1">
      <alignment horizontal="center" vertical="center" wrapText="1"/>
    </xf>
    <xf numFmtId="1" fontId="9" fillId="0" borderId="0" xfId="0" applyNumberFormat="1" applyFont="1"/>
    <xf numFmtId="1" fontId="8" fillId="0" borderId="77" xfId="0" applyNumberFormat="1" applyFont="1" applyBorder="1"/>
    <xf numFmtId="1" fontId="9" fillId="3" borderId="7" xfId="0" applyNumberFormat="1" applyFont="1" applyFill="1" applyBorder="1" applyAlignment="1">
      <alignment vertical="center"/>
    </xf>
    <xf numFmtId="1" fontId="9" fillId="3" borderId="40" xfId="0" applyNumberFormat="1" applyFont="1" applyFill="1" applyBorder="1" applyAlignment="1">
      <alignment vertical="center"/>
    </xf>
    <xf numFmtId="1" fontId="9" fillId="3" borderId="0" xfId="0" applyNumberFormat="1" applyFont="1" applyFill="1" applyAlignment="1">
      <alignment wrapText="1"/>
    </xf>
    <xf numFmtId="1" fontId="9" fillId="3" borderId="2" xfId="0" applyNumberFormat="1" applyFont="1" applyFill="1" applyBorder="1" applyAlignment="1">
      <alignment wrapText="1"/>
    </xf>
    <xf numFmtId="1" fontId="9" fillId="0" borderId="2" xfId="0" applyNumberFormat="1" applyFont="1" applyBorder="1" applyAlignment="1">
      <alignment wrapText="1"/>
    </xf>
    <xf numFmtId="1" fontId="9" fillId="0" borderId="13" xfId="0" applyNumberFormat="1" applyFont="1" applyBorder="1" applyAlignment="1">
      <alignment horizontal="center" vertical="center" wrapText="1"/>
    </xf>
    <xf numFmtId="1" fontId="9" fillId="0" borderId="10" xfId="0" applyNumberFormat="1" applyFont="1" applyBorder="1" applyAlignment="1">
      <alignment horizontal="center" vertical="center" wrapText="1"/>
    </xf>
    <xf numFmtId="1" fontId="9" fillId="0" borderId="86" xfId="0" applyNumberFormat="1" applyFont="1" applyBorder="1" applyAlignment="1">
      <alignment horizontal="center" vertical="center" wrapText="1"/>
    </xf>
    <xf numFmtId="1" fontId="9" fillId="0" borderId="40" xfId="0" applyNumberFormat="1" applyFont="1" applyBorder="1" applyAlignment="1">
      <alignment horizontal="center" vertical="center" wrapText="1"/>
    </xf>
    <xf numFmtId="1" fontId="9" fillId="0" borderId="8" xfId="0" applyNumberFormat="1" applyFont="1" applyBorder="1" applyAlignment="1">
      <alignment horizontal="center" vertical="center" wrapText="1"/>
    </xf>
    <xf numFmtId="1" fontId="13" fillId="0" borderId="87" xfId="0" applyNumberFormat="1" applyFont="1" applyBorder="1" applyAlignment="1">
      <alignment horizontal="center" vertical="center" wrapText="1"/>
    </xf>
    <xf numFmtId="1" fontId="13" fillId="0" borderId="8" xfId="0" applyNumberFormat="1" applyFont="1" applyBorder="1" applyAlignment="1">
      <alignment horizontal="center" vertical="center" wrapText="1"/>
    </xf>
    <xf numFmtId="1" fontId="9" fillId="0" borderId="17" xfId="0" applyNumberFormat="1" applyFont="1" applyBorder="1"/>
    <xf numFmtId="1" fontId="9" fillId="0" borderId="18" xfId="0" applyNumberFormat="1" applyFont="1" applyBorder="1"/>
    <xf numFmtId="1" fontId="9" fillId="0" borderId="21" xfId="0" applyNumberFormat="1" applyFont="1" applyBorder="1"/>
    <xf numFmtId="1" fontId="9" fillId="7" borderId="88" xfId="0" applyNumberFormat="1" applyFont="1" applyFill="1" applyBorder="1" applyProtection="1">
      <protection locked="0"/>
    </xf>
    <xf numFmtId="1" fontId="11" fillId="7" borderId="89" xfId="0" applyNumberFormat="1" applyFont="1" applyFill="1" applyBorder="1" applyProtection="1">
      <protection locked="0"/>
    </xf>
    <xf numFmtId="1" fontId="11" fillId="7" borderId="88" xfId="0" applyNumberFormat="1" applyFont="1" applyFill="1" applyBorder="1" applyProtection="1">
      <protection locked="0"/>
    </xf>
    <xf numFmtId="1" fontId="9" fillId="7" borderId="90" xfId="0" applyNumberFormat="1" applyFont="1" applyFill="1" applyBorder="1" applyProtection="1">
      <protection locked="0"/>
    </xf>
    <xf numFmtId="1" fontId="9" fillId="7" borderId="44" xfId="0" applyNumberFormat="1" applyFont="1" applyFill="1" applyBorder="1" applyProtection="1">
      <protection locked="0"/>
    </xf>
    <xf numFmtId="1" fontId="9" fillId="7" borderId="16" xfId="0" applyNumberFormat="1" applyFont="1" applyFill="1" applyBorder="1" applyProtection="1">
      <protection locked="0"/>
    </xf>
    <xf numFmtId="1" fontId="16" fillId="3" borderId="0" xfId="0" applyNumberFormat="1" applyFont="1" applyFill="1" applyAlignment="1" applyProtection="1">
      <alignment wrapText="1"/>
      <protection locked="0"/>
    </xf>
    <xf numFmtId="1" fontId="9" fillId="0" borderId="25" xfId="0" applyNumberFormat="1" applyFont="1" applyBorder="1"/>
    <xf numFmtId="1" fontId="9" fillId="0" borderId="26" xfId="0" applyNumberFormat="1" applyFont="1" applyBorder="1"/>
    <xf numFmtId="1" fontId="9" fillId="0" borderId="29" xfId="0" applyNumberFormat="1" applyFont="1" applyBorder="1"/>
    <xf numFmtId="1" fontId="9" fillId="7" borderId="91" xfId="0" applyNumberFormat="1" applyFont="1" applyFill="1" applyBorder="1" applyProtection="1">
      <protection locked="0"/>
    </xf>
    <xf numFmtId="1" fontId="11" fillId="7" borderId="92" xfId="0" applyNumberFormat="1" applyFont="1" applyFill="1" applyBorder="1" applyProtection="1">
      <protection locked="0"/>
    </xf>
    <xf numFmtId="1" fontId="11" fillId="7" borderId="91" xfId="0" applyNumberFormat="1" applyFont="1" applyFill="1" applyBorder="1" applyProtection="1">
      <protection locked="0"/>
    </xf>
    <xf numFmtId="1" fontId="9" fillId="7" borderId="93" xfId="0" applyNumberFormat="1" applyFont="1" applyFill="1" applyBorder="1" applyProtection="1">
      <protection locked="0"/>
    </xf>
    <xf numFmtId="1" fontId="9" fillId="7" borderId="31" xfId="0" applyNumberFormat="1" applyFont="1" applyFill="1" applyBorder="1" applyProtection="1">
      <protection locked="0"/>
    </xf>
    <xf numFmtId="1" fontId="9" fillId="8" borderId="94" xfId="0" applyNumberFormat="1" applyFont="1" applyFill="1" applyBorder="1"/>
    <xf numFmtId="1" fontId="9" fillId="8" borderId="95" xfId="0" applyNumberFormat="1" applyFont="1" applyFill="1" applyBorder="1"/>
    <xf numFmtId="1" fontId="9" fillId="8" borderId="79" xfId="0" applyNumberFormat="1" applyFont="1" applyFill="1" applyBorder="1"/>
    <xf numFmtId="1" fontId="9" fillId="8" borderId="35" xfId="0" applyNumberFormat="1" applyFont="1" applyFill="1" applyBorder="1" applyProtection="1">
      <protection locked="0"/>
    </xf>
    <xf numFmtId="1" fontId="9" fillId="8" borderId="33" xfId="0" applyNumberFormat="1" applyFont="1" applyFill="1" applyBorder="1" applyProtection="1">
      <protection locked="0"/>
    </xf>
    <xf numFmtId="1" fontId="9" fillId="8" borderId="96" xfId="0" applyNumberFormat="1" applyFont="1" applyFill="1" applyBorder="1" applyProtection="1">
      <protection locked="0"/>
    </xf>
    <xf numFmtId="1" fontId="11" fillId="8" borderId="97" xfId="0" applyNumberFormat="1" applyFont="1" applyFill="1" applyBorder="1" applyProtection="1">
      <protection locked="0"/>
    </xf>
    <xf numFmtId="1" fontId="11" fillId="8" borderId="96" xfId="0" applyNumberFormat="1" applyFont="1" applyFill="1" applyBorder="1" applyProtection="1">
      <protection locked="0"/>
    </xf>
    <xf numFmtId="1" fontId="9" fillId="8" borderId="98" xfId="0" applyNumberFormat="1" applyFont="1" applyFill="1" applyBorder="1" applyProtection="1">
      <protection locked="0"/>
    </xf>
    <xf numFmtId="1" fontId="9" fillId="8" borderId="32" xfId="0" applyNumberFormat="1" applyFont="1" applyFill="1" applyBorder="1" applyProtection="1">
      <protection locked="0"/>
    </xf>
    <xf numFmtId="1" fontId="9" fillId="8" borderId="23" xfId="0" applyNumberFormat="1" applyFont="1" applyFill="1" applyBorder="1" applyProtection="1">
      <protection locked="0"/>
    </xf>
    <xf numFmtId="1" fontId="9" fillId="8" borderId="51" xfId="0" applyNumberFormat="1" applyFont="1" applyFill="1" applyBorder="1" applyProtection="1">
      <protection locked="0"/>
    </xf>
    <xf numFmtId="1" fontId="9" fillId="0" borderId="99" xfId="0" applyNumberFormat="1" applyFont="1" applyBorder="1"/>
    <xf numFmtId="1" fontId="9" fillId="0" borderId="100" xfId="0" applyNumberFormat="1" applyFont="1" applyBorder="1"/>
    <xf numFmtId="1" fontId="9" fillId="0" borderId="10" xfId="0" applyNumberFormat="1" applyFont="1" applyBorder="1"/>
    <xf numFmtId="1" fontId="9" fillId="7" borderId="101" xfId="0" applyNumberFormat="1" applyFont="1" applyFill="1" applyBorder="1" applyProtection="1">
      <protection locked="0"/>
    </xf>
    <xf numFmtId="1" fontId="11" fillId="7" borderId="102" xfId="0" applyNumberFormat="1" applyFont="1" applyFill="1" applyBorder="1" applyProtection="1">
      <protection locked="0"/>
    </xf>
    <xf numFmtId="1" fontId="11" fillId="7" borderId="101" xfId="0" applyNumberFormat="1" applyFont="1" applyFill="1" applyBorder="1" applyProtection="1">
      <protection locked="0"/>
    </xf>
    <xf numFmtId="1" fontId="9" fillId="7" borderId="103" xfId="0" applyNumberFormat="1" applyFont="1" applyFill="1" applyBorder="1" applyProtection="1">
      <protection locked="0"/>
    </xf>
    <xf numFmtId="1" fontId="9" fillId="7" borderId="46" xfId="0" applyNumberFormat="1" applyFont="1" applyFill="1" applyBorder="1" applyProtection="1">
      <protection locked="0"/>
    </xf>
    <xf numFmtId="1" fontId="9" fillId="9" borderId="41" xfId="0" applyNumberFormat="1" applyFont="1" applyFill="1" applyBorder="1"/>
    <xf numFmtId="1" fontId="17" fillId="3" borderId="0" xfId="0" applyNumberFormat="1" applyFont="1" applyFill="1"/>
    <xf numFmtId="1" fontId="17" fillId="5" borderId="0" xfId="0" applyNumberFormat="1" applyFont="1" applyFill="1"/>
    <xf numFmtId="1" fontId="16" fillId="3" borderId="0" xfId="0" applyNumberFormat="1" applyFont="1" applyFill="1" applyAlignment="1">
      <alignment wrapText="1"/>
    </xf>
    <xf numFmtId="1" fontId="13" fillId="0" borderId="12" xfId="0" applyNumberFormat="1" applyFont="1" applyBorder="1" applyAlignment="1">
      <alignment horizontal="center" vertical="center" wrapText="1"/>
    </xf>
    <xf numFmtId="1" fontId="13" fillId="0" borderId="13" xfId="0" applyNumberFormat="1" applyFont="1" applyBorder="1" applyAlignment="1">
      <alignment horizontal="center" vertical="center" wrapText="1"/>
    </xf>
    <xf numFmtId="1" fontId="13" fillId="0" borderId="10" xfId="0" applyNumberFormat="1" applyFont="1" applyBorder="1" applyAlignment="1">
      <alignment horizontal="center" vertical="center" wrapText="1"/>
    </xf>
    <xf numFmtId="1" fontId="13" fillId="0" borderId="86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1" fontId="13" fillId="0" borderId="41" xfId="0" applyNumberFormat="1" applyFont="1" applyBorder="1" applyAlignment="1">
      <alignment horizontal="center" vertical="center" wrapText="1"/>
    </xf>
    <xf numFmtId="1" fontId="13" fillId="0" borderId="6" xfId="0" applyNumberFormat="1" applyFont="1" applyBorder="1" applyAlignment="1">
      <alignment horizontal="center" vertical="center" wrapText="1"/>
    </xf>
    <xf numFmtId="1" fontId="13" fillId="0" borderId="17" xfId="0" applyNumberFormat="1" applyFont="1" applyBorder="1"/>
    <xf numFmtId="1" fontId="13" fillId="0" borderId="18" xfId="0" applyNumberFormat="1" applyFont="1" applyBorder="1"/>
    <xf numFmtId="1" fontId="13" fillId="0" borderId="21" xfId="0" applyNumberFormat="1" applyFont="1" applyBorder="1"/>
    <xf numFmtId="1" fontId="13" fillId="7" borderId="17" xfId="0" applyNumberFormat="1" applyFont="1" applyFill="1" applyBorder="1" applyProtection="1">
      <protection locked="0"/>
    </xf>
    <xf numFmtId="1" fontId="13" fillId="7" borderId="21" xfId="0" applyNumberFormat="1" applyFont="1" applyFill="1" applyBorder="1" applyProtection="1">
      <protection locked="0"/>
    </xf>
    <xf numFmtId="1" fontId="13" fillId="7" borderId="88" xfId="0" applyNumberFormat="1" applyFont="1" applyFill="1" applyBorder="1" applyProtection="1">
      <protection locked="0"/>
    </xf>
    <xf numFmtId="1" fontId="13" fillId="7" borderId="90" xfId="0" applyNumberFormat="1" applyFont="1" applyFill="1" applyBorder="1" applyProtection="1">
      <protection locked="0"/>
    </xf>
    <xf numFmtId="1" fontId="13" fillId="7" borderId="44" xfId="0" applyNumberFormat="1" applyFont="1" applyFill="1" applyBorder="1" applyProtection="1">
      <protection locked="0"/>
    </xf>
    <xf numFmtId="1" fontId="13" fillId="7" borderId="16" xfId="0" applyNumberFormat="1" applyFont="1" applyFill="1" applyBorder="1" applyProtection="1">
      <protection locked="0"/>
    </xf>
    <xf numFmtId="1" fontId="13" fillId="0" borderId="25" xfId="0" applyNumberFormat="1" applyFont="1" applyBorder="1"/>
    <xf numFmtId="1" fontId="13" fillId="0" borderId="26" xfId="0" applyNumberFormat="1" applyFont="1" applyBorder="1"/>
    <xf numFmtId="1" fontId="13" fillId="0" borderId="29" xfId="0" applyNumberFormat="1" applyFont="1" applyBorder="1"/>
    <xf numFmtId="1" fontId="13" fillId="7" borderId="25" xfId="0" applyNumberFormat="1" applyFont="1" applyFill="1" applyBorder="1" applyProtection="1">
      <protection locked="0"/>
    </xf>
    <xf numFmtId="1" fontId="13" fillId="7" borderId="29" xfId="0" applyNumberFormat="1" applyFont="1" applyFill="1" applyBorder="1" applyProtection="1">
      <protection locked="0"/>
    </xf>
    <xf numFmtId="1" fontId="13" fillId="7" borderId="91" xfId="0" applyNumberFormat="1" applyFont="1" applyFill="1" applyBorder="1" applyProtection="1">
      <protection locked="0"/>
    </xf>
    <xf numFmtId="1" fontId="13" fillId="7" borderId="93" xfId="0" applyNumberFormat="1" applyFont="1" applyFill="1" applyBorder="1" applyProtection="1">
      <protection locked="0"/>
    </xf>
    <xf numFmtId="1" fontId="13" fillId="7" borderId="31" xfId="0" applyNumberFormat="1" applyFont="1" applyFill="1" applyBorder="1" applyProtection="1">
      <protection locked="0"/>
    </xf>
    <xf numFmtId="1" fontId="13" fillId="7" borderId="24" xfId="0" applyNumberFormat="1" applyFont="1" applyFill="1" applyBorder="1" applyProtection="1">
      <protection locked="0"/>
    </xf>
    <xf numFmtId="1" fontId="13" fillId="0" borderId="99" xfId="0" applyNumberFormat="1" applyFont="1" applyBorder="1"/>
    <xf numFmtId="1" fontId="13" fillId="0" borderId="100" xfId="0" applyNumberFormat="1" applyFont="1" applyBorder="1"/>
    <xf numFmtId="1" fontId="13" fillId="0" borderId="10" xfId="0" applyNumberFormat="1" applyFont="1" applyBorder="1"/>
    <xf numFmtId="1" fontId="13" fillId="7" borderId="59" xfId="0" applyNumberFormat="1" applyFont="1" applyFill="1" applyBorder="1" applyProtection="1">
      <protection locked="0"/>
    </xf>
    <xf numFmtId="1" fontId="13" fillId="7" borderId="47" xfId="0" applyNumberFormat="1" applyFont="1" applyFill="1" applyBorder="1" applyProtection="1">
      <protection locked="0"/>
    </xf>
    <xf numFmtId="1" fontId="13" fillId="7" borderId="101" xfId="0" applyNumberFormat="1" applyFont="1" applyFill="1" applyBorder="1" applyProtection="1">
      <protection locked="0"/>
    </xf>
    <xf numFmtId="1" fontId="13" fillId="7" borderId="103" xfId="0" applyNumberFormat="1" applyFont="1" applyFill="1" applyBorder="1" applyProtection="1">
      <protection locked="0"/>
    </xf>
    <xf numFmtId="1" fontId="13" fillId="7" borderId="46" xfId="0" applyNumberFormat="1" applyFont="1" applyFill="1" applyBorder="1" applyProtection="1">
      <protection locked="0"/>
    </xf>
    <xf numFmtId="1" fontId="13" fillId="9" borderId="41" xfId="0" applyNumberFormat="1" applyFont="1" applyFill="1" applyBorder="1"/>
    <xf numFmtId="1" fontId="12" fillId="0" borderId="0" xfId="0" applyNumberFormat="1" applyFont="1"/>
    <xf numFmtId="1" fontId="9" fillId="3" borderId="57" xfId="0" applyNumberFormat="1" applyFont="1" applyFill="1" applyBorder="1" applyAlignment="1">
      <alignment wrapText="1"/>
    </xf>
    <xf numFmtId="1" fontId="9" fillId="0" borderId="57" xfId="0" applyNumberFormat="1" applyFont="1" applyBorder="1" applyAlignment="1">
      <alignment wrapText="1"/>
    </xf>
    <xf numFmtId="1" fontId="9" fillId="3" borderId="23" xfId="0" applyNumberFormat="1" applyFont="1" applyFill="1" applyBorder="1" applyAlignment="1">
      <alignment wrapText="1"/>
    </xf>
    <xf numFmtId="1" fontId="9" fillId="0" borderId="86" xfId="0" applyNumberFormat="1" applyFont="1" applyBorder="1" applyAlignment="1">
      <alignment horizontal="center" vertical="center"/>
    </xf>
    <xf numFmtId="1" fontId="9" fillId="3" borderId="12" xfId="1" applyNumberFormat="1" applyFont="1" applyFill="1" applyBorder="1"/>
    <xf numFmtId="1" fontId="9" fillId="3" borderId="13" xfId="1" applyNumberFormat="1" applyFont="1" applyFill="1" applyBorder="1"/>
    <xf numFmtId="1" fontId="9" fillId="3" borderId="105" xfId="1" applyNumberFormat="1" applyFont="1" applyFill="1" applyBorder="1"/>
    <xf numFmtId="1" fontId="12" fillId="3" borderId="106" xfId="0" applyNumberFormat="1" applyFont="1" applyFill="1" applyBorder="1"/>
    <xf numFmtId="1" fontId="10" fillId="3" borderId="0" xfId="0" applyNumberFormat="1" applyFont="1" applyFill="1" applyAlignment="1">
      <alignment wrapText="1"/>
    </xf>
    <xf numFmtId="1" fontId="12" fillId="3" borderId="0" xfId="0" applyNumberFormat="1" applyFont="1" applyFill="1" applyAlignment="1">
      <alignment wrapText="1"/>
    </xf>
    <xf numFmtId="1" fontId="9" fillId="0" borderId="0" xfId="0" applyNumberFormat="1" applyFont="1" applyAlignment="1">
      <alignment wrapText="1"/>
    </xf>
    <xf numFmtId="1" fontId="9" fillId="0" borderId="77" xfId="0" applyNumberFormat="1" applyFont="1" applyBorder="1" applyAlignment="1">
      <alignment wrapText="1"/>
    </xf>
    <xf numFmtId="1" fontId="9" fillId="0" borderId="55" xfId="0" applyNumberFormat="1" applyFont="1" applyBorder="1" applyAlignment="1">
      <alignment wrapText="1"/>
    </xf>
    <xf numFmtId="1" fontId="9" fillId="0" borderId="107" xfId="0" applyNumberFormat="1" applyFont="1" applyBorder="1" applyAlignment="1">
      <alignment horizontal="center" vertical="center" wrapText="1"/>
    </xf>
    <xf numFmtId="1" fontId="9" fillId="5" borderId="2" xfId="0" applyNumberFormat="1" applyFont="1" applyFill="1" applyBorder="1"/>
    <xf numFmtId="1" fontId="4" fillId="5" borderId="50" xfId="0" applyNumberFormat="1" applyFont="1" applyFill="1" applyBorder="1"/>
    <xf numFmtId="1" fontId="4" fillId="5" borderId="0" xfId="0" applyNumberFormat="1" applyFont="1" applyFill="1"/>
    <xf numFmtId="1" fontId="9" fillId="0" borderId="40" xfId="0" applyNumberFormat="1" applyFont="1" applyBorder="1"/>
    <xf numFmtId="1" fontId="9" fillId="0" borderId="16" xfId="0" applyNumberFormat="1" applyFont="1" applyBorder="1" applyAlignment="1">
      <alignment horizontal="left"/>
    </xf>
    <xf numFmtId="1" fontId="9" fillId="5" borderId="57" xfId="0" applyNumberFormat="1" applyFont="1" applyFill="1" applyBorder="1"/>
    <xf numFmtId="1" fontId="9" fillId="0" borderId="24" xfId="0" applyNumberFormat="1" applyFont="1" applyBorder="1" applyAlignment="1">
      <alignment horizontal="left"/>
    </xf>
    <xf numFmtId="1" fontId="9" fillId="0" borderId="108" xfId="0" applyNumberFormat="1" applyFont="1" applyBorder="1"/>
    <xf numFmtId="1" fontId="9" fillId="0" borderId="56" xfId="0" applyNumberFormat="1" applyFont="1" applyBorder="1"/>
    <xf numFmtId="1" fontId="9" fillId="0" borderId="24" xfId="0" applyNumberFormat="1" applyFont="1" applyBorder="1" applyAlignment="1">
      <alignment horizontal="left" wrapText="1"/>
    </xf>
    <xf numFmtId="1" fontId="9" fillId="0" borderId="109" xfId="0" applyNumberFormat="1" applyFont="1" applyBorder="1"/>
    <xf numFmtId="1" fontId="9" fillId="0" borderId="48" xfId="0" applyNumberFormat="1" applyFont="1" applyBorder="1" applyAlignment="1">
      <alignment horizontal="left"/>
    </xf>
    <xf numFmtId="1" fontId="9" fillId="0" borderId="59" xfId="0" applyNumberFormat="1" applyFont="1" applyBorder="1"/>
    <xf numFmtId="1" fontId="9" fillId="0" borderId="60" xfId="0" applyNumberFormat="1" applyFont="1" applyBorder="1"/>
    <xf numFmtId="1" fontId="9" fillId="0" borderId="47" xfId="0" applyNumberFormat="1" applyFont="1" applyBorder="1"/>
    <xf numFmtId="1" fontId="9" fillId="7" borderId="110" xfId="0" applyNumberFormat="1" applyFont="1" applyFill="1" applyBorder="1" applyProtection="1">
      <protection locked="0"/>
    </xf>
    <xf numFmtId="1" fontId="9" fillId="5" borderId="56" xfId="0" applyNumberFormat="1" applyFont="1" applyFill="1" applyBorder="1"/>
    <xf numFmtId="1" fontId="8" fillId="3" borderId="77" xfId="0" applyNumberFormat="1" applyFont="1" applyFill="1" applyBorder="1"/>
    <xf numFmtId="1" fontId="18" fillId="3" borderId="77" xfId="0" applyNumberFormat="1" applyFont="1" applyFill="1" applyBorder="1"/>
    <xf numFmtId="1" fontId="7" fillId="5" borderId="2" xfId="0" applyNumberFormat="1" applyFont="1" applyFill="1" applyBorder="1"/>
    <xf numFmtId="1" fontId="9" fillId="0" borderId="4" xfId="0" applyNumberFormat="1" applyFont="1" applyBorder="1" applyAlignment="1">
      <alignment horizontal="center" vertical="center" wrapText="1"/>
    </xf>
    <xf numFmtId="1" fontId="9" fillId="0" borderId="112" xfId="0" applyNumberFormat="1" applyFont="1" applyBorder="1" applyAlignment="1">
      <alignment horizontal="center" vertical="center" wrapText="1"/>
    </xf>
    <xf numFmtId="1" fontId="11" fillId="5" borderId="0" xfId="0" applyNumberFormat="1" applyFont="1" applyFill="1" applyAlignment="1" applyProtection="1">
      <alignment vertical="top"/>
      <protection locked="0"/>
    </xf>
    <xf numFmtId="1" fontId="7" fillId="5" borderId="57" xfId="0" applyNumberFormat="1" applyFont="1" applyFill="1" applyBorder="1"/>
    <xf numFmtId="1" fontId="7" fillId="5" borderId="49" xfId="0" applyNumberFormat="1" applyFont="1" applyFill="1" applyBorder="1"/>
    <xf numFmtId="1" fontId="4" fillId="5" borderId="2" xfId="0" applyNumberFormat="1" applyFont="1" applyFill="1" applyBorder="1"/>
    <xf numFmtId="1" fontId="9" fillId="5" borderId="49" xfId="0" applyNumberFormat="1" applyFont="1" applyFill="1" applyBorder="1"/>
    <xf numFmtId="1" fontId="11" fillId="5" borderId="0" xfId="0" applyNumberFormat="1" applyFont="1" applyFill="1"/>
    <xf numFmtId="0" fontId="2" fillId="0" borderId="0" xfId="0" applyFont="1" applyProtection="1">
      <protection locked="0"/>
    </xf>
    <xf numFmtId="1" fontId="9" fillId="0" borderId="35" xfId="0" applyNumberFormat="1" applyFont="1" applyBorder="1"/>
    <xf numFmtId="1" fontId="9" fillId="0" borderId="36" xfId="0" applyNumberFormat="1" applyFont="1" applyBorder="1"/>
    <xf numFmtId="1" fontId="9" fillId="0" borderId="33" xfId="0" applyNumberFormat="1" applyFont="1" applyBorder="1"/>
    <xf numFmtId="1" fontId="9" fillId="7" borderId="96" xfId="0" applyNumberFormat="1" applyFont="1" applyFill="1" applyBorder="1" applyProtection="1">
      <protection locked="0"/>
    </xf>
    <xf numFmtId="1" fontId="9" fillId="7" borderId="34" xfId="0" applyNumberFormat="1" applyFont="1" applyFill="1" applyBorder="1" applyProtection="1">
      <protection locked="0"/>
    </xf>
    <xf numFmtId="1" fontId="9" fillId="5" borderId="0" xfId="0" applyNumberFormat="1" applyFont="1" applyFill="1" applyProtection="1">
      <protection locked="0"/>
    </xf>
    <xf numFmtId="1" fontId="9" fillId="7" borderId="99" xfId="0" applyNumberFormat="1" applyFont="1" applyFill="1" applyBorder="1" applyProtection="1">
      <protection locked="0"/>
    </xf>
    <xf numFmtId="1" fontId="9" fillId="7" borderId="10" xfId="0" applyNumberFormat="1" applyFont="1" applyFill="1" applyBorder="1" applyProtection="1">
      <protection locked="0"/>
    </xf>
    <xf numFmtId="1" fontId="9" fillId="7" borderId="113" xfId="0" applyNumberFormat="1" applyFont="1" applyFill="1" applyBorder="1" applyProtection="1">
      <protection locked="0"/>
    </xf>
    <xf numFmtId="1" fontId="9" fillId="7" borderId="11" xfId="0" applyNumberFormat="1" applyFont="1" applyFill="1" applyBorder="1" applyProtection="1">
      <protection locked="0"/>
    </xf>
    <xf numFmtId="1" fontId="7" fillId="5" borderId="53" xfId="0" applyNumberFormat="1" applyFont="1" applyFill="1" applyBorder="1"/>
    <xf numFmtId="1" fontId="9" fillId="0" borderId="23" xfId="0" applyNumberFormat="1" applyFont="1" applyBorder="1"/>
    <xf numFmtId="1" fontId="9" fillId="0" borderId="55" xfId="0" applyNumberFormat="1" applyFont="1" applyBorder="1"/>
    <xf numFmtId="1" fontId="9" fillId="0" borderId="54" xfId="0" applyNumberFormat="1" applyFont="1" applyBorder="1"/>
    <xf numFmtId="1" fontId="9" fillId="0" borderId="49" xfId="0" applyNumberFormat="1" applyFont="1" applyBorder="1"/>
    <xf numFmtId="1" fontId="9" fillId="0" borderId="57" xfId="0" applyNumberFormat="1" applyFont="1" applyBorder="1"/>
    <xf numFmtId="1" fontId="9" fillId="0" borderId="114" xfId="0" applyNumberFormat="1" applyFont="1" applyBorder="1"/>
    <xf numFmtId="1" fontId="9" fillId="0" borderId="50" xfId="0" applyNumberFormat="1" applyFont="1" applyBorder="1"/>
    <xf numFmtId="1" fontId="9" fillId="0" borderId="34" xfId="0" applyNumberFormat="1" applyFont="1" applyBorder="1" applyAlignment="1" applyProtection="1">
      <alignment vertical="center" wrapText="1"/>
      <protection hidden="1"/>
    </xf>
    <xf numFmtId="1" fontId="9" fillId="0" borderId="66" xfId="0" applyNumberFormat="1" applyFont="1" applyBorder="1"/>
    <xf numFmtId="1" fontId="9" fillId="0" borderId="67" xfId="0" applyNumberFormat="1" applyFont="1" applyBorder="1"/>
    <xf numFmtId="1" fontId="9" fillId="0" borderId="69" xfId="0" applyNumberFormat="1" applyFont="1" applyBorder="1"/>
    <xf numFmtId="1" fontId="7" fillId="0" borderId="0" xfId="0" applyNumberFormat="1" applyFont="1"/>
    <xf numFmtId="1" fontId="10" fillId="5" borderId="0" xfId="0" applyNumberFormat="1" applyFont="1" applyFill="1" applyAlignment="1">
      <alignment wrapText="1"/>
    </xf>
    <xf numFmtId="1" fontId="7" fillId="5" borderId="115" xfId="0" applyNumberFormat="1" applyFont="1" applyFill="1" applyBorder="1"/>
    <xf numFmtId="1" fontId="7" fillId="0" borderId="50" xfId="0" applyNumberFormat="1" applyFont="1" applyBorder="1"/>
    <xf numFmtId="1" fontId="9" fillId="5" borderId="50" xfId="0" applyNumberFormat="1" applyFont="1" applyFill="1" applyBorder="1"/>
    <xf numFmtId="1" fontId="9" fillId="3" borderId="50" xfId="0" applyNumberFormat="1" applyFont="1" applyFill="1" applyBorder="1"/>
    <xf numFmtId="1" fontId="9" fillId="0" borderId="7" xfId="0" applyNumberFormat="1" applyFont="1" applyBorder="1" applyAlignment="1">
      <alignment horizontal="center" vertical="center" wrapText="1"/>
    </xf>
    <xf numFmtId="1" fontId="9" fillId="0" borderId="117" xfId="0" applyNumberFormat="1" applyFont="1" applyBorder="1" applyAlignment="1">
      <alignment horizontal="center" vertical="center" wrapText="1"/>
    </xf>
    <xf numFmtId="1" fontId="9" fillId="5" borderId="50" xfId="0" applyNumberFormat="1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 wrapText="1"/>
    </xf>
    <xf numFmtId="1" fontId="9" fillId="0" borderId="17" xfId="0" applyNumberFormat="1" applyFont="1" applyBorder="1" applyAlignment="1">
      <alignment horizontal="right" vertical="center" wrapText="1"/>
    </xf>
    <xf numFmtId="1" fontId="9" fillId="0" borderId="18" xfId="0" applyNumberFormat="1" applyFont="1" applyBorder="1" applyAlignment="1">
      <alignment horizontal="right"/>
    </xf>
    <xf numFmtId="1" fontId="9" fillId="0" borderId="21" xfId="0" applyNumberFormat="1" applyFont="1" applyBorder="1" applyAlignment="1">
      <alignment horizontal="right"/>
    </xf>
    <xf numFmtId="1" fontId="9" fillId="7" borderId="62" xfId="0" applyNumberFormat="1" applyFont="1" applyFill="1" applyBorder="1" applyProtection="1">
      <protection locked="0"/>
    </xf>
    <xf numFmtId="1" fontId="9" fillId="7" borderId="89" xfId="0" applyNumberFormat="1" applyFont="1" applyFill="1" applyBorder="1" applyProtection="1">
      <protection locked="0"/>
    </xf>
    <xf numFmtId="1" fontId="16" fillId="5" borderId="50" xfId="0" applyNumberFormat="1" applyFont="1" applyFill="1" applyBorder="1"/>
    <xf numFmtId="1" fontId="9" fillId="5" borderId="2" xfId="0" applyNumberFormat="1" applyFont="1" applyFill="1" applyBorder="1" applyProtection="1">
      <protection locked="0"/>
    </xf>
    <xf numFmtId="1" fontId="9" fillId="0" borderId="25" xfId="0" applyNumberFormat="1" applyFont="1" applyBorder="1" applyAlignment="1">
      <alignment horizontal="right"/>
    </xf>
    <xf numFmtId="1" fontId="9" fillId="0" borderId="26" xfId="0" applyNumberFormat="1" applyFont="1" applyBorder="1" applyAlignment="1">
      <alignment horizontal="right"/>
    </xf>
    <xf numFmtId="1" fontId="9" fillId="0" borderId="29" xfId="0" applyNumberFormat="1" applyFont="1" applyBorder="1" applyAlignment="1">
      <alignment horizontal="right"/>
    </xf>
    <xf numFmtId="1" fontId="9" fillId="7" borderId="63" xfId="0" applyNumberFormat="1" applyFont="1" applyFill="1" applyBorder="1" applyProtection="1">
      <protection locked="0"/>
    </xf>
    <xf numFmtId="1" fontId="9" fillId="7" borderId="92" xfId="0" applyNumberFormat="1" applyFont="1" applyFill="1" applyBorder="1" applyProtection="1">
      <protection locked="0"/>
    </xf>
    <xf numFmtId="1" fontId="9" fillId="5" borderId="57" xfId="0" applyNumberFormat="1" applyFont="1" applyFill="1" applyBorder="1" applyProtection="1">
      <protection locked="0"/>
    </xf>
    <xf numFmtId="1" fontId="7" fillId="0" borderId="57" xfId="0" applyNumberFormat="1" applyFont="1" applyBorder="1"/>
    <xf numFmtId="1" fontId="9" fillId="3" borderId="57" xfId="0" applyNumberFormat="1" applyFont="1" applyFill="1" applyBorder="1"/>
    <xf numFmtId="1" fontId="9" fillId="0" borderId="35" xfId="0" applyNumberFormat="1" applyFont="1" applyBorder="1" applyAlignment="1">
      <alignment horizontal="right"/>
    </xf>
    <xf numFmtId="1" fontId="9" fillId="0" borderId="36" xfId="0" applyNumberFormat="1" applyFont="1" applyBorder="1" applyAlignment="1">
      <alignment horizontal="right"/>
    </xf>
    <xf numFmtId="1" fontId="9" fillId="0" borderId="33" xfId="0" applyNumberFormat="1" applyFont="1" applyBorder="1" applyAlignment="1">
      <alignment horizontal="right"/>
    </xf>
    <xf numFmtId="1" fontId="9" fillId="7" borderId="70" xfId="0" applyNumberFormat="1" applyFont="1" applyFill="1" applyBorder="1" applyProtection="1">
      <protection locked="0"/>
    </xf>
    <xf numFmtId="1" fontId="9" fillId="7" borderId="97" xfId="0" applyNumberFormat="1" applyFont="1" applyFill="1" applyBorder="1" applyProtection="1">
      <protection locked="0"/>
    </xf>
    <xf numFmtId="1" fontId="9" fillId="5" borderId="49" xfId="0" applyNumberFormat="1" applyFont="1" applyFill="1" applyBorder="1" applyProtection="1">
      <protection locked="0"/>
    </xf>
    <xf numFmtId="1" fontId="9" fillId="0" borderId="12" xfId="0" applyNumberFormat="1" applyFont="1" applyBorder="1" applyAlignment="1">
      <alignment horizontal="right"/>
    </xf>
    <xf numFmtId="1" fontId="9" fillId="0" borderId="13" xfId="0" applyNumberFormat="1" applyFont="1" applyBorder="1" applyAlignment="1">
      <alignment horizontal="right"/>
    </xf>
    <xf numFmtId="1" fontId="9" fillId="0" borderId="40" xfId="0" applyNumberFormat="1" applyFont="1" applyBorder="1" applyAlignment="1">
      <alignment horizontal="right"/>
    </xf>
    <xf numFmtId="1" fontId="9" fillId="0" borderId="7" xfId="0" applyNumberFormat="1" applyFont="1" applyBorder="1" applyAlignment="1">
      <alignment horizontal="right"/>
    </xf>
    <xf numFmtId="1" fontId="9" fillId="0" borderId="117" xfId="0" applyNumberFormat="1" applyFont="1" applyBorder="1" applyAlignment="1">
      <alignment horizontal="right"/>
    </xf>
    <xf numFmtId="1" fontId="9" fillId="0" borderId="66" xfId="0" applyNumberFormat="1" applyFont="1" applyBorder="1" applyAlignment="1">
      <alignment horizontal="right"/>
    </xf>
    <xf numFmtId="1" fontId="9" fillId="0" borderId="67" xfId="0" applyNumberFormat="1" applyFont="1" applyBorder="1" applyAlignment="1">
      <alignment horizontal="right"/>
    </xf>
    <xf numFmtId="1" fontId="9" fillId="0" borderId="69" xfId="0" applyNumberFormat="1" applyFont="1" applyBorder="1" applyAlignment="1">
      <alignment horizontal="right"/>
    </xf>
    <xf numFmtId="1" fontId="9" fillId="7" borderId="65" xfId="0" applyNumberFormat="1" applyFont="1" applyFill="1" applyBorder="1" applyProtection="1">
      <protection locked="0"/>
    </xf>
    <xf numFmtId="1" fontId="9" fillId="7" borderId="118" xfId="0" applyNumberFormat="1" applyFont="1" applyFill="1" applyBorder="1" applyProtection="1">
      <protection locked="0"/>
    </xf>
    <xf numFmtId="1" fontId="16" fillId="5" borderId="0" xfId="0" applyNumberFormat="1" applyFont="1" applyFill="1"/>
    <xf numFmtId="1" fontId="9" fillId="0" borderId="99" xfId="0" applyNumberFormat="1" applyFont="1" applyBorder="1" applyAlignment="1">
      <alignment horizontal="right"/>
    </xf>
    <xf numFmtId="1" fontId="9" fillId="0" borderId="100" xfId="0" applyNumberFormat="1" applyFont="1" applyBorder="1" applyAlignment="1">
      <alignment horizontal="right"/>
    </xf>
    <xf numFmtId="1" fontId="9" fillId="0" borderId="10" xfId="0" applyNumberFormat="1" applyFont="1" applyBorder="1" applyAlignment="1">
      <alignment horizontal="right"/>
    </xf>
    <xf numFmtId="1" fontId="9" fillId="0" borderId="80" xfId="0" applyNumberFormat="1" applyFont="1" applyBorder="1" applyAlignment="1">
      <alignment horizontal="right"/>
    </xf>
    <xf numFmtId="1" fontId="9" fillId="0" borderId="119" xfId="0" applyNumberFormat="1" applyFont="1" applyBorder="1" applyAlignment="1">
      <alignment horizontal="right"/>
    </xf>
    <xf numFmtId="1" fontId="16" fillId="3" borderId="0" xfId="0" applyNumberFormat="1" applyFont="1" applyFill="1"/>
    <xf numFmtId="1" fontId="9" fillId="0" borderId="120" xfId="0" applyNumberFormat="1" applyFont="1" applyBorder="1" applyAlignment="1">
      <alignment horizontal="center" vertical="center" wrapText="1"/>
    </xf>
    <xf numFmtId="1" fontId="9" fillId="0" borderId="5" xfId="0" applyNumberFormat="1" applyFont="1" applyBorder="1"/>
    <xf numFmtId="1" fontId="9" fillId="7" borderId="121" xfId="0" applyNumberFormat="1" applyFont="1" applyFill="1" applyBorder="1" applyProtection="1">
      <protection locked="0"/>
    </xf>
    <xf numFmtId="1" fontId="9" fillId="0" borderId="51" xfId="0" applyNumberFormat="1" applyFont="1" applyBorder="1"/>
    <xf numFmtId="1" fontId="9" fillId="9" borderId="25" xfId="0" applyNumberFormat="1" applyFont="1" applyFill="1" applyBorder="1"/>
    <xf numFmtId="1" fontId="9" fillId="9" borderId="29" xfId="0" applyNumberFormat="1" applyFont="1" applyFill="1" applyBorder="1"/>
    <xf numFmtId="1" fontId="9" fillId="7" borderId="122" xfId="0" applyNumberFormat="1" applyFont="1" applyFill="1" applyBorder="1" applyProtection="1">
      <protection locked="0"/>
    </xf>
    <xf numFmtId="1" fontId="9" fillId="0" borderId="11" xfId="0" applyNumberFormat="1" applyFont="1" applyBorder="1"/>
    <xf numFmtId="1" fontId="9" fillId="9" borderId="59" xfId="0" applyNumberFormat="1" applyFont="1" applyFill="1" applyBorder="1"/>
    <xf numFmtId="1" fontId="9" fillId="9" borderId="47" xfId="0" applyNumberFormat="1" applyFont="1" applyFill="1" applyBorder="1"/>
    <xf numFmtId="1" fontId="9" fillId="0" borderId="124" xfId="0" applyNumberFormat="1" applyFont="1" applyBorder="1"/>
    <xf numFmtId="1" fontId="9" fillId="0" borderId="125" xfId="0" applyNumberFormat="1" applyFont="1" applyBorder="1"/>
    <xf numFmtId="1" fontId="9" fillId="0" borderId="126" xfId="0" applyNumberFormat="1" applyFont="1" applyBorder="1"/>
    <xf numFmtId="1" fontId="9" fillId="0" borderId="123" xfId="0" applyNumberFormat="1" applyFont="1" applyBorder="1"/>
    <xf numFmtId="1" fontId="9" fillId="0" borderId="127" xfId="0" applyNumberFormat="1" applyFont="1" applyBorder="1"/>
    <xf numFmtId="1" fontId="9" fillId="0" borderId="128" xfId="0" applyNumberFormat="1" applyFont="1" applyBorder="1"/>
    <xf numFmtId="1" fontId="4" fillId="0" borderId="2" xfId="0" applyNumberFormat="1" applyFont="1" applyBorder="1"/>
    <xf numFmtId="1" fontId="4" fillId="0" borderId="2" xfId="0" applyNumberFormat="1" applyFont="1" applyBorder="1" applyProtection="1">
      <protection locked="0"/>
    </xf>
    <xf numFmtId="1" fontId="4" fillId="4" borderId="2" xfId="0" applyNumberFormat="1" applyFont="1" applyFill="1" applyBorder="1" applyProtection="1">
      <protection locked="0"/>
    </xf>
    <xf numFmtId="1" fontId="4" fillId="6" borderId="2" xfId="0" applyNumberFormat="1" applyFont="1" applyFill="1" applyBorder="1" applyProtection="1">
      <protection locked="0"/>
    </xf>
    <xf numFmtId="1" fontId="4" fillId="0" borderId="0" xfId="0" applyNumberFormat="1" applyFont="1"/>
    <xf numFmtId="1" fontId="9" fillId="0" borderId="94" xfId="0" applyNumberFormat="1" applyFont="1" applyBorder="1"/>
    <xf numFmtId="1" fontId="9" fillId="0" borderId="95" xfId="0" applyNumberFormat="1" applyFont="1" applyBorder="1"/>
    <xf numFmtId="1" fontId="9" fillId="0" borderId="79" xfId="0" applyNumberFormat="1" applyFont="1" applyBorder="1"/>
    <xf numFmtId="1" fontId="9" fillId="7" borderId="130" xfId="0" applyNumberFormat="1" applyFont="1" applyFill="1" applyBorder="1" applyProtection="1">
      <protection locked="0"/>
    </xf>
    <xf numFmtId="1" fontId="9" fillId="7" borderId="131" xfId="0" applyNumberFormat="1" applyFont="1" applyFill="1" applyBorder="1" applyProtection="1">
      <protection locked="0"/>
    </xf>
    <xf numFmtId="1" fontId="9" fillId="7" borderId="0" xfId="0" applyNumberFormat="1" applyFont="1" applyFill="1" applyProtection="1">
      <protection locked="0"/>
    </xf>
    <xf numFmtId="1" fontId="9" fillId="7" borderId="132" xfId="0" applyNumberFormat="1" applyFont="1" applyFill="1" applyBorder="1" applyProtection="1">
      <protection locked="0"/>
    </xf>
    <xf numFmtId="1" fontId="9" fillId="0" borderId="66" xfId="0" applyNumberFormat="1" applyFont="1" applyBorder="1" applyAlignment="1">
      <alignment horizontal="right" vertical="center" wrapText="1"/>
    </xf>
    <xf numFmtId="1" fontId="9" fillId="0" borderId="59" xfId="0" applyNumberFormat="1" applyFont="1" applyBorder="1" applyAlignment="1">
      <alignment horizontal="right"/>
    </xf>
    <xf numFmtId="1" fontId="9" fillId="0" borderId="60" xfId="0" applyNumberFormat="1" applyFont="1" applyBorder="1" applyAlignment="1">
      <alignment horizontal="right"/>
    </xf>
    <xf numFmtId="1" fontId="9" fillId="0" borderId="47" xfId="0" applyNumberFormat="1" applyFont="1" applyBorder="1" applyAlignment="1">
      <alignment horizontal="right"/>
    </xf>
    <xf numFmtId="1" fontId="9" fillId="5" borderId="58" xfId="0" applyNumberFormat="1" applyFont="1" applyFill="1" applyBorder="1"/>
    <xf numFmtId="1" fontId="9" fillId="0" borderId="58" xfId="0" applyNumberFormat="1" applyFont="1" applyBorder="1"/>
    <xf numFmtId="1" fontId="13" fillId="3" borderId="0" xfId="0" applyNumberFormat="1" applyFont="1" applyFill="1"/>
    <xf numFmtId="1" fontId="10" fillId="3" borderId="15" xfId="0" applyNumberFormat="1" applyFont="1" applyFill="1" applyBorder="1" applyAlignment="1">
      <alignment wrapText="1"/>
    </xf>
    <xf numFmtId="1" fontId="6" fillId="3" borderId="0" xfId="0" applyNumberFormat="1" applyFont="1" applyFill="1" applyAlignment="1">
      <alignment wrapText="1"/>
    </xf>
    <xf numFmtId="1" fontId="7" fillId="0" borderId="133" xfId="0" applyNumberFormat="1" applyFont="1" applyBorder="1"/>
    <xf numFmtId="1" fontId="7" fillId="0" borderId="134" xfId="0" applyNumberFormat="1" applyFont="1" applyBorder="1"/>
    <xf numFmtId="1" fontId="7" fillId="0" borderId="135" xfId="0" applyNumberFormat="1" applyFont="1" applyBorder="1"/>
    <xf numFmtId="1" fontId="7" fillId="0" borderId="54" xfId="0" applyNumberFormat="1" applyFont="1" applyBorder="1"/>
    <xf numFmtId="1" fontId="9" fillId="0" borderId="12" xfId="0" applyNumberFormat="1" applyFont="1" applyBorder="1" applyAlignment="1">
      <alignment horizontal="center" vertical="center"/>
    </xf>
    <xf numFmtId="1" fontId="9" fillId="0" borderId="137" xfId="0" applyNumberFormat="1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1" fontId="9" fillId="0" borderId="80" xfId="0" applyNumberFormat="1" applyFont="1" applyBorder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/>
    </xf>
    <xf numFmtId="1" fontId="9" fillId="0" borderId="12" xfId="0" applyNumberFormat="1" applyFont="1" applyBorder="1" applyAlignment="1">
      <alignment wrapText="1"/>
    </xf>
    <xf numFmtId="1" fontId="9" fillId="0" borderId="13" xfId="0" applyNumberFormat="1" applyFont="1" applyBorder="1" applyAlignment="1">
      <alignment wrapText="1"/>
    </xf>
    <xf numFmtId="1" fontId="9" fillId="0" borderId="79" xfId="0" applyNumberFormat="1" applyFont="1" applyBorder="1" applyAlignment="1">
      <alignment wrapText="1"/>
    </xf>
    <xf numFmtId="1" fontId="9" fillId="7" borderId="79" xfId="0" applyNumberFormat="1" applyFont="1" applyFill="1" applyBorder="1" applyProtection="1">
      <protection locked="0"/>
    </xf>
    <xf numFmtId="1" fontId="9" fillId="7" borderId="51" xfId="0" applyNumberFormat="1" applyFont="1" applyFill="1" applyBorder="1" applyProtection="1">
      <protection locked="0"/>
    </xf>
    <xf numFmtId="1" fontId="11" fillId="5" borderId="0" xfId="0" applyNumberFormat="1" applyFont="1" applyFill="1" applyAlignment="1">
      <alignment vertical="top"/>
    </xf>
    <xf numFmtId="1" fontId="9" fillId="0" borderId="17" xfId="0" applyNumberFormat="1" applyFont="1" applyBorder="1" applyAlignment="1">
      <alignment wrapText="1"/>
    </xf>
    <xf numFmtId="1" fontId="9" fillId="0" borderId="18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7" borderId="136" xfId="0" applyNumberFormat="1" applyFont="1" applyFill="1" applyBorder="1" applyProtection="1">
      <protection locked="0"/>
    </xf>
    <xf numFmtId="1" fontId="9" fillId="0" borderId="99" xfId="0" applyNumberFormat="1" applyFont="1" applyBorder="1" applyAlignment="1">
      <alignment wrapText="1"/>
    </xf>
    <xf numFmtId="1" fontId="9" fillId="0" borderId="100" xfId="0" applyNumberFormat="1" applyFont="1" applyBorder="1" applyAlignment="1">
      <alignment wrapText="1"/>
    </xf>
    <xf numFmtId="1" fontId="9" fillId="0" borderId="10" xfId="0" applyNumberFormat="1" applyFont="1" applyBorder="1" applyAlignment="1">
      <alignment wrapText="1"/>
    </xf>
    <xf numFmtId="1" fontId="9" fillId="7" borderId="80" xfId="0" applyNumberFormat="1" applyFont="1" applyFill="1" applyBorder="1" applyProtection="1">
      <protection locked="0"/>
    </xf>
    <xf numFmtId="1" fontId="9" fillId="7" borderId="140" xfId="0" applyNumberFormat="1" applyFont="1" applyFill="1" applyBorder="1" applyProtection="1">
      <protection locked="0"/>
    </xf>
    <xf numFmtId="1" fontId="9" fillId="0" borderId="40" xfId="0" applyNumberFormat="1" applyFont="1" applyBorder="1" applyAlignment="1">
      <alignment wrapText="1"/>
    </xf>
    <xf numFmtId="1" fontId="9" fillId="8" borderId="17" xfId="0" applyNumberFormat="1" applyFont="1" applyFill="1" applyBorder="1" applyProtection="1">
      <protection locked="0"/>
    </xf>
    <xf numFmtId="1" fontId="9" fillId="8" borderId="21" xfId="0" applyNumberFormat="1" applyFont="1" applyFill="1" applyBorder="1" applyProtection="1">
      <protection locked="0"/>
    </xf>
    <xf numFmtId="1" fontId="9" fillId="0" borderId="94" xfId="0" applyNumberFormat="1" applyFont="1" applyBorder="1" applyAlignment="1">
      <alignment wrapText="1"/>
    </xf>
    <xf numFmtId="1" fontId="9" fillId="0" borderId="95" xfId="0" applyNumberFormat="1" applyFont="1" applyBorder="1" applyAlignment="1">
      <alignment wrapText="1"/>
    </xf>
    <xf numFmtId="1" fontId="9" fillId="8" borderId="94" xfId="0" applyNumberFormat="1" applyFont="1" applyFill="1" applyBorder="1" applyProtection="1">
      <protection locked="0"/>
    </xf>
    <xf numFmtId="1" fontId="9" fillId="8" borderId="79" xfId="0" applyNumberFormat="1" applyFont="1" applyFill="1" applyBorder="1" applyProtection="1">
      <protection locked="0"/>
    </xf>
    <xf numFmtId="1" fontId="9" fillId="7" borderId="94" xfId="0" applyNumberFormat="1" applyFont="1" applyFill="1" applyBorder="1" applyProtection="1">
      <protection locked="0"/>
    </xf>
    <xf numFmtId="1" fontId="9" fillId="0" borderId="66" xfId="0" applyNumberFormat="1" applyFont="1" applyBorder="1" applyAlignment="1">
      <alignment wrapText="1"/>
    </xf>
    <xf numFmtId="1" fontId="9" fillId="0" borderId="67" xfId="0" applyNumberFormat="1" applyFont="1" applyBorder="1" applyAlignment="1">
      <alignment wrapText="1"/>
    </xf>
    <xf numFmtId="1" fontId="9" fillId="0" borderId="69" xfId="0" applyNumberFormat="1" applyFont="1" applyBorder="1" applyAlignment="1">
      <alignment wrapText="1"/>
    </xf>
    <xf numFmtId="1" fontId="9" fillId="7" borderId="144" xfId="0" applyNumberFormat="1" applyFont="1" applyFill="1" applyBorder="1" applyProtection="1">
      <protection locked="0"/>
    </xf>
    <xf numFmtId="1" fontId="9" fillId="0" borderId="25" xfId="0" applyNumberFormat="1" applyFont="1" applyBorder="1" applyAlignment="1">
      <alignment wrapText="1"/>
    </xf>
    <xf numFmtId="1" fontId="9" fillId="0" borderId="26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7" borderId="145" xfId="0" applyNumberFormat="1" applyFont="1" applyFill="1" applyBorder="1" applyProtection="1">
      <protection locked="0"/>
    </xf>
    <xf numFmtId="1" fontId="9" fillId="0" borderId="36" xfId="0" applyNumberFormat="1" applyFont="1" applyBorder="1" applyAlignment="1">
      <alignment wrapText="1"/>
    </xf>
    <xf numFmtId="1" fontId="9" fillId="0" borderId="25" xfId="0" applyNumberFormat="1" applyFont="1" applyFill="1" applyBorder="1" applyAlignment="1">
      <alignment wrapText="1"/>
    </xf>
    <xf numFmtId="1" fontId="9" fillId="9" borderId="95" xfId="0" applyNumberFormat="1" applyFont="1" applyFill="1" applyBorder="1"/>
    <xf numFmtId="1" fontId="9" fillId="9" borderId="12" xfId="0" applyNumberFormat="1" applyFont="1" applyFill="1" applyBorder="1"/>
    <xf numFmtId="1" fontId="9" fillId="9" borderId="40" xfId="0" applyNumberFormat="1" applyFont="1" applyFill="1" applyBorder="1"/>
    <xf numFmtId="1" fontId="9" fillId="0" borderId="35" xfId="0" applyNumberFormat="1" applyFont="1" applyBorder="1" applyAlignment="1">
      <alignment wrapText="1"/>
    </xf>
    <xf numFmtId="1" fontId="9" fillId="0" borderId="33" xfId="0" applyNumberFormat="1" applyFont="1" applyBorder="1" applyAlignment="1">
      <alignment wrapText="1"/>
    </xf>
    <xf numFmtId="1" fontId="9" fillId="7" borderId="146" xfId="0" applyNumberFormat="1" applyFont="1" applyFill="1" applyBorder="1" applyProtection="1">
      <protection locked="0"/>
    </xf>
    <xf numFmtId="1" fontId="9" fillId="0" borderId="59" xfId="0" applyNumberFormat="1" applyFont="1" applyBorder="1" applyAlignment="1">
      <alignment wrapText="1"/>
    </xf>
    <xf numFmtId="1" fontId="9" fillId="0" borderId="60" xfId="0" applyNumberFormat="1" applyFont="1" applyBorder="1" applyAlignment="1">
      <alignment wrapText="1"/>
    </xf>
    <xf numFmtId="1" fontId="9" fillId="0" borderId="47" xfId="0" applyNumberFormat="1" applyFont="1" applyBorder="1" applyAlignment="1">
      <alignment wrapText="1"/>
    </xf>
    <xf numFmtId="1" fontId="9" fillId="7" borderId="64" xfId="0" applyNumberFormat="1" applyFont="1" applyFill="1" applyBorder="1" applyProtection="1">
      <protection locked="0"/>
    </xf>
    <xf numFmtId="1" fontId="9" fillId="7" borderId="138" xfId="0" applyNumberFormat="1" applyFont="1" applyFill="1" applyBorder="1" applyProtection="1">
      <protection locked="0"/>
    </xf>
    <xf numFmtId="1" fontId="9" fillId="9" borderId="17" xfId="0" applyNumberFormat="1" applyFont="1" applyFill="1" applyBorder="1"/>
    <xf numFmtId="1" fontId="9" fillId="9" borderId="21" xfId="0" applyNumberFormat="1" applyFont="1" applyFill="1" applyBorder="1"/>
    <xf numFmtId="1" fontId="9" fillId="9" borderId="88" xfId="0" applyNumberFormat="1" applyFont="1" applyFill="1" applyBorder="1"/>
    <xf numFmtId="1" fontId="9" fillId="9" borderId="16" xfId="0" applyNumberFormat="1" applyFont="1" applyFill="1" applyBorder="1"/>
    <xf numFmtId="1" fontId="9" fillId="9" borderId="91" xfId="0" applyNumberFormat="1" applyFont="1" applyFill="1" applyBorder="1"/>
    <xf numFmtId="1" fontId="9" fillId="9" borderId="51" xfId="0" applyNumberFormat="1" applyFont="1" applyFill="1" applyBorder="1"/>
    <xf numFmtId="1" fontId="9" fillId="9" borderId="33" xfId="0" applyNumberFormat="1" applyFont="1" applyFill="1" applyBorder="1"/>
    <xf numFmtId="1" fontId="9" fillId="9" borderId="99" xfId="0" applyNumberFormat="1" applyFont="1" applyFill="1" applyBorder="1"/>
    <xf numFmtId="1" fontId="9" fillId="9" borderId="10" xfId="0" applyNumberFormat="1" applyFont="1" applyFill="1" applyBorder="1"/>
    <xf numFmtId="1" fontId="9" fillId="8" borderId="66" xfId="0" applyNumberFormat="1" applyFont="1" applyFill="1" applyBorder="1" applyProtection="1">
      <protection locked="0"/>
    </xf>
    <xf numFmtId="1" fontId="9" fillId="8" borderId="69" xfId="0" applyNumberFormat="1" applyFont="1" applyFill="1" applyBorder="1" applyProtection="1">
      <protection locked="0"/>
    </xf>
    <xf numFmtId="1" fontId="9" fillId="9" borderId="143" xfId="0" applyNumberFormat="1" applyFont="1" applyFill="1" applyBorder="1"/>
    <xf numFmtId="1" fontId="9" fillId="9" borderId="79" xfId="0" applyNumberFormat="1" applyFont="1" applyFill="1" applyBorder="1"/>
    <xf numFmtId="1" fontId="9" fillId="10" borderId="138" xfId="0" applyNumberFormat="1" applyFont="1" applyFill="1" applyBorder="1" applyProtection="1">
      <protection locked="0"/>
    </xf>
    <xf numFmtId="1" fontId="9" fillId="10" borderId="48" xfId="0" applyNumberFormat="1" applyFont="1" applyFill="1" applyBorder="1" applyProtection="1">
      <protection locked="0"/>
    </xf>
    <xf numFmtId="1" fontId="9" fillId="0" borderId="120" xfId="0" applyNumberFormat="1" applyFont="1" applyBorder="1" applyAlignment="1">
      <alignment horizontal="center" vertical="center"/>
    </xf>
    <xf numFmtId="1" fontId="21" fillId="0" borderId="117" xfId="0" applyNumberFormat="1" applyFont="1" applyBorder="1" applyAlignment="1">
      <alignment horizontal="center" vertical="center" wrapText="1"/>
    </xf>
    <xf numFmtId="1" fontId="21" fillId="0" borderId="120" xfId="0" applyNumberFormat="1" applyFont="1" applyBorder="1" applyAlignment="1">
      <alignment horizontal="center" vertical="center" wrapText="1"/>
    </xf>
    <xf numFmtId="1" fontId="21" fillId="0" borderId="40" xfId="0" applyNumberFormat="1" applyFont="1" applyBorder="1" applyAlignment="1">
      <alignment horizontal="center" vertical="center" wrapText="1"/>
    </xf>
    <xf numFmtId="1" fontId="9" fillId="7" borderId="119" xfId="0" applyNumberFormat="1" applyFont="1" applyFill="1" applyBorder="1" applyProtection="1">
      <protection locked="0"/>
    </xf>
    <xf numFmtId="1" fontId="9" fillId="7" borderId="148" xfId="0" applyNumberFormat="1" applyFont="1" applyFill="1" applyBorder="1" applyProtection="1">
      <protection locked="0"/>
    </xf>
    <xf numFmtId="1" fontId="9" fillId="0" borderId="141" xfId="0" applyNumberFormat="1" applyFont="1" applyBorder="1"/>
    <xf numFmtId="1" fontId="9" fillId="0" borderId="142" xfId="0" applyNumberFormat="1" applyFont="1" applyBorder="1"/>
    <xf numFmtId="1" fontId="9" fillId="0" borderId="87" xfId="0" applyNumberFormat="1" applyFont="1" applyBorder="1"/>
    <xf numFmtId="1" fontId="9" fillId="0" borderId="149" xfId="0" applyNumberFormat="1" applyFont="1" applyBorder="1"/>
    <xf numFmtId="1" fontId="9" fillId="0" borderId="143" xfId="0" applyNumberFormat="1" applyFont="1" applyBorder="1"/>
    <xf numFmtId="1" fontId="9" fillId="7" borderId="102" xfId="0" applyNumberFormat="1" applyFont="1" applyFill="1" applyBorder="1" applyProtection="1">
      <protection locked="0"/>
    </xf>
    <xf numFmtId="1" fontId="9" fillId="0" borderId="120" xfId="0" applyNumberFormat="1" applyFont="1" applyBorder="1" applyAlignment="1">
      <alignment wrapText="1"/>
    </xf>
    <xf numFmtId="1" fontId="9" fillId="7" borderId="151" xfId="0" applyNumberFormat="1" applyFont="1" applyFill="1" applyBorder="1" applyProtection="1">
      <protection locked="0"/>
    </xf>
    <xf numFmtId="1" fontId="9" fillId="7" borderId="152" xfId="0" applyNumberFormat="1" applyFont="1" applyFill="1" applyBorder="1" applyProtection="1">
      <protection locked="0"/>
    </xf>
    <xf numFmtId="1" fontId="9" fillId="9" borderId="26" xfId="0" applyNumberFormat="1" applyFont="1" applyFill="1" applyBorder="1"/>
    <xf numFmtId="1" fontId="9" fillId="9" borderId="62" xfId="0" applyNumberFormat="1" applyFont="1" applyFill="1" applyBorder="1"/>
    <xf numFmtId="1" fontId="9" fillId="9" borderId="63" xfId="0" applyNumberFormat="1" applyFont="1" applyFill="1" applyBorder="1"/>
    <xf numFmtId="1" fontId="9" fillId="9" borderId="24" xfId="0" applyNumberFormat="1" applyFont="1" applyFill="1" applyBorder="1"/>
    <xf numFmtId="1" fontId="9" fillId="9" borderId="64" xfId="0" applyNumberFormat="1" applyFont="1" applyFill="1" applyBorder="1"/>
    <xf numFmtId="1" fontId="9" fillId="9" borderId="48" xfId="0" applyNumberFormat="1" applyFont="1" applyFill="1" applyBorder="1"/>
    <xf numFmtId="1" fontId="9" fillId="9" borderId="69" xfId="0" applyNumberFormat="1" applyFont="1" applyFill="1" applyBorder="1"/>
    <xf numFmtId="1" fontId="9" fillId="9" borderId="45" xfId="0" applyNumberFormat="1" applyFont="1" applyFill="1" applyBorder="1"/>
    <xf numFmtId="1" fontId="9" fillId="10" borderId="47" xfId="0" applyNumberFormat="1" applyFont="1" applyFill="1" applyBorder="1" applyProtection="1">
      <protection locked="0"/>
    </xf>
    <xf numFmtId="1" fontId="8" fillId="0" borderId="0" xfId="0" applyNumberFormat="1" applyFont="1"/>
    <xf numFmtId="1" fontId="7" fillId="3" borderId="0" xfId="0" applyNumberFormat="1" applyFont="1" applyFill="1" applyAlignment="1">
      <alignment wrapText="1"/>
    </xf>
    <xf numFmtId="1" fontId="19" fillId="3" borderId="0" xfId="0" applyNumberFormat="1" applyFont="1" applyFill="1" applyAlignment="1">
      <alignment wrapText="1"/>
    </xf>
    <xf numFmtId="1" fontId="19" fillId="3" borderId="0" xfId="0" applyNumberFormat="1" applyFont="1" applyFill="1"/>
    <xf numFmtId="1" fontId="9" fillId="3" borderId="0" xfId="0" applyNumberFormat="1" applyFont="1" applyFill="1" applyProtection="1">
      <protection hidden="1"/>
    </xf>
    <xf numFmtId="1" fontId="9" fillId="3" borderId="0" xfId="0" applyNumberFormat="1" applyFont="1" applyFill="1" applyProtection="1">
      <protection locked="0"/>
    </xf>
    <xf numFmtId="1" fontId="9" fillId="0" borderId="40" xfId="0" applyNumberFormat="1" applyFont="1" applyBorder="1" applyAlignment="1">
      <alignment horizontal="center" vertical="center"/>
    </xf>
    <xf numFmtId="1" fontId="13" fillId="0" borderId="16" xfId="0" applyNumberFormat="1" applyFont="1" applyBorder="1"/>
    <xf numFmtId="1" fontId="13" fillId="0" borderId="48" xfId="0" applyNumberFormat="1" applyFont="1" applyBorder="1"/>
    <xf numFmtId="1" fontId="22" fillId="0" borderId="0" xfId="0" applyNumberFormat="1" applyFont="1"/>
    <xf numFmtId="1" fontId="23" fillId="3" borderId="0" xfId="0" applyNumberFormat="1" applyFont="1" applyFill="1"/>
    <xf numFmtId="1" fontId="9" fillId="0" borderId="86" xfId="0" applyNumberFormat="1" applyFont="1" applyBorder="1" applyAlignment="1" applyProtection="1">
      <alignment horizontal="center" vertical="center" wrapText="1"/>
      <protection hidden="1"/>
    </xf>
    <xf numFmtId="1" fontId="9" fillId="0" borderId="153" xfId="0" applyNumberFormat="1" applyFont="1" applyBorder="1" applyAlignment="1" applyProtection="1">
      <alignment horizontal="center" vertical="center" wrapText="1"/>
      <protection hidden="1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86" xfId="0" applyNumberFormat="1" applyFont="1" applyBorder="1" applyAlignment="1" applyProtection="1">
      <alignment horizontal="center" vertical="center"/>
      <protection hidden="1"/>
    </xf>
    <xf numFmtId="1" fontId="9" fillId="0" borderId="143" xfId="0" applyNumberFormat="1" applyFont="1" applyBorder="1" applyAlignment="1" applyProtection="1">
      <alignment horizontal="center" vertical="center"/>
      <protection hidden="1"/>
    </xf>
    <xf numFmtId="1" fontId="9" fillId="0" borderId="5" xfId="0" applyNumberFormat="1" applyFont="1" applyBorder="1" applyAlignment="1" applyProtection="1">
      <alignment horizontal="center" vertical="center"/>
      <protection hidden="1"/>
    </xf>
    <xf numFmtId="1" fontId="9" fillId="0" borderId="12" xfId="0" applyNumberFormat="1" applyFont="1" applyBorder="1" applyAlignment="1" applyProtection="1">
      <alignment horizontal="center" vertical="center"/>
      <protection hidden="1"/>
    </xf>
    <xf numFmtId="1" fontId="9" fillId="0" borderId="5" xfId="0" applyNumberFormat="1" applyFont="1" applyBorder="1" applyAlignment="1" applyProtection="1">
      <alignment horizontal="left" vertical="center" wrapText="1"/>
      <protection hidden="1"/>
    </xf>
    <xf numFmtId="1" fontId="9" fillId="0" borderId="86" xfId="0" applyNumberFormat="1" applyFont="1" applyBorder="1" applyAlignment="1">
      <alignment horizontal="right" wrapText="1"/>
    </xf>
    <xf numFmtId="1" fontId="9" fillId="0" borderId="153" xfId="0" applyNumberFormat="1" applyFont="1" applyBorder="1" applyAlignment="1">
      <alignment horizontal="right" wrapText="1"/>
    </xf>
    <xf numFmtId="1" fontId="9" fillId="0" borderId="48" xfId="0" applyNumberFormat="1" applyFont="1" applyBorder="1" applyAlignment="1" applyProtection="1">
      <alignment horizontal="left" vertical="center" wrapText="1"/>
      <protection hidden="1"/>
    </xf>
    <xf numFmtId="1" fontId="9" fillId="0" borderId="59" xfId="0" applyNumberFormat="1" applyFont="1" applyBorder="1" applyAlignment="1">
      <alignment horizontal="right" wrapText="1"/>
    </xf>
    <xf numFmtId="1" fontId="9" fillId="0" borderId="60" xfId="0" applyNumberFormat="1" applyFont="1" applyBorder="1" applyAlignment="1">
      <alignment horizontal="right" wrapText="1"/>
    </xf>
    <xf numFmtId="1" fontId="9" fillId="0" borderId="51" xfId="0" applyNumberFormat="1" applyFont="1" applyBorder="1" applyAlignment="1" applyProtection="1">
      <alignment horizontal="left" vertical="center" wrapText="1"/>
      <protection hidden="1"/>
    </xf>
    <xf numFmtId="1" fontId="9" fillId="0" borderId="94" xfId="0" applyNumberFormat="1" applyFont="1" applyBorder="1" applyAlignment="1">
      <alignment horizontal="right" wrapText="1"/>
    </xf>
    <xf numFmtId="1" fontId="9" fillId="0" borderId="95" xfId="0" applyNumberFormat="1" applyFont="1" applyBorder="1" applyAlignment="1">
      <alignment horizontal="right" wrapText="1"/>
    </xf>
    <xf numFmtId="1" fontId="24" fillId="3" borderId="0" xfId="0" applyNumberFormat="1" applyFont="1" applyFill="1"/>
    <xf numFmtId="1" fontId="9" fillId="0" borderId="154" xfId="0" applyNumberFormat="1" applyFont="1" applyBorder="1"/>
    <xf numFmtId="1" fontId="9" fillId="0" borderId="155" xfId="0" applyNumberFormat="1" applyFont="1" applyBorder="1"/>
    <xf numFmtId="1" fontId="9" fillId="5" borderId="154" xfId="0" applyNumberFormat="1" applyFont="1" applyFill="1" applyBorder="1"/>
    <xf numFmtId="1" fontId="9" fillId="5" borderId="155" xfId="0" applyNumberFormat="1" applyFont="1" applyFill="1" applyBorder="1"/>
    <xf numFmtId="1" fontId="9" fillId="0" borderId="14" xfId="0" applyNumberFormat="1" applyFont="1" applyBorder="1" applyAlignment="1">
      <alignment horizontal="center" vertical="center" wrapText="1"/>
    </xf>
    <xf numFmtId="1" fontId="9" fillId="0" borderId="43" xfId="0" applyNumberFormat="1" applyFont="1" applyBorder="1" applyAlignment="1">
      <alignment wrapText="1"/>
    </xf>
    <xf numFmtId="1" fontId="9" fillId="0" borderId="14" xfId="0" applyNumberFormat="1" applyFont="1" applyBorder="1" applyAlignment="1">
      <alignment wrapText="1"/>
    </xf>
    <xf numFmtId="1" fontId="9" fillId="0" borderId="7" xfId="0" applyNumberFormat="1" applyFont="1" applyBorder="1" applyAlignment="1">
      <alignment wrapText="1"/>
    </xf>
    <xf numFmtId="1" fontId="9" fillId="0" borderId="41" xfId="0" applyNumberFormat="1" applyFont="1" applyBorder="1" applyAlignment="1">
      <alignment wrapText="1"/>
    </xf>
    <xf numFmtId="1" fontId="9" fillId="0" borderId="23" xfId="0" applyNumberFormat="1" applyFont="1" applyBorder="1" applyAlignment="1">
      <alignment vertical="center"/>
    </xf>
    <xf numFmtId="1" fontId="9" fillId="0" borderId="158" xfId="0" applyNumberFormat="1" applyFont="1" applyFill="1" applyBorder="1" applyAlignment="1">
      <alignment wrapText="1"/>
    </xf>
    <xf numFmtId="1" fontId="9" fillId="9" borderId="158" xfId="0" applyNumberFormat="1" applyFont="1" applyFill="1" applyBorder="1" applyAlignment="1">
      <alignment wrapText="1"/>
    </xf>
    <xf numFmtId="1" fontId="9" fillId="0" borderId="16" xfId="0" applyNumberFormat="1" applyFont="1" applyBorder="1" applyAlignment="1">
      <alignment wrapText="1"/>
    </xf>
    <xf numFmtId="1" fontId="9" fillId="9" borderId="159" xfId="0" applyNumberFormat="1" applyFont="1" applyFill="1" applyBorder="1"/>
    <xf numFmtId="1" fontId="9" fillId="0" borderId="147" xfId="0" applyNumberFormat="1" applyFont="1" applyBorder="1"/>
    <xf numFmtId="1" fontId="9" fillId="0" borderId="45" xfId="0" applyNumberFormat="1" applyFont="1" applyBorder="1" applyAlignment="1">
      <alignment wrapText="1"/>
    </xf>
    <xf numFmtId="1" fontId="9" fillId="9" borderId="66" xfId="0" applyNumberFormat="1" applyFont="1" applyFill="1" applyBorder="1"/>
    <xf numFmtId="1" fontId="9" fillId="9" borderId="121" xfId="0" applyNumberFormat="1" applyFont="1" applyFill="1" applyBorder="1"/>
    <xf numFmtId="1" fontId="9" fillId="0" borderId="31" xfId="0" applyNumberFormat="1" applyFont="1" applyBorder="1"/>
    <xf numFmtId="1" fontId="9" fillId="0" borderId="24" xfId="0" applyNumberFormat="1" applyFont="1" applyBorder="1" applyAlignment="1">
      <alignment wrapText="1"/>
    </xf>
    <xf numFmtId="1" fontId="9" fillId="0" borderId="46" xfId="0" applyNumberFormat="1" applyFont="1" applyBorder="1"/>
    <xf numFmtId="1" fontId="9" fillId="0" borderId="160" xfId="0" applyNumberFormat="1" applyFont="1" applyFill="1" applyBorder="1" applyAlignment="1">
      <alignment wrapText="1"/>
    </xf>
    <xf numFmtId="1" fontId="9" fillId="9" borderId="160" xfId="0" applyNumberFormat="1" applyFont="1" applyFill="1" applyBorder="1" applyAlignment="1">
      <alignment wrapText="1"/>
    </xf>
    <xf numFmtId="1" fontId="9" fillId="0" borderId="48" xfId="0" applyNumberFormat="1" applyFont="1" applyBorder="1" applyAlignment="1">
      <alignment wrapText="1"/>
    </xf>
    <xf numFmtId="1" fontId="9" fillId="9" borderId="103" xfId="0" applyNumberFormat="1" applyFont="1" applyFill="1" applyBorder="1"/>
    <xf numFmtId="1" fontId="9" fillId="9" borderId="101" xfId="0" applyNumberFormat="1" applyFont="1" applyFill="1" applyBorder="1"/>
    <xf numFmtId="1" fontId="9" fillId="11" borderId="162" xfId="3" applyNumberFormat="1" applyFont="1" applyBorder="1" applyProtection="1">
      <protection locked="0"/>
    </xf>
    <xf numFmtId="1" fontId="9" fillId="11" borderId="163" xfId="3" applyNumberFormat="1" applyFont="1" applyBorder="1" applyProtection="1">
      <protection locked="0"/>
    </xf>
    <xf numFmtId="1" fontId="9" fillId="11" borderId="164" xfId="3" applyNumberFormat="1" applyFont="1" applyBorder="1" applyProtection="1">
      <protection locked="0"/>
    </xf>
    <xf numFmtId="1" fontId="9" fillId="11" borderId="165" xfId="3" applyNumberFormat="1" applyFont="1" applyBorder="1" applyProtection="1">
      <protection locked="0"/>
    </xf>
    <xf numFmtId="1" fontId="9" fillId="11" borderId="166" xfId="3" applyNumberFormat="1" applyFont="1" applyBorder="1" applyProtection="1">
      <protection locked="0"/>
    </xf>
    <xf numFmtId="1" fontId="9" fillId="11" borderId="167" xfId="3" applyNumberFormat="1" applyFont="1" applyBorder="1" applyProtection="1">
      <protection locked="0"/>
    </xf>
    <xf numFmtId="1" fontId="9" fillId="7" borderId="158" xfId="0" applyNumberFormat="1" applyFont="1" applyFill="1" applyBorder="1" applyProtection="1">
      <protection locked="0"/>
    </xf>
    <xf numFmtId="1" fontId="9" fillId="7" borderId="160" xfId="0" applyNumberFormat="1" applyFont="1" applyFill="1" applyBorder="1" applyProtection="1">
      <protection locked="0"/>
    </xf>
    <xf numFmtId="1" fontId="26" fillId="3" borderId="0" xfId="0" applyNumberFormat="1" applyFont="1" applyFill="1"/>
    <xf numFmtId="1" fontId="9" fillId="5" borderId="170" xfId="0" applyNumberFormat="1" applyFont="1" applyFill="1" applyBorder="1"/>
    <xf numFmtId="1" fontId="9" fillId="0" borderId="171" xfId="0" applyNumberFormat="1" applyFont="1" applyBorder="1" applyAlignment="1">
      <alignment horizontal="center" vertical="center" wrapText="1"/>
    </xf>
    <xf numFmtId="1" fontId="9" fillId="0" borderId="153" xfId="0" applyNumberFormat="1" applyFont="1" applyBorder="1" applyAlignment="1">
      <alignment horizontal="center" vertical="center" wrapText="1"/>
    </xf>
    <xf numFmtId="1" fontId="9" fillId="0" borderId="143" xfId="0" applyNumberFormat="1" applyFont="1" applyBorder="1" applyAlignment="1">
      <alignment horizontal="center" vertical="center"/>
    </xf>
    <xf numFmtId="1" fontId="9" fillId="0" borderId="16" xfId="0" applyNumberFormat="1" applyFont="1" applyFill="1" applyBorder="1"/>
    <xf numFmtId="1" fontId="9" fillId="8" borderId="16" xfId="0" applyNumberFormat="1" applyFont="1" applyFill="1" applyBorder="1"/>
    <xf numFmtId="1" fontId="9" fillId="8" borderId="90" xfId="0" applyNumberFormat="1" applyFont="1" applyFill="1" applyBorder="1" applyProtection="1">
      <protection locked="0"/>
    </xf>
    <xf numFmtId="1" fontId="9" fillId="8" borderId="173" xfId="0" applyNumberFormat="1" applyFont="1" applyFill="1" applyBorder="1" applyProtection="1">
      <protection locked="0"/>
    </xf>
    <xf numFmtId="1" fontId="11" fillId="5" borderId="23" xfId="0" applyNumberFormat="1" applyFont="1" applyFill="1" applyBorder="1" applyAlignment="1">
      <alignment vertical="center"/>
    </xf>
    <xf numFmtId="1" fontId="13" fillId="0" borderId="10" xfId="0" applyNumberFormat="1" applyFont="1" applyBorder="1" applyAlignment="1">
      <alignment horizontal="left"/>
    </xf>
    <xf numFmtId="1" fontId="9" fillId="0" borderId="174" xfId="0" applyNumberFormat="1" applyFont="1" applyBorder="1"/>
    <xf numFmtId="1" fontId="9" fillId="0" borderId="176" xfId="0" applyNumberFormat="1" applyFont="1" applyBorder="1"/>
    <xf numFmtId="1" fontId="9" fillId="7" borderId="177" xfId="0" applyNumberFormat="1" applyFont="1" applyFill="1" applyBorder="1" applyProtection="1">
      <protection locked="0"/>
    </xf>
    <xf numFmtId="1" fontId="9" fillId="7" borderId="178" xfId="0" applyNumberFormat="1" applyFont="1" applyFill="1" applyBorder="1" applyProtection="1">
      <protection locked="0"/>
    </xf>
    <xf numFmtId="1" fontId="9" fillId="7" borderId="175" xfId="0" applyNumberFormat="1" applyFont="1" applyFill="1" applyBorder="1" applyProtection="1">
      <protection locked="0"/>
    </xf>
    <xf numFmtId="1" fontId="9" fillId="7" borderId="127" xfId="0" applyNumberFormat="1" applyFont="1" applyFill="1" applyBorder="1" applyProtection="1">
      <protection locked="0"/>
    </xf>
    <xf numFmtId="1" fontId="9" fillId="7" borderId="125" xfId="0" applyNumberFormat="1" applyFont="1" applyFill="1" applyBorder="1" applyProtection="1">
      <protection locked="0"/>
    </xf>
    <xf numFmtId="1" fontId="9" fillId="7" borderId="123" xfId="0" applyNumberFormat="1" applyFont="1" applyFill="1" applyBorder="1" applyProtection="1">
      <protection locked="0"/>
    </xf>
    <xf numFmtId="1" fontId="9" fillId="7" borderId="181" xfId="0" applyNumberFormat="1" applyFont="1" applyFill="1" applyBorder="1" applyProtection="1">
      <protection locked="0"/>
    </xf>
    <xf numFmtId="1" fontId="9" fillId="9" borderId="125" xfId="0" applyNumberFormat="1" applyFont="1" applyFill="1" applyBorder="1"/>
    <xf numFmtId="1" fontId="9" fillId="9" borderId="123" xfId="0" applyNumberFormat="1" applyFont="1" applyFill="1" applyBorder="1"/>
    <xf numFmtId="1" fontId="9" fillId="7" borderId="182" xfId="0" applyNumberFormat="1" applyFont="1" applyFill="1" applyBorder="1" applyProtection="1">
      <protection locked="0"/>
    </xf>
    <xf numFmtId="1" fontId="7" fillId="3" borderId="155" xfId="0" applyNumberFormat="1" applyFont="1" applyFill="1" applyBorder="1"/>
    <xf numFmtId="1" fontId="13" fillId="0" borderId="120" xfId="0" applyNumberFormat="1" applyFont="1" applyBorder="1" applyAlignment="1">
      <alignment horizontal="center" vertical="center" wrapText="1"/>
    </xf>
    <xf numFmtId="1" fontId="9" fillId="0" borderId="86" xfId="0" applyNumberFormat="1" applyFont="1" applyBorder="1"/>
    <xf numFmtId="1" fontId="9" fillId="0" borderId="153" xfId="0" applyNumberFormat="1" applyFont="1" applyBorder="1"/>
    <xf numFmtId="1" fontId="9" fillId="0" borderId="157" xfId="0" applyNumberFormat="1" applyFont="1" applyBorder="1" applyAlignment="1">
      <alignment wrapText="1"/>
    </xf>
    <xf numFmtId="1" fontId="9" fillId="0" borderId="184" xfId="0" applyNumberFormat="1" applyFont="1" applyBorder="1"/>
    <xf numFmtId="1" fontId="9" fillId="0" borderId="185" xfId="0" applyNumberFormat="1" applyFont="1" applyBorder="1"/>
    <xf numFmtId="1" fontId="9" fillId="0" borderId="186" xfId="0" applyNumberFormat="1" applyFont="1" applyBorder="1" applyAlignment="1">
      <alignment wrapText="1"/>
    </xf>
    <xf numFmtId="1" fontId="9" fillId="7" borderId="184" xfId="0" applyNumberFormat="1" applyFont="1" applyFill="1" applyBorder="1" applyProtection="1">
      <protection locked="0"/>
    </xf>
    <xf numFmtId="1" fontId="9" fillId="7" borderId="187" xfId="0" applyNumberFormat="1" applyFont="1" applyFill="1" applyBorder="1" applyProtection="1">
      <protection locked="0"/>
    </xf>
    <xf numFmtId="1" fontId="9" fillId="7" borderId="188" xfId="0" applyNumberFormat="1" applyFont="1" applyFill="1" applyBorder="1" applyProtection="1">
      <protection locked="0"/>
    </xf>
    <xf numFmtId="1" fontId="9" fillId="7" borderId="186" xfId="0" applyNumberFormat="1" applyFont="1" applyFill="1" applyBorder="1" applyProtection="1">
      <protection locked="0"/>
    </xf>
    <xf numFmtId="1" fontId="9" fillId="7" borderId="189" xfId="0" applyNumberFormat="1" applyFont="1" applyFill="1" applyBorder="1" applyProtection="1">
      <protection locked="0"/>
    </xf>
    <xf numFmtId="1" fontId="9" fillId="7" borderId="190" xfId="0" applyNumberFormat="1" applyFont="1" applyFill="1" applyBorder="1" applyProtection="1">
      <protection locked="0"/>
    </xf>
    <xf numFmtId="1" fontId="12" fillId="0" borderId="55" xfId="0" applyNumberFormat="1" applyFont="1" applyBorder="1"/>
    <xf numFmtId="1" fontId="4" fillId="0" borderId="80" xfId="0" applyNumberFormat="1" applyFont="1" applyBorder="1"/>
    <xf numFmtId="1" fontId="9" fillId="3" borderId="80" xfId="0" applyNumberFormat="1" applyFont="1" applyFill="1" applyBorder="1" applyProtection="1">
      <protection hidden="1"/>
    </xf>
    <xf numFmtId="1" fontId="7" fillId="3" borderId="80" xfId="0" applyNumberFormat="1" applyFont="1" applyFill="1" applyBorder="1" applyProtection="1">
      <protection hidden="1"/>
    </xf>
    <xf numFmtId="1" fontId="7" fillId="5" borderId="155" xfId="0" applyNumberFormat="1" applyFont="1" applyFill="1" applyBorder="1"/>
    <xf numFmtId="1" fontId="9" fillId="3" borderId="10" xfId="0" applyNumberFormat="1" applyFont="1" applyFill="1" applyBorder="1" applyProtection="1">
      <protection hidden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17" xfId="0" applyNumberFormat="1" applyFont="1" applyBorder="1" applyAlignment="1">
      <alignment horizontal="right" wrapText="1"/>
    </xf>
    <xf numFmtId="1" fontId="9" fillId="0" borderId="18" xfId="0" applyNumberFormat="1" applyFont="1" applyBorder="1" applyAlignment="1">
      <alignment horizontal="right" wrapText="1"/>
    </xf>
    <xf numFmtId="1" fontId="9" fillId="0" borderId="11" xfId="0" applyNumberFormat="1" applyFont="1" applyBorder="1" applyAlignment="1">
      <alignment horizontal="left" vertical="center" wrapText="1"/>
    </xf>
    <xf numFmtId="1" fontId="9" fillId="0" borderId="99" xfId="0" applyNumberFormat="1" applyFont="1" applyBorder="1" applyAlignment="1">
      <alignment horizontal="right" wrapText="1"/>
    </xf>
    <xf numFmtId="1" fontId="9" fillId="0" borderId="100" xfId="0" applyNumberFormat="1" applyFont="1" applyBorder="1" applyAlignment="1">
      <alignment horizontal="right" wrapText="1"/>
    </xf>
    <xf numFmtId="1" fontId="9" fillId="7" borderId="150" xfId="0" applyNumberFormat="1" applyFont="1" applyFill="1" applyBorder="1" applyProtection="1">
      <protection locked="0"/>
    </xf>
    <xf numFmtId="1" fontId="4" fillId="12" borderId="0" xfId="0" applyNumberFormat="1" applyFont="1" applyFill="1"/>
    <xf numFmtId="1" fontId="4" fillId="12" borderId="0" xfId="0" applyNumberFormat="1" applyFont="1" applyFill="1" applyProtection="1">
      <protection locked="0"/>
    </xf>
    <xf numFmtId="1" fontId="9" fillId="0" borderId="182" xfId="0" applyNumberFormat="1" applyFont="1" applyBorder="1" applyAlignment="1">
      <alignment horizontal="center" vertical="center"/>
    </xf>
    <xf numFmtId="1" fontId="9" fillId="0" borderId="137" xfId="0" applyNumberFormat="1" applyFont="1" applyBorder="1" applyAlignment="1">
      <alignment wrapText="1"/>
    </xf>
    <xf numFmtId="1" fontId="9" fillId="7" borderId="137" xfId="0" applyNumberFormat="1" applyFont="1" applyFill="1" applyBorder="1" applyProtection="1">
      <protection locked="0"/>
    </xf>
    <xf numFmtId="1" fontId="9" fillId="9" borderId="137" xfId="0" applyNumberFormat="1" applyFont="1" applyFill="1" applyBorder="1"/>
    <xf numFmtId="1" fontId="9" fillId="0" borderId="137" xfId="0" applyNumberFormat="1" applyFont="1" applyBorder="1"/>
    <xf numFmtId="1" fontId="9" fillId="5" borderId="193" xfId="0" applyNumberFormat="1" applyFont="1" applyFill="1" applyBorder="1"/>
    <xf numFmtId="1" fontId="9" fillId="0" borderId="192" xfId="0" applyNumberFormat="1" applyFont="1" applyBorder="1"/>
    <xf numFmtId="1" fontId="9" fillId="5" borderId="192" xfId="0" applyNumberFormat="1" applyFont="1" applyFill="1" applyBorder="1"/>
    <xf numFmtId="1" fontId="7" fillId="5" borderId="193" xfId="0" applyNumberFormat="1" applyFont="1" applyFill="1" applyBorder="1"/>
    <xf numFmtId="1" fontId="9" fillId="0" borderId="196" xfId="0" applyNumberFormat="1" applyFont="1" applyBorder="1" applyAlignment="1">
      <alignment horizontal="center" vertical="center" wrapText="1"/>
    </xf>
    <xf numFmtId="1" fontId="9" fillId="0" borderId="197" xfId="0" applyNumberFormat="1" applyFont="1" applyBorder="1" applyAlignment="1">
      <alignment horizontal="center" vertical="center" wrapText="1"/>
    </xf>
    <xf numFmtId="1" fontId="9" fillId="7" borderId="196" xfId="0" applyNumberFormat="1" applyFont="1" applyFill="1" applyBorder="1" applyProtection="1">
      <protection locked="0"/>
    </xf>
    <xf numFmtId="1" fontId="9" fillId="7" borderId="198" xfId="0" applyNumberFormat="1" applyFont="1" applyFill="1" applyBorder="1" applyProtection="1">
      <protection locked="0"/>
    </xf>
    <xf numFmtId="1" fontId="4" fillId="3" borderId="202" xfId="0" applyNumberFormat="1" applyFont="1" applyFill="1" applyBorder="1"/>
    <xf numFmtId="1" fontId="9" fillId="0" borderId="196" xfId="0" applyNumberFormat="1" applyFont="1" applyBorder="1"/>
    <xf numFmtId="1" fontId="9" fillId="0" borderId="197" xfId="0" applyNumberFormat="1" applyFont="1" applyBorder="1"/>
    <xf numFmtId="1" fontId="9" fillId="0" borderId="214" xfId="0" applyNumberFormat="1" applyFont="1" applyBorder="1"/>
    <xf numFmtId="1" fontId="9" fillId="7" borderId="215" xfId="0" applyNumberFormat="1" applyFont="1" applyFill="1" applyBorder="1" applyProtection="1">
      <protection locked="0"/>
    </xf>
    <xf numFmtId="1" fontId="9" fillId="7" borderId="216" xfId="0" applyNumberFormat="1" applyFont="1" applyFill="1" applyBorder="1" applyProtection="1">
      <protection locked="0"/>
    </xf>
    <xf numFmtId="1" fontId="9" fillId="0" borderId="219" xfId="0" applyNumberFormat="1" applyFont="1" applyBorder="1" applyAlignment="1">
      <alignment horizontal="center" vertical="center" wrapText="1"/>
    </xf>
    <xf numFmtId="1" fontId="9" fillId="0" borderId="224" xfId="0" applyNumberFormat="1" applyFont="1" applyBorder="1" applyAlignment="1">
      <alignment horizontal="center" vertical="center" wrapText="1"/>
    </xf>
    <xf numFmtId="1" fontId="9" fillId="0" borderId="225" xfId="0" applyNumberFormat="1" applyFont="1" applyBorder="1" applyAlignment="1">
      <alignment horizontal="center" vertical="center"/>
    </xf>
    <xf numFmtId="1" fontId="9" fillId="0" borderId="226" xfId="0" applyNumberFormat="1" applyFont="1" applyBorder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79" xfId="0" applyNumberFormat="1" applyFont="1" applyBorder="1" applyAlignment="1">
      <alignment horizontal="center" vertical="center"/>
    </xf>
    <xf numFmtId="1" fontId="9" fillId="0" borderId="33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13" fillId="0" borderId="137" xfId="0" applyNumberFormat="1" applyFont="1" applyBorder="1" applyAlignment="1">
      <alignment horizontal="center" vertical="center" wrapText="1"/>
    </xf>
    <xf numFmtId="1" fontId="9" fillId="0" borderId="217" xfId="0" applyNumberFormat="1" applyFont="1" applyBorder="1" applyAlignment="1">
      <alignment horizontal="center" vertical="center" wrapText="1"/>
    </xf>
    <xf numFmtId="1" fontId="13" fillId="0" borderId="191" xfId="0" applyNumberFormat="1" applyFont="1" applyBorder="1" applyAlignment="1">
      <alignment horizontal="center" vertical="center" wrapText="1"/>
    </xf>
    <xf numFmtId="1" fontId="9" fillId="7" borderId="215" xfId="0" applyNumberFormat="1" applyFont="1" applyFill="1" applyBorder="1" applyAlignment="1" applyProtection="1">
      <protection locked="0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79" xfId="0" applyNumberFormat="1" applyFont="1" applyBorder="1" applyAlignment="1">
      <alignment horizontal="center" vertical="center"/>
    </xf>
    <xf numFmtId="1" fontId="9" fillId="0" borderId="33" xfId="0" applyNumberFormat="1" applyFont="1" applyBorder="1" applyAlignment="1">
      <alignment wrapText="1"/>
    </xf>
    <xf numFmtId="1" fontId="13" fillId="0" borderId="137" xfId="0" applyNumberFormat="1" applyFont="1" applyBorder="1" applyAlignment="1">
      <alignment horizontal="center" vertical="center" wrapText="1"/>
    </xf>
    <xf numFmtId="1" fontId="13" fillId="0" borderId="191" xfId="0" applyNumberFormat="1" applyFont="1" applyBorder="1" applyAlignment="1">
      <alignment horizontal="center" vertical="center" wrapText="1"/>
    </xf>
    <xf numFmtId="1" fontId="4" fillId="3" borderId="229" xfId="0" applyNumberFormat="1" applyFont="1" applyFill="1" applyBorder="1"/>
    <xf numFmtId="1" fontId="7" fillId="3" borderId="229" xfId="0" applyNumberFormat="1" applyFont="1" applyFill="1" applyBorder="1"/>
    <xf numFmtId="1" fontId="7" fillId="0" borderId="229" xfId="0" applyNumberFormat="1" applyFont="1" applyBorder="1"/>
    <xf numFmtId="1" fontId="9" fillId="3" borderId="229" xfId="0" applyNumberFormat="1" applyFont="1" applyFill="1" applyBorder="1"/>
    <xf numFmtId="1" fontId="9" fillId="0" borderId="229" xfId="0" applyNumberFormat="1" applyFont="1" applyBorder="1"/>
    <xf numFmtId="1" fontId="9" fillId="3" borderId="215" xfId="0" applyNumberFormat="1" applyFont="1" applyFill="1" applyBorder="1"/>
    <xf numFmtId="1" fontId="9" fillId="7" borderId="235" xfId="0" applyNumberFormat="1" applyFont="1" applyFill="1" applyBorder="1" applyProtection="1">
      <protection locked="0"/>
    </xf>
    <xf numFmtId="1" fontId="9" fillId="3" borderId="218" xfId="0" applyNumberFormat="1" applyFont="1" applyFill="1" applyBorder="1"/>
    <xf numFmtId="1" fontId="9" fillId="7" borderId="219" xfId="0" applyNumberFormat="1" applyFont="1" applyFill="1" applyBorder="1" applyProtection="1">
      <protection locked="0"/>
    </xf>
    <xf numFmtId="1" fontId="9" fillId="7" borderId="236" xfId="0" applyNumberFormat="1" applyFont="1" applyFill="1" applyBorder="1" applyProtection="1">
      <protection locked="0"/>
    </xf>
    <xf numFmtId="1" fontId="9" fillId="7" borderId="237" xfId="0" applyNumberFormat="1" applyFont="1" applyFill="1" applyBorder="1" applyProtection="1">
      <protection locked="0"/>
    </xf>
    <xf numFmtId="1" fontId="9" fillId="7" borderId="238" xfId="0" applyNumberFormat="1" applyFont="1" applyFill="1" applyBorder="1" applyProtection="1">
      <protection locked="0"/>
    </xf>
    <xf numFmtId="1" fontId="9" fillId="7" borderId="220" xfId="0" applyNumberFormat="1" applyFont="1" applyFill="1" applyBorder="1" applyProtection="1">
      <protection locked="0"/>
    </xf>
    <xf numFmtId="1" fontId="9" fillId="7" borderId="239" xfId="0" applyNumberFormat="1" applyFont="1" applyFill="1" applyBorder="1" applyProtection="1">
      <protection locked="0"/>
    </xf>
    <xf numFmtId="1" fontId="9" fillId="7" borderId="218" xfId="0" applyNumberFormat="1" applyFont="1" applyFill="1" applyBorder="1" applyProtection="1">
      <protection locked="0"/>
    </xf>
    <xf numFmtId="1" fontId="7" fillId="3" borderId="241" xfId="0" applyNumberFormat="1" applyFont="1" applyFill="1" applyBorder="1"/>
    <xf numFmtId="1" fontId="4" fillId="3" borderId="242" xfId="0" applyNumberFormat="1" applyFont="1" applyFill="1" applyBorder="1"/>
    <xf numFmtId="1" fontId="7" fillId="3" borderId="243" xfId="0" applyNumberFormat="1" applyFont="1" applyFill="1" applyBorder="1"/>
    <xf numFmtId="1" fontId="7" fillId="3" borderId="244" xfId="0" applyNumberFormat="1" applyFont="1" applyFill="1" applyBorder="1"/>
    <xf numFmtId="1" fontId="7" fillId="0" borderId="243" xfId="0" applyNumberFormat="1" applyFont="1" applyBorder="1"/>
    <xf numFmtId="1" fontId="4" fillId="3" borderId="245" xfId="0" applyNumberFormat="1" applyFont="1" applyFill="1" applyBorder="1"/>
    <xf numFmtId="1" fontId="9" fillId="0" borderId="236" xfId="0" applyNumberFormat="1" applyFont="1" applyBorder="1" applyAlignment="1">
      <alignment horizontal="center" vertical="center"/>
    </xf>
    <xf numFmtId="1" fontId="9" fillId="0" borderId="238" xfId="0" applyNumberFormat="1" applyFont="1" applyBorder="1" applyAlignment="1">
      <alignment horizontal="center" vertical="center"/>
    </xf>
    <xf numFmtId="1" fontId="13" fillId="0" borderId="246" xfId="0" applyNumberFormat="1" applyFont="1" applyBorder="1" applyAlignment="1">
      <alignment horizontal="center" vertical="center" wrapText="1"/>
    </xf>
    <xf numFmtId="1" fontId="10" fillId="0" borderId="247" xfId="0" applyNumberFormat="1" applyFont="1" applyBorder="1"/>
    <xf numFmtId="1" fontId="10" fillId="0" borderId="248" xfId="0" applyNumberFormat="1" applyFont="1" applyBorder="1"/>
    <xf numFmtId="1" fontId="10" fillId="0" borderId="249" xfId="0" applyNumberFormat="1" applyFont="1" applyBorder="1"/>
    <xf numFmtId="1" fontId="9" fillId="3" borderId="243" xfId="0" applyNumberFormat="1" applyFont="1" applyFill="1" applyBorder="1"/>
    <xf numFmtId="1" fontId="9" fillId="3" borderId="244" xfId="0" applyNumberFormat="1" applyFont="1" applyFill="1" applyBorder="1"/>
    <xf numFmtId="1" fontId="9" fillId="0" borderId="243" xfId="0" applyNumberFormat="1" applyFont="1" applyBorder="1"/>
    <xf numFmtId="1" fontId="9" fillId="0" borderId="218" xfId="0" applyNumberFormat="1" applyFont="1" applyBorder="1"/>
    <xf numFmtId="1" fontId="9" fillId="0" borderId="219" xfId="0" applyNumberFormat="1" applyFont="1" applyBorder="1"/>
    <xf numFmtId="1" fontId="9" fillId="0" borderId="236" xfId="0" applyNumberFormat="1" applyFont="1" applyBorder="1"/>
    <xf numFmtId="1" fontId="9" fillId="0" borderId="238" xfId="0" applyNumberFormat="1" applyFont="1" applyBorder="1"/>
    <xf numFmtId="1" fontId="9" fillId="0" borderId="246" xfId="0" applyNumberFormat="1" applyFont="1" applyBorder="1"/>
    <xf numFmtId="1" fontId="14" fillId="0" borderId="250" xfId="0" applyNumberFormat="1" applyFont="1" applyBorder="1"/>
    <xf numFmtId="1" fontId="14" fillId="0" borderId="251" xfId="0" applyNumberFormat="1" applyFont="1" applyBorder="1"/>
    <xf numFmtId="1" fontId="14" fillId="0" borderId="252" xfId="0" applyNumberFormat="1" applyFont="1" applyBorder="1"/>
    <xf numFmtId="1" fontId="10" fillId="0" borderId="252" xfId="0" applyNumberFormat="1" applyFont="1" applyBorder="1"/>
    <xf numFmtId="1" fontId="9" fillId="0" borderId="215" xfId="0" applyNumberFormat="1" applyFont="1" applyBorder="1"/>
    <xf numFmtId="1" fontId="9" fillId="0" borderId="253" xfId="0" applyNumberFormat="1" applyFont="1" applyBorder="1" applyAlignment="1">
      <alignment horizontal="left" wrapText="1"/>
    </xf>
    <xf numFmtId="1" fontId="9" fillId="0" borderId="218" xfId="0" applyNumberFormat="1" applyFont="1" applyBorder="1" applyAlignment="1">
      <alignment horizontal="center" vertical="center" wrapText="1"/>
    </xf>
    <xf numFmtId="1" fontId="7" fillId="3" borderId="254" xfId="0" applyNumberFormat="1" applyFont="1" applyFill="1" applyBorder="1"/>
    <xf numFmtId="1" fontId="9" fillId="0" borderId="255" xfId="0" applyNumberFormat="1" applyFont="1" applyBorder="1" applyAlignment="1">
      <alignment horizontal="left"/>
    </xf>
    <xf numFmtId="1" fontId="7" fillId="3" borderId="256" xfId="0" applyNumberFormat="1" applyFont="1" applyFill="1" applyBorder="1"/>
    <xf numFmtId="1" fontId="4" fillId="3" borderId="254" xfId="0" applyNumberFormat="1" applyFont="1" applyFill="1" applyBorder="1"/>
    <xf numFmtId="1" fontId="9" fillId="0" borderId="239" xfId="0" applyNumberFormat="1" applyFont="1" applyBorder="1" applyAlignment="1">
      <alignment horizontal="center" vertical="center" wrapText="1"/>
    </xf>
    <xf numFmtId="1" fontId="9" fillId="3" borderId="254" xfId="0" applyNumberFormat="1" applyFont="1" applyFill="1" applyBorder="1"/>
    <xf numFmtId="1" fontId="9" fillId="7" borderId="257" xfId="0" applyNumberFormat="1" applyFont="1" applyFill="1" applyBorder="1" applyProtection="1">
      <protection locked="0"/>
    </xf>
    <xf numFmtId="1" fontId="9" fillId="0" borderId="254" xfId="0" applyNumberFormat="1" applyFont="1" applyBorder="1"/>
    <xf numFmtId="1" fontId="9" fillId="3" borderId="261" xfId="0" applyNumberFormat="1" applyFont="1" applyFill="1" applyBorder="1" applyAlignment="1">
      <alignment vertical="center"/>
    </xf>
    <xf numFmtId="1" fontId="9" fillId="3" borderId="257" xfId="0" applyNumberFormat="1" applyFont="1" applyFill="1" applyBorder="1" applyAlignment="1">
      <alignment vertical="center"/>
    </xf>
    <xf numFmtId="1" fontId="9" fillId="3" borderId="263" xfId="0" applyNumberFormat="1" applyFont="1" applyFill="1" applyBorder="1" applyAlignment="1">
      <alignment wrapText="1"/>
    </xf>
    <xf numFmtId="1" fontId="9" fillId="0" borderId="263" xfId="0" applyNumberFormat="1" applyFont="1" applyBorder="1" applyAlignment="1">
      <alignment wrapText="1"/>
    </xf>
    <xf numFmtId="1" fontId="4" fillId="3" borderId="263" xfId="0" applyNumberFormat="1" applyFont="1" applyFill="1" applyBorder="1"/>
    <xf numFmtId="1" fontId="9" fillId="0" borderId="236" xfId="0" applyNumberFormat="1" applyFont="1" applyBorder="1" applyAlignment="1">
      <alignment horizontal="center" vertical="center" wrapText="1"/>
    </xf>
    <xf numFmtId="1" fontId="9" fillId="0" borderId="234" xfId="0" applyNumberFormat="1" applyFont="1" applyBorder="1" applyAlignment="1">
      <alignment horizontal="center" vertical="center" wrapText="1"/>
    </xf>
    <xf numFmtId="1" fontId="9" fillId="0" borderId="270" xfId="0" applyNumberFormat="1" applyFont="1" applyBorder="1" applyAlignment="1">
      <alignment horizontal="center" vertical="center" wrapText="1"/>
    </xf>
    <xf numFmtId="1" fontId="9" fillId="0" borderId="257" xfId="0" applyNumberFormat="1" applyFont="1" applyBorder="1" applyAlignment="1">
      <alignment horizontal="center" vertical="center" wrapText="1"/>
    </xf>
    <xf numFmtId="1" fontId="9" fillId="0" borderId="262" xfId="0" applyNumberFormat="1" applyFont="1" applyBorder="1" applyAlignment="1">
      <alignment horizontal="center" vertical="center" wrapText="1"/>
    </xf>
    <xf numFmtId="1" fontId="13" fillId="0" borderId="271" xfId="0" applyNumberFormat="1" applyFont="1" applyBorder="1" applyAlignment="1">
      <alignment horizontal="center" vertical="center" wrapText="1"/>
    </xf>
    <xf numFmtId="1" fontId="13" fillId="0" borderId="262" xfId="0" applyNumberFormat="1" applyFont="1" applyBorder="1" applyAlignment="1">
      <alignment horizontal="center" vertical="center" wrapText="1"/>
    </xf>
    <xf numFmtId="1" fontId="9" fillId="0" borderId="255" xfId="0" applyNumberFormat="1" applyFont="1" applyBorder="1" applyAlignment="1">
      <alignment horizontal="center" vertical="center" wrapText="1"/>
    </xf>
    <xf numFmtId="1" fontId="9" fillId="0" borderId="235" xfId="0" applyNumberFormat="1" applyFont="1" applyBorder="1"/>
    <xf numFmtId="1" fontId="9" fillId="7" borderId="272" xfId="0" applyNumberFormat="1" applyFont="1" applyFill="1" applyBorder="1" applyProtection="1">
      <protection locked="0"/>
    </xf>
    <xf numFmtId="1" fontId="11" fillId="7" borderId="272" xfId="0" applyNumberFormat="1" applyFont="1" applyFill="1" applyBorder="1" applyProtection="1">
      <protection locked="0"/>
    </xf>
    <xf numFmtId="1" fontId="9" fillId="7" borderId="240" xfId="0" applyNumberFormat="1" applyFont="1" applyFill="1" applyBorder="1" applyProtection="1">
      <protection locked="0"/>
    </xf>
    <xf numFmtId="1" fontId="9" fillId="3" borderId="202" xfId="0" applyNumberFormat="1" applyFont="1" applyFill="1" applyBorder="1" applyAlignment="1">
      <alignment wrapText="1"/>
    </xf>
    <xf numFmtId="1" fontId="9" fillId="0" borderId="202" xfId="0" applyNumberFormat="1" applyFont="1" applyBorder="1" applyAlignment="1">
      <alignment wrapText="1"/>
    </xf>
    <xf numFmtId="1" fontId="9" fillId="0" borderId="234" xfId="0" applyNumberFormat="1" applyFont="1" applyBorder="1"/>
    <xf numFmtId="1" fontId="9" fillId="9" borderId="195" xfId="0" applyNumberFormat="1" applyFont="1" applyFill="1" applyBorder="1"/>
    <xf numFmtId="1" fontId="13" fillId="0" borderId="196" xfId="0" applyNumberFormat="1" applyFont="1" applyBorder="1" applyAlignment="1">
      <alignment horizontal="center" vertical="center" wrapText="1"/>
    </xf>
    <xf numFmtId="1" fontId="13" fillId="0" borderId="197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13" fillId="0" borderId="279" xfId="0" applyNumberFormat="1" applyFont="1" applyBorder="1" applyAlignment="1">
      <alignment horizontal="center" vertical="center" wrapText="1"/>
    </xf>
    <xf numFmtId="1" fontId="13" fillId="0" borderId="277" xfId="0" applyNumberFormat="1" applyFont="1" applyBorder="1" applyAlignment="1">
      <alignment horizontal="center" vertical="center" wrapText="1"/>
    </xf>
    <xf numFmtId="1" fontId="13" fillId="0" borderId="195" xfId="0" applyNumberFormat="1" applyFont="1" applyBorder="1" applyAlignment="1">
      <alignment horizontal="center" vertical="center" wrapText="1"/>
    </xf>
    <xf numFmtId="1" fontId="13" fillId="0" borderId="207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/>
    <xf numFmtId="1" fontId="13" fillId="9" borderId="195" xfId="0" applyNumberFormat="1" applyFont="1" applyFill="1" applyBorder="1"/>
    <xf numFmtId="1" fontId="9" fillId="3" borderId="280" xfId="0" applyNumberFormat="1" applyFont="1" applyFill="1" applyBorder="1" applyAlignment="1">
      <alignment wrapText="1"/>
    </xf>
    <xf numFmtId="1" fontId="9" fillId="0" borderId="280" xfId="0" applyNumberFormat="1" applyFont="1" applyBorder="1" applyAlignment="1">
      <alignment wrapText="1"/>
    </xf>
    <xf numFmtId="1" fontId="4" fillId="3" borderId="281" xfId="0" applyNumberFormat="1" applyFont="1" applyFill="1" applyBorder="1"/>
    <xf numFmtId="1" fontId="9" fillId="0" borderId="288" xfId="0" applyNumberFormat="1" applyFont="1" applyBorder="1" applyAlignment="1">
      <alignment horizontal="center" vertical="center"/>
    </xf>
    <xf numFmtId="1" fontId="9" fillId="0" borderId="287" xfId="0" applyNumberFormat="1" applyFont="1" applyBorder="1" applyAlignment="1">
      <alignment horizontal="center" vertical="center" wrapText="1"/>
    </xf>
    <xf numFmtId="1" fontId="9" fillId="3" borderId="196" xfId="1" applyNumberFormat="1" applyFont="1" applyFill="1" applyBorder="1"/>
    <xf numFmtId="1" fontId="9" fillId="3" borderId="197" xfId="1" applyNumberFormat="1" applyFont="1" applyFill="1" applyBorder="1"/>
    <xf numFmtId="1" fontId="9" fillId="3" borderId="289" xfId="1" applyNumberFormat="1" applyFont="1" applyFill="1" applyBorder="1"/>
    <xf numFmtId="1" fontId="9" fillId="7" borderId="287" xfId="0" applyNumberFormat="1" applyFont="1" applyFill="1" applyBorder="1" applyProtection="1">
      <protection locked="0"/>
    </xf>
    <xf numFmtId="1" fontId="9" fillId="0" borderId="249" xfId="0" applyNumberFormat="1" applyFont="1" applyBorder="1" applyAlignment="1">
      <alignment wrapText="1"/>
    </xf>
    <xf numFmtId="1" fontId="9" fillId="3" borderId="281" xfId="0" applyNumberFormat="1" applyFont="1" applyFill="1" applyBorder="1"/>
    <xf numFmtId="1" fontId="4" fillId="3" borderId="290" xfId="0" applyNumberFormat="1" applyFont="1" applyFill="1" applyBorder="1"/>
    <xf numFmtId="1" fontId="9" fillId="0" borderId="288" xfId="0" applyNumberFormat="1" applyFont="1" applyBorder="1" applyAlignment="1">
      <alignment horizontal="center" vertical="center" wrapText="1"/>
    </xf>
    <xf numFmtId="1" fontId="9" fillId="0" borderId="291" xfId="0" applyNumberFormat="1" applyFont="1" applyBorder="1" applyAlignment="1">
      <alignment horizontal="center" vertical="center" wrapText="1"/>
    </xf>
    <xf numFmtId="1" fontId="9" fillId="5" borderId="281" xfId="0" applyNumberFormat="1" applyFont="1" applyFill="1" applyBorder="1"/>
    <xf numFmtId="1" fontId="4" fillId="5" borderId="290" xfId="0" applyNumberFormat="1" applyFont="1" applyFill="1" applyBorder="1"/>
    <xf numFmtId="1" fontId="9" fillId="0" borderId="287" xfId="0" applyNumberFormat="1" applyFont="1" applyBorder="1"/>
    <xf numFmtId="1" fontId="9" fillId="5" borderId="280" xfId="0" applyNumberFormat="1" applyFont="1" applyFill="1" applyBorder="1"/>
    <xf numFmtId="1" fontId="9" fillId="0" borderId="292" xfId="0" applyNumberFormat="1" applyFont="1" applyBorder="1"/>
    <xf numFmtId="1" fontId="9" fillId="0" borderId="293" xfId="0" applyNumberFormat="1" applyFont="1" applyBorder="1"/>
    <xf numFmtId="1" fontId="9" fillId="0" borderId="294" xfId="0" applyNumberFormat="1" applyFont="1" applyBorder="1"/>
    <xf numFmtId="1" fontId="9" fillId="5" borderId="293" xfId="0" applyNumberFormat="1" applyFont="1" applyFill="1" applyBorder="1"/>
    <xf numFmtId="1" fontId="7" fillId="5" borderId="281" xfId="0" applyNumberFormat="1" applyFont="1" applyFill="1" applyBorder="1"/>
    <xf numFmtId="1" fontId="9" fillId="0" borderId="283" xfId="0" applyNumberFormat="1" applyFont="1" applyBorder="1" applyAlignment="1">
      <alignment horizontal="center" vertical="center" wrapText="1"/>
    </xf>
    <xf numFmtId="1" fontId="9" fillId="0" borderId="296" xfId="0" applyNumberFormat="1" applyFont="1" applyBorder="1" applyAlignment="1">
      <alignment horizontal="center" vertical="center" wrapText="1"/>
    </xf>
    <xf numFmtId="1" fontId="7" fillId="5" borderId="280" xfId="0" applyNumberFormat="1" applyFont="1" applyFill="1" applyBorder="1"/>
    <xf numFmtId="1" fontId="7" fillId="5" borderId="298" xfId="0" applyNumberFormat="1" applyFont="1" applyFill="1" applyBorder="1"/>
    <xf numFmtId="1" fontId="4" fillId="5" borderId="281" xfId="0" applyNumberFormat="1" applyFont="1" applyFill="1" applyBorder="1"/>
    <xf numFmtId="1" fontId="9" fillId="5" borderId="298" xfId="0" applyNumberFormat="1" applyFont="1" applyFill="1" applyBorder="1"/>
    <xf numFmtId="1" fontId="9" fillId="7" borderId="234" xfId="0" applyNumberFormat="1" applyFont="1" applyFill="1" applyBorder="1" applyProtection="1">
      <protection locked="0"/>
    </xf>
    <xf numFmtId="1" fontId="7" fillId="5" borderId="247" xfId="0" applyNumberFormat="1" applyFont="1" applyFill="1" applyBorder="1"/>
    <xf numFmtId="1" fontId="9" fillId="0" borderId="249" xfId="0" applyNumberFormat="1" applyFont="1" applyBorder="1"/>
    <xf numFmtId="1" fontId="9" fillId="0" borderId="248" xfId="0" applyNumberFormat="1" applyFont="1" applyBorder="1"/>
    <xf numFmtId="1" fontId="9" fillId="0" borderId="298" xfId="0" applyNumberFormat="1" applyFont="1" applyBorder="1"/>
    <xf numFmtId="1" fontId="9" fillId="0" borderId="281" xfId="0" applyNumberFormat="1" applyFont="1" applyBorder="1"/>
    <xf numFmtId="1" fontId="9" fillId="0" borderId="280" xfId="0" applyNumberFormat="1" applyFont="1" applyBorder="1"/>
    <xf numFmtId="1" fontId="7" fillId="0" borderId="281" xfId="0" applyNumberFormat="1" applyFont="1" applyBorder="1"/>
    <xf numFmtId="1" fontId="9" fillId="0" borderId="299" xfId="0" applyNumberFormat="1" applyFont="1" applyBorder="1"/>
    <xf numFmtId="1" fontId="9" fillId="0" borderId="290" xfId="0" applyNumberFormat="1" applyFont="1" applyBorder="1"/>
    <xf numFmtId="1" fontId="7" fillId="5" borderId="300" xfId="0" applyNumberFormat="1" applyFont="1" applyFill="1" applyBorder="1"/>
    <xf numFmtId="1" fontId="7" fillId="3" borderId="281" xfId="0" applyNumberFormat="1" applyFont="1" applyFill="1" applyBorder="1"/>
    <xf numFmtId="1" fontId="7" fillId="0" borderId="290" xfId="0" applyNumberFormat="1" applyFont="1" applyBorder="1"/>
    <xf numFmtId="1" fontId="9" fillId="5" borderId="290" xfId="0" applyNumberFormat="1" applyFont="1" applyFill="1" applyBorder="1"/>
    <xf numFmtId="1" fontId="9" fillId="3" borderId="290" xfId="0" applyNumberFormat="1" applyFont="1" applyFill="1" applyBorder="1"/>
    <xf numFmtId="1" fontId="9" fillId="0" borderId="286" xfId="0" applyNumberFormat="1" applyFont="1" applyBorder="1" applyAlignment="1">
      <alignment horizontal="center" vertical="center" wrapText="1"/>
    </xf>
    <xf numFmtId="1" fontId="9" fillId="5" borderId="290" xfId="0" applyNumberFormat="1" applyFont="1" applyFill="1" applyBorder="1" applyAlignment="1">
      <alignment horizontal="center" vertical="center" wrapText="1"/>
    </xf>
    <xf numFmtId="1" fontId="9" fillId="5" borderId="281" xfId="0" applyNumberFormat="1" applyFont="1" applyFill="1" applyBorder="1" applyAlignment="1">
      <alignment horizontal="center" vertical="center" wrapText="1"/>
    </xf>
    <xf numFmtId="1" fontId="9" fillId="7" borderId="194" xfId="0" applyNumberFormat="1" applyFont="1" applyFill="1" applyBorder="1" applyProtection="1">
      <protection locked="0"/>
    </xf>
    <xf numFmtId="1" fontId="16" fillId="5" borderId="302" xfId="0" applyNumberFormat="1" applyFont="1" applyFill="1" applyBorder="1"/>
    <xf numFmtId="1" fontId="9" fillId="5" borderId="303" xfId="0" applyNumberFormat="1" applyFont="1" applyFill="1" applyBorder="1"/>
    <xf numFmtId="1" fontId="9" fillId="5" borderId="303" xfId="0" applyNumberFormat="1" applyFont="1" applyFill="1" applyBorder="1" applyProtection="1">
      <protection locked="0"/>
    </xf>
    <xf numFmtId="1" fontId="9" fillId="5" borderId="302" xfId="0" applyNumberFormat="1" applyFont="1" applyFill="1" applyBorder="1"/>
    <xf numFmtId="1" fontId="7" fillId="5" borderId="303" xfId="0" applyNumberFormat="1" applyFont="1" applyFill="1" applyBorder="1"/>
    <xf numFmtId="1" fontId="7" fillId="0" borderId="303" xfId="0" applyNumberFormat="1" applyFont="1" applyBorder="1"/>
    <xf numFmtId="1" fontId="9" fillId="3" borderId="303" xfId="0" applyNumberFormat="1" applyFont="1" applyFill="1" applyBorder="1"/>
    <xf numFmtId="1" fontId="9" fillId="0" borderId="303" xfId="0" applyNumberFormat="1" applyFont="1" applyBorder="1"/>
    <xf numFmtId="1" fontId="9" fillId="5" borderId="280" xfId="0" applyNumberFormat="1" applyFont="1" applyFill="1" applyBorder="1" applyProtection="1">
      <protection locked="0"/>
    </xf>
    <xf numFmtId="1" fontId="7" fillId="0" borderId="280" xfId="0" applyNumberFormat="1" applyFont="1" applyBorder="1"/>
    <xf numFmtId="1" fontId="9" fillId="3" borderId="280" xfId="0" applyNumberFormat="1" applyFont="1" applyFill="1" applyBorder="1"/>
    <xf numFmtId="1" fontId="9" fillId="5" borderId="304" xfId="0" applyNumberFormat="1" applyFont="1" applyFill="1" applyBorder="1" applyProtection="1">
      <protection locked="0"/>
    </xf>
    <xf numFmtId="1" fontId="9" fillId="0" borderId="306" xfId="0" applyNumberFormat="1" applyFont="1" applyBorder="1" applyAlignment="1">
      <alignment horizontal="right"/>
    </xf>
    <xf numFmtId="1" fontId="9" fillId="0" borderId="307" xfId="0" applyNumberFormat="1" applyFont="1" applyBorder="1" applyAlignment="1">
      <alignment horizontal="right"/>
    </xf>
    <xf numFmtId="1" fontId="9" fillId="0" borderId="308" xfId="0" applyNumberFormat="1" applyFont="1" applyBorder="1" applyAlignment="1">
      <alignment horizontal="right"/>
    </xf>
    <xf numFmtId="1" fontId="9" fillId="0" borderId="309" xfId="0" applyNumberFormat="1" applyFont="1" applyBorder="1" applyAlignment="1">
      <alignment horizontal="right"/>
    </xf>
    <xf numFmtId="1" fontId="9" fillId="0" borderId="310" xfId="0" applyNumberFormat="1" applyFont="1" applyBorder="1" applyAlignment="1">
      <alignment horizontal="right"/>
    </xf>
    <xf numFmtId="1" fontId="9" fillId="5" borderId="304" xfId="0" applyNumberFormat="1" applyFont="1" applyFill="1" applyBorder="1"/>
    <xf numFmtId="1" fontId="9" fillId="0" borderId="234" xfId="0" applyNumberFormat="1" applyFont="1" applyBorder="1" applyAlignment="1">
      <alignment horizontal="right"/>
    </xf>
    <xf numFmtId="1" fontId="9" fillId="0" borderId="264" xfId="0" applyNumberFormat="1" applyFont="1" applyBorder="1" applyAlignment="1">
      <alignment horizontal="right"/>
    </xf>
    <xf numFmtId="1" fontId="9" fillId="0" borderId="306" xfId="0" applyNumberFormat="1" applyFont="1" applyBorder="1" applyAlignment="1">
      <alignment horizontal="center" vertical="center" wrapText="1"/>
    </xf>
    <xf numFmtId="1" fontId="9" fillId="0" borderId="307" xfId="0" applyNumberFormat="1" applyFont="1" applyBorder="1" applyAlignment="1">
      <alignment horizontal="center" vertical="center" wrapText="1"/>
    </xf>
    <xf numFmtId="1" fontId="9" fillId="0" borderId="308" xfId="0" applyNumberFormat="1" applyFont="1" applyBorder="1" applyAlignment="1">
      <alignment horizontal="center" vertical="center" wrapText="1"/>
    </xf>
    <xf numFmtId="1" fontId="9" fillId="0" borderId="314" xfId="0" applyNumberFormat="1" applyFont="1" applyBorder="1" applyAlignment="1">
      <alignment horizontal="center" vertical="center" wrapText="1"/>
    </xf>
    <xf numFmtId="1" fontId="9" fillId="0" borderId="315" xfId="0" applyNumberFormat="1" applyFont="1" applyBorder="1" applyAlignment="1">
      <alignment horizontal="center" vertical="center" wrapText="1"/>
    </xf>
    <xf numFmtId="1" fontId="9" fillId="0" borderId="316" xfId="0" applyNumberFormat="1" applyFont="1" applyBorder="1"/>
    <xf numFmtId="1" fontId="9" fillId="0" borderId="304" xfId="0" applyNumberFormat="1" applyFont="1" applyBorder="1"/>
    <xf numFmtId="1" fontId="4" fillId="3" borderId="303" xfId="0" applyNumberFormat="1" applyFont="1" applyFill="1" applyBorder="1"/>
    <xf numFmtId="1" fontId="9" fillId="0" borderId="302" xfId="0" applyNumberFormat="1" applyFont="1" applyBorder="1"/>
    <xf numFmtId="1" fontId="4" fillId="0" borderId="303" xfId="0" applyNumberFormat="1" applyFont="1" applyBorder="1"/>
    <xf numFmtId="1" fontId="4" fillId="0" borderId="303" xfId="0" applyNumberFormat="1" applyFont="1" applyBorder="1" applyProtection="1">
      <protection locked="0"/>
    </xf>
    <xf numFmtId="1" fontId="4" fillId="4" borderId="303" xfId="0" applyNumberFormat="1" applyFont="1" applyFill="1" applyBorder="1" applyProtection="1">
      <protection locked="0"/>
    </xf>
    <xf numFmtId="1" fontId="4" fillId="6" borderId="303" xfId="0" applyNumberFormat="1" applyFont="1" applyFill="1" applyBorder="1" applyProtection="1">
      <protection locked="0"/>
    </xf>
    <xf numFmtId="1" fontId="4" fillId="3" borderId="302" xfId="0" applyNumberFormat="1" applyFont="1" applyFill="1" applyBorder="1"/>
    <xf numFmtId="1" fontId="4" fillId="5" borderId="303" xfId="0" applyNumberFormat="1" applyFont="1" applyFill="1" applyBorder="1"/>
    <xf numFmtId="1" fontId="9" fillId="5" borderId="317" xfId="0" applyNumberFormat="1" applyFont="1" applyFill="1" applyBorder="1"/>
    <xf numFmtId="1" fontId="9" fillId="0" borderId="317" xfId="0" applyNumberFormat="1" applyFont="1" applyBorder="1"/>
    <xf numFmtId="1" fontId="7" fillId="0" borderId="318" xfId="0" applyNumberFormat="1" applyFont="1" applyBorder="1"/>
    <xf numFmtId="1" fontId="7" fillId="0" borderId="319" xfId="0" applyNumberFormat="1" applyFont="1" applyBorder="1"/>
    <xf numFmtId="1" fontId="7" fillId="0" borderId="248" xfId="0" applyNumberFormat="1" applyFont="1" applyBorder="1"/>
    <xf numFmtId="1" fontId="9" fillId="0" borderId="306" xfId="0" applyNumberFormat="1" applyFont="1" applyBorder="1" applyAlignment="1">
      <alignment horizontal="center" vertical="center"/>
    </xf>
    <xf numFmtId="1" fontId="9" fillId="0" borderId="307" xfId="0" applyNumberFormat="1" applyFont="1" applyBorder="1" applyAlignment="1">
      <alignment horizontal="center" vertical="center"/>
    </xf>
    <xf numFmtId="1" fontId="9" fillId="0" borderId="306" xfId="0" applyNumberFormat="1" applyFont="1" applyBorder="1" applyAlignment="1">
      <alignment wrapText="1"/>
    </xf>
    <xf numFmtId="1" fontId="9" fillId="0" borderId="307" xfId="0" applyNumberFormat="1" applyFont="1" applyBorder="1" applyAlignment="1">
      <alignment wrapText="1"/>
    </xf>
    <xf numFmtId="1" fontId="9" fillId="7" borderId="306" xfId="0" applyNumberFormat="1" applyFont="1" applyFill="1" applyBorder="1" applyProtection="1">
      <protection locked="0"/>
    </xf>
    <xf numFmtId="1" fontId="9" fillId="7" borderId="320" xfId="0" applyNumberFormat="1" applyFont="1" applyFill="1" applyBorder="1" applyProtection="1">
      <protection locked="0"/>
    </xf>
    <xf numFmtId="1" fontId="9" fillId="7" borderId="308" xfId="0" applyNumberFormat="1" applyFont="1" applyFill="1" applyBorder="1" applyProtection="1">
      <protection locked="0"/>
    </xf>
    <xf numFmtId="1" fontId="9" fillId="7" borderId="322" xfId="0" applyNumberFormat="1" applyFont="1" applyFill="1" applyBorder="1" applyProtection="1">
      <protection locked="0"/>
    </xf>
    <xf numFmtId="1" fontId="9" fillId="0" borderId="308" xfId="0" applyNumberFormat="1" applyFont="1" applyBorder="1" applyAlignment="1">
      <alignment wrapText="1"/>
    </xf>
    <xf numFmtId="1" fontId="9" fillId="7" borderId="309" xfId="0" applyNumberFormat="1" applyFont="1" applyFill="1" applyBorder="1" applyProtection="1">
      <protection locked="0"/>
    </xf>
    <xf numFmtId="1" fontId="9" fillId="7" borderId="305" xfId="0" applyNumberFormat="1" applyFont="1" applyFill="1" applyBorder="1" applyProtection="1">
      <protection locked="0"/>
    </xf>
    <xf numFmtId="1" fontId="9" fillId="0" borderId="306" xfId="0" applyNumberFormat="1" applyFont="1" applyBorder="1"/>
    <xf numFmtId="1" fontId="9" fillId="0" borderId="307" xfId="0" applyNumberFormat="1" applyFont="1" applyBorder="1"/>
    <xf numFmtId="1" fontId="9" fillId="0" borderId="308" xfId="0" applyNumberFormat="1" applyFont="1" applyBorder="1"/>
    <xf numFmtId="1" fontId="9" fillId="9" borderId="306" xfId="0" applyNumberFormat="1" applyFont="1" applyFill="1" applyBorder="1"/>
    <xf numFmtId="1" fontId="9" fillId="9" borderId="308" xfId="0" applyNumberFormat="1" applyFont="1" applyFill="1" applyBorder="1"/>
    <xf numFmtId="1" fontId="9" fillId="7" borderId="325" xfId="0" applyNumberFormat="1" applyFont="1" applyFill="1" applyBorder="1" applyProtection="1">
      <protection locked="0"/>
    </xf>
    <xf numFmtId="1" fontId="9" fillId="9" borderId="325" xfId="0" applyNumberFormat="1" applyFont="1" applyFill="1" applyBorder="1"/>
    <xf numFmtId="1" fontId="9" fillId="0" borderId="314" xfId="0" applyNumberFormat="1" applyFont="1" applyBorder="1" applyAlignment="1">
      <alignment horizontal="center" vertical="center"/>
    </xf>
    <xf numFmtId="1" fontId="21" fillId="0" borderId="310" xfId="0" applyNumberFormat="1" applyFont="1" applyBorder="1" applyAlignment="1">
      <alignment horizontal="center" vertical="center" wrapText="1"/>
    </xf>
    <xf numFmtId="1" fontId="21" fillId="0" borderId="314" xfId="0" applyNumberFormat="1" applyFont="1" applyBorder="1" applyAlignment="1">
      <alignment horizontal="center" vertical="center" wrapText="1"/>
    </xf>
    <xf numFmtId="1" fontId="21" fillId="0" borderId="308" xfId="0" applyNumberFormat="1" applyFont="1" applyBorder="1" applyAlignment="1">
      <alignment horizontal="center" vertical="center" wrapText="1"/>
    </xf>
    <xf numFmtId="1" fontId="9" fillId="0" borderId="323" xfId="0" applyNumberFormat="1" applyFont="1" applyBorder="1"/>
    <xf numFmtId="1" fontId="9" fillId="0" borderId="324" xfId="0" applyNumberFormat="1" applyFont="1" applyBorder="1"/>
    <xf numFmtId="1" fontId="9" fillId="0" borderId="328" xfId="0" applyNumberFormat="1" applyFont="1" applyBorder="1"/>
    <xf numFmtId="1" fontId="9" fillId="0" borderId="329" xfId="0" applyNumberFormat="1" applyFont="1" applyBorder="1"/>
    <xf numFmtId="1" fontId="9" fillId="0" borderId="325" xfId="0" applyNumberFormat="1" applyFont="1" applyBorder="1"/>
    <xf numFmtId="1" fontId="9" fillId="0" borderId="314" xfId="0" applyNumberFormat="1" applyFont="1" applyBorder="1" applyAlignment="1">
      <alignment wrapText="1"/>
    </xf>
    <xf numFmtId="1" fontId="9" fillId="7" borderId="310" xfId="0" applyNumberFormat="1" applyFont="1" applyFill="1" applyBorder="1" applyProtection="1">
      <protection locked="0"/>
    </xf>
    <xf numFmtId="1" fontId="9" fillId="7" borderId="314" xfId="0" applyNumberFormat="1" applyFont="1" applyFill="1" applyBorder="1" applyProtection="1">
      <protection locked="0"/>
    </xf>
    <xf numFmtId="1" fontId="9" fillId="7" borderId="330" xfId="0" applyNumberFormat="1" applyFont="1" applyFill="1" applyBorder="1" applyProtection="1">
      <protection locked="0"/>
    </xf>
    <xf numFmtId="1" fontId="9" fillId="9" borderId="322" xfId="0" applyNumberFormat="1" applyFont="1" applyFill="1" applyBorder="1"/>
    <xf numFmtId="1" fontId="9" fillId="0" borderId="308" xfId="0" applyNumberFormat="1" applyFont="1" applyBorder="1" applyAlignment="1">
      <alignment horizontal="center" vertical="center"/>
    </xf>
    <xf numFmtId="1" fontId="9" fillId="0" borderId="330" xfId="0" applyNumberFormat="1" applyFont="1" applyBorder="1" applyAlignment="1" applyProtection="1">
      <alignment horizontal="center" vertical="center" wrapText="1"/>
      <protection hidden="1"/>
    </xf>
    <xf numFmtId="1" fontId="9" fillId="0" borderId="331" xfId="0" applyNumberFormat="1" applyFont="1" applyBorder="1" applyAlignment="1" applyProtection="1">
      <alignment horizontal="center" vertical="center" wrapText="1"/>
      <protection hidden="1"/>
    </xf>
    <xf numFmtId="1" fontId="9" fillId="0" borderId="330" xfId="0" applyNumberFormat="1" applyFont="1" applyBorder="1" applyAlignment="1" applyProtection="1">
      <alignment horizontal="center" vertical="center"/>
      <protection hidden="1"/>
    </xf>
    <xf numFmtId="1" fontId="9" fillId="0" borderId="325" xfId="0" applyNumberFormat="1" applyFont="1" applyBorder="1" applyAlignment="1" applyProtection="1">
      <alignment horizontal="center" vertical="center"/>
      <protection hidden="1"/>
    </xf>
    <xf numFmtId="1" fontId="9" fillId="0" borderId="316" xfId="0" applyNumberFormat="1" applyFont="1" applyBorder="1" applyAlignment="1" applyProtection="1">
      <alignment horizontal="center" vertical="center"/>
      <protection hidden="1"/>
    </xf>
    <xf numFmtId="1" fontId="9" fillId="0" borderId="306" xfId="0" applyNumberFormat="1" applyFont="1" applyBorder="1" applyAlignment="1" applyProtection="1">
      <alignment horizontal="center" vertical="center"/>
      <protection hidden="1"/>
    </xf>
    <xf numFmtId="1" fontId="9" fillId="0" borderId="316" xfId="0" applyNumberFormat="1" applyFont="1" applyBorder="1" applyAlignment="1" applyProtection="1">
      <alignment horizontal="left" vertical="center" wrapText="1"/>
      <protection hidden="1"/>
    </xf>
    <xf numFmtId="1" fontId="9" fillId="0" borderId="330" xfId="0" applyNumberFormat="1" applyFont="1" applyBorder="1" applyAlignment="1">
      <alignment horizontal="right" wrapText="1"/>
    </xf>
    <xf numFmtId="1" fontId="9" fillId="0" borderId="331" xfId="0" applyNumberFormat="1" applyFont="1" applyBorder="1" applyAlignment="1">
      <alignment horizontal="right" wrapText="1"/>
    </xf>
    <xf numFmtId="1" fontId="9" fillId="0" borderId="333" xfId="0" applyNumberFormat="1" applyFont="1" applyBorder="1"/>
    <xf numFmtId="1" fontId="9" fillId="0" borderId="334" xfId="0" applyNumberFormat="1" applyFont="1" applyBorder="1"/>
    <xf numFmtId="1" fontId="9" fillId="5" borderId="333" xfId="0" applyNumberFormat="1" applyFont="1" applyFill="1" applyBorder="1"/>
    <xf numFmtId="1" fontId="9" fillId="5" borderId="334" xfId="0" applyNumberFormat="1" applyFont="1" applyFill="1" applyBorder="1"/>
    <xf numFmtId="1" fontId="9" fillId="0" borderId="337" xfId="0" applyNumberFormat="1" applyFont="1" applyBorder="1" applyAlignment="1">
      <alignment horizontal="center" vertical="center" wrapText="1"/>
    </xf>
    <xf numFmtId="1" fontId="13" fillId="0" borderId="306" xfId="0" applyNumberFormat="1" applyFont="1" applyBorder="1" applyAlignment="1">
      <alignment horizontal="center" vertical="center" wrapText="1"/>
    </xf>
    <xf numFmtId="1" fontId="9" fillId="0" borderId="315" xfId="0" applyNumberFormat="1" applyFont="1" applyBorder="1" applyAlignment="1">
      <alignment wrapText="1"/>
    </xf>
    <xf numFmtId="1" fontId="9" fillId="0" borderId="337" xfId="0" applyNumberFormat="1" applyFont="1" applyBorder="1" applyAlignment="1">
      <alignment wrapText="1"/>
    </xf>
    <xf numFmtId="1" fontId="9" fillId="0" borderId="309" xfId="0" applyNumberFormat="1" applyFont="1" applyBorder="1" applyAlignment="1">
      <alignment wrapText="1"/>
    </xf>
    <xf numFmtId="1" fontId="9" fillId="0" borderId="305" xfId="0" applyNumberFormat="1" applyFont="1" applyBorder="1" applyAlignment="1">
      <alignment wrapText="1"/>
    </xf>
    <xf numFmtId="1" fontId="9" fillId="5" borderId="340" xfId="0" applyNumberFormat="1" applyFont="1" applyFill="1" applyBorder="1"/>
    <xf numFmtId="1" fontId="9" fillId="0" borderId="341" xfId="0" applyNumberFormat="1" applyFont="1" applyBorder="1" applyAlignment="1">
      <alignment horizontal="center" vertical="center" wrapText="1"/>
    </xf>
    <xf numFmtId="1" fontId="9" fillId="0" borderId="331" xfId="0" applyNumberFormat="1" applyFont="1" applyBorder="1" applyAlignment="1">
      <alignment horizontal="center" vertical="center" wrapText="1"/>
    </xf>
    <xf numFmtId="1" fontId="9" fillId="0" borderId="325" xfId="0" applyNumberFormat="1" applyFont="1" applyBorder="1" applyAlignment="1">
      <alignment horizontal="center" vertical="center"/>
    </xf>
    <xf numFmtId="1" fontId="9" fillId="8" borderId="343" xfId="0" applyNumberFormat="1" applyFont="1" applyFill="1" applyBorder="1" applyProtection="1">
      <protection locked="0"/>
    </xf>
    <xf numFmtId="1" fontId="13" fillId="0" borderId="234" xfId="0" applyNumberFormat="1" applyFont="1" applyBorder="1" applyAlignment="1">
      <alignment horizontal="left"/>
    </xf>
    <xf numFmtId="1" fontId="9" fillId="0" borderId="344" xfId="0" applyNumberFormat="1" applyFont="1" applyBorder="1"/>
    <xf numFmtId="1" fontId="9" fillId="7" borderId="335" xfId="0" applyNumberFormat="1" applyFont="1" applyFill="1" applyBorder="1" applyProtection="1">
      <protection locked="0"/>
    </xf>
    <xf numFmtId="1" fontId="9" fillId="7" borderId="336" xfId="0" applyNumberFormat="1" applyFont="1" applyFill="1" applyBorder="1" applyProtection="1">
      <protection locked="0"/>
    </xf>
    <xf numFmtId="1" fontId="9" fillId="7" borderId="339" xfId="0" applyNumberFormat="1" applyFont="1" applyFill="1" applyBorder="1" applyProtection="1">
      <protection locked="0"/>
    </xf>
    <xf numFmtId="1" fontId="7" fillId="3" borderId="334" xfId="0" applyNumberFormat="1" applyFont="1" applyFill="1" applyBorder="1"/>
    <xf numFmtId="1" fontId="13" fillId="0" borderId="314" xfId="0" applyNumberFormat="1" applyFont="1" applyBorder="1" applyAlignment="1">
      <alignment horizontal="center" vertical="center" wrapText="1"/>
    </xf>
    <xf numFmtId="1" fontId="9" fillId="0" borderId="330" xfId="0" applyNumberFormat="1" applyFont="1" applyBorder="1"/>
    <xf numFmtId="1" fontId="9" fillId="0" borderId="331" xfId="0" applyNumberFormat="1" applyFont="1" applyBorder="1"/>
    <xf numFmtId="1" fontId="9" fillId="0" borderId="336" xfId="0" applyNumberFormat="1" applyFont="1" applyBorder="1" applyAlignment="1">
      <alignment wrapText="1"/>
    </xf>
    <xf numFmtId="1" fontId="9" fillId="7" borderId="345" xfId="0" applyNumberFormat="1" applyFont="1" applyFill="1" applyBorder="1" applyProtection="1">
      <protection locked="0"/>
    </xf>
    <xf numFmtId="1" fontId="9" fillId="7" borderId="336" xfId="0" applyNumberFormat="1" applyFont="1" applyFill="1" applyBorder="1" applyAlignment="1" applyProtection="1">
      <alignment horizontal="center"/>
      <protection locked="0"/>
    </xf>
    <xf numFmtId="1" fontId="9" fillId="0" borderId="234" xfId="0" applyNumberFormat="1" applyFont="1" applyBorder="1" applyAlignment="1">
      <alignment wrapText="1"/>
    </xf>
    <xf numFmtId="1" fontId="12" fillId="0" borderId="249" xfId="0" applyNumberFormat="1" applyFont="1" applyBorder="1"/>
    <xf numFmtId="1" fontId="4" fillId="0" borderId="264" xfId="0" applyNumberFormat="1" applyFont="1" applyBorder="1"/>
    <xf numFmtId="1" fontId="9" fillId="3" borderId="264" xfId="0" applyNumberFormat="1" applyFont="1" applyFill="1" applyBorder="1" applyProtection="1">
      <protection hidden="1"/>
    </xf>
    <xf numFmtId="1" fontId="7" fillId="3" borderId="264" xfId="0" applyNumberFormat="1" applyFont="1" applyFill="1" applyBorder="1" applyProtection="1">
      <protection hidden="1"/>
    </xf>
    <xf numFmtId="1" fontId="7" fillId="5" borderId="334" xfId="0" applyNumberFormat="1" applyFont="1" applyFill="1" applyBorder="1"/>
    <xf numFmtId="1" fontId="9" fillId="3" borderId="234" xfId="0" applyNumberFormat="1" applyFont="1" applyFill="1" applyBorder="1" applyProtection="1">
      <protection hidden="1"/>
    </xf>
    <xf numFmtId="1" fontId="9" fillId="7" borderId="264" xfId="0" applyNumberFormat="1" applyFont="1" applyFill="1" applyBorder="1" applyProtection="1">
      <protection locked="0"/>
    </xf>
    <xf numFmtId="1" fontId="4" fillId="3" borderId="334" xfId="0" applyNumberFormat="1" applyFont="1" applyFill="1" applyBorder="1"/>
    <xf numFmtId="1" fontId="7" fillId="0" borderId="334" xfId="0" applyNumberFormat="1" applyFont="1" applyBorder="1"/>
    <xf numFmtId="1" fontId="9" fillId="0" borderId="337" xfId="0" applyNumberFormat="1" applyFont="1" applyBorder="1" applyAlignment="1">
      <alignment horizontal="center" vertical="center"/>
    </xf>
    <xf numFmtId="1" fontId="9" fillId="3" borderId="334" xfId="0" applyNumberFormat="1" applyFont="1" applyFill="1" applyBorder="1"/>
    <xf numFmtId="1" fontId="9" fillId="3" borderId="305" xfId="0" applyNumberFormat="1" applyFont="1" applyFill="1" applyBorder="1"/>
    <xf numFmtId="1" fontId="9" fillId="7" borderId="307" xfId="0" applyNumberFormat="1" applyFont="1" applyFill="1" applyBorder="1" applyProtection="1">
      <protection locked="0"/>
    </xf>
    <xf numFmtId="1" fontId="9" fillId="7" borderId="346" xfId="0" applyNumberFormat="1" applyFont="1" applyFill="1" applyBorder="1" applyProtection="1">
      <protection locked="0"/>
    </xf>
    <xf numFmtId="1" fontId="9" fillId="7" borderId="337" xfId="0" applyNumberFormat="1" applyFont="1" applyFill="1" applyBorder="1" applyProtection="1">
      <protection locked="0"/>
    </xf>
    <xf numFmtId="1" fontId="9" fillId="7" borderId="315" xfId="0" applyNumberFormat="1" applyFont="1" applyFill="1" applyBorder="1" applyProtection="1">
      <protection locked="0"/>
    </xf>
    <xf numFmtId="1" fontId="7" fillId="3" borderId="347" xfId="0" applyNumberFormat="1" applyFont="1" applyFill="1" applyBorder="1"/>
    <xf numFmtId="1" fontId="4" fillId="3" borderId="333" xfId="0" applyNumberFormat="1" applyFont="1" applyFill="1" applyBorder="1"/>
    <xf numFmtId="1" fontId="13" fillId="0" borderId="348" xfId="0" applyNumberFormat="1" applyFont="1" applyBorder="1" applyAlignment="1">
      <alignment horizontal="center" vertical="center" wrapText="1"/>
    </xf>
    <xf numFmtId="1" fontId="9" fillId="3" borderId="347" xfId="0" applyNumberFormat="1" applyFont="1" applyFill="1" applyBorder="1"/>
    <xf numFmtId="1" fontId="9" fillId="0" borderId="305" xfId="0" applyNumberFormat="1" applyFont="1" applyBorder="1"/>
    <xf numFmtId="1" fontId="9" fillId="0" borderId="337" xfId="0" applyNumberFormat="1" applyFont="1" applyBorder="1"/>
    <xf numFmtId="1" fontId="9" fillId="0" borderId="348" xfId="0" applyNumberFormat="1" applyFont="1" applyBorder="1"/>
    <xf numFmtId="1" fontId="14" fillId="0" borderId="349" xfId="0" applyNumberFormat="1" applyFont="1" applyBorder="1"/>
    <xf numFmtId="1" fontId="14" fillId="0" borderId="350" xfId="0" applyNumberFormat="1" applyFont="1" applyBorder="1"/>
    <xf numFmtId="1" fontId="14" fillId="0" borderId="351" xfId="0" applyNumberFormat="1" applyFont="1" applyBorder="1"/>
    <xf numFmtId="1" fontId="10" fillId="0" borderId="351" xfId="0" applyNumberFormat="1" applyFont="1" applyBorder="1"/>
    <xf numFmtId="1" fontId="9" fillId="0" borderId="322" xfId="0" applyNumberFormat="1" applyFont="1" applyBorder="1" applyAlignment="1">
      <alignment horizontal="left" wrapText="1"/>
    </xf>
    <xf numFmtId="1" fontId="9" fillId="0" borderId="313" xfId="0" applyNumberFormat="1" applyFont="1" applyBorder="1" applyAlignment="1">
      <alignment horizontal="center" vertical="center" wrapText="1"/>
    </xf>
    <xf numFmtId="1" fontId="9" fillId="0" borderId="305" xfId="0" applyNumberFormat="1" applyFont="1" applyBorder="1" applyAlignment="1">
      <alignment horizontal="center" vertical="center" wrapText="1"/>
    </xf>
    <xf numFmtId="1" fontId="9" fillId="0" borderId="313" xfId="0" applyNumberFormat="1" applyFont="1" applyBorder="1" applyAlignment="1">
      <alignment horizontal="left"/>
    </xf>
    <xf numFmtId="1" fontId="7" fillId="3" borderId="350" xfId="0" applyNumberFormat="1" applyFont="1" applyFill="1" applyBorder="1"/>
    <xf numFmtId="1" fontId="9" fillId="3" borderId="309" xfId="0" applyNumberFormat="1" applyFont="1" applyFill="1" applyBorder="1" applyAlignment="1">
      <alignment vertical="center"/>
    </xf>
    <xf numFmtId="1" fontId="9" fillId="3" borderId="308" xfId="0" applyNumberFormat="1" applyFont="1" applyFill="1" applyBorder="1" applyAlignment="1">
      <alignment vertical="center"/>
    </xf>
    <xf numFmtId="1" fontId="9" fillId="3" borderId="334" xfId="0" applyNumberFormat="1" applyFont="1" applyFill="1" applyBorder="1" applyAlignment="1">
      <alignment wrapText="1"/>
    </xf>
    <xf numFmtId="1" fontId="9" fillId="0" borderId="334" xfId="0" applyNumberFormat="1" applyFont="1" applyBorder="1" applyAlignment="1">
      <alignment wrapText="1"/>
    </xf>
    <xf numFmtId="1" fontId="9" fillId="0" borderId="330" xfId="0" applyNumberFormat="1" applyFont="1" applyBorder="1" applyAlignment="1">
      <alignment horizontal="center" vertical="center" wrapText="1"/>
    </xf>
    <xf numFmtId="1" fontId="9" fillId="0" borderId="332" xfId="0" applyNumberFormat="1" applyFont="1" applyBorder="1" applyAlignment="1">
      <alignment horizontal="center" vertical="center" wrapText="1"/>
    </xf>
    <xf numFmtId="1" fontId="13" fillId="0" borderId="328" xfId="0" applyNumberFormat="1" applyFont="1" applyBorder="1" applyAlignment="1">
      <alignment horizontal="center" vertical="center" wrapText="1"/>
    </xf>
    <xf numFmtId="1" fontId="13" fillId="0" borderId="332" xfId="0" applyNumberFormat="1" applyFont="1" applyBorder="1" applyAlignment="1">
      <alignment horizontal="center" vertical="center" wrapText="1"/>
    </xf>
    <xf numFmtId="1" fontId="9" fillId="9" borderId="305" xfId="0" applyNumberFormat="1" applyFont="1" applyFill="1" applyBorder="1"/>
    <xf numFmtId="1" fontId="13" fillId="0" borderId="307" xfId="0" applyNumberFormat="1" applyFont="1" applyBorder="1" applyAlignment="1">
      <alignment horizontal="center" vertical="center" wrapText="1"/>
    </xf>
    <xf numFmtId="1" fontId="13" fillId="0" borderId="330" xfId="0" applyNumberFormat="1" applyFont="1" applyBorder="1" applyAlignment="1">
      <alignment horizontal="center" vertical="center" wrapText="1"/>
    </xf>
    <xf numFmtId="1" fontId="13" fillId="0" borderId="308" xfId="0" applyNumberFormat="1" applyFont="1" applyBorder="1" applyAlignment="1">
      <alignment horizontal="center" vertical="center" wrapText="1"/>
    </xf>
    <xf numFmtId="1" fontId="13" fillId="0" borderId="305" xfId="0" applyNumberFormat="1" applyFont="1" applyBorder="1" applyAlignment="1">
      <alignment horizontal="center" vertical="center" wrapText="1"/>
    </xf>
    <xf numFmtId="1" fontId="13" fillId="0" borderId="313" xfId="0" applyNumberFormat="1" applyFont="1" applyBorder="1" applyAlignment="1">
      <alignment horizontal="center" vertical="center" wrapText="1"/>
    </xf>
    <xf numFmtId="1" fontId="13" fillId="9" borderId="305" xfId="0" applyNumberFormat="1" applyFont="1" applyFill="1" applyBorder="1"/>
    <xf numFmtId="1" fontId="9" fillId="3" borderId="350" xfId="0" applyNumberFormat="1" applyFont="1" applyFill="1" applyBorder="1" applyAlignment="1">
      <alignment wrapText="1"/>
    </xf>
    <xf numFmtId="1" fontId="9" fillId="0" borderId="350" xfId="0" applyNumberFormat="1" applyFont="1" applyBorder="1" applyAlignment="1">
      <alignment wrapText="1"/>
    </xf>
    <xf numFmtId="1" fontId="9" fillId="0" borderId="330" xfId="0" applyNumberFormat="1" applyFont="1" applyBorder="1" applyAlignment="1">
      <alignment horizontal="center" vertical="center"/>
    </xf>
    <xf numFmtId="1" fontId="9" fillId="3" borderId="306" xfId="1" applyNumberFormat="1" applyFont="1" applyFill="1" applyBorder="1"/>
    <xf numFmtId="1" fontId="9" fillId="3" borderId="307" xfId="1" applyNumberFormat="1" applyFont="1" applyFill="1" applyBorder="1"/>
    <xf numFmtId="1" fontId="9" fillId="3" borderId="356" xfId="1" applyNumberFormat="1" applyFont="1" applyFill="1" applyBorder="1"/>
    <xf numFmtId="1" fontId="9" fillId="0" borderId="357" xfId="0" applyNumberFormat="1" applyFont="1" applyBorder="1" applyAlignment="1">
      <alignment horizontal="center" vertical="center" wrapText="1"/>
    </xf>
    <xf numFmtId="1" fontId="4" fillId="5" borderId="333" xfId="0" applyNumberFormat="1" applyFont="1" applyFill="1" applyBorder="1"/>
    <xf numFmtId="1" fontId="9" fillId="5" borderId="350" xfId="0" applyNumberFormat="1" applyFont="1" applyFill="1" applyBorder="1"/>
    <xf numFmtId="1" fontId="9" fillId="0" borderId="358" xfId="0" applyNumberFormat="1" applyFont="1" applyBorder="1"/>
    <xf numFmtId="1" fontId="9" fillId="0" borderId="349" xfId="0" applyNumberFormat="1" applyFont="1" applyBorder="1"/>
    <xf numFmtId="1" fontId="9" fillId="0" borderId="359" xfId="0" applyNumberFormat="1" applyFont="1" applyBorder="1"/>
    <xf numFmtId="1" fontId="9" fillId="5" borderId="349" xfId="0" applyNumberFormat="1" applyFont="1" applyFill="1" applyBorder="1"/>
    <xf numFmtId="1" fontId="9" fillId="0" borderId="336" xfId="0" applyNumberFormat="1" applyFont="1" applyBorder="1" applyAlignment="1">
      <alignment horizontal="center" vertical="center" wrapText="1"/>
    </xf>
    <xf numFmtId="1" fontId="9" fillId="0" borderId="345" xfId="0" applyNumberFormat="1" applyFont="1" applyBorder="1" applyAlignment="1">
      <alignment horizontal="center" vertical="center" wrapText="1"/>
    </xf>
    <xf numFmtId="1" fontId="7" fillId="5" borderId="350" xfId="0" applyNumberFormat="1" applyFont="1" applyFill="1" applyBorder="1"/>
    <xf numFmtId="1" fontId="7" fillId="5" borderId="347" xfId="0" applyNumberFormat="1" applyFont="1" applyFill="1" applyBorder="1"/>
    <xf numFmtId="1" fontId="4" fillId="5" borderId="334" xfId="0" applyNumberFormat="1" applyFont="1" applyFill="1" applyBorder="1"/>
    <xf numFmtId="1" fontId="9" fillId="5" borderId="347" xfId="0" applyNumberFormat="1" applyFont="1" applyFill="1" applyBorder="1"/>
    <xf numFmtId="1" fontId="9" fillId="0" borderId="347" xfId="0" applyNumberFormat="1" applyFont="1" applyBorder="1"/>
    <xf numFmtId="1" fontId="9" fillId="0" borderId="350" xfId="0" applyNumberFormat="1" applyFont="1" applyBorder="1"/>
    <xf numFmtId="1" fontId="9" fillId="0" borderId="340" xfId="0" applyNumberFormat="1" applyFont="1" applyBorder="1"/>
    <xf numFmtId="1" fontId="7" fillId="0" borderId="333" xfId="0" applyNumberFormat="1" applyFont="1" applyBorder="1"/>
    <xf numFmtId="1" fontId="9" fillId="3" borderId="333" xfId="0" applyNumberFormat="1" applyFont="1" applyFill="1" applyBorder="1"/>
    <xf numFmtId="1" fontId="9" fillId="0" borderId="309" xfId="0" applyNumberFormat="1" applyFont="1" applyBorder="1" applyAlignment="1">
      <alignment horizontal="center" vertical="center" wrapText="1"/>
    </xf>
    <xf numFmtId="1" fontId="9" fillId="0" borderId="310" xfId="0" applyNumberFormat="1" applyFont="1" applyBorder="1" applyAlignment="1">
      <alignment horizontal="center" vertical="center" wrapText="1"/>
    </xf>
    <xf numFmtId="1" fontId="9" fillId="5" borderId="333" xfId="0" applyNumberFormat="1" applyFont="1" applyFill="1" applyBorder="1" applyAlignment="1">
      <alignment horizontal="center" vertical="center" wrapText="1"/>
    </xf>
    <xf numFmtId="1" fontId="9" fillId="5" borderId="334" xfId="0" applyNumberFormat="1" applyFont="1" applyFill="1" applyBorder="1" applyAlignment="1">
      <alignment horizontal="center" vertical="center" wrapText="1"/>
    </xf>
    <xf numFmtId="1" fontId="16" fillId="5" borderId="333" xfId="0" applyNumberFormat="1" applyFont="1" applyFill="1" applyBorder="1"/>
    <xf numFmtId="1" fontId="9" fillId="5" borderId="334" xfId="0" applyNumberFormat="1" applyFont="1" applyFill="1" applyBorder="1" applyProtection="1">
      <protection locked="0"/>
    </xf>
    <xf numFmtId="1" fontId="9" fillId="5" borderId="350" xfId="0" applyNumberFormat="1" applyFont="1" applyFill="1" applyBorder="1" applyProtection="1">
      <protection locked="0"/>
    </xf>
    <xf numFmtId="1" fontId="7" fillId="0" borderId="350" xfId="0" applyNumberFormat="1" applyFont="1" applyBorder="1"/>
    <xf numFmtId="1" fontId="9" fillId="3" borderId="350" xfId="0" applyNumberFormat="1" applyFont="1" applyFill="1" applyBorder="1"/>
    <xf numFmtId="1" fontId="9" fillId="5" borderId="347" xfId="0" applyNumberFormat="1" applyFont="1" applyFill="1" applyBorder="1" applyProtection="1">
      <protection locked="0"/>
    </xf>
    <xf numFmtId="1" fontId="4" fillId="0" borderId="334" xfId="0" applyNumberFormat="1" applyFont="1" applyBorder="1"/>
    <xf numFmtId="1" fontId="4" fillId="0" borderId="334" xfId="0" applyNumberFormat="1" applyFont="1" applyBorder="1" applyProtection="1">
      <protection locked="0"/>
    </xf>
    <xf numFmtId="1" fontId="4" fillId="4" borderId="334" xfId="0" applyNumberFormat="1" applyFont="1" applyFill="1" applyBorder="1" applyProtection="1">
      <protection locked="0"/>
    </xf>
    <xf numFmtId="1" fontId="4" fillId="6" borderId="334" xfId="0" applyNumberFormat="1" applyFont="1" applyFill="1" applyBorder="1" applyProtection="1">
      <protection locked="0"/>
    </xf>
    <xf numFmtId="1" fontId="9" fillId="5" borderId="351" xfId="0" applyNumberFormat="1" applyFont="1" applyFill="1" applyBorder="1"/>
    <xf numFmtId="1" fontId="9" fillId="0" borderId="351" xfId="0" applyNumberFormat="1" applyFont="1" applyBorder="1"/>
    <xf numFmtId="1" fontId="7" fillId="0" borderId="361" xfId="0" applyNumberFormat="1" applyFont="1" applyBorder="1"/>
    <xf numFmtId="1" fontId="7" fillId="0" borderId="362" xfId="0" applyNumberFormat="1" applyFont="1" applyBorder="1"/>
    <xf numFmtId="1" fontId="9" fillId="0" borderId="338" xfId="0" applyNumberFormat="1" applyFont="1" applyBorder="1"/>
    <xf numFmtId="1" fontId="9" fillId="0" borderId="335" xfId="0" applyNumberFormat="1" applyFont="1" applyBorder="1"/>
    <xf numFmtId="1" fontId="9" fillId="0" borderId="336" xfId="0" applyNumberFormat="1" applyFont="1" applyBorder="1"/>
    <xf numFmtId="1" fontId="9" fillId="0" borderId="336" xfId="0" applyNumberFormat="1" applyFont="1" applyBorder="1" applyAlignment="1" applyProtection="1">
      <alignment horizontal="center" vertical="center"/>
      <protection hidden="1"/>
    </xf>
    <xf numFmtId="1" fontId="9" fillId="0" borderId="363" xfId="0" applyNumberFormat="1" applyFont="1" applyBorder="1"/>
    <xf numFmtId="1" fontId="9" fillId="7" borderId="329" xfId="0" applyNumberFormat="1" applyFont="1" applyFill="1" applyBorder="1" applyProtection="1">
      <protection locked="0"/>
    </xf>
    <xf numFmtId="1" fontId="9" fillId="7" borderId="341" xfId="0" applyNumberFormat="1" applyFont="1" applyFill="1" applyBorder="1" applyProtection="1">
      <protection locked="0"/>
    </xf>
    <xf numFmtId="1" fontId="9" fillId="7" borderId="324" xfId="0" applyNumberFormat="1" applyFont="1" applyFill="1" applyBorder="1" applyProtection="1">
      <protection locked="0"/>
    </xf>
    <xf numFmtId="1" fontId="7" fillId="3" borderId="364" xfId="0" applyNumberFormat="1" applyFont="1" applyFill="1" applyBorder="1"/>
    <xf numFmtId="1" fontId="9" fillId="0" borderId="364" xfId="0" applyNumberFormat="1" applyFont="1" applyBorder="1"/>
    <xf numFmtId="1" fontId="9" fillId="5" borderId="364" xfId="0" applyNumberFormat="1" applyFont="1" applyFill="1" applyBorder="1"/>
    <xf numFmtId="1" fontId="9" fillId="5" borderId="373" xfId="0" applyNumberFormat="1" applyFont="1" applyFill="1" applyBorder="1"/>
    <xf numFmtId="1" fontId="9" fillId="5" borderId="375" xfId="0" applyNumberFormat="1" applyFont="1" applyFill="1" applyBorder="1"/>
    <xf numFmtId="1" fontId="9" fillId="0" borderId="376" xfId="0" applyNumberFormat="1" applyFont="1" applyBorder="1" applyAlignment="1">
      <alignment horizontal="center" vertical="center" wrapText="1"/>
    </xf>
    <xf numFmtId="1" fontId="9" fillId="0" borderId="377" xfId="0" applyNumberFormat="1" applyFont="1" applyBorder="1" applyAlignment="1">
      <alignment horizontal="center" vertical="center" wrapText="1"/>
    </xf>
    <xf numFmtId="1" fontId="9" fillId="0" borderId="374" xfId="0" applyNumberFormat="1" applyFont="1" applyBorder="1" applyAlignment="1">
      <alignment horizontal="center" vertical="center"/>
    </xf>
    <xf numFmtId="1" fontId="9" fillId="0" borderId="378" xfId="0" applyNumberFormat="1" applyFont="1" applyBorder="1" applyAlignment="1">
      <alignment horizontal="center" vertical="center" wrapText="1"/>
    </xf>
    <xf numFmtId="1" fontId="9" fillId="0" borderId="379" xfId="0" applyNumberFormat="1" applyFont="1" applyBorder="1" applyAlignment="1">
      <alignment horizontal="center" vertical="center" wrapText="1"/>
    </xf>
    <xf numFmtId="1" fontId="13" fillId="0" borderId="380" xfId="0" applyNumberFormat="1" applyFont="1" applyBorder="1" applyAlignment="1">
      <alignment horizontal="center" vertical="center" wrapText="1"/>
    </xf>
    <xf numFmtId="1" fontId="9" fillId="0" borderId="372" xfId="0" applyNumberFormat="1" applyFont="1" applyBorder="1"/>
    <xf numFmtId="1" fontId="9" fillId="0" borderId="382" xfId="0" applyNumberFormat="1" applyFont="1" applyBorder="1"/>
    <xf numFmtId="1" fontId="9" fillId="0" borderId="366" xfId="0" applyNumberFormat="1" applyFont="1" applyBorder="1" applyAlignment="1">
      <alignment wrapText="1"/>
    </xf>
    <xf numFmtId="1" fontId="9" fillId="7" borderId="372" xfId="0" applyNumberFormat="1" applyFont="1" applyFill="1" applyBorder="1" applyProtection="1">
      <protection locked="0"/>
    </xf>
    <xf numFmtId="1" fontId="9" fillId="7" borderId="383" xfId="0" applyNumberFormat="1" applyFont="1" applyFill="1" applyBorder="1" applyProtection="1">
      <protection locked="0"/>
    </xf>
    <xf numFmtId="1" fontId="9" fillId="7" borderId="384" xfId="0" applyNumberFormat="1" applyFont="1" applyFill="1" applyBorder="1" applyProtection="1">
      <protection locked="0"/>
    </xf>
    <xf numFmtId="1" fontId="9" fillId="7" borderId="366" xfId="0" applyNumberFormat="1" applyFont="1" applyFill="1" applyBorder="1" applyAlignment="1" applyProtection="1">
      <alignment horizontal="center"/>
      <protection locked="0"/>
    </xf>
    <xf numFmtId="1" fontId="9" fillId="7" borderId="366" xfId="0" applyNumberFormat="1" applyFont="1" applyFill="1" applyBorder="1" applyProtection="1">
      <protection locked="0"/>
    </xf>
    <xf numFmtId="1" fontId="7" fillId="5" borderId="364" xfId="0" applyNumberFormat="1" applyFont="1" applyFill="1" applyBorder="1"/>
    <xf numFmtId="1" fontId="9" fillId="0" borderId="376" xfId="0" applyNumberFormat="1" applyFont="1" applyBorder="1" applyAlignment="1">
      <alignment horizontal="center" vertical="center"/>
    </xf>
    <xf numFmtId="1" fontId="9" fillId="0" borderId="377" xfId="0" applyNumberFormat="1" applyFont="1" applyBorder="1" applyAlignment="1">
      <alignment horizontal="center" vertical="center"/>
    </xf>
    <xf numFmtId="1" fontId="9" fillId="0" borderId="374" xfId="0" applyNumberFormat="1" applyFont="1" applyBorder="1" applyAlignment="1">
      <alignment horizontal="center" vertical="center" wrapText="1"/>
    </xf>
    <xf numFmtId="1" fontId="9" fillId="0" borderId="51" xfId="0" applyNumberFormat="1" applyFont="1" applyBorder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208" xfId="0" applyNumberFormat="1" applyFont="1" applyBorder="1" applyAlignment="1">
      <alignment horizontal="center" vertical="center" wrapText="1"/>
    </xf>
    <xf numFmtId="1" fontId="4" fillId="3" borderId="364" xfId="0" applyNumberFormat="1" applyFont="1" applyFill="1" applyBorder="1"/>
    <xf numFmtId="1" fontId="7" fillId="0" borderId="364" xfId="0" applyNumberFormat="1" applyFont="1" applyBorder="1"/>
    <xf numFmtId="1" fontId="9" fillId="0" borderId="379" xfId="0" applyNumberFormat="1" applyFont="1" applyBorder="1" applyAlignment="1">
      <alignment horizontal="center" vertical="center"/>
    </xf>
    <xf numFmtId="1" fontId="9" fillId="3" borderId="364" xfId="0" applyNumberFormat="1" applyFont="1" applyFill="1" applyBorder="1"/>
    <xf numFmtId="1" fontId="9" fillId="3" borderId="367" xfId="0" applyNumberFormat="1" applyFont="1" applyFill="1" applyBorder="1"/>
    <xf numFmtId="1" fontId="9" fillId="7" borderId="376" xfId="0" applyNumberFormat="1" applyFont="1" applyFill="1" applyBorder="1" applyProtection="1">
      <protection locked="0"/>
    </xf>
    <xf numFmtId="1" fontId="7" fillId="3" borderId="385" xfId="0" applyNumberFormat="1" applyFont="1" applyFill="1" applyBorder="1"/>
    <xf numFmtId="1" fontId="4" fillId="3" borderId="373" xfId="0" applyNumberFormat="1" applyFont="1" applyFill="1" applyBorder="1"/>
    <xf numFmtId="1" fontId="13" fillId="0" borderId="386" xfId="0" applyNumberFormat="1" applyFont="1" applyBorder="1" applyAlignment="1">
      <alignment horizontal="center" vertical="center" wrapText="1"/>
    </xf>
    <xf numFmtId="1" fontId="9" fillId="3" borderId="385" xfId="0" applyNumberFormat="1" applyFont="1" applyFill="1" applyBorder="1"/>
    <xf numFmtId="1" fontId="9" fillId="0" borderId="386" xfId="0" applyNumberFormat="1" applyFont="1" applyBorder="1"/>
    <xf numFmtId="1" fontId="14" fillId="0" borderId="387" xfId="0" applyNumberFormat="1" applyFont="1" applyBorder="1"/>
    <xf numFmtId="1" fontId="14" fillId="0" borderId="388" xfId="0" applyNumberFormat="1" applyFont="1" applyBorder="1"/>
    <xf numFmtId="1" fontId="14" fillId="0" borderId="389" xfId="0" applyNumberFormat="1" applyFont="1" applyBorder="1"/>
    <xf numFmtId="1" fontId="10" fillId="0" borderId="389" xfId="0" applyNumberFormat="1" applyFont="1" applyBorder="1"/>
    <xf numFmtId="1" fontId="7" fillId="3" borderId="388" xfId="0" applyNumberFormat="1" applyFont="1" applyFill="1" applyBorder="1"/>
    <xf numFmtId="1" fontId="9" fillId="3" borderId="364" xfId="0" applyNumberFormat="1" applyFont="1" applyFill="1" applyBorder="1" applyAlignment="1">
      <alignment wrapText="1"/>
    </xf>
    <xf numFmtId="1" fontId="9" fillId="0" borderId="364" xfId="0" applyNumberFormat="1" applyFont="1" applyBorder="1" applyAlignment="1">
      <alignment wrapText="1"/>
    </xf>
    <xf numFmtId="1" fontId="9" fillId="0" borderId="395" xfId="0" applyNumberFormat="1" applyFont="1" applyBorder="1" applyAlignment="1">
      <alignment horizontal="center" vertical="center" wrapText="1"/>
    </xf>
    <xf numFmtId="1" fontId="9" fillId="0" borderId="386" xfId="0" applyNumberFormat="1" applyFont="1" applyBorder="1" applyAlignment="1">
      <alignment horizontal="center" vertical="center" wrapText="1"/>
    </xf>
    <xf numFmtId="1" fontId="9" fillId="0" borderId="391" xfId="0" applyNumberFormat="1" applyFont="1" applyBorder="1" applyAlignment="1">
      <alignment horizontal="center" vertical="center" wrapText="1"/>
    </xf>
    <xf numFmtId="1" fontId="13" fillId="0" borderId="396" xfId="0" applyNumberFormat="1" applyFont="1" applyBorder="1" applyAlignment="1">
      <alignment horizontal="center" vertical="center" wrapText="1"/>
    </xf>
    <xf numFmtId="1" fontId="13" fillId="0" borderId="391" xfId="0" applyNumberFormat="1" applyFont="1" applyBorder="1" applyAlignment="1">
      <alignment horizontal="center" vertical="center" wrapText="1"/>
    </xf>
    <xf numFmtId="1" fontId="9" fillId="0" borderId="390" xfId="0" applyNumberFormat="1" applyFont="1" applyBorder="1" applyAlignment="1">
      <alignment horizontal="center" vertical="center" wrapText="1"/>
    </xf>
    <xf numFmtId="1" fontId="13" fillId="0" borderId="403" xfId="0" applyNumberFormat="1" applyFont="1" applyBorder="1" applyAlignment="1">
      <alignment horizontal="center" vertical="center" wrapText="1"/>
    </xf>
    <xf numFmtId="1" fontId="13" fillId="0" borderId="401" xfId="0" applyNumberFormat="1" applyFont="1" applyBorder="1" applyAlignment="1">
      <alignment horizontal="center" vertical="center" wrapText="1"/>
    </xf>
    <xf numFmtId="1" fontId="9" fillId="3" borderId="404" xfId="0" applyNumberFormat="1" applyFont="1" applyFill="1" applyBorder="1" applyAlignment="1">
      <alignment wrapText="1"/>
    </xf>
    <xf numFmtId="1" fontId="9" fillId="0" borderId="404" xfId="0" applyNumberFormat="1" applyFont="1" applyBorder="1" applyAlignment="1">
      <alignment wrapText="1"/>
    </xf>
    <xf numFmtId="1" fontId="4" fillId="3" borderId="405" xfId="0" applyNumberFormat="1" applyFont="1" applyFill="1" applyBorder="1"/>
    <xf numFmtId="1" fontId="9" fillId="0" borderId="412" xfId="0" applyNumberFormat="1" applyFont="1" applyBorder="1" applyAlignment="1">
      <alignment horizontal="center" vertical="center"/>
    </xf>
    <xf numFmtId="1" fontId="9" fillId="0" borderId="411" xfId="0" applyNumberFormat="1" applyFont="1" applyBorder="1" applyAlignment="1">
      <alignment horizontal="center" vertical="center" wrapText="1"/>
    </xf>
    <xf numFmtId="1" fontId="9" fillId="3" borderId="413" xfId="1" applyNumberFormat="1" applyFont="1" applyFill="1" applyBorder="1"/>
    <xf numFmtId="1" fontId="9" fillId="7" borderId="411" xfId="0" applyNumberFormat="1" applyFont="1" applyFill="1" applyBorder="1" applyProtection="1">
      <protection locked="0"/>
    </xf>
    <xf numFmtId="1" fontId="9" fillId="3" borderId="405" xfId="0" applyNumberFormat="1" applyFont="1" applyFill="1" applyBorder="1"/>
    <xf numFmtId="1" fontId="4" fillId="3" borderId="414" xfId="0" applyNumberFormat="1" applyFont="1" applyFill="1" applyBorder="1"/>
    <xf numFmtId="1" fontId="9" fillId="0" borderId="412" xfId="0" applyNumberFormat="1" applyFont="1" applyBorder="1" applyAlignment="1">
      <alignment horizontal="center" vertical="center" wrapText="1"/>
    </xf>
    <xf numFmtId="1" fontId="9" fillId="0" borderId="415" xfId="0" applyNumberFormat="1" applyFont="1" applyBorder="1" applyAlignment="1">
      <alignment horizontal="center" vertical="center" wrapText="1"/>
    </xf>
    <xf numFmtId="1" fontId="9" fillId="5" borderId="405" xfId="0" applyNumberFormat="1" applyFont="1" applyFill="1" applyBorder="1"/>
    <xf numFmtId="1" fontId="4" fillId="5" borderId="414" xfId="0" applyNumberFormat="1" applyFont="1" applyFill="1" applyBorder="1"/>
    <xf numFmtId="1" fontId="9" fillId="0" borderId="411" xfId="0" applyNumberFormat="1" applyFont="1" applyBorder="1"/>
    <xf numFmtId="1" fontId="9" fillId="5" borderId="404" xfId="0" applyNumberFormat="1" applyFont="1" applyFill="1" applyBorder="1"/>
    <xf numFmtId="1" fontId="9" fillId="0" borderId="416" xfId="0" applyNumberFormat="1" applyFont="1" applyBorder="1"/>
    <xf numFmtId="1" fontId="9" fillId="0" borderId="417" xfId="0" applyNumberFormat="1" applyFont="1" applyBorder="1"/>
    <xf numFmtId="1" fontId="9" fillId="0" borderId="418" xfId="0" applyNumberFormat="1" applyFont="1" applyBorder="1"/>
    <xf numFmtId="1" fontId="9" fillId="5" borderId="417" xfId="0" applyNumberFormat="1" applyFont="1" applyFill="1" applyBorder="1"/>
    <xf numFmtId="1" fontId="7" fillId="5" borderId="405" xfId="0" applyNumberFormat="1" applyFont="1" applyFill="1" applyBorder="1"/>
    <xf numFmtId="1" fontId="9" fillId="0" borderId="407" xfId="0" applyNumberFormat="1" applyFont="1" applyBorder="1" applyAlignment="1">
      <alignment horizontal="center" vertical="center" wrapText="1"/>
    </xf>
    <xf numFmtId="1" fontId="9" fillId="0" borderId="420" xfId="0" applyNumberFormat="1" applyFont="1" applyBorder="1" applyAlignment="1">
      <alignment horizontal="center" vertical="center" wrapText="1"/>
    </xf>
    <xf numFmtId="1" fontId="7" fillId="5" borderId="404" xfId="0" applyNumberFormat="1" applyFont="1" applyFill="1" applyBorder="1"/>
    <xf numFmtId="1" fontId="7" fillId="5" borderId="422" xfId="0" applyNumberFormat="1" applyFont="1" applyFill="1" applyBorder="1"/>
    <xf numFmtId="1" fontId="4" fillId="5" borderId="405" xfId="0" applyNumberFormat="1" applyFont="1" applyFill="1" applyBorder="1"/>
    <xf numFmtId="1" fontId="9" fillId="5" borderId="422" xfId="0" applyNumberFormat="1" applyFont="1" applyFill="1" applyBorder="1"/>
    <xf numFmtId="1" fontId="9" fillId="0" borderId="422" xfId="0" applyNumberFormat="1" applyFont="1" applyBorder="1"/>
    <xf numFmtId="1" fontId="9" fillId="0" borderId="405" xfId="0" applyNumberFormat="1" applyFont="1" applyBorder="1"/>
    <xf numFmtId="1" fontId="9" fillId="0" borderId="404" xfId="0" applyNumberFormat="1" applyFont="1" applyBorder="1"/>
    <xf numFmtId="1" fontId="7" fillId="0" borderId="405" xfId="0" applyNumberFormat="1" applyFont="1" applyBorder="1"/>
    <xf numFmtId="1" fontId="9" fillId="0" borderId="423" xfId="0" applyNumberFormat="1" applyFont="1" applyBorder="1"/>
    <xf numFmtId="1" fontId="9" fillId="0" borderId="414" xfId="0" applyNumberFormat="1" applyFont="1" applyBorder="1"/>
    <xf numFmtId="1" fontId="7" fillId="3" borderId="405" xfId="0" applyNumberFormat="1" applyFont="1" applyFill="1" applyBorder="1"/>
    <xf numFmtId="1" fontId="7" fillId="0" borderId="414" xfId="0" applyNumberFormat="1" applyFont="1" applyBorder="1"/>
    <xf numFmtId="1" fontId="9" fillId="5" borderId="414" xfId="0" applyNumberFormat="1" applyFont="1" applyFill="1" applyBorder="1"/>
    <xf numFmtId="1" fontId="9" fillId="3" borderId="414" xfId="0" applyNumberFormat="1" applyFont="1" applyFill="1" applyBorder="1"/>
    <xf numFmtId="1" fontId="9" fillId="0" borderId="410" xfId="0" applyNumberFormat="1" applyFont="1" applyBorder="1" applyAlignment="1">
      <alignment horizontal="center" vertical="center" wrapText="1"/>
    </xf>
    <xf numFmtId="1" fontId="9" fillId="5" borderId="414" xfId="0" applyNumberFormat="1" applyFont="1" applyFill="1" applyBorder="1" applyAlignment="1">
      <alignment horizontal="center" vertical="center" wrapText="1"/>
    </xf>
    <xf numFmtId="1" fontId="9" fillId="5" borderId="405" xfId="0" applyNumberFormat="1" applyFont="1" applyFill="1" applyBorder="1" applyAlignment="1">
      <alignment horizontal="center" vertical="center" wrapText="1"/>
    </xf>
    <xf numFmtId="1" fontId="16" fillId="5" borderId="424" xfId="0" applyNumberFormat="1" applyFont="1" applyFill="1" applyBorder="1"/>
    <xf numFmtId="1" fontId="9" fillId="5" borderId="425" xfId="0" applyNumberFormat="1" applyFont="1" applyFill="1" applyBorder="1"/>
    <xf numFmtId="1" fontId="9" fillId="5" borderId="425" xfId="0" applyNumberFormat="1" applyFont="1" applyFill="1" applyBorder="1" applyProtection="1">
      <protection locked="0"/>
    </xf>
    <xf numFmtId="1" fontId="9" fillId="5" borderId="424" xfId="0" applyNumberFormat="1" applyFont="1" applyFill="1" applyBorder="1"/>
    <xf numFmtId="1" fontId="7" fillId="5" borderId="425" xfId="0" applyNumberFormat="1" applyFont="1" applyFill="1" applyBorder="1"/>
    <xf numFmtId="1" fontId="7" fillId="0" borderId="425" xfId="0" applyNumberFormat="1" applyFont="1" applyBorder="1"/>
    <xf numFmtId="1" fontId="9" fillId="3" borderId="425" xfId="0" applyNumberFormat="1" applyFont="1" applyFill="1" applyBorder="1"/>
    <xf numFmtId="1" fontId="9" fillId="0" borderId="425" xfId="0" applyNumberFormat="1" applyFont="1" applyBorder="1"/>
    <xf numFmtId="1" fontId="9" fillId="5" borderId="404" xfId="0" applyNumberFormat="1" applyFont="1" applyFill="1" applyBorder="1" applyProtection="1">
      <protection locked="0"/>
    </xf>
    <xf numFmtId="1" fontId="7" fillId="0" borderId="404" xfId="0" applyNumberFormat="1" applyFont="1" applyBorder="1"/>
    <xf numFmtId="1" fontId="9" fillId="3" borderId="404" xfId="0" applyNumberFormat="1" applyFont="1" applyFill="1" applyBorder="1"/>
    <xf numFmtId="1" fontId="9" fillId="5" borderId="426" xfId="0" applyNumberFormat="1" applyFont="1" applyFill="1" applyBorder="1" applyProtection="1">
      <protection locked="0"/>
    </xf>
    <xf numFmtId="1" fontId="9" fillId="0" borderId="428" xfId="0" applyNumberFormat="1" applyFont="1" applyBorder="1" applyAlignment="1">
      <alignment horizontal="right"/>
    </xf>
    <xf numFmtId="1" fontId="9" fillId="0" borderId="429" xfId="0" applyNumberFormat="1" applyFont="1" applyBorder="1" applyAlignment="1">
      <alignment horizontal="right"/>
    </xf>
    <xf numFmtId="1" fontId="9" fillId="0" borderId="430" xfId="0" applyNumberFormat="1" applyFont="1" applyBorder="1" applyAlignment="1">
      <alignment horizontal="right"/>
    </xf>
    <xf numFmtId="1" fontId="9" fillId="0" borderId="431" xfId="0" applyNumberFormat="1" applyFont="1" applyBorder="1" applyAlignment="1">
      <alignment horizontal="right"/>
    </xf>
    <xf numFmtId="1" fontId="9" fillId="0" borderId="432" xfId="0" applyNumberFormat="1" applyFont="1" applyBorder="1" applyAlignment="1">
      <alignment horizontal="right"/>
    </xf>
    <xf numFmtId="1" fontId="9" fillId="5" borderId="426" xfId="0" applyNumberFormat="1" applyFont="1" applyFill="1" applyBorder="1"/>
    <xf numFmtId="1" fontId="9" fillId="0" borderId="428" xfId="0" applyNumberFormat="1" applyFont="1" applyBorder="1" applyAlignment="1">
      <alignment horizontal="center" vertical="center" wrapText="1"/>
    </xf>
    <xf numFmtId="1" fontId="9" fillId="0" borderId="429" xfId="0" applyNumberFormat="1" applyFont="1" applyBorder="1" applyAlignment="1">
      <alignment horizontal="center" vertical="center" wrapText="1"/>
    </xf>
    <xf numFmtId="1" fontId="9" fillId="0" borderId="430" xfId="0" applyNumberFormat="1" applyFont="1" applyBorder="1" applyAlignment="1">
      <alignment horizontal="center" vertical="center" wrapText="1"/>
    </xf>
    <xf numFmtId="1" fontId="9" fillId="0" borderId="436" xfId="0" applyNumberFormat="1" applyFont="1" applyBorder="1" applyAlignment="1">
      <alignment horizontal="center" vertical="center" wrapText="1"/>
    </xf>
    <xf numFmtId="1" fontId="9" fillId="0" borderId="437" xfId="0" applyNumberFormat="1" applyFont="1" applyBorder="1" applyAlignment="1">
      <alignment horizontal="center" vertical="center" wrapText="1"/>
    </xf>
    <xf numFmtId="1" fontId="9" fillId="0" borderId="438" xfId="0" applyNumberFormat="1" applyFont="1" applyBorder="1"/>
    <xf numFmtId="1" fontId="9" fillId="0" borderId="426" xfId="0" applyNumberFormat="1" applyFont="1" applyBorder="1"/>
    <xf numFmtId="1" fontId="4" fillId="3" borderId="425" xfId="0" applyNumberFormat="1" applyFont="1" applyFill="1" applyBorder="1"/>
    <xf numFmtId="1" fontId="9" fillId="0" borderId="424" xfId="0" applyNumberFormat="1" applyFont="1" applyBorder="1"/>
    <xf numFmtId="1" fontId="4" fillId="0" borderId="425" xfId="0" applyNumberFormat="1" applyFont="1" applyBorder="1"/>
    <xf numFmtId="1" fontId="4" fillId="0" borderId="425" xfId="0" applyNumberFormat="1" applyFont="1" applyBorder="1" applyProtection="1">
      <protection locked="0"/>
    </xf>
    <xf numFmtId="1" fontId="4" fillId="4" borderId="425" xfId="0" applyNumberFormat="1" applyFont="1" applyFill="1" applyBorder="1" applyProtection="1">
      <protection locked="0"/>
    </xf>
    <xf numFmtId="1" fontId="4" fillId="6" borderId="425" xfId="0" applyNumberFormat="1" applyFont="1" applyFill="1" applyBorder="1" applyProtection="1">
      <protection locked="0"/>
    </xf>
    <xf numFmtId="1" fontId="4" fillId="3" borderId="424" xfId="0" applyNumberFormat="1" applyFont="1" applyFill="1" applyBorder="1"/>
    <xf numFmtId="1" fontId="4" fillId="5" borderId="425" xfId="0" applyNumberFormat="1" applyFont="1" applyFill="1" applyBorder="1"/>
    <xf numFmtId="1" fontId="9" fillId="5" borderId="439" xfId="0" applyNumberFormat="1" applyFont="1" applyFill="1" applyBorder="1"/>
    <xf numFmtId="1" fontId="9" fillId="0" borderId="439" xfId="0" applyNumberFormat="1" applyFont="1" applyBorder="1"/>
    <xf numFmtId="1" fontId="7" fillId="0" borderId="440" xfId="0" applyNumberFormat="1" applyFont="1" applyBorder="1"/>
    <xf numFmtId="1" fontId="7" fillId="0" borderId="441" xfId="0" applyNumberFormat="1" applyFont="1" applyBorder="1"/>
    <xf numFmtId="1" fontId="9" fillId="0" borderId="428" xfId="0" applyNumberFormat="1" applyFont="1" applyBorder="1" applyAlignment="1">
      <alignment horizontal="center" vertical="center"/>
    </xf>
    <xf numFmtId="1" fontId="9" fillId="0" borderId="429" xfId="0" applyNumberFormat="1" applyFont="1" applyBorder="1" applyAlignment="1">
      <alignment horizontal="center" vertical="center"/>
    </xf>
    <xf numFmtId="1" fontId="9" fillId="0" borderId="428" xfId="0" applyNumberFormat="1" applyFont="1" applyBorder="1" applyAlignment="1">
      <alignment wrapText="1"/>
    </xf>
    <xf numFmtId="1" fontId="9" fillId="0" borderId="429" xfId="0" applyNumberFormat="1" applyFont="1" applyBorder="1" applyAlignment="1">
      <alignment wrapText="1"/>
    </xf>
    <xf numFmtId="1" fontId="9" fillId="7" borderId="428" xfId="0" applyNumberFormat="1" applyFont="1" applyFill="1" applyBorder="1" applyProtection="1">
      <protection locked="0"/>
    </xf>
    <xf numFmtId="1" fontId="9" fillId="7" borderId="442" xfId="0" applyNumberFormat="1" applyFont="1" applyFill="1" applyBorder="1" applyProtection="1">
      <protection locked="0"/>
    </xf>
    <xf numFmtId="1" fontId="9" fillId="7" borderId="430" xfId="0" applyNumberFormat="1" applyFont="1" applyFill="1" applyBorder="1" applyProtection="1">
      <protection locked="0"/>
    </xf>
    <xf numFmtId="1" fontId="9" fillId="7" borderId="444" xfId="0" applyNumberFormat="1" applyFont="1" applyFill="1" applyBorder="1" applyProtection="1">
      <protection locked="0"/>
    </xf>
    <xf numFmtId="1" fontId="9" fillId="0" borderId="430" xfId="0" applyNumberFormat="1" applyFont="1" applyBorder="1" applyAlignment="1">
      <alignment wrapText="1"/>
    </xf>
    <xf numFmtId="1" fontId="9" fillId="7" borderId="431" xfId="0" applyNumberFormat="1" applyFont="1" applyFill="1" applyBorder="1" applyProtection="1">
      <protection locked="0"/>
    </xf>
    <xf numFmtId="1" fontId="9" fillId="7" borderId="427" xfId="0" applyNumberFormat="1" applyFont="1" applyFill="1" applyBorder="1" applyProtection="1">
      <protection locked="0"/>
    </xf>
    <xf numFmtId="1" fontId="9" fillId="0" borderId="428" xfId="0" applyNumberFormat="1" applyFont="1" applyBorder="1"/>
    <xf numFmtId="1" fontId="9" fillId="0" borderId="429" xfId="0" applyNumberFormat="1" applyFont="1" applyBorder="1"/>
    <xf numFmtId="1" fontId="9" fillId="0" borderId="430" xfId="0" applyNumberFormat="1" applyFont="1" applyBorder="1"/>
    <xf numFmtId="1" fontId="9" fillId="9" borderId="428" xfId="0" applyNumberFormat="1" applyFont="1" applyFill="1" applyBorder="1"/>
    <xf numFmtId="1" fontId="9" fillId="9" borderId="430" xfId="0" applyNumberFormat="1" applyFont="1" applyFill="1" applyBorder="1"/>
    <xf numFmtId="1" fontId="9" fillId="0" borderId="436" xfId="0" applyNumberFormat="1" applyFont="1" applyBorder="1" applyAlignment="1">
      <alignment horizontal="center" vertical="center"/>
    </xf>
    <xf numFmtId="1" fontId="21" fillId="0" borderId="432" xfId="0" applyNumberFormat="1" applyFont="1" applyBorder="1" applyAlignment="1">
      <alignment horizontal="center" vertical="center" wrapText="1"/>
    </xf>
    <xf numFmtId="1" fontId="21" fillId="0" borderId="436" xfId="0" applyNumberFormat="1" applyFont="1" applyBorder="1" applyAlignment="1">
      <alignment horizontal="center" vertical="center" wrapText="1"/>
    </xf>
    <xf numFmtId="1" fontId="21" fillId="0" borderId="430" xfId="0" applyNumberFormat="1" applyFont="1" applyBorder="1" applyAlignment="1">
      <alignment horizontal="center" vertical="center" wrapText="1"/>
    </xf>
    <xf numFmtId="1" fontId="9" fillId="0" borderId="445" xfId="0" applyNumberFormat="1" applyFont="1" applyBorder="1"/>
    <xf numFmtId="1" fontId="9" fillId="0" borderId="447" xfId="0" applyNumberFormat="1" applyFont="1" applyBorder="1"/>
    <xf numFmtId="1" fontId="9" fillId="0" borderId="448" xfId="0" applyNumberFormat="1" applyFont="1" applyBorder="1"/>
    <xf numFmtId="1" fontId="9" fillId="0" borderId="436" xfId="0" applyNumberFormat="1" applyFont="1" applyBorder="1" applyAlignment="1">
      <alignment wrapText="1"/>
    </xf>
    <xf numFmtId="1" fontId="9" fillId="7" borderId="432" xfId="0" applyNumberFormat="1" applyFont="1" applyFill="1" applyBorder="1" applyProtection="1">
      <protection locked="0"/>
    </xf>
    <xf numFmtId="1" fontId="9" fillId="7" borderId="436" xfId="0" applyNumberFormat="1" applyFont="1" applyFill="1" applyBorder="1" applyProtection="1">
      <protection locked="0"/>
    </xf>
    <xf numFmtId="1" fontId="9" fillId="7" borderId="449" xfId="0" applyNumberFormat="1" applyFont="1" applyFill="1" applyBorder="1" applyProtection="1">
      <protection locked="0"/>
    </xf>
    <xf numFmtId="1" fontId="9" fillId="9" borderId="444" xfId="0" applyNumberFormat="1" applyFont="1" applyFill="1" applyBorder="1"/>
    <xf numFmtId="1" fontId="9" fillId="0" borderId="430" xfId="0" applyNumberFormat="1" applyFont="1" applyBorder="1" applyAlignment="1">
      <alignment horizontal="center" vertical="center"/>
    </xf>
    <xf numFmtId="1" fontId="9" fillId="0" borderId="449" xfId="0" applyNumberFormat="1" applyFont="1" applyBorder="1" applyAlignment="1" applyProtection="1">
      <alignment horizontal="center" vertical="center" wrapText="1"/>
      <protection hidden="1"/>
    </xf>
    <xf numFmtId="1" fontId="9" fillId="0" borderId="450" xfId="0" applyNumberFormat="1" applyFont="1" applyBorder="1" applyAlignment="1" applyProtection="1">
      <alignment horizontal="center" vertical="center" wrapText="1"/>
      <protection hidden="1"/>
    </xf>
    <xf numFmtId="1" fontId="9" fillId="0" borderId="449" xfId="0" applyNumberFormat="1" applyFont="1" applyBorder="1" applyAlignment="1" applyProtection="1">
      <alignment horizontal="center" vertical="center"/>
      <protection hidden="1"/>
    </xf>
    <xf numFmtId="1" fontId="9" fillId="0" borderId="438" xfId="0" applyNumberFormat="1" applyFont="1" applyBorder="1" applyAlignment="1" applyProtection="1">
      <alignment horizontal="center" vertical="center"/>
      <protection hidden="1"/>
    </xf>
    <xf numFmtId="1" fontId="9" fillId="0" borderId="428" xfId="0" applyNumberFormat="1" applyFont="1" applyBorder="1" applyAlignment="1" applyProtection="1">
      <alignment horizontal="center" vertical="center"/>
      <protection hidden="1"/>
    </xf>
    <xf numFmtId="1" fontId="9" fillId="0" borderId="438" xfId="0" applyNumberFormat="1" applyFont="1" applyBorder="1" applyAlignment="1" applyProtection="1">
      <alignment horizontal="left" vertical="center" wrapText="1"/>
      <protection hidden="1"/>
    </xf>
    <xf numFmtId="1" fontId="9" fillId="0" borderId="449" xfId="0" applyNumberFormat="1" applyFont="1" applyBorder="1" applyAlignment="1">
      <alignment horizontal="right" wrapText="1"/>
    </xf>
    <xf numFmtId="1" fontId="9" fillId="0" borderId="450" xfId="0" applyNumberFormat="1" applyFont="1" applyBorder="1" applyAlignment="1">
      <alignment horizontal="right" wrapText="1"/>
    </xf>
    <xf numFmtId="1" fontId="9" fillId="0" borderId="452" xfId="0" applyNumberFormat="1" applyFont="1" applyBorder="1"/>
    <xf numFmtId="1" fontId="9" fillId="0" borderId="453" xfId="0" applyNumberFormat="1" applyFont="1" applyBorder="1"/>
    <xf numFmtId="1" fontId="9" fillId="5" borderId="452" xfId="0" applyNumberFormat="1" applyFont="1" applyFill="1" applyBorder="1"/>
    <xf numFmtId="1" fontId="9" fillId="5" borderId="453" xfId="0" applyNumberFormat="1" applyFont="1" applyFill="1" applyBorder="1"/>
    <xf numFmtId="1" fontId="9" fillId="0" borderId="456" xfId="0" applyNumberFormat="1" applyFont="1" applyBorder="1" applyAlignment="1">
      <alignment horizontal="center" vertical="center" wrapText="1"/>
    </xf>
    <xf numFmtId="1" fontId="13" fillId="0" borderId="428" xfId="0" applyNumberFormat="1" applyFont="1" applyBorder="1" applyAlignment="1">
      <alignment horizontal="center" vertical="center" wrapText="1"/>
    </xf>
    <xf numFmtId="1" fontId="9" fillId="0" borderId="437" xfId="0" applyNumberFormat="1" applyFont="1" applyBorder="1" applyAlignment="1">
      <alignment wrapText="1"/>
    </xf>
    <xf numFmtId="1" fontId="9" fillId="0" borderId="456" xfId="0" applyNumberFormat="1" applyFont="1" applyBorder="1" applyAlignment="1">
      <alignment wrapText="1"/>
    </xf>
    <xf numFmtId="1" fontId="9" fillId="0" borderId="431" xfId="0" applyNumberFormat="1" applyFont="1" applyBorder="1" applyAlignment="1">
      <alignment wrapText="1"/>
    </xf>
    <xf numFmtId="1" fontId="9" fillId="0" borderId="427" xfId="0" applyNumberFormat="1" applyFont="1" applyBorder="1" applyAlignment="1">
      <alignment wrapText="1"/>
    </xf>
    <xf numFmtId="1" fontId="9" fillId="9" borderId="18" xfId="0" applyNumberFormat="1" applyFont="1" applyFill="1" applyBorder="1" applyAlignment="1">
      <alignment wrapText="1"/>
    </xf>
    <xf numFmtId="1" fontId="9" fillId="9" borderId="67" xfId="0" applyNumberFormat="1" applyFont="1" applyFill="1" applyBorder="1" applyAlignment="1">
      <alignment wrapText="1"/>
    </xf>
    <xf numFmtId="1" fontId="9" fillId="9" borderId="60" xfId="0" applyNumberFormat="1" applyFont="1" applyFill="1" applyBorder="1" applyAlignment="1">
      <alignment wrapText="1"/>
    </xf>
    <xf numFmtId="1" fontId="9" fillId="5" borderId="459" xfId="0" applyNumberFormat="1" applyFont="1" applyFill="1" applyBorder="1"/>
    <xf numFmtId="1" fontId="9" fillId="0" borderId="450" xfId="0" applyNumberFormat="1" applyFont="1" applyBorder="1" applyAlignment="1">
      <alignment horizontal="center" vertical="center" wrapText="1"/>
    </xf>
    <xf numFmtId="1" fontId="9" fillId="8" borderId="18" xfId="0" applyNumberFormat="1" applyFont="1" applyFill="1" applyBorder="1"/>
    <xf numFmtId="1" fontId="9" fillId="8" borderId="461" xfId="0" applyNumberFormat="1" applyFont="1" applyFill="1" applyBorder="1" applyProtection="1">
      <protection locked="0"/>
    </xf>
    <xf numFmtId="1" fontId="9" fillId="0" borderId="462" xfId="0" applyNumberFormat="1" applyFont="1" applyBorder="1"/>
    <xf numFmtId="1" fontId="9" fillId="0" borderId="463" xfId="0" applyNumberFormat="1" applyFont="1" applyBorder="1"/>
    <xf numFmtId="1" fontId="9" fillId="0" borderId="464" xfId="0" applyNumberFormat="1" applyFont="1" applyBorder="1"/>
    <xf numFmtId="1" fontId="9" fillId="7" borderId="448" xfId="0" applyNumberFormat="1" applyFont="1" applyFill="1" applyBorder="1" applyProtection="1">
      <protection locked="0"/>
    </xf>
    <xf numFmtId="1" fontId="9" fillId="7" borderId="465" xfId="0" applyNumberFormat="1" applyFont="1" applyFill="1" applyBorder="1" applyProtection="1">
      <protection locked="0"/>
    </xf>
    <xf numFmtId="1" fontId="9" fillId="0" borderId="132" xfId="0" applyNumberFormat="1" applyFont="1" applyBorder="1"/>
    <xf numFmtId="1" fontId="9" fillId="0" borderId="466" xfId="0" applyNumberFormat="1" applyFont="1" applyBorder="1"/>
    <xf numFmtId="1" fontId="9" fillId="0" borderId="178" xfId="0" applyNumberFormat="1" applyFont="1" applyBorder="1"/>
    <xf numFmtId="1" fontId="7" fillId="3" borderId="467" xfId="0" applyNumberFormat="1" applyFont="1" applyFill="1" applyBorder="1"/>
    <xf numFmtId="1" fontId="9" fillId="0" borderId="467" xfId="0" applyNumberFormat="1" applyFont="1" applyBorder="1"/>
    <xf numFmtId="1" fontId="9" fillId="0" borderId="465" xfId="0" applyNumberFormat="1" applyFont="1" applyBorder="1" applyAlignment="1">
      <alignment horizontal="center" vertical="center" wrapText="1"/>
    </xf>
    <xf numFmtId="1" fontId="9" fillId="5" borderId="467" xfId="0" applyNumberFormat="1" applyFont="1" applyFill="1" applyBorder="1"/>
    <xf numFmtId="1" fontId="9" fillId="5" borderId="474" xfId="0" applyNumberFormat="1" applyFont="1" applyFill="1" applyBorder="1"/>
    <xf numFmtId="1" fontId="9" fillId="5" borderId="476" xfId="0" applyNumberFormat="1" applyFont="1" applyFill="1" applyBorder="1"/>
    <xf numFmtId="1" fontId="9" fillId="0" borderId="477" xfId="0" applyNumberFormat="1" applyFont="1" applyBorder="1" applyAlignment="1">
      <alignment horizontal="center" vertical="center" wrapText="1"/>
    </xf>
    <xf numFmtId="1" fontId="9" fillId="0" borderId="478" xfId="0" applyNumberFormat="1" applyFont="1" applyBorder="1" applyAlignment="1">
      <alignment horizontal="center" vertical="center" wrapText="1"/>
    </xf>
    <xf numFmtId="1" fontId="9" fillId="0" borderId="475" xfId="0" applyNumberFormat="1" applyFont="1" applyBorder="1" applyAlignment="1">
      <alignment horizontal="center" vertical="center"/>
    </xf>
    <xf numFmtId="1" fontId="9" fillId="0" borderId="479" xfId="0" applyNumberFormat="1" applyFont="1" applyBorder="1" applyAlignment="1">
      <alignment horizontal="center" vertical="center" wrapText="1"/>
    </xf>
    <xf numFmtId="1" fontId="9" fillId="0" borderId="480" xfId="0" applyNumberFormat="1" applyFont="1" applyBorder="1" applyAlignment="1">
      <alignment horizontal="center" vertical="center" wrapText="1"/>
    </xf>
    <xf numFmtId="1" fontId="13" fillId="0" borderId="481" xfId="0" applyNumberFormat="1" applyFont="1" applyBorder="1" applyAlignment="1">
      <alignment horizontal="center" vertical="center" wrapText="1"/>
    </xf>
    <xf numFmtId="1" fontId="9" fillId="0" borderId="465" xfId="0" applyNumberFormat="1" applyFont="1" applyBorder="1"/>
    <xf numFmtId="1" fontId="9" fillId="0" borderId="482" xfId="0" applyNumberFormat="1" applyFont="1" applyBorder="1"/>
    <xf numFmtId="1" fontId="9" fillId="0" borderId="468" xfId="0" applyNumberFormat="1" applyFont="1" applyBorder="1" applyAlignment="1">
      <alignment wrapText="1"/>
    </xf>
    <xf numFmtId="1" fontId="9" fillId="7" borderId="483" xfId="0" applyNumberFormat="1" applyFont="1" applyFill="1" applyBorder="1" applyProtection="1">
      <protection locked="0"/>
    </xf>
    <xf numFmtId="1" fontId="9" fillId="7" borderId="468" xfId="0" applyNumberFormat="1" applyFont="1" applyFill="1" applyBorder="1" applyAlignment="1" applyProtection="1">
      <alignment horizontal="center"/>
      <protection locked="0"/>
    </xf>
    <xf numFmtId="1" fontId="9" fillId="7" borderId="468" xfId="0" applyNumberFormat="1" applyFont="1" applyFill="1" applyBorder="1" applyProtection="1">
      <protection locked="0"/>
    </xf>
    <xf numFmtId="1" fontId="7" fillId="5" borderId="467" xfId="0" applyNumberFormat="1" applyFont="1" applyFill="1" applyBorder="1"/>
    <xf numFmtId="1" fontId="9" fillId="0" borderId="477" xfId="0" applyNumberFormat="1" applyFont="1" applyBorder="1" applyAlignment="1">
      <alignment horizontal="center" vertical="center"/>
    </xf>
    <xf numFmtId="1" fontId="9" fillId="0" borderId="478" xfId="0" applyNumberFormat="1" applyFont="1" applyBorder="1" applyAlignment="1">
      <alignment horizontal="center" vertical="center"/>
    </xf>
    <xf numFmtId="1" fontId="9" fillId="0" borderId="475" xfId="0" applyNumberFormat="1" applyFont="1" applyBorder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51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4" fillId="3" borderId="467" xfId="0" applyNumberFormat="1" applyFont="1" applyFill="1" applyBorder="1"/>
    <xf numFmtId="1" fontId="7" fillId="0" borderId="467" xfId="0" applyNumberFormat="1" applyFont="1" applyBorder="1"/>
    <xf numFmtId="1" fontId="9" fillId="0" borderId="480" xfId="0" applyNumberFormat="1" applyFont="1" applyBorder="1" applyAlignment="1">
      <alignment horizontal="center" vertical="center"/>
    </xf>
    <xf numFmtId="1" fontId="9" fillId="3" borderId="467" xfId="0" applyNumberFormat="1" applyFont="1" applyFill="1" applyBorder="1"/>
    <xf numFmtId="1" fontId="9" fillId="3" borderId="469" xfId="0" applyNumberFormat="1" applyFont="1" applyFill="1" applyBorder="1"/>
    <xf numFmtId="1" fontId="9" fillId="7" borderId="477" xfId="0" applyNumberFormat="1" applyFont="1" applyFill="1" applyBorder="1" applyProtection="1">
      <protection locked="0"/>
    </xf>
    <xf numFmtId="1" fontId="9" fillId="7" borderId="478" xfId="0" applyNumberFormat="1" applyFont="1" applyFill="1" applyBorder="1" applyProtection="1">
      <protection locked="0"/>
    </xf>
    <xf numFmtId="1" fontId="9" fillId="7" borderId="486" xfId="0" applyNumberFormat="1" applyFont="1" applyFill="1" applyBorder="1" applyProtection="1">
      <protection locked="0"/>
    </xf>
    <xf numFmtId="1" fontId="9" fillId="7" borderId="480" xfId="0" applyNumberFormat="1" applyFont="1" applyFill="1" applyBorder="1" applyProtection="1">
      <protection locked="0"/>
    </xf>
    <xf numFmtId="1" fontId="9" fillId="7" borderId="475" xfId="0" applyNumberFormat="1" applyFont="1" applyFill="1" applyBorder="1" applyProtection="1">
      <protection locked="0"/>
    </xf>
    <xf numFmtId="1" fontId="9" fillId="7" borderId="479" xfId="0" applyNumberFormat="1" applyFont="1" applyFill="1" applyBorder="1" applyProtection="1">
      <protection locked="0"/>
    </xf>
    <xf numFmtId="1" fontId="9" fillId="7" borderId="469" xfId="0" applyNumberFormat="1" applyFont="1" applyFill="1" applyBorder="1" applyProtection="1">
      <protection locked="0"/>
    </xf>
    <xf numFmtId="1" fontId="7" fillId="3" borderId="487" xfId="0" applyNumberFormat="1" applyFont="1" applyFill="1" applyBorder="1"/>
    <xf numFmtId="1" fontId="4" fillId="3" borderId="474" xfId="0" applyNumberFormat="1" applyFont="1" applyFill="1" applyBorder="1"/>
    <xf numFmtId="1" fontId="13" fillId="0" borderId="475" xfId="0" applyNumberFormat="1" applyFont="1" applyBorder="1" applyAlignment="1">
      <alignment horizontal="center" vertical="center" wrapText="1"/>
    </xf>
    <xf numFmtId="1" fontId="9" fillId="3" borderId="487" xfId="0" applyNumberFormat="1" applyFont="1" applyFill="1" applyBorder="1"/>
    <xf numFmtId="1" fontId="9" fillId="0" borderId="469" xfId="0" applyNumberFormat="1" applyFont="1" applyBorder="1"/>
    <xf numFmtId="1" fontId="9" fillId="0" borderId="477" xfId="0" applyNumberFormat="1" applyFont="1" applyBorder="1"/>
    <xf numFmtId="1" fontId="9" fillId="0" borderId="478" xfId="0" applyNumberFormat="1" applyFont="1" applyBorder="1"/>
    <xf numFmtId="1" fontId="9" fillId="0" borderId="480" xfId="0" applyNumberFormat="1" applyFont="1" applyBorder="1"/>
    <xf numFmtId="1" fontId="9" fillId="0" borderId="475" xfId="0" applyNumberFormat="1" applyFont="1" applyBorder="1"/>
    <xf numFmtId="1" fontId="14" fillId="0" borderId="488" xfId="0" applyNumberFormat="1" applyFont="1" applyBorder="1"/>
    <xf numFmtId="1" fontId="14" fillId="0" borderId="489" xfId="0" applyNumberFormat="1" applyFont="1" applyBorder="1"/>
    <xf numFmtId="1" fontId="14" fillId="0" borderId="490" xfId="0" applyNumberFormat="1" applyFont="1" applyBorder="1"/>
    <xf numFmtId="1" fontId="10" fillId="0" borderId="490" xfId="0" applyNumberFormat="1" applyFont="1" applyBorder="1"/>
    <xf numFmtId="1" fontId="9" fillId="0" borderId="491" xfId="0" applyNumberFormat="1" applyFont="1" applyFill="1" applyBorder="1" applyAlignment="1" applyProtection="1">
      <alignment horizontal="left" wrapText="1"/>
      <protection hidden="1"/>
    </xf>
    <xf numFmtId="1" fontId="9" fillId="0" borderId="491" xfId="0" applyNumberFormat="1" applyFont="1" applyBorder="1"/>
    <xf numFmtId="1" fontId="9" fillId="0" borderId="24" xfId="0" applyNumberFormat="1" applyFont="1" applyFill="1" applyBorder="1" applyAlignment="1" applyProtection="1">
      <alignment horizontal="left" wrapText="1"/>
      <protection hidden="1"/>
    </xf>
    <xf numFmtId="1" fontId="9" fillId="0" borderId="48" xfId="0" applyNumberFormat="1" applyFont="1" applyFill="1" applyBorder="1" applyAlignment="1" applyProtection="1">
      <alignment horizontal="left" wrapText="1"/>
      <protection hidden="1"/>
    </xf>
    <xf numFmtId="1" fontId="9" fillId="7" borderId="100" xfId="0" applyNumberFormat="1" applyFont="1" applyFill="1" applyBorder="1" applyProtection="1">
      <protection locked="0"/>
    </xf>
    <xf numFmtId="1" fontId="9" fillId="7" borderId="492" xfId="0" applyNumberFormat="1" applyFont="1" applyFill="1" applyBorder="1" applyProtection="1">
      <protection locked="0"/>
    </xf>
    <xf numFmtId="1" fontId="9" fillId="0" borderId="235" xfId="0" applyNumberFormat="1" applyFont="1" applyFill="1" applyBorder="1" applyAlignment="1" applyProtection="1">
      <alignment horizontal="left" wrapText="1"/>
      <protection hidden="1"/>
    </xf>
    <xf numFmtId="1" fontId="9" fillId="0" borderId="69" xfId="0" applyNumberFormat="1" applyFont="1" applyFill="1" applyBorder="1" applyAlignment="1" applyProtection="1">
      <alignment horizontal="left" wrapText="1"/>
      <protection hidden="1"/>
    </xf>
    <xf numFmtId="1" fontId="9" fillId="7" borderId="493" xfId="0" applyNumberFormat="1" applyFont="1" applyFill="1" applyBorder="1" applyProtection="1">
      <protection locked="0"/>
    </xf>
    <xf numFmtId="1" fontId="9" fillId="3" borderId="494" xfId="0" applyNumberFormat="1" applyFont="1" applyFill="1" applyBorder="1"/>
    <xf numFmtId="1" fontId="9" fillId="0" borderId="494" xfId="0" applyNumberFormat="1" applyFont="1" applyBorder="1"/>
    <xf numFmtId="1" fontId="9" fillId="0" borderId="123" xfId="0" applyNumberFormat="1" applyFont="1" applyFill="1" applyBorder="1" applyAlignment="1" applyProtection="1">
      <alignment horizontal="left" wrapText="1"/>
      <protection hidden="1"/>
    </xf>
    <xf numFmtId="1" fontId="9" fillId="7" borderId="126" xfId="0" applyNumberFormat="1" applyFont="1" applyFill="1" applyBorder="1" applyProtection="1">
      <protection locked="0"/>
    </xf>
    <xf numFmtId="1" fontId="9" fillId="7" borderId="496" xfId="0" applyNumberFormat="1" applyFont="1" applyFill="1" applyBorder="1" applyProtection="1">
      <protection locked="0"/>
    </xf>
    <xf numFmtId="1" fontId="9" fillId="0" borderId="0" xfId="0" applyNumberFormat="1" applyFont="1" applyBorder="1"/>
    <xf numFmtId="1" fontId="9" fillId="0" borderId="34" xfId="0" applyNumberFormat="1" applyFont="1" applyFill="1" applyBorder="1" applyAlignment="1" applyProtection="1">
      <alignment horizontal="left" wrapText="1"/>
      <protection hidden="1"/>
    </xf>
    <xf numFmtId="1" fontId="9" fillId="0" borderId="11" xfId="0" applyNumberFormat="1" applyFont="1" applyFill="1" applyBorder="1" applyAlignment="1" applyProtection="1">
      <alignment horizontal="left" wrapText="1"/>
      <protection hidden="1"/>
    </xf>
    <xf numFmtId="1" fontId="7" fillId="3" borderId="494" xfId="0" applyNumberFormat="1" applyFont="1" applyFill="1" applyBorder="1"/>
    <xf numFmtId="1" fontId="7" fillId="3" borderId="501" xfId="0" applyNumberFormat="1" applyFont="1" applyFill="1" applyBorder="1"/>
    <xf numFmtId="1" fontId="9" fillId="0" borderId="497" xfId="0" applyNumberFormat="1" applyFont="1" applyBorder="1" applyAlignment="1">
      <alignment horizontal="center" vertical="center" wrapText="1"/>
    </xf>
    <xf numFmtId="1" fontId="9" fillId="0" borderId="502" xfId="0" applyNumberFormat="1" applyFont="1" applyBorder="1" applyAlignment="1">
      <alignment horizontal="center" vertical="center" wrapText="1"/>
    </xf>
    <xf numFmtId="1" fontId="4" fillId="3" borderId="494" xfId="0" applyNumberFormat="1" applyFont="1" applyFill="1" applyBorder="1"/>
    <xf numFmtId="1" fontId="9" fillId="0" borderId="497" xfId="0" applyNumberFormat="1" applyFont="1" applyBorder="1" applyAlignment="1">
      <alignment horizontal="left"/>
    </xf>
    <xf numFmtId="1" fontId="9" fillId="7" borderId="502" xfId="0" applyNumberFormat="1" applyFont="1" applyFill="1" applyBorder="1" applyProtection="1">
      <protection locked="0"/>
    </xf>
    <xf numFmtId="1" fontId="4" fillId="3" borderId="264" xfId="0" applyNumberFormat="1" applyFont="1" applyFill="1" applyBorder="1"/>
    <xf numFmtId="1" fontId="11" fillId="5" borderId="0" xfId="0" applyNumberFormat="1" applyFont="1" applyFill="1" applyBorder="1" applyAlignment="1" applyProtection="1">
      <alignment vertical="center"/>
      <protection locked="0"/>
    </xf>
    <xf numFmtId="1" fontId="9" fillId="0" borderId="503" xfId="0" applyNumberFormat="1" applyFont="1" applyBorder="1" applyAlignment="1">
      <alignment horizontal="center" vertical="center" wrapText="1"/>
    </xf>
    <xf numFmtId="1" fontId="9" fillId="0" borderId="504" xfId="0" applyNumberFormat="1" applyFont="1" applyBorder="1" applyAlignment="1">
      <alignment horizontal="center" vertical="center" wrapText="1"/>
    </xf>
    <xf numFmtId="1" fontId="9" fillId="3" borderId="494" xfId="0" applyNumberFormat="1" applyFont="1" applyFill="1" applyBorder="1" applyAlignment="1">
      <alignment wrapText="1"/>
    </xf>
    <xf numFmtId="1" fontId="9" fillId="0" borderId="494" xfId="0" applyNumberFormat="1" applyFont="1" applyBorder="1" applyAlignment="1">
      <alignment wrapText="1"/>
    </xf>
    <xf numFmtId="1" fontId="9" fillId="0" borderId="502" xfId="0" applyNumberFormat="1" applyFont="1" applyBorder="1"/>
    <xf numFmtId="1" fontId="9" fillId="7" borderId="503" xfId="0" applyNumberFormat="1" applyFont="1" applyFill="1" applyBorder="1" applyProtection="1">
      <protection locked="0"/>
    </xf>
    <xf numFmtId="1" fontId="9" fillId="7" borderId="498" xfId="0" applyNumberFormat="1" applyFont="1" applyFill="1" applyBorder="1" applyProtection="1">
      <protection locked="0"/>
    </xf>
    <xf numFmtId="1" fontId="9" fillId="3" borderId="500" xfId="0" applyNumberFormat="1" applyFont="1" applyFill="1" applyBorder="1" applyAlignment="1">
      <alignment vertical="center"/>
    </xf>
    <xf numFmtId="1" fontId="9" fillId="3" borderId="498" xfId="0" applyNumberFormat="1" applyFont="1" applyFill="1" applyBorder="1" applyAlignment="1">
      <alignment vertical="center"/>
    </xf>
    <xf numFmtId="1" fontId="9" fillId="0" borderId="514" xfId="0" applyNumberFormat="1" applyFont="1" applyBorder="1" applyAlignment="1">
      <alignment horizontal="center" vertical="center" wrapText="1"/>
    </xf>
    <xf numFmtId="1" fontId="9" fillId="0" borderId="515" xfId="0" applyNumberFormat="1" applyFont="1" applyBorder="1" applyAlignment="1">
      <alignment horizontal="center" vertical="center" wrapText="1"/>
    </xf>
    <xf numFmtId="1" fontId="9" fillId="0" borderId="510" xfId="0" applyNumberFormat="1" applyFont="1" applyBorder="1" applyAlignment="1">
      <alignment horizontal="center" vertical="center" wrapText="1"/>
    </xf>
    <xf numFmtId="1" fontId="9" fillId="0" borderId="511" xfId="0" applyNumberFormat="1" applyFont="1" applyBorder="1" applyAlignment="1">
      <alignment horizontal="center" vertical="center" wrapText="1"/>
    </xf>
    <xf numFmtId="1" fontId="13" fillId="0" borderId="516" xfId="0" applyNumberFormat="1" applyFont="1" applyBorder="1" applyAlignment="1">
      <alignment horizontal="center" vertical="center" wrapText="1"/>
    </xf>
    <xf numFmtId="1" fontId="13" fillId="0" borderId="511" xfId="0" applyNumberFormat="1" applyFont="1" applyBorder="1" applyAlignment="1">
      <alignment horizontal="center" vertical="center" wrapText="1"/>
    </xf>
    <xf numFmtId="1" fontId="9" fillId="0" borderId="509" xfId="0" applyNumberFormat="1" applyFont="1" applyBorder="1" applyAlignment="1">
      <alignment horizontal="center" vertical="center" wrapText="1"/>
    </xf>
    <xf numFmtId="1" fontId="9" fillId="0" borderId="493" xfId="0" applyNumberFormat="1" applyFont="1" applyBorder="1"/>
    <xf numFmtId="1" fontId="9" fillId="7" borderId="518" xfId="0" applyNumberFormat="1" applyFont="1" applyFill="1" applyBorder="1" applyProtection="1">
      <protection locked="0"/>
    </xf>
    <xf numFmtId="1" fontId="11" fillId="7" borderId="518" xfId="0" applyNumberFormat="1" applyFont="1" applyFill="1" applyBorder="1" applyProtection="1">
      <protection locked="0"/>
    </xf>
    <xf numFmtId="1" fontId="9" fillId="7" borderId="519" xfId="0" applyNumberFormat="1" applyFont="1" applyFill="1" applyBorder="1" applyProtection="1">
      <protection locked="0"/>
    </xf>
    <xf numFmtId="1" fontId="9" fillId="7" borderId="517" xfId="0" applyNumberFormat="1" applyFont="1" applyFill="1" applyBorder="1" applyProtection="1">
      <protection locked="0"/>
    </xf>
    <xf numFmtId="1" fontId="9" fillId="7" borderId="491" xfId="0" applyNumberFormat="1" applyFont="1" applyFill="1" applyBorder="1" applyProtection="1">
      <protection locked="0"/>
    </xf>
    <xf numFmtId="1" fontId="9" fillId="8" borderId="31" xfId="0" applyNumberFormat="1" applyFont="1" applyFill="1" applyBorder="1" applyProtection="1">
      <protection locked="0"/>
    </xf>
    <xf numFmtId="1" fontId="9" fillId="8" borderId="24" xfId="0" applyNumberFormat="1" applyFont="1" applyFill="1" applyBorder="1" applyProtection="1">
      <protection locked="0"/>
    </xf>
    <xf numFmtId="1" fontId="9" fillId="3" borderId="0" xfId="0" applyNumberFormat="1" applyFont="1" applyFill="1" applyAlignment="1" applyProtection="1">
      <alignment wrapText="1"/>
      <protection locked="0"/>
    </xf>
    <xf numFmtId="1" fontId="9" fillId="9" borderId="11" xfId="0" applyNumberFormat="1" applyFont="1" applyFill="1" applyBorder="1"/>
    <xf numFmtId="1" fontId="13" fillId="0" borderId="523" xfId="0" applyNumberFormat="1" applyFont="1" applyBorder="1" applyAlignment="1">
      <alignment horizontal="center" vertical="center" wrapText="1"/>
    </xf>
    <xf numFmtId="1" fontId="13" fillId="0" borderId="514" xfId="0" applyNumberFormat="1" applyFont="1" applyBorder="1" applyAlignment="1">
      <alignment horizontal="center" vertical="center" wrapText="1"/>
    </xf>
    <xf numFmtId="1" fontId="13" fillId="0" borderId="515" xfId="0" applyNumberFormat="1" applyFont="1" applyBorder="1" applyAlignment="1">
      <alignment horizontal="center" vertical="center" wrapText="1"/>
    </xf>
    <xf numFmtId="1" fontId="13" fillId="0" borderId="510" xfId="0" applyNumberFormat="1" applyFont="1" applyBorder="1" applyAlignment="1">
      <alignment horizontal="center" vertical="center" wrapText="1"/>
    </xf>
    <xf numFmtId="1" fontId="13" fillId="0" borderId="524" xfId="0" applyNumberFormat="1" applyFont="1" applyBorder="1" applyAlignment="1">
      <alignment horizontal="center" vertical="center" wrapText="1"/>
    </xf>
    <xf numFmtId="1" fontId="13" fillId="0" borderId="509" xfId="0" applyNumberFormat="1" applyFont="1" applyBorder="1" applyAlignment="1">
      <alignment horizontal="center" vertical="center" wrapText="1"/>
    </xf>
    <xf numFmtId="1" fontId="13" fillId="0" borderId="493" xfId="0" applyNumberFormat="1" applyFont="1" applyBorder="1"/>
    <xf numFmtId="1" fontId="13" fillId="7" borderId="493" xfId="0" applyNumberFormat="1" applyFont="1" applyFill="1" applyBorder="1" applyProtection="1">
      <protection locked="0"/>
    </xf>
    <xf numFmtId="1" fontId="13" fillId="7" borderId="518" xfId="0" applyNumberFormat="1" applyFont="1" applyFill="1" applyBorder="1" applyProtection="1">
      <protection locked="0"/>
    </xf>
    <xf numFmtId="1" fontId="13" fillId="7" borderId="519" xfId="0" applyNumberFormat="1" applyFont="1" applyFill="1" applyBorder="1" applyProtection="1">
      <protection locked="0"/>
    </xf>
    <xf numFmtId="1" fontId="13" fillId="7" borderId="517" xfId="0" applyNumberFormat="1" applyFont="1" applyFill="1" applyBorder="1" applyProtection="1">
      <protection locked="0"/>
    </xf>
    <xf numFmtId="1" fontId="13" fillId="7" borderId="491" xfId="0" applyNumberFormat="1" applyFont="1" applyFill="1" applyBorder="1" applyProtection="1">
      <protection locked="0"/>
    </xf>
    <xf numFmtId="1" fontId="9" fillId="0" borderId="489" xfId="0" applyNumberFormat="1" applyFont="1" applyBorder="1" applyAlignment="1" applyProtection="1">
      <alignment wrapText="1"/>
      <protection locked="0"/>
    </xf>
    <xf numFmtId="1" fontId="9" fillId="0" borderId="489" xfId="0" applyNumberFormat="1" applyFont="1" applyBorder="1" applyAlignment="1">
      <alignment wrapText="1"/>
    </xf>
    <xf numFmtId="1" fontId="13" fillId="9" borderId="11" xfId="0" applyNumberFormat="1" applyFont="1" applyFill="1" applyBorder="1"/>
    <xf numFmtId="1" fontId="9" fillId="3" borderId="489" xfId="0" applyNumberFormat="1" applyFont="1" applyFill="1" applyBorder="1" applyAlignment="1">
      <alignment wrapText="1"/>
    </xf>
    <xf numFmtId="1" fontId="9" fillId="0" borderId="465" xfId="0" applyNumberFormat="1" applyFont="1" applyBorder="1" applyAlignment="1">
      <alignment horizontal="center" vertical="center"/>
    </xf>
    <xf numFmtId="1" fontId="4" fillId="3" borderId="0" xfId="0" applyNumberFormat="1" applyFont="1" applyFill="1" applyBorder="1"/>
    <xf numFmtId="1" fontId="9" fillId="3" borderId="0" xfId="0" applyNumberFormat="1" applyFont="1" applyFill="1" applyBorder="1"/>
    <xf numFmtId="1" fontId="9" fillId="3" borderId="477" xfId="1" applyNumberFormat="1" applyFont="1" applyFill="1" applyBorder="1"/>
    <xf numFmtId="1" fontId="9" fillId="3" borderId="478" xfId="1" applyNumberFormat="1" applyFont="1" applyFill="1" applyBorder="1"/>
    <xf numFmtId="1" fontId="9" fillId="3" borderId="525" xfId="1" applyNumberFormat="1" applyFont="1" applyFill="1" applyBorder="1"/>
    <xf numFmtId="1" fontId="4" fillId="5" borderId="474" xfId="0" applyNumberFormat="1" applyFont="1" applyFill="1" applyBorder="1"/>
    <xf numFmtId="1" fontId="9" fillId="5" borderId="489" xfId="0" applyNumberFormat="1" applyFont="1" applyFill="1" applyBorder="1"/>
    <xf numFmtId="1" fontId="9" fillId="0" borderId="526" xfId="0" applyNumberFormat="1" applyFont="1" applyBorder="1" applyAlignment="1">
      <alignment horizontal="center" vertical="center" wrapText="1"/>
    </xf>
    <xf numFmtId="1" fontId="9" fillId="0" borderId="527" xfId="0" applyNumberFormat="1" applyFont="1" applyBorder="1"/>
    <xf numFmtId="1" fontId="9" fillId="5" borderId="202" xfId="0" applyNumberFormat="1" applyFont="1" applyFill="1" applyBorder="1"/>
    <xf numFmtId="1" fontId="4" fillId="5" borderId="204" xfId="0" applyNumberFormat="1" applyFont="1" applyFill="1" applyBorder="1"/>
    <xf numFmtId="1" fontId="7" fillId="5" borderId="202" xfId="0" applyNumberFormat="1" applyFont="1" applyFill="1" applyBorder="1"/>
    <xf numFmtId="1" fontId="9" fillId="0" borderId="199" xfId="0" applyNumberFormat="1" applyFont="1" applyBorder="1" applyAlignment="1">
      <alignment horizontal="center" vertical="center" wrapText="1"/>
    </xf>
    <xf numFmtId="1" fontId="9" fillId="0" borderId="206" xfId="0" applyNumberFormat="1" applyFont="1" applyBorder="1" applyAlignment="1">
      <alignment horizontal="center" vertical="center" wrapText="1"/>
    </xf>
    <xf numFmtId="1" fontId="9" fillId="0" borderId="200" xfId="0" applyNumberFormat="1" applyFont="1" applyBorder="1" applyAlignment="1">
      <alignment horizontal="center" vertical="center" wrapText="1"/>
    </xf>
    <xf numFmtId="1" fontId="9" fillId="0" borderId="208" xfId="0" applyNumberFormat="1" applyFont="1" applyBorder="1"/>
    <xf numFmtId="1" fontId="7" fillId="5" borderId="0" xfId="0" applyNumberFormat="1" applyFont="1" applyFill="1" applyProtection="1">
      <protection locked="0"/>
    </xf>
    <xf numFmtId="1" fontId="7" fillId="5" borderId="202" xfId="0" applyNumberFormat="1" applyFont="1" applyFill="1" applyBorder="1" applyProtection="1">
      <protection locked="0"/>
    </xf>
    <xf numFmtId="1" fontId="7" fillId="5" borderId="203" xfId="0" applyNumberFormat="1" applyFont="1" applyFill="1" applyBorder="1"/>
    <xf numFmtId="1" fontId="4" fillId="5" borderId="202" xfId="0" applyNumberFormat="1" applyFont="1" applyFill="1" applyBorder="1"/>
    <xf numFmtId="1" fontId="9" fillId="5" borderId="202" xfId="0" applyNumberFormat="1" applyFont="1" applyFill="1" applyBorder="1" applyProtection="1">
      <protection locked="0"/>
    </xf>
    <xf numFmtId="1" fontId="9" fillId="5" borderId="203" xfId="0" applyNumberFormat="1" applyFont="1" applyFill="1" applyBorder="1"/>
    <xf numFmtId="1" fontId="9" fillId="5" borderId="528" xfId="0" applyNumberFormat="1" applyFont="1" applyFill="1" applyBorder="1"/>
    <xf numFmtId="1" fontId="4" fillId="5" borderId="528" xfId="0" applyNumberFormat="1" applyFont="1" applyFill="1" applyBorder="1"/>
    <xf numFmtId="1" fontId="9" fillId="0" borderId="530" xfId="0" applyNumberFormat="1" applyFont="1" applyBorder="1" applyAlignment="1">
      <alignment horizontal="center" vertical="center" wrapText="1"/>
    </xf>
    <xf numFmtId="1" fontId="9" fillId="0" borderId="534" xfId="0" applyNumberFormat="1" applyFont="1" applyBorder="1" applyAlignment="1">
      <alignment horizontal="center" vertical="center" wrapText="1"/>
    </xf>
    <xf numFmtId="1" fontId="9" fillId="0" borderId="532" xfId="0" applyNumberFormat="1" applyFont="1" applyBorder="1" applyAlignment="1">
      <alignment horizontal="center" vertical="center" wrapText="1"/>
    </xf>
    <xf numFmtId="1" fontId="9" fillId="0" borderId="535" xfId="0" applyNumberFormat="1" applyFont="1" applyBorder="1" applyAlignment="1">
      <alignment horizontal="center" vertical="center" wrapText="1"/>
    </xf>
    <xf numFmtId="1" fontId="7" fillId="5" borderId="528" xfId="0" applyNumberFormat="1" applyFont="1" applyFill="1" applyBorder="1"/>
    <xf numFmtId="1" fontId="4" fillId="5" borderId="0" xfId="0" applyNumberFormat="1" applyFont="1" applyFill="1" applyProtection="1">
      <protection locked="0"/>
    </xf>
    <xf numFmtId="1" fontId="4" fillId="3" borderId="536" xfId="0" applyNumberFormat="1" applyFont="1" applyFill="1" applyBorder="1"/>
    <xf numFmtId="1" fontId="9" fillId="0" borderId="204" xfId="0" applyNumberFormat="1" applyFont="1" applyBorder="1"/>
    <xf numFmtId="1" fontId="9" fillId="0" borderId="528" xfId="0" applyNumberFormat="1" applyFont="1" applyBorder="1"/>
    <xf numFmtId="1" fontId="7" fillId="0" borderId="528" xfId="0" applyNumberFormat="1" applyFont="1" applyBorder="1"/>
    <xf numFmtId="1" fontId="4" fillId="3" borderId="528" xfId="0" applyNumberFormat="1" applyFont="1" applyFill="1" applyBorder="1"/>
    <xf numFmtId="1" fontId="9" fillId="0" borderId="538" xfId="0" applyNumberFormat="1" applyFont="1" applyBorder="1"/>
    <xf numFmtId="1" fontId="9" fillId="0" borderId="538" xfId="0" applyNumberFormat="1" applyFont="1" applyBorder="1" applyProtection="1">
      <protection locked="0"/>
    </xf>
    <xf numFmtId="1" fontId="9" fillId="3" borderId="23" xfId="0" applyNumberFormat="1" applyFont="1" applyFill="1" applyBorder="1" applyProtection="1">
      <protection locked="0"/>
    </xf>
    <xf numFmtId="1" fontId="9" fillId="0" borderId="530" xfId="0" applyNumberFormat="1" applyFont="1" applyBorder="1"/>
    <xf numFmtId="1" fontId="9" fillId="0" borderId="539" xfId="0" applyNumberFormat="1" applyFont="1" applyBorder="1"/>
    <xf numFmtId="1" fontId="9" fillId="0" borderId="540" xfId="0" applyNumberFormat="1" applyFont="1" applyBorder="1"/>
    <xf numFmtId="1" fontId="9" fillId="0" borderId="541" xfId="0" applyNumberFormat="1" applyFont="1" applyBorder="1"/>
    <xf numFmtId="1" fontId="7" fillId="0" borderId="540" xfId="0" applyNumberFormat="1" applyFont="1" applyBorder="1"/>
    <xf numFmtId="1" fontId="4" fillId="3" borderId="540" xfId="0" applyNumberFormat="1" applyFont="1" applyFill="1" applyBorder="1"/>
    <xf numFmtId="1" fontId="10" fillId="3" borderId="0" xfId="0" applyNumberFormat="1" applyFont="1" applyFill="1" applyAlignment="1" applyProtection="1">
      <alignment wrapText="1"/>
      <protection locked="0"/>
    </xf>
    <xf numFmtId="1" fontId="7" fillId="5" borderId="540" xfId="0" applyNumberFormat="1" applyFont="1" applyFill="1" applyBorder="1"/>
    <xf numFmtId="1" fontId="7" fillId="3" borderId="540" xfId="0" applyNumberFormat="1" applyFont="1" applyFill="1" applyBorder="1"/>
    <xf numFmtId="1" fontId="7" fillId="0" borderId="541" xfId="0" applyNumberFormat="1" applyFont="1" applyBorder="1"/>
    <xf numFmtId="1" fontId="9" fillId="0" borderId="542" xfId="0" applyNumberFormat="1" applyFont="1" applyBorder="1"/>
    <xf numFmtId="1" fontId="9" fillId="5" borderId="541" xfId="0" applyNumberFormat="1" applyFont="1" applyFill="1" applyBorder="1"/>
    <xf numFmtId="1" fontId="9" fillId="5" borderId="540" xfId="0" applyNumberFormat="1" applyFont="1" applyFill="1" applyBorder="1"/>
    <xf numFmtId="1" fontId="9" fillId="3" borderId="540" xfId="0" applyNumberFormat="1" applyFont="1" applyFill="1" applyBorder="1"/>
    <xf numFmtId="1" fontId="9" fillId="3" borderId="541" xfId="0" applyNumberFormat="1" applyFont="1" applyFill="1" applyBorder="1"/>
    <xf numFmtId="1" fontId="9" fillId="5" borderId="541" xfId="0" applyNumberFormat="1" applyFont="1" applyFill="1" applyBorder="1" applyAlignment="1">
      <alignment horizontal="center" vertical="center" wrapText="1"/>
    </xf>
    <xf numFmtId="1" fontId="9" fillId="5" borderId="540" xfId="0" applyNumberFormat="1" applyFont="1" applyFill="1" applyBorder="1" applyAlignment="1">
      <alignment horizontal="center" vertical="center" wrapText="1"/>
    </xf>
    <xf numFmtId="1" fontId="16" fillId="5" borderId="541" xfId="0" applyNumberFormat="1" applyFont="1" applyFill="1" applyBorder="1"/>
    <xf numFmtId="1" fontId="9" fillId="5" borderId="540" xfId="0" applyNumberFormat="1" applyFont="1" applyFill="1" applyBorder="1" applyProtection="1">
      <protection locked="0"/>
    </xf>
    <xf numFmtId="1" fontId="9" fillId="5" borderId="547" xfId="0" applyNumberFormat="1" applyFont="1" applyFill="1" applyBorder="1" applyProtection="1">
      <protection locked="0"/>
    </xf>
    <xf numFmtId="1" fontId="9" fillId="5" borderId="539" xfId="0" applyNumberFormat="1" applyFont="1" applyFill="1" applyBorder="1"/>
    <xf numFmtId="1" fontId="9" fillId="5" borderId="547" xfId="0" applyNumberFormat="1" applyFont="1" applyFill="1" applyBorder="1"/>
    <xf numFmtId="1" fontId="7" fillId="5" borderId="547" xfId="0" applyNumberFormat="1" applyFont="1" applyFill="1" applyBorder="1"/>
    <xf numFmtId="1" fontId="7" fillId="0" borderId="547" xfId="0" applyNumberFormat="1" applyFont="1" applyBorder="1"/>
    <xf numFmtId="1" fontId="9" fillId="3" borderId="547" xfId="0" applyNumberFormat="1" applyFont="1" applyFill="1" applyBorder="1"/>
    <xf numFmtId="1" fontId="9" fillId="0" borderId="542" xfId="0" applyNumberFormat="1" applyFont="1" applyBorder="1" applyAlignment="1">
      <alignment horizontal="center" vertical="center" wrapText="1"/>
    </xf>
    <xf numFmtId="1" fontId="9" fillId="0" borderId="546" xfId="0" applyNumberFormat="1" applyFont="1" applyBorder="1" applyAlignment="1">
      <alignment horizontal="center" vertical="center" wrapText="1"/>
    </xf>
    <xf numFmtId="1" fontId="9" fillId="5" borderId="548" xfId="0" applyNumberFormat="1" applyFont="1" applyFill="1" applyBorder="1" applyProtection="1">
      <protection locked="0"/>
    </xf>
    <xf numFmtId="1" fontId="9" fillId="5" borderId="549" xfId="0" applyNumberFormat="1" applyFont="1" applyFill="1" applyBorder="1"/>
    <xf numFmtId="1" fontId="7" fillId="5" borderId="549" xfId="0" applyNumberFormat="1" applyFont="1" applyFill="1" applyBorder="1"/>
    <xf numFmtId="1" fontId="7" fillId="0" borderId="549" xfId="0" applyNumberFormat="1" applyFont="1" applyBorder="1"/>
    <xf numFmtId="1" fontId="9" fillId="3" borderId="549" xfId="0" applyNumberFormat="1" applyFont="1" applyFill="1" applyBorder="1"/>
    <xf numFmtId="1" fontId="9" fillId="0" borderId="549" xfId="0" applyNumberFormat="1" applyFont="1" applyBorder="1"/>
    <xf numFmtId="1" fontId="16" fillId="5" borderId="550" xfId="0" applyNumberFormat="1" applyFont="1" applyFill="1" applyBorder="1" applyProtection="1">
      <protection locked="0"/>
    </xf>
    <xf numFmtId="1" fontId="9" fillId="5" borderId="551" xfId="0" applyNumberFormat="1" applyFont="1" applyFill="1" applyBorder="1"/>
    <xf numFmtId="1" fontId="16" fillId="5" borderId="0" xfId="0" applyNumberFormat="1" applyFont="1" applyFill="1" applyProtection="1">
      <protection locked="0"/>
    </xf>
    <xf numFmtId="1" fontId="9" fillId="0" borderId="553" xfId="0" applyNumberFormat="1" applyFont="1" applyBorder="1" applyAlignment="1">
      <alignment horizontal="right"/>
    </xf>
    <xf numFmtId="1" fontId="9" fillId="0" borderId="554" xfId="0" applyNumberFormat="1" applyFont="1" applyBorder="1" applyAlignment="1">
      <alignment horizontal="right"/>
    </xf>
    <xf numFmtId="1" fontId="9" fillId="0" borderId="555" xfId="0" applyNumberFormat="1" applyFont="1" applyBorder="1" applyAlignment="1">
      <alignment horizontal="right"/>
    </xf>
    <xf numFmtId="1" fontId="9" fillId="0" borderId="556" xfId="0" applyNumberFormat="1" applyFont="1" applyBorder="1" applyAlignment="1">
      <alignment horizontal="right"/>
    </xf>
    <xf numFmtId="1" fontId="9" fillId="0" borderId="557" xfId="0" applyNumberFormat="1" applyFont="1" applyBorder="1" applyAlignment="1">
      <alignment horizontal="right"/>
    </xf>
    <xf numFmtId="1" fontId="9" fillId="0" borderId="558" xfId="0" applyNumberFormat="1" applyFont="1" applyBorder="1" applyAlignment="1">
      <alignment horizontal="center" vertical="center" wrapText="1"/>
    </xf>
    <xf numFmtId="1" fontId="9" fillId="0" borderId="556" xfId="0" applyNumberFormat="1" applyFont="1" applyBorder="1" applyAlignment="1">
      <alignment horizontal="center" vertical="center" wrapText="1"/>
    </xf>
    <xf numFmtId="1" fontId="9" fillId="0" borderId="551" xfId="0" applyNumberFormat="1" applyFont="1" applyBorder="1"/>
    <xf numFmtId="1" fontId="4" fillId="3" borderId="549" xfId="0" applyNumberFormat="1" applyFont="1" applyFill="1" applyBorder="1"/>
    <xf numFmtId="1" fontId="9" fillId="0" borderId="553" xfId="0" applyNumberFormat="1" applyFont="1" applyBorder="1" applyAlignment="1">
      <alignment horizontal="center" vertical="center" wrapText="1"/>
    </xf>
    <xf numFmtId="1" fontId="9" fillId="0" borderId="554" xfId="0" applyNumberFormat="1" applyFont="1" applyBorder="1" applyAlignment="1">
      <alignment horizontal="center" vertical="center" wrapText="1"/>
    </xf>
    <xf numFmtId="1" fontId="9" fillId="0" borderId="555" xfId="0" applyNumberFormat="1" applyFont="1" applyBorder="1" applyAlignment="1">
      <alignment horizontal="center" vertical="center" wrapText="1"/>
    </xf>
    <xf numFmtId="1" fontId="9" fillId="0" borderId="561" xfId="0" applyNumberFormat="1" applyFont="1" applyBorder="1" applyAlignment="1">
      <alignment horizontal="center" vertical="center" wrapText="1"/>
    </xf>
    <xf numFmtId="1" fontId="9" fillId="0" borderId="562" xfId="0" applyNumberFormat="1" applyFont="1" applyBorder="1" applyAlignment="1">
      <alignment horizontal="center" vertical="center" wrapText="1"/>
    </xf>
    <xf numFmtId="1" fontId="9" fillId="0" borderId="563" xfId="0" applyNumberFormat="1" applyFont="1" applyBorder="1"/>
    <xf numFmtId="1" fontId="9" fillId="0" borderId="564" xfId="0" applyNumberFormat="1" applyFont="1" applyBorder="1"/>
    <xf numFmtId="1" fontId="9" fillId="5" borderId="551" xfId="0" applyNumberFormat="1" applyFont="1" applyFill="1" applyBorder="1" applyProtection="1">
      <protection locked="0"/>
    </xf>
    <xf numFmtId="1" fontId="9" fillId="0" borderId="550" xfId="0" applyNumberFormat="1" applyFont="1" applyBorder="1"/>
    <xf numFmtId="1" fontId="4" fillId="0" borderId="549" xfId="0" applyNumberFormat="1" applyFont="1" applyBorder="1"/>
    <xf numFmtId="1" fontId="4" fillId="0" borderId="549" xfId="0" applyNumberFormat="1" applyFont="1" applyBorder="1" applyProtection="1">
      <protection locked="0"/>
    </xf>
    <xf numFmtId="1" fontId="4" fillId="4" borderId="549" xfId="0" applyNumberFormat="1" applyFont="1" applyFill="1" applyBorder="1" applyProtection="1">
      <protection locked="0"/>
    </xf>
    <xf numFmtId="1" fontId="4" fillId="6" borderId="549" xfId="0" applyNumberFormat="1" applyFont="1" applyFill="1" applyBorder="1" applyProtection="1">
      <protection locked="0"/>
    </xf>
    <xf numFmtId="1" fontId="4" fillId="3" borderId="550" xfId="0" applyNumberFormat="1" applyFont="1" applyFill="1" applyBorder="1"/>
    <xf numFmtId="1" fontId="4" fillId="5" borderId="549" xfId="0" applyNumberFormat="1" applyFont="1" applyFill="1" applyBorder="1"/>
    <xf numFmtId="1" fontId="9" fillId="5" borderId="565" xfId="0" applyNumberFormat="1" applyFont="1" applyFill="1" applyBorder="1"/>
    <xf numFmtId="1" fontId="9" fillId="5" borderId="566" xfId="0" applyNumberFormat="1" applyFont="1" applyFill="1" applyBorder="1"/>
    <xf numFmtId="1" fontId="9" fillId="5" borderId="567" xfId="0" applyNumberFormat="1" applyFont="1" applyFill="1" applyBorder="1"/>
    <xf numFmtId="1" fontId="9" fillId="0" borderId="567" xfId="0" applyNumberFormat="1" applyFont="1" applyBorder="1"/>
    <xf numFmtId="1" fontId="7" fillId="3" borderId="0" xfId="0" applyNumberFormat="1" applyFont="1" applyFill="1" applyProtection="1">
      <protection locked="0"/>
    </xf>
    <xf numFmtId="1" fontId="7" fillId="0" borderId="568" xfId="0" applyNumberFormat="1" applyFont="1" applyBorder="1"/>
    <xf numFmtId="1" fontId="7" fillId="0" borderId="567" xfId="0" applyNumberFormat="1" applyFont="1" applyBorder="1"/>
    <xf numFmtId="1" fontId="7" fillId="0" borderId="15" xfId="0" applyNumberFormat="1" applyFont="1" applyBorder="1"/>
    <xf numFmtId="1" fontId="7" fillId="0" borderId="77" xfId="0" applyNumberFormat="1" applyFont="1" applyBorder="1"/>
    <xf numFmtId="1" fontId="9" fillId="0" borderId="553" xfId="0" applyNumberFormat="1" applyFont="1" applyBorder="1" applyAlignment="1">
      <alignment horizontal="center" vertical="center"/>
    </xf>
    <xf numFmtId="1" fontId="9" fillId="0" borderId="554" xfId="0" applyNumberFormat="1" applyFont="1" applyBorder="1" applyAlignment="1">
      <alignment horizontal="center" vertical="center"/>
    </xf>
    <xf numFmtId="1" fontId="9" fillId="0" borderId="553" xfId="0" applyNumberFormat="1" applyFont="1" applyBorder="1" applyAlignment="1">
      <alignment wrapText="1"/>
    </xf>
    <xf numFmtId="1" fontId="9" fillId="0" borderId="554" xfId="0" applyNumberFormat="1" applyFont="1" applyBorder="1" applyAlignment="1">
      <alignment wrapText="1"/>
    </xf>
    <xf numFmtId="1" fontId="9" fillId="7" borderId="553" xfId="0" applyNumberFormat="1" applyFont="1" applyFill="1" applyBorder="1" applyProtection="1">
      <protection locked="0"/>
    </xf>
    <xf numFmtId="1" fontId="9" fillId="7" borderId="569" xfId="0" applyNumberFormat="1" applyFont="1" applyFill="1" applyBorder="1" applyProtection="1">
      <protection locked="0"/>
    </xf>
    <xf numFmtId="1" fontId="9" fillId="7" borderId="555" xfId="0" applyNumberFormat="1" applyFont="1" applyFill="1" applyBorder="1" applyProtection="1">
      <protection locked="0"/>
    </xf>
    <xf numFmtId="1" fontId="9" fillId="8" borderId="560" xfId="0" applyNumberFormat="1" applyFont="1" applyFill="1" applyBorder="1" applyAlignment="1">
      <alignment horizontal="center"/>
    </xf>
    <xf numFmtId="1" fontId="9" fillId="8" borderId="556" xfId="0" applyNumberFormat="1" applyFont="1" applyFill="1" applyBorder="1" applyAlignment="1">
      <alignment horizontal="center"/>
    </xf>
    <xf numFmtId="1" fontId="9" fillId="8" borderId="555" xfId="0" applyNumberFormat="1" applyFont="1" applyFill="1" applyBorder="1" applyAlignment="1">
      <alignment horizontal="center"/>
    </xf>
    <xf numFmtId="1" fontId="9" fillId="7" borderId="570" xfId="0" applyNumberFormat="1" applyFont="1" applyFill="1" applyBorder="1" applyProtection="1">
      <protection locked="0"/>
    </xf>
    <xf numFmtId="1" fontId="9" fillId="0" borderId="559" xfId="0" applyNumberFormat="1" applyFont="1" applyBorder="1" applyAlignment="1">
      <alignment horizontal="left" vertical="center" wrapText="1"/>
    </xf>
    <xf numFmtId="1" fontId="9" fillId="0" borderId="522" xfId="0" applyNumberFormat="1" applyFont="1" applyBorder="1" applyAlignment="1">
      <alignment horizontal="left" vertical="center" wrapText="1"/>
    </xf>
    <xf numFmtId="1" fontId="9" fillId="0" borderId="555" xfId="0" applyNumberFormat="1" applyFont="1" applyBorder="1" applyAlignment="1">
      <alignment wrapText="1"/>
    </xf>
    <xf numFmtId="1" fontId="9" fillId="7" borderId="556" xfId="0" applyNumberFormat="1" applyFont="1" applyFill="1" applyBorder="1" applyProtection="1">
      <protection locked="0"/>
    </xf>
    <xf numFmtId="1" fontId="9" fillId="7" borderId="552" xfId="0" applyNumberFormat="1" applyFont="1" applyFill="1" applyBorder="1" applyProtection="1">
      <protection locked="0"/>
    </xf>
    <xf numFmtId="1" fontId="6" fillId="0" borderId="560" xfId="0" applyNumberFormat="1" applyFont="1" applyBorder="1" applyAlignment="1">
      <alignment horizontal="left" vertical="center"/>
    </xf>
    <xf numFmtId="1" fontId="6" fillId="0" borderId="556" xfId="0" applyNumberFormat="1" applyFont="1" applyBorder="1" applyAlignment="1">
      <alignment horizontal="left" vertical="center"/>
    </xf>
    <xf numFmtId="1" fontId="9" fillId="0" borderId="553" xfId="0" applyNumberFormat="1" applyFont="1" applyBorder="1"/>
    <xf numFmtId="1" fontId="9" fillId="0" borderId="554" xfId="0" applyNumberFormat="1" applyFont="1" applyBorder="1"/>
    <xf numFmtId="1" fontId="9" fillId="0" borderId="555" xfId="0" applyNumberFormat="1" applyFont="1" applyBorder="1"/>
    <xf numFmtId="1" fontId="9" fillId="9" borderId="553" xfId="0" applyNumberFormat="1" applyFont="1" applyFill="1" applyBorder="1"/>
    <xf numFmtId="1" fontId="9" fillId="9" borderId="555" xfId="0" applyNumberFormat="1" applyFont="1" applyFill="1" applyBorder="1"/>
    <xf numFmtId="1" fontId="9" fillId="0" borderId="570" xfId="0" applyNumberFormat="1" applyFont="1" applyBorder="1" applyAlignment="1">
      <alignment horizontal="left" vertical="center" wrapText="1"/>
    </xf>
    <xf numFmtId="1" fontId="9" fillId="7" borderId="558" xfId="0" applyNumberFormat="1" applyFont="1" applyFill="1" applyBorder="1" applyProtection="1">
      <protection locked="0"/>
    </xf>
    <xf numFmtId="1" fontId="9" fillId="9" borderId="234" xfId="0" applyNumberFormat="1" applyFont="1" applyFill="1" applyBorder="1"/>
    <xf numFmtId="1" fontId="9" fillId="0" borderId="0" xfId="0" applyNumberFormat="1" applyFont="1" applyAlignment="1">
      <alignment horizontal="left" vertical="center" wrapText="1"/>
    </xf>
    <xf numFmtId="1" fontId="9" fillId="0" borderId="65" xfId="0" applyNumberFormat="1" applyFont="1" applyBorder="1" applyAlignment="1">
      <alignment horizontal="left" vertical="center" wrapText="1"/>
    </xf>
    <xf numFmtId="1" fontId="9" fillId="0" borderId="264" xfId="0" applyNumberFormat="1" applyFont="1" applyBorder="1" applyAlignment="1">
      <alignment horizontal="left" vertical="center" wrapText="1"/>
    </xf>
    <xf numFmtId="1" fontId="9" fillId="9" borderId="558" xfId="0" applyNumberFormat="1" applyFont="1" applyFill="1" applyBorder="1"/>
    <xf numFmtId="1" fontId="9" fillId="0" borderId="561" xfId="0" applyNumberFormat="1" applyFont="1" applyBorder="1" applyAlignment="1">
      <alignment horizontal="center" vertical="center"/>
    </xf>
    <xf numFmtId="1" fontId="21" fillId="0" borderId="557" xfId="0" applyNumberFormat="1" applyFont="1" applyBorder="1" applyAlignment="1">
      <alignment horizontal="center" vertical="center" wrapText="1"/>
    </xf>
    <xf numFmtId="1" fontId="21" fillId="0" borderId="561" xfId="0" applyNumberFormat="1" applyFont="1" applyBorder="1" applyAlignment="1">
      <alignment horizontal="center" vertical="center" wrapText="1"/>
    </xf>
    <xf numFmtId="1" fontId="21" fillId="0" borderId="555" xfId="0" applyNumberFormat="1" applyFont="1" applyBorder="1" applyAlignment="1">
      <alignment horizontal="center" vertical="center" wrapText="1"/>
    </xf>
    <xf numFmtId="1" fontId="9" fillId="8" borderId="559" xfId="0" applyNumberFormat="1" applyFont="1" applyFill="1" applyBorder="1"/>
    <xf numFmtId="1" fontId="9" fillId="8" borderId="522" xfId="0" applyNumberFormat="1" applyFont="1" applyFill="1" applyBorder="1"/>
    <xf numFmtId="1" fontId="9" fillId="8" borderId="572" xfId="0" applyNumberFormat="1" applyFont="1" applyFill="1" applyBorder="1"/>
    <xf numFmtId="1" fontId="9" fillId="8" borderId="573" xfId="0" applyNumberFormat="1" applyFont="1" applyFill="1" applyBorder="1"/>
    <xf numFmtId="1" fontId="9" fillId="8" borderId="558" xfId="0" applyNumberFormat="1" applyFont="1" applyFill="1" applyBorder="1"/>
    <xf numFmtId="1" fontId="9" fillId="0" borderId="561" xfId="0" applyNumberFormat="1" applyFont="1" applyBorder="1" applyAlignment="1">
      <alignment wrapText="1"/>
    </xf>
    <xf numFmtId="1" fontId="9" fillId="7" borderId="557" xfId="0" applyNumberFormat="1" applyFont="1" applyFill="1" applyBorder="1" applyProtection="1">
      <protection locked="0"/>
    </xf>
    <xf numFmtId="1" fontId="9" fillId="7" borderId="561" xfId="0" applyNumberFormat="1" applyFont="1" applyFill="1" applyBorder="1" applyProtection="1">
      <protection locked="0"/>
    </xf>
    <xf numFmtId="1" fontId="9" fillId="0" borderId="234" xfId="0" applyNumberFormat="1" applyFont="1" applyBorder="1" applyAlignment="1">
      <alignment vertical="center" wrapText="1"/>
    </xf>
    <xf numFmtId="1" fontId="9" fillId="7" borderId="574" xfId="0" applyNumberFormat="1" applyFont="1" applyFill="1" applyBorder="1" applyProtection="1">
      <protection locked="0"/>
    </xf>
    <xf numFmtId="1" fontId="9" fillId="9" borderId="570" xfId="0" applyNumberFormat="1" applyFont="1" applyFill="1" applyBorder="1"/>
    <xf numFmtId="1" fontId="13" fillId="0" borderId="264" xfId="0" applyNumberFormat="1" applyFont="1" applyBorder="1" applyAlignment="1">
      <alignment horizontal="left" vertical="center" wrapText="1"/>
    </xf>
    <xf numFmtId="1" fontId="9" fillId="0" borderId="555" xfId="0" applyNumberFormat="1" applyFont="1" applyBorder="1" applyAlignment="1">
      <alignment horizontal="center" vertical="center"/>
    </xf>
    <xf numFmtId="1" fontId="9" fillId="0" borderId="574" xfId="0" applyNumberFormat="1" applyFont="1" applyBorder="1" applyAlignment="1" applyProtection="1">
      <alignment horizontal="center" vertical="center" wrapText="1"/>
      <protection hidden="1"/>
    </xf>
    <xf numFmtId="1" fontId="9" fillId="0" borderId="575" xfId="0" applyNumberFormat="1" applyFont="1" applyBorder="1" applyAlignment="1" applyProtection="1">
      <alignment horizontal="center" vertical="center" wrapText="1"/>
      <protection hidden="1"/>
    </xf>
    <xf numFmtId="1" fontId="9" fillId="0" borderId="574" xfId="0" applyNumberFormat="1" applyFont="1" applyBorder="1" applyAlignment="1" applyProtection="1">
      <alignment horizontal="center" vertical="center"/>
      <protection hidden="1"/>
    </xf>
    <xf numFmtId="1" fontId="9" fillId="0" borderId="558" xfId="0" applyNumberFormat="1" applyFont="1" applyBorder="1" applyAlignment="1" applyProtection="1">
      <alignment horizontal="center" vertical="center"/>
      <protection hidden="1"/>
    </xf>
    <xf numFmtId="1" fontId="9" fillId="0" borderId="564" xfId="0" applyNumberFormat="1" applyFont="1" applyBorder="1" applyAlignment="1" applyProtection="1">
      <alignment horizontal="center" vertical="center"/>
      <protection hidden="1"/>
    </xf>
    <xf numFmtId="1" fontId="9" fillId="0" borderId="553" xfId="0" applyNumberFormat="1" applyFont="1" applyBorder="1" applyAlignment="1" applyProtection="1">
      <alignment horizontal="center" vertical="center"/>
      <protection hidden="1"/>
    </xf>
    <xf numFmtId="1" fontId="9" fillId="0" borderId="564" xfId="0" applyNumberFormat="1" applyFont="1" applyBorder="1" applyAlignment="1" applyProtection="1">
      <alignment horizontal="left" vertical="center" wrapText="1"/>
      <protection hidden="1"/>
    </xf>
    <xf numFmtId="1" fontId="9" fillId="0" borderId="574" xfId="0" applyNumberFormat="1" applyFont="1" applyBorder="1" applyAlignment="1">
      <alignment horizontal="right" wrapText="1"/>
    </xf>
    <xf numFmtId="1" fontId="9" fillId="0" borderId="575" xfId="0" applyNumberFormat="1" applyFont="1" applyBorder="1" applyAlignment="1">
      <alignment horizontal="right" wrapText="1"/>
    </xf>
    <xf numFmtId="1" fontId="9" fillId="0" borderId="576" xfId="0" applyNumberFormat="1" applyFont="1" applyBorder="1"/>
    <xf numFmtId="1" fontId="9" fillId="0" borderId="577" xfId="0" applyNumberFormat="1" applyFont="1" applyBorder="1"/>
    <xf numFmtId="1" fontId="9" fillId="5" borderId="576" xfId="0" applyNumberFormat="1" applyFont="1" applyFill="1" applyBorder="1"/>
    <xf numFmtId="1" fontId="9" fillId="5" borderId="577" xfId="0" applyNumberFormat="1" applyFont="1" applyFill="1" applyBorder="1"/>
    <xf numFmtId="1" fontId="9" fillId="0" borderId="579" xfId="0" applyNumberFormat="1" applyFont="1" applyBorder="1" applyAlignment="1">
      <alignment horizontal="center" vertical="center" wrapText="1"/>
    </xf>
    <xf numFmtId="1" fontId="13" fillId="0" borderId="553" xfId="0" applyNumberFormat="1" applyFont="1" applyBorder="1" applyAlignment="1">
      <alignment horizontal="center" vertical="center" wrapText="1"/>
    </xf>
    <xf numFmtId="1" fontId="9" fillId="0" borderId="562" xfId="0" applyNumberFormat="1" applyFont="1" applyBorder="1" applyAlignment="1">
      <alignment wrapText="1"/>
    </xf>
    <xf numFmtId="1" fontId="9" fillId="0" borderId="579" xfId="0" applyNumberFormat="1" applyFont="1" applyBorder="1" applyAlignment="1">
      <alignment wrapText="1"/>
    </xf>
    <xf numFmtId="1" fontId="9" fillId="0" borderId="556" xfId="0" applyNumberFormat="1" applyFont="1" applyBorder="1" applyAlignment="1">
      <alignment wrapText="1"/>
    </xf>
    <xf numFmtId="1" fontId="9" fillId="0" borderId="552" xfId="0" applyNumberFormat="1" applyFont="1" applyBorder="1" applyAlignment="1">
      <alignment wrapText="1"/>
    </xf>
    <xf numFmtId="1" fontId="9" fillId="0" borderId="575" xfId="0" applyNumberFormat="1" applyFont="1" applyBorder="1" applyAlignment="1">
      <alignment horizontal="center" vertical="center" wrapText="1"/>
    </xf>
    <xf numFmtId="1" fontId="9" fillId="0" borderId="558" xfId="0" applyNumberFormat="1" applyFont="1" applyBorder="1" applyAlignment="1">
      <alignment horizontal="center" vertical="center"/>
    </xf>
    <xf numFmtId="1" fontId="9" fillId="8" borderId="570" xfId="0" applyNumberFormat="1" applyFont="1" applyFill="1" applyBorder="1" applyProtection="1">
      <protection locked="0"/>
    </xf>
    <xf numFmtId="1" fontId="11" fillId="5" borderId="0" xfId="0" applyNumberFormat="1" applyFont="1" applyFill="1" applyAlignment="1" applyProtection="1">
      <alignment vertical="top" wrapText="1"/>
      <protection locked="0"/>
    </xf>
    <xf numFmtId="1" fontId="9" fillId="0" borderId="580" xfId="0" applyNumberFormat="1" applyFont="1" applyBorder="1"/>
    <xf numFmtId="1" fontId="9" fillId="0" borderId="581" xfId="0" applyNumberFormat="1" applyFont="1" applyBorder="1"/>
    <xf numFmtId="1" fontId="9" fillId="0" borderId="582" xfId="0" applyNumberFormat="1" applyFont="1" applyBorder="1"/>
    <xf numFmtId="1" fontId="9" fillId="7" borderId="573" xfId="0" applyNumberFormat="1" applyFont="1" applyFill="1" applyBorder="1" applyProtection="1">
      <protection locked="0"/>
    </xf>
    <xf numFmtId="1" fontId="9" fillId="7" borderId="522" xfId="0" applyNumberFormat="1" applyFont="1" applyFill="1" applyBorder="1" applyProtection="1">
      <protection locked="0"/>
    </xf>
    <xf numFmtId="1" fontId="9" fillId="7" borderId="564" xfId="0" applyNumberFormat="1" applyFont="1" applyFill="1" applyBorder="1" applyProtection="1">
      <protection locked="0"/>
    </xf>
    <xf numFmtId="1" fontId="9" fillId="7" borderId="176" xfId="0" applyNumberFormat="1" applyFont="1" applyFill="1" applyBorder="1" applyProtection="1">
      <protection locked="0"/>
    </xf>
    <xf numFmtId="1" fontId="9" fillId="7" borderId="124" xfId="0" applyNumberFormat="1" applyFont="1" applyFill="1" applyBorder="1" applyProtection="1">
      <protection locked="0"/>
    </xf>
    <xf numFmtId="1" fontId="9" fillId="0" borderId="574" xfId="0" applyNumberFormat="1" applyFont="1" applyBorder="1" applyAlignment="1">
      <alignment horizontal="center" vertical="center" wrapText="1"/>
    </xf>
    <xf numFmtId="1" fontId="13" fillId="0" borderId="561" xfId="0" applyNumberFormat="1" applyFont="1" applyBorder="1" applyAlignment="1">
      <alignment horizontal="center" vertical="center" wrapText="1"/>
    </xf>
    <xf numFmtId="1" fontId="9" fillId="0" borderId="574" xfId="0" applyNumberFormat="1" applyFont="1" applyBorder="1"/>
    <xf numFmtId="1" fontId="9" fillId="0" borderId="575" xfId="0" applyNumberFormat="1" applyFont="1" applyBorder="1"/>
    <xf numFmtId="1" fontId="9" fillId="0" borderId="558" xfId="0" applyNumberFormat="1" applyFont="1" applyBorder="1" applyAlignment="1">
      <alignment wrapText="1"/>
    </xf>
    <xf numFmtId="1" fontId="9" fillId="7" borderId="583" xfId="0" applyNumberFormat="1" applyFont="1" applyFill="1" applyBorder="1" applyProtection="1">
      <protection locked="0"/>
    </xf>
    <xf numFmtId="1" fontId="9" fillId="7" borderId="558" xfId="0" applyNumberFormat="1" applyFont="1" applyFill="1" applyBorder="1" applyAlignment="1" applyProtection="1">
      <alignment horizontal="center"/>
      <protection locked="0"/>
    </xf>
    <xf numFmtId="1" fontId="7" fillId="5" borderId="577" xfId="0" applyNumberFormat="1" applyFont="1" applyFill="1" applyBorder="1"/>
    <xf numFmtId="1" fontId="12" fillId="0" borderId="584" xfId="0" applyNumberFormat="1" applyFont="1" applyBorder="1"/>
    <xf numFmtId="1" fontId="4" fillId="0" borderId="585" xfId="0" applyNumberFormat="1" applyFont="1" applyBorder="1"/>
    <xf numFmtId="1" fontId="4" fillId="3" borderId="585" xfId="0" applyNumberFormat="1" applyFont="1" applyFill="1" applyBorder="1"/>
    <xf numFmtId="1" fontId="9" fillId="0" borderId="148" xfId="0" applyNumberFormat="1" applyFont="1" applyBorder="1" applyAlignment="1">
      <alignment horizontal="center" vertical="center"/>
    </xf>
    <xf numFmtId="1" fontId="9" fillId="0" borderId="16" xfId="0" applyNumberFormat="1" applyFont="1" applyBorder="1" applyAlignment="1">
      <alignment horizontal="right" wrapText="1"/>
    </xf>
    <xf numFmtId="1" fontId="9" fillId="0" borderId="90" xfId="0" applyNumberFormat="1" applyFont="1" applyBorder="1" applyAlignment="1">
      <alignment horizontal="right" wrapText="1"/>
    </xf>
    <xf numFmtId="1" fontId="9" fillId="0" borderId="11" xfId="0" applyNumberFormat="1" applyFont="1" applyBorder="1" applyAlignment="1">
      <alignment horizontal="right" wrapText="1"/>
    </xf>
    <xf numFmtId="1" fontId="9" fillId="0" borderId="148" xfId="0" applyNumberFormat="1" applyFont="1" applyBorder="1" applyAlignment="1">
      <alignment horizontal="right" wrapText="1"/>
    </xf>
    <xf numFmtId="1" fontId="9" fillId="0" borderId="51" xfId="0" applyNumberFormat="1" applyFont="1" applyBorder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468" xfId="0" applyNumberFormat="1" applyFont="1" applyBorder="1" applyAlignment="1">
      <alignment horizontal="center" vertical="center" wrapText="1"/>
    </xf>
    <xf numFmtId="1" fontId="9" fillId="0" borderId="475" xfId="0" applyNumberFormat="1" applyFont="1" applyBorder="1" applyAlignment="1">
      <alignment horizontal="center" vertical="center" wrapText="1"/>
    </xf>
    <xf numFmtId="1" fontId="9" fillId="0" borderId="465" xfId="0" applyNumberFormat="1" applyFont="1" applyBorder="1" applyAlignment="1">
      <alignment horizontal="center" vertical="center" wrapText="1"/>
    </xf>
    <xf numFmtId="1" fontId="9" fillId="0" borderId="471" xfId="0" applyNumberFormat="1" applyFont="1" applyBorder="1" applyAlignment="1">
      <alignment horizontal="center" vertical="center" wrapText="1"/>
    </xf>
    <xf numFmtId="1" fontId="9" fillId="0" borderId="444" xfId="0" applyNumberFormat="1" applyFont="1" applyBorder="1" applyAlignment="1">
      <alignment horizontal="left" vertical="center" wrapText="1"/>
    </xf>
    <xf numFmtId="1" fontId="9" fillId="0" borderId="475" xfId="0" applyNumberFormat="1" applyFont="1" applyBorder="1" applyAlignment="1">
      <alignment horizontal="center" vertical="center"/>
    </xf>
    <xf numFmtId="1" fontId="4" fillId="3" borderId="577" xfId="0" applyNumberFormat="1" applyFont="1" applyFill="1" applyBorder="1"/>
    <xf numFmtId="1" fontId="7" fillId="3" borderId="577" xfId="0" applyNumberFormat="1" applyFont="1" applyFill="1" applyBorder="1"/>
    <xf numFmtId="1" fontId="7" fillId="0" borderId="577" xfId="0" applyNumberFormat="1" applyFont="1" applyBorder="1"/>
    <xf numFmtId="1" fontId="9" fillId="0" borderId="579" xfId="0" applyNumberFormat="1" applyFont="1" applyBorder="1" applyAlignment="1">
      <alignment horizontal="center" vertical="center"/>
    </xf>
    <xf numFmtId="1" fontId="9" fillId="3" borderId="577" xfId="0" applyNumberFormat="1" applyFont="1" applyFill="1" applyBorder="1"/>
    <xf numFmtId="1" fontId="9" fillId="3" borderId="552" xfId="0" applyNumberFormat="1" applyFont="1" applyFill="1" applyBorder="1"/>
    <xf numFmtId="1" fontId="9" fillId="7" borderId="554" xfId="0" applyNumberFormat="1" applyFont="1" applyFill="1" applyBorder="1" applyProtection="1">
      <protection locked="0"/>
    </xf>
    <xf numFmtId="1" fontId="9" fillId="7" borderId="589" xfId="0" applyNumberFormat="1" applyFont="1" applyFill="1" applyBorder="1" applyProtection="1">
      <protection locked="0"/>
    </xf>
    <xf numFmtId="1" fontId="9" fillId="7" borderId="579" xfId="0" applyNumberFormat="1" applyFont="1" applyFill="1" applyBorder="1" applyProtection="1">
      <protection locked="0"/>
    </xf>
    <xf numFmtId="1" fontId="9" fillId="7" borderId="562" xfId="0" applyNumberFormat="1" applyFont="1" applyFill="1" applyBorder="1" applyProtection="1">
      <protection locked="0"/>
    </xf>
    <xf numFmtId="1" fontId="7" fillId="3" borderId="551" xfId="0" applyNumberFormat="1" applyFont="1" applyFill="1" applyBorder="1"/>
    <xf numFmtId="1" fontId="4" fillId="3" borderId="576" xfId="0" applyNumberFormat="1" applyFont="1" applyFill="1" applyBorder="1"/>
    <xf numFmtId="1" fontId="13" fillId="0" borderId="555" xfId="0" applyNumberFormat="1" applyFont="1" applyBorder="1" applyAlignment="1">
      <alignment horizontal="center" vertical="center" wrapText="1"/>
    </xf>
    <xf numFmtId="1" fontId="9" fillId="3" borderId="551" xfId="0" applyNumberFormat="1" applyFont="1" applyFill="1" applyBorder="1"/>
    <xf numFmtId="1" fontId="9" fillId="0" borderId="552" xfId="0" applyNumberFormat="1" applyFont="1" applyBorder="1"/>
    <xf numFmtId="1" fontId="9" fillId="0" borderId="579" xfId="0" applyNumberFormat="1" applyFont="1" applyBorder="1"/>
    <xf numFmtId="1" fontId="14" fillId="0" borderId="565" xfId="0" applyNumberFormat="1" applyFont="1" applyBorder="1"/>
    <xf numFmtId="1" fontId="14" fillId="0" borderId="566" xfId="0" applyNumberFormat="1" applyFont="1" applyBorder="1"/>
    <xf numFmtId="1" fontId="14" fillId="0" borderId="567" xfId="0" applyNumberFormat="1" applyFont="1" applyBorder="1"/>
    <xf numFmtId="1" fontId="10" fillId="0" borderId="567" xfId="0" applyNumberFormat="1" applyFont="1" applyBorder="1"/>
    <xf numFmtId="1" fontId="9" fillId="0" borderId="590" xfId="0" applyNumberFormat="1" applyFont="1" applyFill="1" applyBorder="1" applyAlignment="1" applyProtection="1">
      <alignment horizontal="left" wrapText="1"/>
      <protection hidden="1"/>
    </xf>
    <xf numFmtId="1" fontId="9" fillId="0" borderId="590" xfId="0" applyNumberFormat="1" applyFont="1" applyBorder="1"/>
    <xf numFmtId="1" fontId="9" fillId="7" borderId="591" xfId="0" applyNumberFormat="1" applyFont="1" applyFill="1" applyBorder="1" applyProtection="1">
      <protection locked="0"/>
    </xf>
    <xf numFmtId="1" fontId="9" fillId="3" borderId="592" xfId="0" applyNumberFormat="1" applyFont="1" applyFill="1" applyBorder="1"/>
    <xf numFmtId="1" fontId="9" fillId="0" borderId="592" xfId="0" applyNumberFormat="1" applyFont="1" applyBorder="1"/>
    <xf numFmtId="1" fontId="9" fillId="0" borderId="591" xfId="0" applyNumberFormat="1" applyFont="1" applyFill="1" applyBorder="1" applyAlignment="1" applyProtection="1">
      <alignment horizontal="left" wrapText="1"/>
      <protection hidden="1"/>
    </xf>
    <xf numFmtId="1" fontId="9" fillId="0" borderId="594" xfId="0" applyNumberFormat="1" applyFont="1" applyBorder="1"/>
    <xf numFmtId="1" fontId="9" fillId="7" borderId="595" xfId="0" applyNumberFormat="1" applyFont="1" applyFill="1" applyBorder="1" applyProtection="1">
      <protection locked="0"/>
    </xf>
    <xf numFmtId="1" fontId="9" fillId="3" borderId="596" xfId="0" applyNumberFormat="1" applyFont="1" applyFill="1" applyBorder="1"/>
    <xf numFmtId="1" fontId="9" fillId="0" borderId="596" xfId="0" applyNumberFormat="1" applyFont="1" applyBorder="1"/>
    <xf numFmtId="1" fontId="9" fillId="0" borderId="594" xfId="0" applyNumberFormat="1" applyFont="1" applyFill="1" applyBorder="1" applyAlignment="1" applyProtection="1">
      <alignment horizontal="left" wrapText="1"/>
      <protection hidden="1"/>
    </xf>
    <xf numFmtId="1" fontId="7" fillId="3" borderId="596" xfId="0" applyNumberFormat="1" applyFont="1" applyFill="1" applyBorder="1"/>
    <xf numFmtId="1" fontId="7" fillId="3" borderId="601" xfId="0" applyNumberFormat="1" applyFont="1" applyFill="1" applyBorder="1"/>
    <xf numFmtId="1" fontId="9" fillId="0" borderId="597" xfId="0" applyNumberFormat="1" applyFont="1" applyBorder="1" applyAlignment="1">
      <alignment horizontal="center" vertical="center" wrapText="1"/>
    </xf>
    <xf numFmtId="1" fontId="9" fillId="0" borderId="602" xfId="0" applyNumberFormat="1" applyFont="1" applyBorder="1" applyAlignment="1">
      <alignment horizontal="center" vertical="center" wrapText="1"/>
    </xf>
    <xf numFmtId="1" fontId="4" fillId="3" borderId="596" xfId="0" applyNumberFormat="1" applyFont="1" applyFill="1" applyBorder="1"/>
    <xf numFmtId="1" fontId="9" fillId="0" borderId="597" xfId="0" applyNumberFormat="1" applyFont="1" applyBorder="1" applyAlignment="1">
      <alignment horizontal="left"/>
    </xf>
    <xf numFmtId="1" fontId="9" fillId="7" borderId="602" xfId="0" applyNumberFormat="1" applyFont="1" applyFill="1" applyBorder="1" applyProtection="1">
      <protection locked="0"/>
    </xf>
    <xf numFmtId="1" fontId="9" fillId="0" borderId="603" xfId="0" applyNumberFormat="1" applyFont="1" applyBorder="1" applyAlignment="1">
      <alignment horizontal="center" vertical="center" wrapText="1"/>
    </xf>
    <xf numFmtId="1" fontId="9" fillId="0" borderId="604" xfId="0" applyNumberFormat="1" applyFont="1" applyBorder="1" applyAlignment="1">
      <alignment horizontal="center" vertical="center" wrapText="1"/>
    </xf>
    <xf numFmtId="1" fontId="9" fillId="3" borderId="596" xfId="0" applyNumberFormat="1" applyFont="1" applyFill="1" applyBorder="1" applyAlignment="1">
      <alignment wrapText="1"/>
    </xf>
    <xf numFmtId="1" fontId="9" fillId="0" borderId="596" xfId="0" applyNumberFormat="1" applyFont="1" applyBorder="1" applyAlignment="1">
      <alignment wrapText="1"/>
    </xf>
    <xf numFmtId="1" fontId="9" fillId="0" borderId="602" xfId="0" applyNumberFormat="1" applyFont="1" applyBorder="1"/>
    <xf numFmtId="1" fontId="9" fillId="7" borderId="603" xfId="0" applyNumberFormat="1" applyFont="1" applyFill="1" applyBorder="1" applyProtection="1">
      <protection locked="0"/>
    </xf>
    <xf numFmtId="1" fontId="9" fillId="7" borderId="598" xfId="0" applyNumberFormat="1" applyFont="1" applyFill="1" applyBorder="1" applyProtection="1">
      <protection locked="0"/>
    </xf>
    <xf numFmtId="1" fontId="9" fillId="3" borderId="600" xfId="0" applyNumberFormat="1" applyFont="1" applyFill="1" applyBorder="1" applyAlignment="1">
      <alignment vertical="center"/>
    </xf>
    <xf numFmtId="1" fontId="9" fillId="3" borderId="598" xfId="0" applyNumberFormat="1" applyFont="1" applyFill="1" applyBorder="1" applyAlignment="1">
      <alignment vertical="center"/>
    </xf>
    <xf numFmtId="1" fontId="9" fillId="0" borderId="614" xfId="0" applyNumberFormat="1" applyFont="1" applyBorder="1" applyAlignment="1">
      <alignment horizontal="center" vertical="center" wrapText="1"/>
    </xf>
    <xf numFmtId="1" fontId="9" fillId="0" borderId="615" xfId="0" applyNumberFormat="1" applyFont="1" applyBorder="1" applyAlignment="1">
      <alignment horizontal="center" vertical="center" wrapText="1"/>
    </xf>
    <xf numFmtId="1" fontId="9" fillId="0" borderId="610" xfId="0" applyNumberFormat="1" applyFont="1" applyBorder="1" applyAlignment="1">
      <alignment horizontal="center" vertical="center" wrapText="1"/>
    </xf>
    <xf numFmtId="1" fontId="9" fillId="0" borderId="611" xfId="0" applyNumberFormat="1" applyFont="1" applyBorder="1" applyAlignment="1">
      <alignment horizontal="center" vertical="center" wrapText="1"/>
    </xf>
    <xf numFmtId="1" fontId="13" fillId="0" borderId="616" xfId="0" applyNumberFormat="1" applyFont="1" applyBorder="1" applyAlignment="1">
      <alignment horizontal="center" vertical="center" wrapText="1"/>
    </xf>
    <xf numFmtId="1" fontId="13" fillId="0" borderId="611" xfId="0" applyNumberFormat="1" applyFont="1" applyBorder="1" applyAlignment="1">
      <alignment horizontal="center" vertical="center" wrapText="1"/>
    </xf>
    <xf numFmtId="1" fontId="9" fillId="0" borderId="609" xfId="0" applyNumberFormat="1" applyFont="1" applyBorder="1" applyAlignment="1">
      <alignment horizontal="center" vertical="center" wrapText="1"/>
    </xf>
    <xf numFmtId="1" fontId="9" fillId="0" borderId="595" xfId="0" applyNumberFormat="1" applyFont="1" applyBorder="1"/>
    <xf numFmtId="1" fontId="9" fillId="7" borderId="618" xfId="0" applyNumberFormat="1" applyFont="1" applyFill="1" applyBorder="1" applyProtection="1">
      <protection locked="0"/>
    </xf>
    <xf numFmtId="1" fontId="11" fillId="7" borderId="618" xfId="0" applyNumberFormat="1" applyFont="1" applyFill="1" applyBorder="1" applyProtection="1">
      <protection locked="0"/>
    </xf>
    <xf numFmtId="1" fontId="9" fillId="7" borderId="619" xfId="0" applyNumberFormat="1" applyFont="1" applyFill="1" applyBorder="1" applyProtection="1">
      <protection locked="0"/>
    </xf>
    <xf numFmtId="1" fontId="9" fillId="7" borderId="617" xfId="0" applyNumberFormat="1" applyFont="1" applyFill="1" applyBorder="1" applyProtection="1">
      <protection locked="0"/>
    </xf>
    <xf numFmtId="1" fontId="9" fillId="7" borderId="594" xfId="0" applyNumberFormat="1" applyFont="1" applyFill="1" applyBorder="1" applyProtection="1">
      <protection locked="0"/>
    </xf>
    <xf numFmtId="1" fontId="4" fillId="3" borderId="592" xfId="0" applyNumberFormat="1" applyFont="1" applyFill="1" applyBorder="1"/>
    <xf numFmtId="1" fontId="13" fillId="0" borderId="603" xfId="0" applyNumberFormat="1" applyFont="1" applyBorder="1" applyAlignment="1">
      <alignment horizontal="center" vertical="center" wrapText="1"/>
    </xf>
    <xf numFmtId="1" fontId="13" fillId="0" borderId="614" xfId="0" applyNumberFormat="1" applyFont="1" applyBorder="1" applyAlignment="1">
      <alignment horizontal="center" vertical="center" wrapText="1"/>
    </xf>
    <xf numFmtId="1" fontId="13" fillId="0" borderId="615" xfId="0" applyNumberFormat="1" applyFont="1" applyBorder="1" applyAlignment="1">
      <alignment horizontal="center" vertical="center" wrapText="1"/>
    </xf>
    <xf numFmtId="1" fontId="13" fillId="0" borderId="610" xfId="0" applyNumberFormat="1" applyFont="1" applyBorder="1" applyAlignment="1">
      <alignment horizontal="center" vertical="center" wrapText="1"/>
    </xf>
    <xf numFmtId="1" fontId="13" fillId="0" borderId="602" xfId="0" applyNumberFormat="1" applyFont="1" applyBorder="1" applyAlignment="1">
      <alignment horizontal="center" vertical="center" wrapText="1"/>
    </xf>
    <xf numFmtId="1" fontId="13" fillId="0" borderId="609" xfId="0" applyNumberFormat="1" applyFont="1" applyBorder="1" applyAlignment="1">
      <alignment horizontal="center" vertical="center" wrapText="1"/>
    </xf>
    <xf numFmtId="1" fontId="13" fillId="0" borderId="595" xfId="0" applyNumberFormat="1" applyFont="1" applyBorder="1"/>
    <xf numFmtId="1" fontId="13" fillId="7" borderId="595" xfId="0" applyNumberFormat="1" applyFont="1" applyFill="1" applyBorder="1" applyProtection="1">
      <protection locked="0"/>
    </xf>
    <xf numFmtId="1" fontId="13" fillId="7" borderId="618" xfId="0" applyNumberFormat="1" applyFont="1" applyFill="1" applyBorder="1" applyProtection="1">
      <protection locked="0"/>
    </xf>
    <xf numFmtId="1" fontId="13" fillId="7" borderId="619" xfId="0" applyNumberFormat="1" applyFont="1" applyFill="1" applyBorder="1" applyProtection="1">
      <protection locked="0"/>
    </xf>
    <xf numFmtId="1" fontId="13" fillId="7" borderId="617" xfId="0" applyNumberFormat="1" applyFont="1" applyFill="1" applyBorder="1" applyProtection="1">
      <protection locked="0"/>
    </xf>
    <xf numFmtId="1" fontId="13" fillId="7" borderId="590" xfId="0" applyNumberFormat="1" applyFont="1" applyFill="1" applyBorder="1" applyProtection="1">
      <protection locked="0"/>
    </xf>
    <xf numFmtId="1" fontId="9" fillId="0" borderId="566" xfId="0" applyNumberFormat="1" applyFont="1" applyBorder="1" applyAlignment="1" applyProtection="1">
      <alignment wrapText="1"/>
      <protection locked="0"/>
    </xf>
    <xf numFmtId="1" fontId="9" fillId="0" borderId="566" xfId="0" applyNumberFormat="1" applyFont="1" applyBorder="1" applyAlignment="1">
      <alignment wrapText="1"/>
    </xf>
    <xf numFmtId="1" fontId="9" fillId="0" borderId="624" xfId="0" applyNumberFormat="1" applyFont="1" applyBorder="1" applyAlignment="1" applyProtection="1">
      <alignment wrapText="1"/>
      <protection locked="0"/>
    </xf>
    <xf numFmtId="1" fontId="9" fillId="0" borderId="624" xfId="0" applyNumberFormat="1" applyFont="1" applyBorder="1" applyAlignment="1">
      <alignment wrapText="1"/>
    </xf>
    <xf numFmtId="1" fontId="9" fillId="3" borderId="624" xfId="0" applyNumberFormat="1" applyFont="1" applyFill="1" applyBorder="1" applyAlignment="1">
      <alignment wrapText="1"/>
    </xf>
    <xf numFmtId="1" fontId="9" fillId="0" borderId="574" xfId="0" applyNumberFormat="1" applyFont="1" applyBorder="1" applyAlignment="1">
      <alignment horizontal="center" vertical="center"/>
    </xf>
    <xf numFmtId="1" fontId="4" fillId="3" borderId="625" xfId="0" applyNumberFormat="1" applyFont="1" applyFill="1" applyBorder="1"/>
    <xf numFmtId="1" fontId="9" fillId="3" borderId="553" xfId="1" applyNumberFormat="1" applyFont="1" applyFill="1" applyBorder="1"/>
    <xf numFmtId="1" fontId="9" fillId="3" borderId="554" xfId="1" applyNumberFormat="1" applyFont="1" applyFill="1" applyBorder="1"/>
    <xf numFmtId="1" fontId="4" fillId="5" borderId="625" xfId="0" applyNumberFormat="1" applyFont="1" applyFill="1" applyBorder="1"/>
    <xf numFmtId="1" fontId="9" fillId="5" borderId="624" xfId="0" applyNumberFormat="1" applyFont="1" applyFill="1" applyBorder="1"/>
    <xf numFmtId="1" fontId="9" fillId="0" borderId="626" xfId="0" applyNumberFormat="1" applyFont="1" applyBorder="1"/>
    <xf numFmtId="1" fontId="9" fillId="0" borderId="627" xfId="0" applyNumberFormat="1" applyFont="1" applyBorder="1"/>
    <xf numFmtId="1" fontId="9" fillId="0" borderId="628" xfId="0" applyNumberFormat="1" applyFont="1" applyBorder="1"/>
    <xf numFmtId="1" fontId="9" fillId="5" borderId="627" xfId="0" applyNumberFormat="1" applyFont="1" applyFill="1" applyBorder="1"/>
    <xf numFmtId="1" fontId="9" fillId="0" borderId="583" xfId="0" applyNumberFormat="1" applyFont="1" applyBorder="1" applyAlignment="1">
      <alignment horizontal="center" vertical="center" wrapText="1"/>
    </xf>
    <xf numFmtId="1" fontId="7" fillId="5" borderId="624" xfId="0" applyNumberFormat="1" applyFont="1" applyFill="1" applyBorder="1"/>
    <xf numFmtId="1" fontId="7" fillId="5" borderId="577" xfId="0" applyNumberFormat="1" applyFont="1" applyFill="1" applyBorder="1" applyProtection="1">
      <protection locked="0"/>
    </xf>
    <xf numFmtId="1" fontId="7" fillId="5" borderId="630" xfId="0" applyNumberFormat="1" applyFont="1" applyFill="1" applyBorder="1"/>
    <xf numFmtId="1" fontId="7" fillId="5" borderId="631" xfId="0" applyNumberFormat="1" applyFont="1" applyFill="1" applyBorder="1"/>
    <xf numFmtId="1" fontId="4" fillId="5" borderId="631" xfId="0" applyNumberFormat="1" applyFont="1" applyFill="1" applyBorder="1"/>
    <xf numFmtId="1" fontId="9" fillId="5" borderId="631" xfId="0" applyNumberFormat="1" applyFont="1" applyFill="1" applyBorder="1" applyProtection="1">
      <protection locked="0"/>
    </xf>
    <xf numFmtId="1" fontId="9" fillId="5" borderId="631" xfId="0" applyNumberFormat="1" applyFont="1" applyFill="1" applyBorder="1"/>
    <xf numFmtId="1" fontId="9" fillId="5" borderId="630" xfId="0" applyNumberFormat="1" applyFont="1" applyFill="1" applyBorder="1"/>
    <xf numFmtId="1" fontId="9" fillId="0" borderId="634" xfId="0" applyNumberFormat="1" applyFont="1" applyBorder="1" applyAlignment="1">
      <alignment horizontal="center" vertical="center" wrapText="1"/>
    </xf>
    <xf numFmtId="1" fontId="9" fillId="0" borderId="636" xfId="0" applyNumberFormat="1" applyFont="1" applyBorder="1" applyAlignment="1">
      <alignment horizontal="center" vertical="center" wrapText="1"/>
    </xf>
    <xf numFmtId="1" fontId="4" fillId="3" borderId="556" xfId="0" applyNumberFormat="1" applyFont="1" applyFill="1" applyBorder="1"/>
    <xf numFmtId="1" fontId="9" fillId="0" borderId="625" xfId="0" applyNumberFormat="1" applyFont="1" applyBorder="1"/>
    <xf numFmtId="1" fontId="9" fillId="0" borderId="631" xfId="0" applyNumberFormat="1" applyFont="1" applyBorder="1"/>
    <xf numFmtId="1" fontId="7" fillId="0" borderId="631" xfId="0" applyNumberFormat="1" applyFont="1" applyBorder="1"/>
    <xf numFmtId="1" fontId="4" fillId="3" borderId="631" xfId="0" applyNumberFormat="1" applyFont="1" applyFill="1" applyBorder="1"/>
    <xf numFmtId="1" fontId="9" fillId="0" borderId="637" xfId="0" applyNumberFormat="1" applyFont="1" applyBorder="1"/>
    <xf numFmtId="1" fontId="9" fillId="0" borderId="637" xfId="0" applyNumberFormat="1" applyFont="1" applyBorder="1" applyProtection="1">
      <protection locked="0"/>
    </xf>
    <xf numFmtId="1" fontId="7" fillId="3" borderId="631" xfId="0" applyNumberFormat="1" applyFont="1" applyFill="1" applyBorder="1"/>
    <xf numFmtId="1" fontId="7" fillId="0" borderId="625" xfId="0" applyNumberFormat="1" applyFont="1" applyBorder="1"/>
    <xf numFmtId="1" fontId="9" fillId="5" borderId="625" xfId="0" applyNumberFormat="1" applyFont="1" applyFill="1" applyBorder="1"/>
    <xf numFmtId="1" fontId="9" fillId="3" borderId="631" xfId="0" applyNumberFormat="1" applyFont="1" applyFill="1" applyBorder="1"/>
    <xf numFmtId="1" fontId="9" fillId="3" borderId="625" xfId="0" applyNumberFormat="1" applyFont="1" applyFill="1" applyBorder="1"/>
    <xf numFmtId="1" fontId="9" fillId="5" borderId="625" xfId="0" applyNumberFormat="1" applyFont="1" applyFill="1" applyBorder="1" applyAlignment="1">
      <alignment horizontal="center" vertical="center" wrapText="1"/>
    </xf>
    <xf numFmtId="1" fontId="9" fillId="5" borderId="631" xfId="0" applyNumberFormat="1" applyFont="1" applyFill="1" applyBorder="1" applyAlignment="1">
      <alignment horizontal="center" vertical="center" wrapText="1"/>
    </xf>
    <xf numFmtId="1" fontId="16" fillId="5" borderId="625" xfId="0" applyNumberFormat="1" applyFont="1" applyFill="1" applyBorder="1"/>
    <xf numFmtId="1" fontId="9" fillId="5" borderId="624" xfId="0" applyNumberFormat="1" applyFont="1" applyFill="1" applyBorder="1" applyProtection="1">
      <protection locked="0"/>
    </xf>
    <xf numFmtId="1" fontId="7" fillId="0" borderId="624" xfId="0" applyNumberFormat="1" applyFont="1" applyBorder="1"/>
    <xf numFmtId="1" fontId="9" fillId="3" borderId="624" xfId="0" applyNumberFormat="1" applyFont="1" applyFill="1" applyBorder="1"/>
    <xf numFmtId="1" fontId="9" fillId="0" borderId="557" xfId="0" applyNumberFormat="1" applyFont="1" applyBorder="1" applyAlignment="1">
      <alignment horizontal="center" vertical="center" wrapText="1"/>
    </xf>
    <xf numFmtId="1" fontId="9" fillId="5" borderId="630" xfId="0" applyNumberFormat="1" applyFont="1" applyFill="1" applyBorder="1" applyProtection="1">
      <protection locked="0"/>
    </xf>
    <xf numFmtId="1" fontId="9" fillId="5" borderId="638" xfId="0" applyNumberFormat="1" applyFont="1" applyFill="1" applyBorder="1"/>
    <xf numFmtId="1" fontId="7" fillId="5" borderId="638" xfId="0" applyNumberFormat="1" applyFont="1" applyFill="1" applyBorder="1"/>
    <xf numFmtId="1" fontId="7" fillId="0" borderId="638" xfId="0" applyNumberFormat="1" applyFont="1" applyBorder="1"/>
    <xf numFmtId="1" fontId="9" fillId="3" borderId="638" xfId="0" applyNumberFormat="1" applyFont="1" applyFill="1" applyBorder="1"/>
    <xf numFmtId="1" fontId="9" fillId="0" borderId="638" xfId="0" applyNumberFormat="1" applyFont="1" applyBorder="1"/>
    <xf numFmtId="1" fontId="16" fillId="5" borderId="639" xfId="0" applyNumberFormat="1" applyFont="1" applyFill="1" applyBorder="1" applyProtection="1">
      <protection locked="0"/>
    </xf>
    <xf numFmtId="1" fontId="9" fillId="5" borderId="640" xfId="0" applyNumberFormat="1" applyFont="1" applyFill="1" applyBorder="1"/>
    <xf numFmtId="1" fontId="9" fillId="0" borderId="642" xfId="0" applyNumberFormat="1" applyFont="1" applyBorder="1" applyAlignment="1">
      <alignment horizontal="right"/>
    </xf>
    <xf numFmtId="1" fontId="9" fillId="0" borderId="643" xfId="0" applyNumberFormat="1" applyFont="1" applyBorder="1" applyAlignment="1">
      <alignment horizontal="right"/>
    </xf>
    <xf numFmtId="1" fontId="9" fillId="0" borderId="644" xfId="0" applyNumberFormat="1" applyFont="1" applyBorder="1" applyAlignment="1">
      <alignment horizontal="right"/>
    </xf>
    <xf numFmtId="1" fontId="9" fillId="0" borderId="645" xfId="0" applyNumberFormat="1" applyFont="1" applyBorder="1" applyAlignment="1">
      <alignment horizontal="right"/>
    </xf>
    <xf numFmtId="1" fontId="9" fillId="0" borderId="646" xfId="0" applyNumberFormat="1" applyFont="1" applyBorder="1" applyAlignment="1">
      <alignment horizontal="right"/>
    </xf>
    <xf numFmtId="1" fontId="9" fillId="0" borderId="640" xfId="0" applyNumberFormat="1" applyFont="1" applyBorder="1"/>
    <xf numFmtId="1" fontId="4" fillId="3" borderId="638" xfId="0" applyNumberFormat="1" applyFont="1" applyFill="1" applyBorder="1"/>
    <xf numFmtId="1" fontId="9" fillId="0" borderId="642" xfId="0" applyNumberFormat="1" applyFont="1" applyBorder="1" applyAlignment="1">
      <alignment horizontal="center" vertical="center" wrapText="1"/>
    </xf>
    <xf numFmtId="1" fontId="9" fillId="0" borderId="643" xfId="0" applyNumberFormat="1" applyFont="1" applyBorder="1" applyAlignment="1">
      <alignment horizontal="center" vertical="center" wrapText="1"/>
    </xf>
    <xf numFmtId="1" fontId="9" fillId="0" borderId="644" xfId="0" applyNumberFormat="1" applyFont="1" applyBorder="1" applyAlignment="1">
      <alignment horizontal="center" vertical="center" wrapText="1"/>
    </xf>
    <xf numFmtId="1" fontId="9" fillId="0" borderId="650" xfId="0" applyNumberFormat="1" applyFont="1" applyBorder="1" applyAlignment="1">
      <alignment horizontal="center" vertical="center" wrapText="1"/>
    </xf>
    <xf numFmtId="1" fontId="9" fillId="0" borderId="651" xfId="0" applyNumberFormat="1" applyFont="1" applyBorder="1" applyAlignment="1">
      <alignment horizontal="center" vertical="center" wrapText="1"/>
    </xf>
    <xf numFmtId="1" fontId="9" fillId="0" borderId="652" xfId="0" applyNumberFormat="1" applyFont="1" applyBorder="1"/>
    <xf numFmtId="1" fontId="9" fillId="0" borderId="653" xfId="0" applyNumberFormat="1" applyFont="1" applyBorder="1"/>
    <xf numFmtId="1" fontId="9" fillId="5" borderId="640" xfId="0" applyNumberFormat="1" applyFont="1" applyFill="1" applyBorder="1" applyProtection="1">
      <protection locked="0"/>
    </xf>
    <xf numFmtId="1" fontId="9" fillId="0" borderId="639" xfId="0" applyNumberFormat="1" applyFont="1" applyBorder="1"/>
    <xf numFmtId="1" fontId="4" fillId="0" borderId="638" xfId="0" applyNumberFormat="1" applyFont="1" applyBorder="1"/>
    <xf numFmtId="1" fontId="4" fillId="0" borderId="638" xfId="0" applyNumberFormat="1" applyFont="1" applyBorder="1" applyProtection="1">
      <protection locked="0"/>
    </xf>
    <xf numFmtId="1" fontId="4" fillId="4" borderId="638" xfId="0" applyNumberFormat="1" applyFont="1" applyFill="1" applyBorder="1" applyProtection="1">
      <protection locked="0"/>
    </xf>
    <xf numFmtId="1" fontId="4" fillId="6" borderId="638" xfId="0" applyNumberFormat="1" applyFont="1" applyFill="1" applyBorder="1" applyProtection="1">
      <protection locked="0"/>
    </xf>
    <xf numFmtId="1" fontId="4" fillId="3" borderId="639" xfId="0" applyNumberFormat="1" applyFont="1" applyFill="1" applyBorder="1"/>
    <xf numFmtId="1" fontId="4" fillId="5" borderId="638" xfId="0" applyNumberFormat="1" applyFont="1" applyFill="1" applyBorder="1"/>
    <xf numFmtId="1" fontId="9" fillId="5" borderId="654" xfId="0" applyNumberFormat="1" applyFont="1" applyFill="1" applyBorder="1"/>
    <xf numFmtId="1" fontId="9" fillId="5" borderId="655" xfId="0" applyNumberFormat="1" applyFont="1" applyFill="1" applyBorder="1"/>
    <xf numFmtId="1" fontId="9" fillId="5" borderId="656" xfId="0" applyNumberFormat="1" applyFont="1" applyFill="1" applyBorder="1"/>
    <xf numFmtId="1" fontId="9" fillId="0" borderId="656" xfId="0" applyNumberFormat="1" applyFont="1" applyBorder="1"/>
    <xf numFmtId="1" fontId="7" fillId="0" borderId="657" xfId="0" applyNumberFormat="1" applyFont="1" applyBorder="1"/>
    <xf numFmtId="1" fontId="7" fillId="0" borderId="656" xfId="0" applyNumberFormat="1" applyFont="1" applyBorder="1"/>
    <xf numFmtId="1" fontId="9" fillId="0" borderId="642" xfId="0" applyNumberFormat="1" applyFont="1" applyBorder="1" applyAlignment="1">
      <alignment horizontal="center" vertical="center"/>
    </xf>
    <xf numFmtId="1" fontId="9" fillId="0" borderId="643" xfId="0" applyNumberFormat="1" applyFont="1" applyBorder="1" applyAlignment="1">
      <alignment horizontal="center" vertical="center"/>
    </xf>
    <xf numFmtId="1" fontId="9" fillId="0" borderId="642" xfId="0" applyNumberFormat="1" applyFont="1" applyBorder="1" applyAlignment="1">
      <alignment wrapText="1"/>
    </xf>
    <xf numFmtId="1" fontId="9" fillId="0" borderId="643" xfId="0" applyNumberFormat="1" applyFont="1" applyBorder="1" applyAlignment="1">
      <alignment wrapText="1"/>
    </xf>
    <xf numFmtId="1" fontId="9" fillId="7" borderId="642" xfId="0" applyNumberFormat="1" applyFont="1" applyFill="1" applyBorder="1" applyProtection="1">
      <protection locked="0"/>
    </xf>
    <xf numFmtId="1" fontId="9" fillId="7" borderId="658" xfId="0" applyNumberFormat="1" applyFont="1" applyFill="1" applyBorder="1" applyProtection="1">
      <protection locked="0"/>
    </xf>
    <xf numFmtId="1" fontId="9" fillId="7" borderId="644" xfId="0" applyNumberFormat="1" applyFont="1" applyFill="1" applyBorder="1" applyProtection="1">
      <protection locked="0"/>
    </xf>
    <xf numFmtId="1" fontId="9" fillId="8" borderId="649" xfId="0" applyNumberFormat="1" applyFont="1" applyFill="1" applyBorder="1" applyAlignment="1">
      <alignment horizontal="center"/>
    </xf>
    <xf numFmtId="1" fontId="9" fillId="8" borderId="645" xfId="0" applyNumberFormat="1" applyFont="1" applyFill="1" applyBorder="1" applyAlignment="1">
      <alignment horizontal="center"/>
    </xf>
    <xf numFmtId="1" fontId="9" fillId="8" borderId="644" xfId="0" applyNumberFormat="1" applyFont="1" applyFill="1" applyBorder="1" applyAlignment="1">
      <alignment horizontal="center"/>
    </xf>
    <xf numFmtId="1" fontId="9" fillId="7" borderId="659" xfId="0" applyNumberFormat="1" applyFont="1" applyFill="1" applyBorder="1" applyProtection="1">
      <protection locked="0"/>
    </xf>
    <xf numFmtId="1" fontId="9" fillId="0" borderId="648" xfId="0" applyNumberFormat="1" applyFont="1" applyBorder="1" applyAlignment="1">
      <alignment horizontal="left" vertical="center" wrapText="1"/>
    </xf>
    <xf numFmtId="1" fontId="9" fillId="0" borderId="622" xfId="0" applyNumberFormat="1" applyFont="1" applyBorder="1" applyAlignment="1">
      <alignment horizontal="left" vertical="center" wrapText="1"/>
    </xf>
    <xf numFmtId="1" fontId="9" fillId="0" borderId="644" xfId="0" applyNumberFormat="1" applyFont="1" applyBorder="1" applyAlignment="1">
      <alignment wrapText="1"/>
    </xf>
    <xf numFmtId="1" fontId="9" fillId="7" borderId="645" xfId="0" applyNumberFormat="1" applyFont="1" applyFill="1" applyBorder="1" applyProtection="1">
      <protection locked="0"/>
    </xf>
    <xf numFmtId="1" fontId="9" fillId="7" borderId="641" xfId="0" applyNumberFormat="1" applyFont="1" applyFill="1" applyBorder="1" applyProtection="1">
      <protection locked="0"/>
    </xf>
    <xf numFmtId="1" fontId="6" fillId="0" borderId="649" xfId="0" applyNumberFormat="1" applyFont="1" applyBorder="1" applyAlignment="1">
      <alignment horizontal="left" vertical="center"/>
    </xf>
    <xf numFmtId="1" fontId="6" fillId="0" borderId="645" xfId="0" applyNumberFormat="1" applyFont="1" applyBorder="1" applyAlignment="1">
      <alignment horizontal="left" vertical="center"/>
    </xf>
    <xf numFmtId="1" fontId="9" fillId="0" borderId="642" xfId="0" applyNumberFormat="1" applyFont="1" applyBorder="1"/>
    <xf numFmtId="1" fontId="9" fillId="0" borderId="643" xfId="0" applyNumberFormat="1" applyFont="1" applyBorder="1"/>
    <xf numFmtId="1" fontId="9" fillId="0" borderId="644" xfId="0" applyNumberFormat="1" applyFont="1" applyBorder="1"/>
    <xf numFmtId="1" fontId="9" fillId="9" borderId="642" xfId="0" applyNumberFormat="1" applyFont="1" applyFill="1" applyBorder="1"/>
    <xf numFmtId="1" fontId="9" fillId="9" borderId="644" xfId="0" applyNumberFormat="1" applyFont="1" applyFill="1" applyBorder="1"/>
    <xf numFmtId="1" fontId="9" fillId="0" borderId="659" xfId="0" applyNumberFormat="1" applyFont="1" applyBorder="1" applyAlignment="1">
      <alignment horizontal="left" vertical="center" wrapText="1"/>
    </xf>
    <xf numFmtId="1" fontId="9" fillId="7" borderId="647" xfId="0" applyNumberFormat="1" applyFont="1" applyFill="1" applyBorder="1" applyProtection="1">
      <protection locked="0"/>
    </xf>
    <xf numFmtId="1" fontId="9" fillId="9" borderId="647" xfId="0" applyNumberFormat="1" applyFont="1" applyFill="1" applyBorder="1"/>
    <xf numFmtId="1" fontId="9" fillId="0" borderId="650" xfId="0" applyNumberFormat="1" applyFont="1" applyBorder="1" applyAlignment="1">
      <alignment horizontal="center" vertical="center"/>
    </xf>
    <xf numFmtId="1" fontId="21" fillId="0" borderId="646" xfId="0" applyNumberFormat="1" applyFont="1" applyBorder="1" applyAlignment="1">
      <alignment horizontal="center" vertical="center" wrapText="1"/>
    </xf>
    <xf numFmtId="1" fontId="21" fillId="0" borderId="650" xfId="0" applyNumberFormat="1" applyFont="1" applyBorder="1" applyAlignment="1">
      <alignment horizontal="center" vertical="center" wrapText="1"/>
    </xf>
    <xf numFmtId="1" fontId="21" fillId="0" borderId="644" xfId="0" applyNumberFormat="1" applyFont="1" applyBorder="1" applyAlignment="1">
      <alignment horizontal="center" vertical="center" wrapText="1"/>
    </xf>
    <xf numFmtId="1" fontId="9" fillId="8" borderId="648" xfId="0" applyNumberFormat="1" applyFont="1" applyFill="1" applyBorder="1"/>
    <xf numFmtId="1" fontId="9" fillId="8" borderId="622" xfId="0" applyNumberFormat="1" applyFont="1" applyFill="1" applyBorder="1"/>
    <xf numFmtId="1" fontId="9" fillId="8" borderId="661" xfId="0" applyNumberFormat="1" applyFont="1" applyFill="1" applyBorder="1"/>
    <xf numFmtId="1" fontId="9" fillId="8" borderId="662" xfId="0" applyNumberFormat="1" applyFont="1" applyFill="1" applyBorder="1"/>
    <xf numFmtId="1" fontId="9" fillId="8" borderId="647" xfId="0" applyNumberFormat="1" applyFont="1" applyFill="1" applyBorder="1"/>
    <xf numFmtId="1" fontId="9" fillId="0" borderId="650" xfId="0" applyNumberFormat="1" applyFont="1" applyBorder="1" applyAlignment="1">
      <alignment wrapText="1"/>
    </xf>
    <xf numFmtId="1" fontId="9" fillId="7" borderId="646" xfId="0" applyNumberFormat="1" applyFont="1" applyFill="1" applyBorder="1" applyProtection="1">
      <protection locked="0"/>
    </xf>
    <xf numFmtId="1" fontId="9" fillId="7" borderId="650" xfId="0" applyNumberFormat="1" applyFont="1" applyFill="1" applyBorder="1" applyProtection="1">
      <protection locked="0"/>
    </xf>
    <xf numFmtId="1" fontId="9" fillId="7" borderId="663" xfId="0" applyNumberFormat="1" applyFont="1" applyFill="1" applyBorder="1" applyProtection="1">
      <protection locked="0"/>
    </xf>
    <xf numFmtId="1" fontId="9" fillId="9" borderId="659" xfId="0" applyNumberFormat="1" applyFont="1" applyFill="1" applyBorder="1"/>
    <xf numFmtId="1" fontId="9" fillId="0" borderId="644" xfId="0" applyNumberFormat="1" applyFont="1" applyBorder="1" applyAlignment="1">
      <alignment horizontal="center" vertical="center"/>
    </xf>
    <xf numFmtId="1" fontId="9" fillId="0" borderId="663" xfId="0" applyNumberFormat="1" applyFont="1" applyBorder="1" applyAlignment="1" applyProtection="1">
      <alignment horizontal="center" vertical="center" wrapText="1"/>
      <protection hidden="1"/>
    </xf>
    <xf numFmtId="1" fontId="9" fillId="0" borderId="664" xfId="0" applyNumberFormat="1" applyFont="1" applyBorder="1" applyAlignment="1" applyProtection="1">
      <alignment horizontal="center" vertical="center" wrapText="1"/>
      <protection hidden="1"/>
    </xf>
    <xf numFmtId="1" fontId="9" fillId="0" borderId="663" xfId="0" applyNumberFormat="1" applyFont="1" applyBorder="1" applyAlignment="1" applyProtection="1">
      <alignment horizontal="center" vertical="center"/>
      <protection hidden="1"/>
    </xf>
    <xf numFmtId="1" fontId="9" fillId="0" borderId="647" xfId="0" applyNumberFormat="1" applyFont="1" applyBorder="1" applyAlignment="1" applyProtection="1">
      <alignment horizontal="center" vertical="center"/>
      <protection hidden="1"/>
    </xf>
    <xf numFmtId="1" fontId="9" fillId="0" borderId="653" xfId="0" applyNumberFormat="1" applyFont="1" applyBorder="1" applyAlignment="1" applyProtection="1">
      <alignment horizontal="center" vertical="center"/>
      <protection hidden="1"/>
    </xf>
    <xf numFmtId="1" fontId="9" fillId="0" borderId="642" xfId="0" applyNumberFormat="1" applyFont="1" applyBorder="1" applyAlignment="1" applyProtection="1">
      <alignment horizontal="center" vertical="center"/>
      <protection hidden="1"/>
    </xf>
    <xf numFmtId="1" fontId="9" fillId="0" borderId="653" xfId="0" applyNumberFormat="1" applyFont="1" applyBorder="1" applyAlignment="1" applyProtection="1">
      <alignment horizontal="left" vertical="center" wrapText="1"/>
      <protection hidden="1"/>
    </xf>
    <xf numFmtId="1" fontId="9" fillId="0" borderId="663" xfId="0" applyNumberFormat="1" applyFont="1" applyBorder="1" applyAlignment="1">
      <alignment horizontal="right" wrapText="1"/>
    </xf>
    <xf numFmtId="1" fontId="9" fillId="0" borderId="664" xfId="0" applyNumberFormat="1" applyFont="1" applyBorder="1" applyAlignment="1">
      <alignment horizontal="right" wrapText="1"/>
    </xf>
    <xf numFmtId="1" fontId="9" fillId="0" borderId="665" xfId="0" applyNumberFormat="1" applyFont="1" applyBorder="1"/>
    <xf numFmtId="1" fontId="9" fillId="0" borderId="666" xfId="0" applyNumberFormat="1" applyFont="1" applyBorder="1"/>
    <xf numFmtId="1" fontId="9" fillId="5" borderId="665" xfId="0" applyNumberFormat="1" applyFont="1" applyFill="1" applyBorder="1"/>
    <xf numFmtId="1" fontId="9" fillId="5" borderId="666" xfId="0" applyNumberFormat="1" applyFont="1" applyFill="1" applyBorder="1"/>
    <xf numFmtId="1" fontId="9" fillId="0" borderId="668" xfId="0" applyNumberFormat="1" applyFont="1" applyBorder="1" applyAlignment="1">
      <alignment horizontal="center" vertical="center" wrapText="1"/>
    </xf>
    <xf numFmtId="1" fontId="13" fillId="0" borderId="642" xfId="0" applyNumberFormat="1" applyFont="1" applyBorder="1" applyAlignment="1">
      <alignment horizontal="center" vertical="center" wrapText="1"/>
    </xf>
    <xf numFmtId="1" fontId="9" fillId="0" borderId="651" xfId="0" applyNumberFormat="1" applyFont="1" applyBorder="1" applyAlignment="1">
      <alignment wrapText="1"/>
    </xf>
    <xf numFmtId="1" fontId="9" fillId="0" borderId="668" xfId="0" applyNumberFormat="1" applyFont="1" applyBorder="1" applyAlignment="1">
      <alignment wrapText="1"/>
    </xf>
    <xf numFmtId="1" fontId="9" fillId="0" borderId="645" xfId="0" applyNumberFormat="1" applyFont="1" applyBorder="1" applyAlignment="1">
      <alignment wrapText="1"/>
    </xf>
    <xf numFmtId="1" fontId="9" fillId="0" borderId="641" xfId="0" applyNumberFormat="1" applyFont="1" applyBorder="1" applyAlignment="1">
      <alignment wrapText="1"/>
    </xf>
    <xf numFmtId="1" fontId="9" fillId="0" borderId="664" xfId="0" applyNumberFormat="1" applyFont="1" applyBorder="1" applyAlignment="1">
      <alignment horizontal="center" vertical="center" wrapText="1"/>
    </xf>
    <xf numFmtId="1" fontId="9" fillId="0" borderId="647" xfId="0" applyNumberFormat="1" applyFont="1" applyBorder="1" applyAlignment="1">
      <alignment horizontal="center" vertical="center"/>
    </xf>
    <xf numFmtId="1" fontId="9" fillId="8" borderId="659" xfId="0" applyNumberFormat="1" applyFont="1" applyFill="1" applyBorder="1" applyProtection="1">
      <protection locked="0"/>
    </xf>
    <xf numFmtId="1" fontId="9" fillId="0" borderId="669" xfId="0" applyNumberFormat="1" applyFont="1" applyBorder="1"/>
    <xf numFmtId="1" fontId="9" fillId="0" borderId="670" xfId="0" applyNumberFormat="1" applyFont="1" applyBorder="1"/>
    <xf numFmtId="1" fontId="9" fillId="0" borderId="671" xfId="0" applyNumberFormat="1" applyFont="1" applyBorder="1"/>
    <xf numFmtId="1" fontId="9" fillId="7" borderId="662" xfId="0" applyNumberFormat="1" applyFont="1" applyFill="1" applyBorder="1" applyProtection="1">
      <protection locked="0"/>
    </xf>
    <xf numFmtId="1" fontId="9" fillId="7" borderId="622" xfId="0" applyNumberFormat="1" applyFont="1" applyFill="1" applyBorder="1" applyProtection="1">
      <protection locked="0"/>
    </xf>
    <xf numFmtId="1" fontId="9" fillId="7" borderId="653" xfId="0" applyNumberFormat="1" applyFont="1" applyFill="1" applyBorder="1" applyProtection="1">
      <protection locked="0"/>
    </xf>
    <xf numFmtId="1" fontId="13" fillId="0" borderId="650" xfId="0" applyNumberFormat="1" applyFont="1" applyBorder="1" applyAlignment="1">
      <alignment horizontal="center" vertical="center" wrapText="1"/>
    </xf>
    <xf numFmtId="1" fontId="9" fillId="0" borderId="663" xfId="0" applyNumberFormat="1" applyFont="1" applyBorder="1"/>
    <xf numFmtId="1" fontId="9" fillId="0" borderId="664" xfId="0" applyNumberFormat="1" applyFont="1" applyBorder="1"/>
    <xf numFmtId="1" fontId="9" fillId="0" borderId="647" xfId="0" applyNumberFormat="1" applyFont="1" applyBorder="1" applyAlignment="1">
      <alignment wrapText="1"/>
    </xf>
    <xf numFmtId="1" fontId="9" fillId="7" borderId="672" xfId="0" applyNumberFormat="1" applyFont="1" applyFill="1" applyBorder="1" applyProtection="1">
      <protection locked="0"/>
    </xf>
    <xf numFmtId="1" fontId="9" fillId="7" borderId="647" xfId="0" applyNumberFormat="1" applyFont="1" applyFill="1" applyBorder="1" applyAlignment="1" applyProtection="1">
      <alignment horizontal="center"/>
      <protection locked="0"/>
    </xf>
    <xf numFmtId="1" fontId="7" fillId="5" borderId="666" xfId="0" applyNumberFormat="1" applyFont="1" applyFill="1" applyBorder="1"/>
    <xf numFmtId="1" fontId="12" fillId="0" borderId="673" xfId="0" applyNumberFormat="1" applyFont="1" applyBorder="1"/>
    <xf numFmtId="1" fontId="4" fillId="0" borderId="674" xfId="0" applyNumberFormat="1" applyFont="1" applyBorder="1"/>
    <xf numFmtId="1" fontId="4" fillId="3" borderId="674" xfId="0" applyNumberFormat="1" applyFont="1" applyFill="1" applyBorder="1"/>
    <xf numFmtId="1" fontId="5" fillId="3" borderId="0" xfId="0" applyNumberFormat="1" applyFont="1" applyFill="1" applyAlignment="1">
      <alignment horizontal="center" vertical="center"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51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13" fillId="0" borderId="210" xfId="0" applyNumberFormat="1" applyFont="1" applyBorder="1" applyAlignment="1">
      <alignment horizontal="center" vertical="center" wrapText="1"/>
    </xf>
    <xf numFmtId="1" fontId="4" fillId="3" borderId="666" xfId="0" applyNumberFormat="1" applyFont="1" applyFill="1" applyBorder="1"/>
    <xf numFmtId="1" fontId="7" fillId="3" borderId="666" xfId="0" applyNumberFormat="1" applyFont="1" applyFill="1" applyBorder="1"/>
    <xf numFmtId="1" fontId="7" fillId="0" borderId="666" xfId="0" applyNumberFormat="1" applyFont="1" applyBorder="1"/>
    <xf numFmtId="1" fontId="9" fillId="0" borderId="668" xfId="0" applyNumberFormat="1" applyFont="1" applyBorder="1" applyAlignment="1">
      <alignment horizontal="center" vertical="center"/>
    </xf>
    <xf numFmtId="1" fontId="9" fillId="3" borderId="666" xfId="0" applyNumberFormat="1" applyFont="1" applyFill="1" applyBorder="1"/>
    <xf numFmtId="1" fontId="9" fillId="3" borderId="594" xfId="0" applyNumberFormat="1" applyFont="1" applyFill="1" applyBorder="1"/>
    <xf numFmtId="1" fontId="9" fillId="3" borderId="641" xfId="0" applyNumberFormat="1" applyFont="1" applyFill="1" applyBorder="1"/>
    <xf numFmtId="1" fontId="9" fillId="7" borderId="643" xfId="0" applyNumberFormat="1" applyFont="1" applyFill="1" applyBorder="1" applyProtection="1">
      <protection locked="0"/>
    </xf>
    <xf numFmtId="1" fontId="9" fillId="7" borderId="668" xfId="0" applyNumberFormat="1" applyFont="1" applyFill="1" applyBorder="1" applyProtection="1">
      <protection locked="0"/>
    </xf>
    <xf numFmtId="1" fontId="9" fillId="7" borderId="651" xfId="0" applyNumberFormat="1" applyFont="1" applyFill="1" applyBorder="1" applyProtection="1">
      <protection locked="0"/>
    </xf>
    <xf numFmtId="1" fontId="7" fillId="3" borderId="640" xfId="0" applyNumberFormat="1" applyFont="1" applyFill="1" applyBorder="1"/>
    <xf numFmtId="1" fontId="4" fillId="3" borderId="665" xfId="0" applyNumberFormat="1" applyFont="1" applyFill="1" applyBorder="1"/>
    <xf numFmtId="1" fontId="13" fillId="0" borderId="644" xfId="0" applyNumberFormat="1" applyFont="1" applyBorder="1" applyAlignment="1">
      <alignment horizontal="center" vertical="center" wrapText="1"/>
    </xf>
    <xf numFmtId="1" fontId="9" fillId="3" borderId="640" xfId="0" applyNumberFormat="1" applyFont="1" applyFill="1" applyBorder="1"/>
    <xf numFmtId="1" fontId="9" fillId="0" borderId="641" xfId="0" applyNumberFormat="1" applyFont="1" applyBorder="1"/>
    <xf numFmtId="1" fontId="9" fillId="0" borderId="668" xfId="0" applyNumberFormat="1" applyFont="1" applyBorder="1"/>
    <xf numFmtId="1" fontId="14" fillId="0" borderId="655" xfId="0" applyNumberFormat="1" applyFont="1" applyBorder="1"/>
    <xf numFmtId="1" fontId="9" fillId="0" borderId="675" xfId="0" applyNumberFormat="1" applyFont="1" applyFill="1" applyBorder="1" applyAlignment="1" applyProtection="1">
      <alignment horizontal="left" wrapText="1"/>
      <protection hidden="1"/>
    </xf>
    <xf numFmtId="1" fontId="9" fillId="0" borderId="675" xfId="0" applyNumberFormat="1" applyFont="1" applyBorder="1"/>
    <xf numFmtId="1" fontId="9" fillId="0" borderId="595" xfId="0" applyNumberFormat="1" applyFont="1" applyFill="1" applyBorder="1" applyAlignment="1" applyProtection="1">
      <alignment horizontal="left" wrapText="1"/>
      <protection hidden="1"/>
    </xf>
    <xf numFmtId="1" fontId="9" fillId="7" borderId="676" xfId="0" applyNumberFormat="1" applyFont="1" applyFill="1" applyBorder="1" applyProtection="1">
      <protection locked="0"/>
    </xf>
    <xf numFmtId="1" fontId="9" fillId="3" borderId="677" xfId="0" applyNumberFormat="1" applyFont="1" applyFill="1" applyBorder="1"/>
    <xf numFmtId="1" fontId="9" fillId="0" borderId="677" xfId="0" applyNumberFormat="1" applyFont="1" applyBorder="1"/>
    <xf numFmtId="1" fontId="7" fillId="3" borderId="677" xfId="0" applyNumberFormat="1" applyFont="1" applyFill="1" applyBorder="1"/>
    <xf numFmtId="1" fontId="7" fillId="3" borderId="682" xfId="0" applyNumberFormat="1" applyFont="1" applyFill="1" applyBorder="1"/>
    <xf numFmtId="1" fontId="9" fillId="0" borderId="678" xfId="0" applyNumberFormat="1" applyFont="1" applyBorder="1" applyAlignment="1">
      <alignment horizontal="center" vertical="center" wrapText="1"/>
    </xf>
    <xf numFmtId="1" fontId="9" fillId="0" borderId="683" xfId="0" applyNumberFormat="1" applyFont="1" applyBorder="1" applyAlignment="1">
      <alignment horizontal="center" vertical="center" wrapText="1"/>
    </xf>
    <xf numFmtId="1" fontId="4" fillId="3" borderId="677" xfId="0" applyNumberFormat="1" applyFont="1" applyFill="1" applyBorder="1"/>
    <xf numFmtId="1" fontId="9" fillId="0" borderId="678" xfId="0" applyNumberFormat="1" applyFont="1" applyBorder="1" applyAlignment="1">
      <alignment horizontal="left"/>
    </xf>
    <xf numFmtId="1" fontId="9" fillId="7" borderId="683" xfId="0" applyNumberFormat="1" applyFont="1" applyFill="1" applyBorder="1" applyProtection="1">
      <protection locked="0"/>
    </xf>
    <xf numFmtId="1" fontId="9" fillId="0" borderId="684" xfId="0" applyNumberFormat="1" applyFont="1" applyBorder="1" applyAlignment="1">
      <alignment horizontal="center" vertical="center" wrapText="1"/>
    </xf>
    <xf numFmtId="1" fontId="9" fillId="0" borderId="685" xfId="0" applyNumberFormat="1" applyFont="1" applyBorder="1" applyAlignment="1">
      <alignment horizontal="center" vertical="center" wrapText="1"/>
    </xf>
    <xf numFmtId="1" fontId="9" fillId="3" borderId="677" xfId="0" applyNumberFormat="1" applyFont="1" applyFill="1" applyBorder="1" applyAlignment="1">
      <alignment wrapText="1"/>
    </xf>
    <xf numFmtId="1" fontId="9" fillId="0" borderId="677" xfId="0" applyNumberFormat="1" applyFont="1" applyBorder="1" applyAlignment="1">
      <alignment wrapText="1"/>
    </xf>
    <xf numFmtId="1" fontId="9" fillId="0" borderId="683" xfId="0" applyNumberFormat="1" applyFont="1" applyBorder="1"/>
    <xf numFmtId="1" fontId="9" fillId="7" borderId="684" xfId="0" applyNumberFormat="1" applyFont="1" applyFill="1" applyBorder="1" applyProtection="1">
      <protection locked="0"/>
    </xf>
    <xf numFmtId="1" fontId="9" fillId="7" borderId="679" xfId="0" applyNumberFormat="1" applyFont="1" applyFill="1" applyBorder="1" applyProtection="1">
      <protection locked="0"/>
    </xf>
    <xf numFmtId="1" fontId="9" fillId="3" borderId="681" xfId="0" applyNumberFormat="1" applyFont="1" applyFill="1" applyBorder="1" applyAlignment="1">
      <alignment vertical="center"/>
    </xf>
    <xf numFmtId="1" fontId="9" fillId="3" borderId="679" xfId="0" applyNumberFormat="1" applyFont="1" applyFill="1" applyBorder="1" applyAlignment="1">
      <alignment vertical="center"/>
    </xf>
    <xf numFmtId="1" fontId="9" fillId="0" borderId="695" xfId="0" applyNumberFormat="1" applyFont="1" applyBorder="1" applyAlignment="1">
      <alignment horizontal="center" vertical="center" wrapText="1"/>
    </xf>
    <xf numFmtId="1" fontId="9" fillId="0" borderId="696" xfId="0" applyNumberFormat="1" applyFont="1" applyBorder="1" applyAlignment="1">
      <alignment horizontal="center" vertical="center" wrapText="1"/>
    </xf>
    <xf numFmtId="1" fontId="9" fillId="0" borderId="679" xfId="0" applyNumberFormat="1" applyFont="1" applyBorder="1" applyAlignment="1">
      <alignment horizontal="center" vertical="center" wrapText="1"/>
    </xf>
    <xf numFmtId="1" fontId="9" fillId="0" borderId="689" xfId="0" applyNumberFormat="1" applyFont="1" applyBorder="1" applyAlignment="1">
      <alignment horizontal="center" vertical="center" wrapText="1"/>
    </xf>
    <xf numFmtId="1" fontId="13" fillId="0" borderId="697" xfId="0" applyNumberFormat="1" applyFont="1" applyBorder="1" applyAlignment="1">
      <alignment horizontal="center" vertical="center" wrapText="1"/>
    </xf>
    <xf numFmtId="1" fontId="13" fillId="0" borderId="689" xfId="0" applyNumberFormat="1" applyFont="1" applyBorder="1" applyAlignment="1">
      <alignment horizontal="center" vertical="center" wrapText="1"/>
    </xf>
    <xf numFmtId="1" fontId="9" fillId="0" borderId="676" xfId="0" applyNumberFormat="1" applyFont="1" applyBorder="1"/>
    <xf numFmtId="1" fontId="9" fillId="7" borderId="699" xfId="0" applyNumberFormat="1" applyFont="1" applyFill="1" applyBorder="1" applyProtection="1">
      <protection locked="0"/>
    </xf>
    <xf numFmtId="1" fontId="11" fillId="7" borderId="699" xfId="0" applyNumberFormat="1" applyFont="1" applyFill="1" applyBorder="1" applyProtection="1">
      <protection locked="0"/>
    </xf>
    <xf numFmtId="1" fontId="9" fillId="7" borderId="700" xfId="0" applyNumberFormat="1" applyFont="1" applyFill="1" applyBorder="1" applyProtection="1">
      <protection locked="0"/>
    </xf>
    <xf numFmtId="1" fontId="9" fillId="7" borderId="698" xfId="0" applyNumberFormat="1" applyFont="1" applyFill="1" applyBorder="1" applyProtection="1">
      <protection locked="0"/>
    </xf>
    <xf numFmtId="1" fontId="9" fillId="7" borderId="675" xfId="0" applyNumberFormat="1" applyFont="1" applyFill="1" applyBorder="1" applyProtection="1">
      <protection locked="0"/>
    </xf>
    <xf numFmtId="1" fontId="13" fillId="0" borderId="684" xfId="0" applyNumberFormat="1" applyFont="1" applyBorder="1" applyAlignment="1">
      <alignment horizontal="center" vertical="center" wrapText="1"/>
    </xf>
    <xf numFmtId="1" fontId="13" fillId="0" borderId="695" xfId="0" applyNumberFormat="1" applyFont="1" applyBorder="1" applyAlignment="1">
      <alignment horizontal="center" vertical="center" wrapText="1"/>
    </xf>
    <xf numFmtId="1" fontId="13" fillId="0" borderId="696" xfId="0" applyNumberFormat="1" applyFont="1" applyBorder="1" applyAlignment="1">
      <alignment horizontal="center" vertical="center" wrapText="1"/>
    </xf>
    <xf numFmtId="1" fontId="13" fillId="0" borderId="679" xfId="0" applyNumberFormat="1" applyFont="1" applyBorder="1" applyAlignment="1">
      <alignment horizontal="center" vertical="center" wrapText="1"/>
    </xf>
    <xf numFmtId="1" fontId="13" fillId="0" borderId="683" xfId="0" applyNumberFormat="1" applyFont="1" applyBorder="1" applyAlignment="1">
      <alignment horizontal="center" vertical="center" wrapText="1"/>
    </xf>
    <xf numFmtId="1" fontId="13" fillId="0" borderId="678" xfId="0" applyNumberFormat="1" applyFont="1" applyBorder="1" applyAlignment="1">
      <alignment horizontal="center" vertical="center" wrapText="1"/>
    </xf>
    <xf numFmtId="1" fontId="13" fillId="0" borderId="676" xfId="0" applyNumberFormat="1" applyFont="1" applyBorder="1"/>
    <xf numFmtId="1" fontId="13" fillId="7" borderId="676" xfId="0" applyNumberFormat="1" applyFont="1" applyFill="1" applyBorder="1" applyProtection="1">
      <protection locked="0"/>
    </xf>
    <xf numFmtId="1" fontId="13" fillId="7" borderId="699" xfId="0" applyNumberFormat="1" applyFont="1" applyFill="1" applyBorder="1" applyProtection="1">
      <protection locked="0"/>
    </xf>
    <xf numFmtId="1" fontId="13" fillId="7" borderId="700" xfId="0" applyNumberFormat="1" applyFont="1" applyFill="1" applyBorder="1" applyProtection="1">
      <protection locked="0"/>
    </xf>
    <xf numFmtId="1" fontId="13" fillId="7" borderId="698" xfId="0" applyNumberFormat="1" applyFont="1" applyFill="1" applyBorder="1" applyProtection="1">
      <protection locked="0"/>
    </xf>
    <xf numFmtId="1" fontId="13" fillId="7" borderId="675" xfId="0" applyNumberFormat="1" applyFont="1" applyFill="1" applyBorder="1" applyProtection="1">
      <protection locked="0"/>
    </xf>
    <xf numFmtId="1" fontId="9" fillId="0" borderId="655" xfId="0" applyNumberFormat="1" applyFont="1" applyBorder="1" applyAlignment="1" applyProtection="1">
      <alignment wrapText="1"/>
      <protection locked="0"/>
    </xf>
    <xf numFmtId="1" fontId="9" fillId="0" borderId="655" xfId="0" applyNumberFormat="1" applyFont="1" applyBorder="1" applyAlignment="1">
      <alignment wrapText="1"/>
    </xf>
    <xf numFmtId="1" fontId="9" fillId="0" borderId="682" xfId="0" applyNumberFormat="1" applyFont="1" applyBorder="1" applyAlignment="1" applyProtection="1">
      <alignment wrapText="1"/>
      <protection locked="0"/>
    </xf>
    <xf numFmtId="1" fontId="9" fillId="0" borderId="682" xfId="0" applyNumberFormat="1" applyFont="1" applyBorder="1" applyAlignment="1">
      <alignment wrapText="1"/>
    </xf>
    <xf numFmtId="1" fontId="9" fillId="3" borderId="682" xfId="0" applyNumberFormat="1" applyFont="1" applyFill="1" applyBorder="1" applyAlignment="1">
      <alignment wrapText="1"/>
    </xf>
    <xf numFmtId="1" fontId="9" fillId="0" borderId="696" xfId="0" applyNumberFormat="1" applyFont="1" applyBorder="1" applyAlignment="1">
      <alignment horizontal="center" vertical="center"/>
    </xf>
    <xf numFmtId="1" fontId="4" fillId="3" borderId="702" xfId="0" applyNumberFormat="1" applyFont="1" applyFill="1" applyBorder="1"/>
    <xf numFmtId="1" fontId="9" fillId="3" borderId="684" xfId="1" applyNumberFormat="1" applyFont="1" applyFill="1" applyBorder="1"/>
    <xf numFmtId="1" fontId="9" fillId="3" borderId="695" xfId="1" applyNumberFormat="1" applyFont="1" applyFill="1" applyBorder="1"/>
    <xf numFmtId="1" fontId="9" fillId="3" borderId="703" xfId="1" applyNumberFormat="1" applyFont="1" applyFill="1" applyBorder="1"/>
    <xf numFmtId="1" fontId="9" fillId="7" borderId="685" xfId="0" applyNumberFormat="1" applyFont="1" applyFill="1" applyBorder="1" applyProtection="1">
      <protection locked="0"/>
    </xf>
    <xf numFmtId="1" fontId="9" fillId="5" borderId="677" xfId="0" applyNumberFormat="1" applyFont="1" applyFill="1" applyBorder="1"/>
    <xf numFmtId="1" fontId="4" fillId="5" borderId="702" xfId="0" applyNumberFormat="1" applyFont="1" applyFill="1" applyBorder="1"/>
    <xf numFmtId="1" fontId="9" fillId="5" borderId="682" xfId="0" applyNumberFormat="1" applyFont="1" applyFill="1" applyBorder="1"/>
    <xf numFmtId="1" fontId="9" fillId="0" borderId="704" xfId="0" applyNumberFormat="1" applyFont="1" applyBorder="1" applyAlignment="1">
      <alignment horizontal="center" vertical="center" wrapText="1"/>
    </xf>
    <xf numFmtId="1" fontId="9" fillId="0" borderId="705" xfId="0" applyNumberFormat="1" applyFont="1" applyBorder="1"/>
    <xf numFmtId="1" fontId="9" fillId="0" borderId="684" xfId="0" applyNumberFormat="1" applyFont="1" applyBorder="1"/>
    <xf numFmtId="1" fontId="9" fillId="0" borderId="695" xfId="0" applyNumberFormat="1" applyFont="1" applyBorder="1"/>
    <xf numFmtId="1" fontId="9" fillId="0" borderId="679" xfId="0" applyNumberFormat="1" applyFont="1" applyBorder="1"/>
    <xf numFmtId="1" fontId="9" fillId="0" borderId="706" xfId="0" applyNumberFormat="1" applyFont="1" applyBorder="1"/>
    <xf numFmtId="1" fontId="9" fillId="0" borderId="594" xfId="0" applyNumberFormat="1" applyFont="1" applyBorder="1" applyAlignment="1">
      <alignment horizontal="left"/>
    </xf>
    <xf numFmtId="1" fontId="9" fillId="0" borderId="707" xfId="0" applyNumberFormat="1" applyFont="1" applyBorder="1"/>
    <xf numFmtId="1" fontId="9" fillId="5" borderId="706" xfId="0" applyNumberFormat="1" applyFont="1" applyFill="1" applyBorder="1"/>
    <xf numFmtId="1" fontId="7" fillId="5" borderId="677" xfId="0" applyNumberFormat="1" applyFont="1" applyFill="1" applyBorder="1"/>
    <xf numFmtId="1" fontId="9" fillId="0" borderId="687" xfId="0" applyNumberFormat="1" applyFont="1" applyBorder="1" applyAlignment="1">
      <alignment horizontal="center" vertical="center" wrapText="1"/>
    </xf>
    <xf numFmtId="1" fontId="9" fillId="0" borderId="709" xfId="0" applyNumberFormat="1" applyFont="1" applyBorder="1" applyAlignment="1">
      <alignment horizontal="center" vertical="center" wrapText="1"/>
    </xf>
    <xf numFmtId="1" fontId="7" fillId="5" borderId="489" xfId="0" applyNumberFormat="1" applyFont="1" applyFill="1" applyBorder="1"/>
    <xf numFmtId="1" fontId="7" fillId="5" borderId="467" xfId="0" applyNumberFormat="1" applyFont="1" applyFill="1" applyBorder="1" applyProtection="1">
      <protection locked="0"/>
    </xf>
    <xf numFmtId="1" fontId="7" fillId="5" borderId="487" xfId="0" applyNumberFormat="1" applyFont="1" applyFill="1" applyBorder="1"/>
    <xf numFmtId="1" fontId="4" fillId="5" borderId="467" xfId="0" applyNumberFormat="1" applyFont="1" applyFill="1" applyBorder="1"/>
    <xf numFmtId="1" fontId="9" fillId="5" borderId="467" xfId="0" applyNumberFormat="1" applyFont="1" applyFill="1" applyBorder="1" applyProtection="1">
      <protection locked="0"/>
    </xf>
    <xf numFmtId="1" fontId="9" fillId="5" borderId="487" xfId="0" applyNumberFormat="1" applyFont="1" applyFill="1" applyBorder="1"/>
    <xf numFmtId="1" fontId="9" fillId="0" borderId="483" xfId="0" applyNumberFormat="1" applyFont="1" applyBorder="1" applyAlignment="1">
      <alignment horizontal="center" vertical="center" wrapText="1"/>
    </xf>
    <xf numFmtId="1" fontId="4" fillId="3" borderId="471" xfId="0" applyNumberFormat="1" applyFont="1" applyFill="1" applyBorder="1"/>
    <xf numFmtId="1" fontId="9" fillId="0" borderId="702" xfId="0" applyNumberFormat="1" applyFont="1" applyBorder="1"/>
    <xf numFmtId="1" fontId="9" fillId="0" borderId="476" xfId="0" applyNumberFormat="1" applyFont="1" applyBorder="1"/>
    <xf numFmtId="1" fontId="9" fillId="0" borderId="476" xfId="0" applyNumberFormat="1" applyFont="1" applyBorder="1" applyProtection="1">
      <protection locked="0"/>
    </xf>
    <xf numFmtId="1" fontId="7" fillId="0" borderId="702" xfId="0" applyNumberFormat="1" applyFont="1" applyBorder="1"/>
    <xf numFmtId="1" fontId="9" fillId="5" borderId="702" xfId="0" applyNumberFormat="1" applyFont="1" applyFill="1" applyBorder="1"/>
    <xf numFmtId="1" fontId="9" fillId="3" borderId="702" xfId="0" applyNumberFormat="1" applyFont="1" applyFill="1" applyBorder="1"/>
    <xf numFmtId="1" fontId="9" fillId="5" borderId="702" xfId="0" applyNumberFormat="1" applyFont="1" applyFill="1" applyBorder="1" applyAlignment="1">
      <alignment horizontal="center" vertical="center" wrapText="1"/>
    </xf>
    <xf numFmtId="1" fontId="9" fillId="5" borderId="467" xfId="0" applyNumberFormat="1" applyFont="1" applyFill="1" applyBorder="1" applyAlignment="1">
      <alignment horizontal="center" vertical="center" wrapText="1"/>
    </xf>
    <xf numFmtId="1" fontId="16" fillId="5" borderId="702" xfId="0" applyNumberFormat="1" applyFont="1" applyFill="1" applyBorder="1"/>
    <xf numFmtId="1" fontId="9" fillId="5" borderId="682" xfId="0" applyNumberFormat="1" applyFont="1" applyFill="1" applyBorder="1" applyProtection="1">
      <protection locked="0"/>
    </xf>
    <xf numFmtId="1" fontId="7" fillId="5" borderId="682" xfId="0" applyNumberFormat="1" applyFont="1" applyFill="1" applyBorder="1"/>
    <xf numFmtId="1" fontId="7" fillId="0" borderId="682" xfId="0" applyNumberFormat="1" applyFont="1" applyBorder="1"/>
    <xf numFmtId="1" fontId="9" fillId="3" borderId="682" xfId="0" applyNumberFormat="1" applyFont="1" applyFill="1" applyBorder="1"/>
    <xf numFmtId="1" fontId="9" fillId="0" borderId="711" xfId="0" applyNumberFormat="1" applyFont="1" applyBorder="1" applyAlignment="1">
      <alignment horizontal="center" vertical="center" wrapText="1"/>
    </xf>
    <xf numFmtId="1" fontId="9" fillId="5" borderId="712" xfId="0" applyNumberFormat="1" applyFont="1" applyFill="1" applyBorder="1" applyProtection="1">
      <protection locked="0"/>
    </xf>
    <xf numFmtId="1" fontId="9" fillId="5" borderId="677" xfId="0" applyNumberFormat="1" applyFont="1" applyFill="1" applyBorder="1" applyProtection="1">
      <protection locked="0"/>
    </xf>
    <xf numFmtId="1" fontId="7" fillId="0" borderId="677" xfId="0" applyNumberFormat="1" applyFont="1" applyBorder="1"/>
    <xf numFmtId="1" fontId="16" fillId="5" borderId="702" xfId="0" applyNumberFormat="1" applyFont="1" applyFill="1" applyBorder="1" applyProtection="1">
      <protection locked="0"/>
    </xf>
    <xf numFmtId="1" fontId="9" fillId="5" borderId="712" xfId="0" applyNumberFormat="1" applyFont="1" applyFill="1" applyBorder="1"/>
    <xf numFmtId="1" fontId="9" fillId="0" borderId="477" xfId="0" applyNumberFormat="1" applyFont="1" applyBorder="1" applyAlignment="1">
      <alignment horizontal="right"/>
    </xf>
    <xf numFmtId="1" fontId="9" fillId="0" borderId="478" xfId="0" applyNumberFormat="1" applyFont="1" applyBorder="1" applyAlignment="1">
      <alignment horizontal="right"/>
    </xf>
    <xf numFmtId="1" fontId="9" fillId="0" borderId="475" xfId="0" applyNumberFormat="1" applyFont="1" applyBorder="1" applyAlignment="1">
      <alignment horizontal="right"/>
    </xf>
    <xf numFmtId="1" fontId="9" fillId="0" borderId="471" xfId="0" applyNumberFormat="1" applyFont="1" applyBorder="1" applyAlignment="1">
      <alignment horizontal="right"/>
    </xf>
    <xf numFmtId="1" fontId="9" fillId="0" borderId="711" xfId="0" applyNumberFormat="1" applyFont="1" applyBorder="1" applyAlignment="1">
      <alignment horizontal="right"/>
    </xf>
    <xf numFmtId="1" fontId="9" fillId="0" borderId="712" xfId="0" applyNumberFormat="1" applyFont="1" applyBorder="1"/>
    <xf numFmtId="1" fontId="9" fillId="0" borderId="481" xfId="0" applyNumberFormat="1" applyFont="1" applyBorder="1" applyAlignment="1">
      <alignment horizontal="center" vertical="center" wrapText="1"/>
    </xf>
    <xf numFmtId="1" fontId="9" fillId="0" borderId="485" xfId="0" applyNumberFormat="1" applyFont="1" applyBorder="1"/>
    <xf numFmtId="1" fontId="4" fillId="0" borderId="677" xfId="0" applyNumberFormat="1" applyFont="1" applyBorder="1"/>
    <xf numFmtId="1" fontId="4" fillId="0" borderId="677" xfId="0" applyNumberFormat="1" applyFont="1" applyBorder="1" applyProtection="1">
      <protection locked="0"/>
    </xf>
    <xf numFmtId="1" fontId="4" fillId="4" borderId="677" xfId="0" applyNumberFormat="1" applyFont="1" applyFill="1" applyBorder="1" applyProtection="1">
      <protection locked="0"/>
    </xf>
    <xf numFmtId="1" fontId="4" fillId="6" borderId="677" xfId="0" applyNumberFormat="1" applyFont="1" applyFill="1" applyBorder="1" applyProtection="1">
      <protection locked="0"/>
    </xf>
    <xf numFmtId="1" fontId="4" fillId="5" borderId="677" xfId="0" applyNumberFormat="1" applyFont="1" applyFill="1" applyBorder="1"/>
    <xf numFmtId="1" fontId="9" fillId="5" borderId="713" xfId="0" applyNumberFormat="1" applyFont="1" applyFill="1" applyBorder="1"/>
    <xf numFmtId="1" fontId="9" fillId="0" borderId="713" xfId="0" applyNumberFormat="1" applyFont="1" applyBorder="1"/>
    <xf numFmtId="1" fontId="7" fillId="0" borderId="707" xfId="0" applyNumberFormat="1" applyFont="1" applyBorder="1"/>
    <xf numFmtId="1" fontId="7" fillId="0" borderId="713" xfId="0" applyNumberFormat="1" applyFont="1" applyBorder="1"/>
    <xf numFmtId="1" fontId="9" fillId="0" borderId="477" xfId="0" applyNumberFormat="1" applyFont="1" applyBorder="1" applyAlignment="1">
      <alignment wrapText="1"/>
    </xf>
    <xf numFmtId="1" fontId="9" fillId="0" borderId="478" xfId="0" applyNumberFormat="1" applyFont="1" applyBorder="1" applyAlignment="1">
      <alignment wrapText="1"/>
    </xf>
    <xf numFmtId="1" fontId="9" fillId="7" borderId="714" xfId="0" applyNumberFormat="1" applyFont="1" applyFill="1" applyBorder="1" applyProtection="1">
      <protection locked="0"/>
    </xf>
    <xf numFmtId="1" fontId="9" fillId="8" borderId="470" xfId="0" applyNumberFormat="1" applyFont="1" applyFill="1" applyBorder="1" applyAlignment="1">
      <alignment horizontal="center"/>
    </xf>
    <xf numFmtId="1" fontId="9" fillId="8" borderId="471" xfId="0" applyNumberFormat="1" applyFont="1" applyFill="1" applyBorder="1" applyAlignment="1">
      <alignment horizontal="center"/>
    </xf>
    <xf numFmtId="1" fontId="9" fillId="8" borderId="475" xfId="0" applyNumberFormat="1" applyFont="1" applyFill="1" applyBorder="1" applyAlignment="1">
      <alignment horizontal="center"/>
    </xf>
    <xf numFmtId="1" fontId="9" fillId="0" borderId="484" xfId="0" applyNumberFormat="1" applyFont="1" applyBorder="1" applyAlignment="1">
      <alignment horizontal="left" vertical="center" wrapText="1"/>
    </xf>
    <xf numFmtId="1" fontId="9" fillId="0" borderId="715" xfId="0" applyNumberFormat="1" applyFont="1" applyBorder="1" applyAlignment="1">
      <alignment horizontal="left" vertical="center" wrapText="1"/>
    </xf>
    <xf numFmtId="1" fontId="9" fillId="0" borderId="475" xfId="0" applyNumberFormat="1" applyFont="1" applyBorder="1" applyAlignment="1">
      <alignment wrapText="1"/>
    </xf>
    <xf numFmtId="1" fontId="9" fillId="7" borderId="471" xfId="0" applyNumberFormat="1" applyFont="1" applyFill="1" applyBorder="1" applyProtection="1">
      <protection locked="0"/>
    </xf>
    <xf numFmtId="1" fontId="6" fillId="0" borderId="470" xfId="0" applyNumberFormat="1" applyFont="1" applyBorder="1" applyAlignment="1">
      <alignment horizontal="left" vertical="center"/>
    </xf>
    <xf numFmtId="1" fontId="6" fillId="0" borderId="471" xfId="0" applyNumberFormat="1" applyFont="1" applyBorder="1" applyAlignment="1">
      <alignment horizontal="left" vertical="center"/>
    </xf>
    <xf numFmtId="1" fontId="9" fillId="9" borderId="477" xfId="0" applyNumberFormat="1" applyFont="1" applyFill="1" applyBorder="1"/>
    <xf numFmtId="1" fontId="9" fillId="9" borderId="475" xfId="0" applyNumberFormat="1" applyFont="1" applyFill="1" applyBorder="1"/>
    <xf numFmtId="1" fontId="9" fillId="7" borderId="716" xfId="0" applyNumberFormat="1" applyFont="1" applyFill="1" applyBorder="1" applyProtection="1">
      <protection locked="0"/>
    </xf>
    <xf numFmtId="1" fontId="9" fillId="9" borderId="716" xfId="0" applyNumberFormat="1" applyFont="1" applyFill="1" applyBorder="1"/>
    <xf numFmtId="1" fontId="9" fillId="0" borderId="481" xfId="0" applyNumberFormat="1" applyFont="1" applyBorder="1" applyAlignment="1">
      <alignment horizontal="center" vertical="center"/>
    </xf>
    <xf numFmtId="1" fontId="21" fillId="0" borderId="711" xfId="0" applyNumberFormat="1" applyFont="1" applyBorder="1" applyAlignment="1">
      <alignment horizontal="center" vertical="center" wrapText="1"/>
    </xf>
    <xf numFmtId="1" fontId="21" fillId="0" borderId="481" xfId="0" applyNumberFormat="1" applyFont="1" applyBorder="1" applyAlignment="1">
      <alignment horizontal="center" vertical="center" wrapText="1"/>
    </xf>
    <xf numFmtId="1" fontId="21" fillId="0" borderId="475" xfId="0" applyNumberFormat="1" applyFont="1" applyBorder="1" applyAlignment="1">
      <alignment horizontal="center" vertical="center" wrapText="1"/>
    </xf>
    <xf numFmtId="1" fontId="9" fillId="8" borderId="717" xfId="0" applyNumberFormat="1" applyFont="1" applyFill="1" applyBorder="1"/>
    <xf numFmtId="1" fontId="9" fillId="8" borderId="715" xfId="0" applyNumberFormat="1" applyFont="1" applyFill="1" applyBorder="1"/>
    <xf numFmtId="1" fontId="9" fillId="8" borderId="718" xfId="0" applyNumberFormat="1" applyFont="1" applyFill="1" applyBorder="1"/>
    <xf numFmtId="1" fontId="9" fillId="8" borderId="719" xfId="0" applyNumberFormat="1" applyFont="1" applyFill="1" applyBorder="1"/>
    <xf numFmtId="1" fontId="9" fillId="8" borderId="716" xfId="0" applyNumberFormat="1" applyFont="1" applyFill="1" applyBorder="1"/>
    <xf numFmtId="1" fontId="9" fillId="0" borderId="481" xfId="0" applyNumberFormat="1" applyFont="1" applyBorder="1" applyAlignment="1">
      <alignment wrapText="1"/>
    </xf>
    <xf numFmtId="1" fontId="9" fillId="7" borderId="711" xfId="0" applyNumberFormat="1" applyFont="1" applyFill="1" applyBorder="1" applyProtection="1">
      <protection locked="0"/>
    </xf>
    <xf numFmtId="1" fontId="9" fillId="7" borderId="481" xfId="0" applyNumberFormat="1" applyFont="1" applyFill="1" applyBorder="1" applyProtection="1">
      <protection locked="0"/>
    </xf>
    <xf numFmtId="1" fontId="9" fillId="0" borderId="465" xfId="0" applyNumberFormat="1" applyFont="1" applyBorder="1" applyAlignment="1" applyProtection="1">
      <alignment horizontal="center" vertical="center" wrapText="1"/>
      <protection hidden="1"/>
    </xf>
    <xf numFmtId="1" fontId="9" fillId="0" borderId="482" xfId="0" applyNumberFormat="1" applyFont="1" applyBorder="1" applyAlignment="1" applyProtection="1">
      <alignment horizontal="center" vertical="center" wrapText="1"/>
      <protection hidden="1"/>
    </xf>
    <xf numFmtId="1" fontId="9" fillId="0" borderId="465" xfId="0" applyNumberFormat="1" applyFont="1" applyBorder="1" applyAlignment="1" applyProtection="1">
      <alignment horizontal="center" vertical="center"/>
      <protection hidden="1"/>
    </xf>
    <xf numFmtId="1" fontId="9" fillId="0" borderId="716" xfId="0" applyNumberFormat="1" applyFont="1" applyBorder="1" applyAlignment="1" applyProtection="1">
      <alignment horizontal="center" vertical="center"/>
      <protection hidden="1"/>
    </xf>
    <xf numFmtId="1" fontId="9" fillId="0" borderId="485" xfId="0" applyNumberFormat="1" applyFont="1" applyBorder="1" applyAlignment="1" applyProtection="1">
      <alignment horizontal="center" vertical="center"/>
      <protection hidden="1"/>
    </xf>
    <xf numFmtId="1" fontId="9" fillId="0" borderId="477" xfId="0" applyNumberFormat="1" applyFont="1" applyBorder="1" applyAlignment="1" applyProtection="1">
      <alignment horizontal="center" vertical="center"/>
      <protection hidden="1"/>
    </xf>
    <xf numFmtId="1" fontId="9" fillId="0" borderId="485" xfId="0" applyNumberFormat="1" applyFont="1" applyBorder="1" applyAlignment="1" applyProtection="1">
      <alignment horizontal="left" vertical="center" wrapText="1"/>
      <protection hidden="1"/>
    </xf>
    <xf numFmtId="1" fontId="9" fillId="0" borderId="465" xfId="0" applyNumberFormat="1" applyFont="1" applyBorder="1" applyAlignment="1">
      <alignment horizontal="right" wrapText="1"/>
    </xf>
    <xf numFmtId="1" fontId="9" fillId="0" borderId="482" xfId="0" applyNumberFormat="1" applyFont="1" applyBorder="1" applyAlignment="1">
      <alignment horizontal="right" wrapText="1"/>
    </xf>
    <xf numFmtId="1" fontId="9" fillId="0" borderId="720" xfId="0" applyNumberFormat="1" applyFont="1" applyBorder="1"/>
    <xf numFmtId="1" fontId="9" fillId="0" borderId="721" xfId="0" applyNumberFormat="1" applyFont="1" applyBorder="1"/>
    <xf numFmtId="1" fontId="9" fillId="5" borderId="720" xfId="0" applyNumberFormat="1" applyFont="1" applyFill="1" applyBorder="1"/>
    <xf numFmtId="1" fontId="9" fillId="5" borderId="721" xfId="0" applyNumberFormat="1" applyFont="1" applyFill="1" applyBorder="1"/>
    <xf numFmtId="1" fontId="13" fillId="0" borderId="477" xfId="0" applyNumberFormat="1" applyFont="1" applyBorder="1" applyAlignment="1">
      <alignment horizontal="center" vertical="center" wrapText="1"/>
    </xf>
    <xf numFmtId="1" fontId="9" fillId="0" borderId="479" xfId="0" applyNumberFormat="1" applyFont="1" applyBorder="1" applyAlignment="1">
      <alignment wrapText="1"/>
    </xf>
    <xf numFmtId="1" fontId="9" fillId="0" borderId="480" xfId="0" applyNumberFormat="1" applyFont="1" applyBorder="1" applyAlignment="1">
      <alignment wrapText="1"/>
    </xf>
    <xf numFmtId="1" fontId="9" fillId="0" borderId="471" xfId="0" applyNumberFormat="1" applyFont="1" applyBorder="1" applyAlignment="1">
      <alignment wrapText="1"/>
    </xf>
    <xf numFmtId="1" fontId="9" fillId="0" borderId="469" xfId="0" applyNumberFormat="1" applyFont="1" applyBorder="1" applyAlignment="1">
      <alignment wrapText="1"/>
    </xf>
    <xf numFmtId="1" fontId="9" fillId="0" borderId="482" xfId="0" applyNumberFormat="1" applyFont="1" applyBorder="1" applyAlignment="1">
      <alignment horizontal="center" vertical="center" wrapText="1"/>
    </xf>
    <xf numFmtId="1" fontId="9" fillId="0" borderId="716" xfId="0" applyNumberFormat="1" applyFont="1" applyBorder="1" applyAlignment="1">
      <alignment horizontal="center" vertical="center"/>
    </xf>
    <xf numFmtId="1" fontId="9" fillId="8" borderId="444" xfId="0" applyNumberFormat="1" applyFont="1" applyFill="1" applyBorder="1" applyProtection="1">
      <protection locked="0"/>
    </xf>
    <xf numFmtId="1" fontId="9" fillId="7" borderId="719" xfId="0" applyNumberFormat="1" applyFont="1" applyFill="1" applyBorder="1" applyProtection="1">
      <protection locked="0"/>
    </xf>
    <xf numFmtId="1" fontId="9" fillId="7" borderId="722" xfId="0" applyNumberFormat="1" applyFont="1" applyFill="1" applyBorder="1" applyProtection="1">
      <protection locked="0"/>
    </xf>
    <xf numFmtId="1" fontId="9" fillId="7" borderId="485" xfId="0" applyNumberFormat="1" applyFont="1" applyFill="1" applyBorder="1" applyProtection="1">
      <protection locked="0"/>
    </xf>
    <xf numFmtId="1" fontId="9" fillId="0" borderId="716" xfId="0" applyNumberFormat="1" applyFont="1" applyBorder="1" applyAlignment="1">
      <alignment wrapText="1"/>
    </xf>
    <xf numFmtId="1" fontId="9" fillId="7" borderId="723" xfId="0" applyNumberFormat="1" applyFont="1" applyFill="1" applyBorder="1" applyProtection="1">
      <protection locked="0"/>
    </xf>
    <xf numFmtId="1" fontId="9" fillId="7" borderId="716" xfId="0" applyNumberFormat="1" applyFont="1" applyFill="1" applyBorder="1" applyAlignment="1" applyProtection="1">
      <alignment horizontal="center"/>
      <protection locked="0"/>
    </xf>
    <xf numFmtId="1" fontId="7" fillId="5" borderId="721" xfId="0" applyNumberFormat="1" applyFont="1" applyFill="1" applyBorder="1"/>
    <xf numFmtId="1" fontId="12" fillId="0" borderId="724" xfId="0" applyNumberFormat="1" applyFont="1" applyBorder="1"/>
    <xf numFmtId="1" fontId="4" fillId="0" borderId="725" xfId="0" applyNumberFormat="1" applyFont="1" applyBorder="1"/>
    <xf numFmtId="1" fontId="4" fillId="3" borderId="725" xfId="0" applyNumberFormat="1" applyFont="1" applyFill="1" applyBorder="1"/>
    <xf numFmtId="1" fontId="9" fillId="0" borderId="51" xfId="0" applyNumberFormat="1" applyFont="1" applyBorder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137" xfId="0" applyNumberFormat="1" applyFont="1" applyBorder="1" applyAlignment="1">
      <alignment horizontal="center" vertical="center" wrapText="1"/>
    </xf>
    <xf numFmtId="1" fontId="13" fillId="0" borderId="137" xfId="0" applyNumberFormat="1" applyFont="1" applyBorder="1" applyAlignment="1">
      <alignment horizontal="center" vertical="center" wrapText="1"/>
    </xf>
    <xf numFmtId="1" fontId="4" fillId="3" borderId="721" xfId="0" applyNumberFormat="1" applyFont="1" applyFill="1" applyBorder="1"/>
    <xf numFmtId="1" fontId="7" fillId="3" borderId="721" xfId="0" applyNumberFormat="1" applyFont="1" applyFill="1" applyBorder="1"/>
    <xf numFmtId="1" fontId="7" fillId="0" borderId="721" xfId="0" applyNumberFormat="1" applyFont="1" applyBorder="1"/>
    <xf numFmtId="1" fontId="9" fillId="0" borderId="730" xfId="0" applyNumberFormat="1" applyFont="1" applyBorder="1" applyAlignment="1">
      <alignment horizontal="center" vertical="center" wrapText="1"/>
    </xf>
    <xf numFmtId="1" fontId="9" fillId="0" borderId="695" xfId="0" applyNumberFormat="1" applyFont="1" applyBorder="1" applyAlignment="1">
      <alignment horizontal="center" vertical="center"/>
    </xf>
    <xf numFmtId="1" fontId="9" fillId="3" borderId="721" xfId="0" applyNumberFormat="1" applyFont="1" applyFill="1" applyBorder="1"/>
    <xf numFmtId="1" fontId="9" fillId="3" borderId="675" xfId="0" applyNumberFormat="1" applyFont="1" applyFill="1" applyBorder="1"/>
    <xf numFmtId="1" fontId="9" fillId="3" borderId="732" xfId="0" applyNumberFormat="1" applyFont="1" applyFill="1" applyBorder="1"/>
    <xf numFmtId="1" fontId="9" fillId="7" borderId="730" xfId="0" applyNumberFormat="1" applyFont="1" applyFill="1" applyBorder="1" applyProtection="1">
      <protection locked="0"/>
    </xf>
    <xf numFmtId="1" fontId="9" fillId="7" borderId="695" xfId="0" applyNumberFormat="1" applyFont="1" applyFill="1" applyBorder="1" applyProtection="1">
      <protection locked="0"/>
    </xf>
    <xf numFmtId="1" fontId="9" fillId="7" borderId="731" xfId="0" applyNumberFormat="1" applyFont="1" applyFill="1" applyBorder="1" applyProtection="1">
      <protection locked="0"/>
    </xf>
    <xf numFmtId="1" fontId="9" fillId="7" borderId="732" xfId="0" applyNumberFormat="1" applyFont="1" applyFill="1" applyBorder="1" applyProtection="1">
      <protection locked="0"/>
    </xf>
    <xf numFmtId="1" fontId="7" fillId="3" borderId="712" xfId="0" applyNumberFormat="1" applyFont="1" applyFill="1" applyBorder="1"/>
    <xf numFmtId="1" fontId="4" fillId="3" borderId="720" xfId="0" applyNumberFormat="1" applyFont="1" applyFill="1" applyBorder="1"/>
    <xf numFmtId="1" fontId="13" fillId="0" borderId="731" xfId="0" applyNumberFormat="1" applyFont="1" applyBorder="1" applyAlignment="1">
      <alignment horizontal="center" vertical="center" wrapText="1"/>
    </xf>
    <xf numFmtId="1" fontId="9" fillId="3" borderId="712" xfId="0" applyNumberFormat="1" applyFont="1" applyFill="1" applyBorder="1"/>
    <xf numFmtId="1" fontId="9" fillId="0" borderId="732" xfId="0" applyNumberFormat="1" applyFont="1" applyBorder="1"/>
    <xf numFmtId="1" fontId="9" fillId="0" borderId="730" xfId="0" applyNumberFormat="1" applyFont="1" applyBorder="1"/>
    <xf numFmtId="1" fontId="9" fillId="0" borderId="731" xfId="0" applyNumberFormat="1" applyFont="1" applyBorder="1"/>
    <xf numFmtId="1" fontId="14" fillId="0" borderId="682" xfId="0" applyNumberFormat="1" applyFont="1" applyBorder="1"/>
    <xf numFmtId="1" fontId="9" fillId="0" borderId="733" xfId="0" applyNumberFormat="1" applyFont="1" applyFill="1" applyBorder="1" applyAlignment="1" applyProtection="1">
      <alignment horizontal="left" wrapText="1"/>
      <protection hidden="1"/>
    </xf>
    <xf numFmtId="1" fontId="9" fillId="0" borderId="733" xfId="0" applyNumberFormat="1" applyFont="1" applyBorder="1"/>
    <xf numFmtId="1" fontId="9" fillId="7" borderId="734" xfId="0" applyNumberFormat="1" applyFont="1" applyFill="1" applyBorder="1" applyProtection="1">
      <protection locked="0"/>
    </xf>
    <xf numFmtId="1" fontId="9" fillId="3" borderId="735" xfId="0" applyNumberFormat="1" applyFont="1" applyFill="1" applyBorder="1"/>
    <xf numFmtId="1" fontId="9" fillId="0" borderId="735" xfId="0" applyNumberFormat="1" applyFont="1" applyBorder="1"/>
    <xf numFmtId="1" fontId="9" fillId="0" borderId="676" xfId="0" applyNumberFormat="1" applyFont="1" applyFill="1" applyBorder="1" applyAlignment="1" applyProtection="1">
      <alignment horizontal="left" wrapText="1"/>
      <protection hidden="1"/>
    </xf>
    <xf numFmtId="1" fontId="9" fillId="0" borderId="736" xfId="0" applyNumberFormat="1" applyFont="1" applyBorder="1"/>
    <xf numFmtId="1" fontId="7" fillId="3" borderId="737" xfId="0" applyNumberFormat="1" applyFont="1" applyFill="1" applyBorder="1"/>
    <xf numFmtId="1" fontId="9" fillId="0" borderId="727" xfId="0" applyNumberFormat="1" applyFont="1" applyBorder="1" applyAlignment="1">
      <alignment horizontal="center" vertical="center" wrapText="1"/>
    </xf>
    <xf numFmtId="1" fontId="9" fillId="0" borderId="732" xfId="0" applyNumberFormat="1" applyFont="1" applyBorder="1" applyAlignment="1">
      <alignment horizontal="center" vertical="center" wrapText="1"/>
    </xf>
    <xf numFmtId="1" fontId="7" fillId="3" borderId="735" xfId="0" applyNumberFormat="1" applyFont="1" applyFill="1" applyBorder="1"/>
    <xf numFmtId="1" fontId="4" fillId="3" borderId="735" xfId="0" applyNumberFormat="1" applyFont="1" applyFill="1" applyBorder="1"/>
    <xf numFmtId="1" fontId="9" fillId="0" borderId="727" xfId="0" applyNumberFormat="1" applyFont="1" applyBorder="1" applyAlignment="1">
      <alignment horizontal="left"/>
    </xf>
    <xf numFmtId="1" fontId="9" fillId="3" borderId="735" xfId="0" applyNumberFormat="1" applyFont="1" applyFill="1" applyBorder="1" applyAlignment="1">
      <alignment wrapText="1"/>
    </xf>
    <xf numFmtId="1" fontId="9" fillId="0" borderId="735" xfId="0" applyNumberFormat="1" applyFont="1" applyBorder="1" applyAlignment="1">
      <alignment wrapText="1"/>
    </xf>
    <xf numFmtId="1" fontId="9" fillId="3" borderId="728" xfId="0" applyNumberFormat="1" applyFont="1" applyFill="1" applyBorder="1" applyAlignment="1">
      <alignment vertical="center"/>
    </xf>
    <xf numFmtId="1" fontId="9" fillId="3" borderId="731" xfId="0" applyNumberFormat="1" applyFont="1" applyFill="1" applyBorder="1" applyAlignment="1">
      <alignment vertical="center"/>
    </xf>
    <xf numFmtId="1" fontId="9" fillId="3" borderId="721" xfId="0" applyNumberFormat="1" applyFont="1" applyFill="1" applyBorder="1" applyAlignment="1">
      <alignment wrapText="1"/>
    </xf>
    <xf numFmtId="1" fontId="9" fillId="0" borderId="721" xfId="0" applyNumberFormat="1" applyFont="1" applyBorder="1" applyAlignment="1">
      <alignment wrapText="1"/>
    </xf>
    <xf numFmtId="1" fontId="9" fillId="0" borderId="743" xfId="0" applyNumberFormat="1" applyFont="1" applyBorder="1" applyAlignment="1">
      <alignment horizontal="center" vertical="center" wrapText="1"/>
    </xf>
    <xf numFmtId="1" fontId="9" fillId="0" borderId="731" xfId="0" applyNumberFormat="1" applyFont="1" applyBorder="1" applyAlignment="1">
      <alignment horizontal="center" vertical="center" wrapText="1"/>
    </xf>
    <xf numFmtId="1" fontId="9" fillId="0" borderId="729" xfId="0" applyNumberFormat="1" applyFont="1" applyBorder="1" applyAlignment="1">
      <alignment horizontal="center" vertical="center" wrapText="1"/>
    </xf>
    <xf numFmtId="1" fontId="13" fillId="0" borderId="718" xfId="0" applyNumberFormat="1" applyFont="1" applyBorder="1" applyAlignment="1">
      <alignment horizontal="center" vertical="center" wrapText="1"/>
    </xf>
    <xf numFmtId="1" fontId="13" fillId="0" borderId="729" xfId="0" applyNumberFormat="1" applyFont="1" applyBorder="1" applyAlignment="1">
      <alignment horizontal="center" vertical="center" wrapText="1"/>
    </xf>
    <xf numFmtId="1" fontId="13" fillId="0" borderId="744" xfId="0" applyNumberFormat="1" applyFont="1" applyBorder="1" applyAlignment="1">
      <alignment horizontal="center" vertical="center" wrapText="1"/>
    </xf>
    <xf numFmtId="1" fontId="13" fillId="0" borderId="199" xfId="0" applyNumberFormat="1" applyFont="1" applyBorder="1" applyAlignment="1">
      <alignment horizontal="center" vertical="center" wrapText="1"/>
    </xf>
    <xf numFmtId="1" fontId="13" fillId="0" borderId="208" xfId="0" applyNumberFormat="1" applyFont="1" applyBorder="1" applyAlignment="1">
      <alignment horizontal="center" vertical="center" wrapText="1"/>
    </xf>
    <xf numFmtId="1" fontId="13" fillId="0" borderId="745" xfId="0" applyNumberFormat="1" applyFont="1" applyBorder="1" applyAlignment="1">
      <alignment horizontal="center" vertical="center" wrapText="1"/>
    </xf>
    <xf numFmtId="1" fontId="13" fillId="0" borderId="209" xfId="0" applyNumberFormat="1" applyFont="1" applyBorder="1" applyAlignment="1">
      <alignment horizontal="center" vertical="center" wrapText="1"/>
    </xf>
    <xf numFmtId="1" fontId="9" fillId="0" borderId="746" xfId="0" applyNumberFormat="1" applyFont="1" applyBorder="1" applyAlignment="1" applyProtection="1">
      <alignment wrapText="1"/>
      <protection locked="0"/>
    </xf>
    <xf numFmtId="1" fontId="9" fillId="0" borderId="746" xfId="0" applyNumberFormat="1" applyFont="1" applyBorder="1" applyAlignment="1">
      <alignment wrapText="1"/>
    </xf>
    <xf numFmtId="1" fontId="4" fillId="3" borderId="747" xfId="0" applyNumberFormat="1" applyFont="1" applyFill="1" applyBorder="1"/>
    <xf numFmtId="1" fontId="9" fillId="3" borderId="746" xfId="0" applyNumberFormat="1" applyFont="1" applyFill="1" applyBorder="1" applyAlignment="1">
      <alignment wrapText="1"/>
    </xf>
    <xf numFmtId="1" fontId="9" fillId="3" borderId="754" xfId="0" applyNumberFormat="1" applyFont="1" applyFill="1" applyBorder="1" applyAlignment="1">
      <alignment wrapText="1"/>
    </xf>
    <xf numFmtId="1" fontId="9" fillId="0" borderId="754" xfId="0" applyNumberFormat="1" applyFont="1" applyBorder="1" applyAlignment="1">
      <alignment wrapText="1"/>
    </xf>
    <xf numFmtId="1" fontId="4" fillId="3" borderId="755" xfId="0" applyNumberFormat="1" applyFont="1" applyFill="1" applyBorder="1"/>
    <xf numFmtId="1" fontId="9" fillId="0" borderId="756" xfId="0" applyNumberFormat="1" applyFont="1" applyBorder="1" applyAlignment="1">
      <alignment horizontal="center" vertical="center"/>
    </xf>
    <xf numFmtId="1" fontId="9" fillId="0" borderId="753" xfId="0" applyNumberFormat="1" applyFont="1" applyBorder="1" applyAlignment="1">
      <alignment horizontal="center" vertical="center" wrapText="1"/>
    </xf>
    <xf numFmtId="1" fontId="9" fillId="0" borderId="744" xfId="0" applyNumberFormat="1" applyFont="1" applyBorder="1" applyAlignment="1">
      <alignment horizontal="center" vertical="center" wrapText="1"/>
    </xf>
    <xf numFmtId="1" fontId="9" fillId="3" borderId="755" xfId="0" applyNumberFormat="1" applyFont="1" applyFill="1" applyBorder="1"/>
    <xf numFmtId="1" fontId="4" fillId="3" borderId="757" xfId="0" applyNumberFormat="1" applyFont="1" applyFill="1" applyBorder="1"/>
    <xf numFmtId="1" fontId="9" fillId="3" borderId="744" xfId="1" applyNumberFormat="1" applyFont="1" applyFill="1" applyBorder="1"/>
    <xf numFmtId="1" fontId="9" fillId="3" borderId="758" xfId="1" applyNumberFormat="1" applyFont="1" applyFill="1" applyBorder="1"/>
    <xf numFmtId="1" fontId="9" fillId="7" borderId="744" xfId="0" applyNumberFormat="1" applyFont="1" applyFill="1" applyBorder="1" applyProtection="1">
      <protection locked="0"/>
    </xf>
    <xf numFmtId="1" fontId="9" fillId="7" borderId="753" xfId="0" applyNumberFormat="1" applyFont="1" applyFill="1" applyBorder="1" applyProtection="1">
      <protection locked="0"/>
    </xf>
    <xf numFmtId="1" fontId="9" fillId="5" borderId="755" xfId="0" applyNumberFormat="1" applyFont="1" applyFill="1" applyBorder="1"/>
    <xf numFmtId="1" fontId="4" fillId="5" borderId="757" xfId="0" applyNumberFormat="1" applyFont="1" applyFill="1" applyBorder="1"/>
    <xf numFmtId="1" fontId="9" fillId="5" borderId="746" xfId="0" applyNumberFormat="1" applyFont="1" applyFill="1" applyBorder="1"/>
    <xf numFmtId="1" fontId="9" fillId="0" borderId="756" xfId="0" applyNumberFormat="1" applyFont="1" applyBorder="1" applyAlignment="1">
      <alignment horizontal="center" vertical="center" wrapText="1"/>
    </xf>
    <xf numFmtId="1" fontId="9" fillId="0" borderId="763" xfId="0" applyNumberFormat="1" applyFont="1" applyBorder="1" applyAlignment="1">
      <alignment horizontal="center" vertical="center" wrapText="1"/>
    </xf>
    <xf numFmtId="1" fontId="9" fillId="0" borderId="764" xfId="0" applyNumberFormat="1" applyFont="1" applyBorder="1"/>
    <xf numFmtId="1" fontId="9" fillId="0" borderId="744" xfId="0" applyNumberFormat="1" applyFont="1" applyBorder="1"/>
    <xf numFmtId="1" fontId="9" fillId="0" borderId="753" xfId="0" applyNumberFormat="1" applyFont="1" applyBorder="1"/>
    <xf numFmtId="1" fontId="9" fillId="0" borderId="765" xfId="0" applyNumberFormat="1" applyFont="1" applyBorder="1"/>
    <xf numFmtId="1" fontId="9" fillId="0" borderId="766" xfId="0" applyNumberFormat="1" applyFont="1" applyBorder="1"/>
    <xf numFmtId="1" fontId="9" fillId="5" borderId="737" xfId="0" applyNumberFormat="1" applyFont="1" applyFill="1" applyBorder="1"/>
    <xf numFmtId="1" fontId="9" fillId="5" borderId="765" xfId="0" applyNumberFormat="1" applyFont="1" applyFill="1" applyBorder="1"/>
    <xf numFmtId="1" fontId="7" fillId="5" borderId="755" xfId="0" applyNumberFormat="1" applyFont="1" applyFill="1" applyBorder="1"/>
    <xf numFmtId="1" fontId="9" fillId="0" borderId="760" xfId="0" applyNumberFormat="1" applyFont="1" applyBorder="1" applyAlignment="1">
      <alignment horizontal="center" vertical="center" wrapText="1"/>
    </xf>
    <xf numFmtId="1" fontId="9" fillId="0" borderId="769" xfId="0" applyNumberFormat="1" applyFont="1" applyBorder="1" applyAlignment="1">
      <alignment horizontal="center" vertical="center" wrapText="1"/>
    </xf>
    <xf numFmtId="1" fontId="7" fillId="5" borderId="737" xfId="0" applyNumberFormat="1" applyFont="1" applyFill="1" applyBorder="1"/>
    <xf numFmtId="1" fontId="7" fillId="5" borderId="755" xfId="0" applyNumberFormat="1" applyFont="1" applyFill="1" applyBorder="1" applyProtection="1">
      <protection locked="0"/>
    </xf>
    <xf numFmtId="1" fontId="7" fillId="5" borderId="770" xfId="0" applyNumberFormat="1" applyFont="1" applyFill="1" applyBorder="1"/>
    <xf numFmtId="1" fontId="7" fillId="5" borderId="747" xfId="0" applyNumberFormat="1" applyFont="1" applyFill="1" applyBorder="1"/>
    <xf numFmtId="1" fontId="4" fillId="5" borderId="747" xfId="0" applyNumberFormat="1" applyFont="1" applyFill="1" applyBorder="1"/>
    <xf numFmtId="1" fontId="9" fillId="5" borderId="755" xfId="0" applyNumberFormat="1" applyFont="1" applyFill="1" applyBorder="1" applyProtection="1">
      <protection locked="0"/>
    </xf>
    <xf numFmtId="1" fontId="9" fillId="5" borderId="770" xfId="0" applyNumberFormat="1" applyFont="1" applyFill="1" applyBorder="1"/>
    <xf numFmtId="1" fontId="4" fillId="5" borderId="755" xfId="0" applyNumberFormat="1" applyFont="1" applyFill="1" applyBorder="1"/>
    <xf numFmtId="1" fontId="4" fillId="3" borderId="762" xfId="0" applyNumberFormat="1" applyFont="1" applyFill="1" applyBorder="1"/>
    <xf numFmtId="1" fontId="9" fillId="0" borderId="757" xfId="0" applyNumberFormat="1" applyFont="1" applyBorder="1"/>
    <xf numFmtId="1" fontId="9" fillId="0" borderId="755" xfId="0" applyNumberFormat="1" applyFont="1" applyBorder="1"/>
    <xf numFmtId="1" fontId="7" fillId="0" borderId="755" xfId="0" applyNumberFormat="1" applyFont="1" applyBorder="1"/>
    <xf numFmtId="1" fontId="9" fillId="0" borderId="772" xfId="0" applyNumberFormat="1" applyFont="1" applyBorder="1"/>
    <xf numFmtId="1" fontId="9" fillId="0" borderId="772" xfId="0" applyNumberFormat="1" applyFont="1" applyBorder="1" applyProtection="1">
      <protection locked="0"/>
    </xf>
    <xf numFmtId="1" fontId="7" fillId="3" borderId="755" xfId="0" applyNumberFormat="1" applyFont="1" applyFill="1" applyBorder="1"/>
    <xf numFmtId="1" fontId="7" fillId="0" borderId="757" xfId="0" applyNumberFormat="1" applyFont="1" applyBorder="1"/>
    <xf numFmtId="1" fontId="9" fillId="5" borderId="757" xfId="0" applyNumberFormat="1" applyFont="1" applyFill="1" applyBorder="1"/>
    <xf numFmtId="1" fontId="9" fillId="3" borderId="757" xfId="0" applyNumberFormat="1" applyFont="1" applyFill="1" applyBorder="1"/>
    <xf numFmtId="1" fontId="9" fillId="5" borderId="757" xfId="0" applyNumberFormat="1" applyFont="1" applyFill="1" applyBorder="1" applyAlignment="1">
      <alignment horizontal="center" vertical="center" wrapText="1"/>
    </xf>
    <xf numFmtId="1" fontId="9" fillId="5" borderId="755" xfId="0" applyNumberFormat="1" applyFont="1" applyFill="1" applyBorder="1" applyAlignment="1">
      <alignment horizontal="center" vertical="center" wrapText="1"/>
    </xf>
    <xf numFmtId="1" fontId="16" fillId="5" borderId="757" xfId="0" applyNumberFormat="1" applyFont="1" applyFill="1" applyBorder="1"/>
    <xf numFmtId="1" fontId="9" fillId="5" borderId="737" xfId="0" applyNumberFormat="1" applyFont="1" applyFill="1" applyBorder="1" applyProtection="1">
      <protection locked="0"/>
    </xf>
    <xf numFmtId="1" fontId="7" fillId="0" borderId="737" xfId="0" applyNumberFormat="1" applyFont="1" applyBorder="1"/>
    <xf numFmtId="1" fontId="9" fillId="3" borderId="737" xfId="0" applyNumberFormat="1" applyFont="1" applyFill="1" applyBorder="1"/>
    <xf numFmtId="1" fontId="9" fillId="0" borderId="762" xfId="0" applyNumberFormat="1" applyFont="1" applyBorder="1" applyAlignment="1">
      <alignment horizontal="center" vertical="center" wrapText="1"/>
    </xf>
    <xf numFmtId="1" fontId="9" fillId="5" borderId="770" xfId="0" applyNumberFormat="1" applyFont="1" applyFill="1" applyBorder="1" applyProtection="1">
      <protection locked="0"/>
    </xf>
    <xf numFmtId="1" fontId="9" fillId="5" borderId="773" xfId="0" applyNumberFormat="1" applyFont="1" applyFill="1" applyBorder="1"/>
    <xf numFmtId="1" fontId="7" fillId="5" borderId="773" xfId="0" applyNumberFormat="1" applyFont="1" applyFill="1" applyBorder="1"/>
    <xf numFmtId="1" fontId="7" fillId="0" borderId="773" xfId="0" applyNumberFormat="1" applyFont="1" applyBorder="1"/>
    <xf numFmtId="1" fontId="9" fillId="3" borderId="773" xfId="0" applyNumberFormat="1" applyFont="1" applyFill="1" applyBorder="1"/>
    <xf numFmtId="1" fontId="9" fillId="0" borderId="773" xfId="0" applyNumberFormat="1" applyFont="1" applyBorder="1"/>
    <xf numFmtId="1" fontId="16" fillId="5" borderId="774" xfId="0" applyNumberFormat="1" applyFont="1" applyFill="1" applyBorder="1" applyProtection="1">
      <protection locked="0"/>
    </xf>
    <xf numFmtId="1" fontId="9" fillId="5" borderId="775" xfId="0" applyNumberFormat="1" applyFont="1" applyFill="1" applyBorder="1"/>
    <xf numFmtId="1" fontId="9" fillId="0" borderId="777" xfId="0" applyNumberFormat="1" applyFont="1" applyBorder="1" applyAlignment="1">
      <alignment horizontal="right"/>
    </xf>
    <xf numFmtId="1" fontId="9" fillId="0" borderId="778" xfId="0" applyNumberFormat="1" applyFont="1" applyBorder="1" applyAlignment="1">
      <alignment horizontal="right"/>
    </xf>
    <xf numFmtId="1" fontId="9" fillId="0" borderId="779" xfId="0" applyNumberFormat="1" applyFont="1" applyBorder="1" applyAlignment="1">
      <alignment horizontal="right"/>
    </xf>
    <xf numFmtId="1" fontId="9" fillId="0" borderId="780" xfId="0" applyNumberFormat="1" applyFont="1" applyBorder="1" applyAlignment="1">
      <alignment horizontal="right"/>
    </xf>
    <xf numFmtId="1" fontId="9" fillId="0" borderId="781" xfId="0" applyNumberFormat="1" applyFont="1" applyBorder="1" applyAlignment="1">
      <alignment horizontal="right"/>
    </xf>
    <xf numFmtId="1" fontId="9" fillId="0" borderId="775" xfId="0" applyNumberFormat="1" applyFont="1" applyBorder="1"/>
    <xf numFmtId="1" fontId="4" fillId="3" borderId="773" xfId="0" applyNumberFormat="1" applyFont="1" applyFill="1" applyBorder="1"/>
    <xf numFmtId="1" fontId="9" fillId="0" borderId="777" xfId="0" applyNumberFormat="1" applyFont="1" applyBorder="1" applyAlignment="1">
      <alignment horizontal="center" vertical="center" wrapText="1"/>
    </xf>
    <xf numFmtId="1" fontId="9" fillId="0" borderId="778" xfId="0" applyNumberFormat="1" applyFont="1" applyBorder="1" applyAlignment="1">
      <alignment horizontal="center" vertical="center" wrapText="1"/>
    </xf>
    <xf numFmtId="1" fontId="9" fillId="0" borderId="779" xfId="0" applyNumberFormat="1" applyFont="1" applyBorder="1" applyAlignment="1">
      <alignment horizontal="center" vertical="center" wrapText="1"/>
    </xf>
    <xf numFmtId="1" fontId="9" fillId="0" borderId="785" xfId="0" applyNumberFormat="1" applyFont="1" applyBorder="1" applyAlignment="1">
      <alignment horizontal="center" vertical="center" wrapText="1"/>
    </xf>
    <xf numFmtId="1" fontId="9" fillId="0" borderId="786" xfId="0" applyNumberFormat="1" applyFont="1" applyBorder="1" applyAlignment="1">
      <alignment horizontal="center" vertical="center" wrapText="1"/>
    </xf>
    <xf numFmtId="1" fontId="9" fillId="0" borderId="787" xfId="0" applyNumberFormat="1" applyFont="1" applyBorder="1"/>
    <xf numFmtId="1" fontId="9" fillId="5" borderId="775" xfId="0" applyNumberFormat="1" applyFont="1" applyFill="1" applyBorder="1" applyProtection="1">
      <protection locked="0"/>
    </xf>
    <xf numFmtId="1" fontId="4" fillId="0" borderId="773" xfId="0" applyNumberFormat="1" applyFont="1" applyBorder="1"/>
    <xf numFmtId="1" fontId="4" fillId="0" borderId="773" xfId="0" applyNumberFormat="1" applyFont="1" applyBorder="1" applyProtection="1">
      <protection locked="0"/>
    </xf>
    <xf numFmtId="1" fontId="4" fillId="4" borderId="773" xfId="0" applyNumberFormat="1" applyFont="1" applyFill="1" applyBorder="1" applyProtection="1">
      <protection locked="0"/>
    </xf>
    <xf numFmtId="1" fontId="4" fillId="6" borderId="773" xfId="0" applyNumberFormat="1" applyFont="1" applyFill="1" applyBorder="1" applyProtection="1">
      <protection locked="0"/>
    </xf>
    <xf numFmtId="1" fontId="4" fillId="5" borderId="773" xfId="0" applyNumberFormat="1" applyFont="1" applyFill="1" applyBorder="1"/>
    <xf numFmtId="1" fontId="9" fillId="5" borderId="788" xfId="0" applyNumberFormat="1" applyFont="1" applyFill="1" applyBorder="1"/>
    <xf numFmtId="1" fontId="9" fillId="0" borderId="788" xfId="0" applyNumberFormat="1" applyFont="1" applyBorder="1"/>
    <xf numFmtId="1" fontId="7" fillId="0" borderId="766" xfId="0" applyNumberFormat="1" applyFont="1" applyBorder="1"/>
    <xf numFmtId="1" fontId="7" fillId="0" borderId="788" xfId="0" applyNumberFormat="1" applyFont="1" applyBorder="1"/>
    <xf numFmtId="1" fontId="9" fillId="0" borderId="777" xfId="0" applyNumberFormat="1" applyFont="1" applyBorder="1" applyAlignment="1">
      <alignment horizontal="center" vertical="center"/>
    </xf>
    <xf numFmtId="1" fontId="9" fillId="0" borderId="778" xfId="0" applyNumberFormat="1" applyFont="1" applyBorder="1" applyAlignment="1">
      <alignment horizontal="center" vertical="center"/>
    </xf>
    <xf numFmtId="1" fontId="9" fillId="0" borderId="777" xfId="0" applyNumberFormat="1" applyFont="1" applyBorder="1" applyAlignment="1">
      <alignment wrapText="1"/>
    </xf>
    <xf numFmtId="1" fontId="9" fillId="0" borderId="778" xfId="0" applyNumberFormat="1" applyFont="1" applyBorder="1" applyAlignment="1">
      <alignment wrapText="1"/>
    </xf>
    <xf numFmtId="1" fontId="9" fillId="7" borderId="777" xfId="0" applyNumberFormat="1" applyFont="1" applyFill="1" applyBorder="1" applyProtection="1">
      <protection locked="0"/>
    </xf>
    <xf numFmtId="1" fontId="9" fillId="7" borderId="789" xfId="0" applyNumberFormat="1" applyFont="1" applyFill="1" applyBorder="1" applyProtection="1">
      <protection locked="0"/>
    </xf>
    <xf numFmtId="1" fontId="9" fillId="7" borderId="779" xfId="0" applyNumberFormat="1" applyFont="1" applyFill="1" applyBorder="1" applyProtection="1">
      <protection locked="0"/>
    </xf>
    <xf numFmtId="1" fontId="9" fillId="8" borderId="784" xfId="0" applyNumberFormat="1" applyFont="1" applyFill="1" applyBorder="1" applyAlignment="1">
      <alignment horizontal="center"/>
    </xf>
    <xf numFmtId="1" fontId="9" fillId="8" borderId="780" xfId="0" applyNumberFormat="1" applyFont="1" applyFill="1" applyBorder="1" applyAlignment="1">
      <alignment horizontal="center"/>
    </xf>
    <xf numFmtId="1" fontId="9" fillId="8" borderId="779" xfId="0" applyNumberFormat="1" applyFont="1" applyFill="1" applyBorder="1" applyAlignment="1">
      <alignment horizontal="center"/>
    </xf>
    <xf numFmtId="1" fontId="9" fillId="7" borderId="790" xfId="0" applyNumberFormat="1" applyFont="1" applyFill="1" applyBorder="1" applyProtection="1">
      <protection locked="0"/>
    </xf>
    <xf numFmtId="1" fontId="9" fillId="0" borderId="791" xfId="0" applyNumberFormat="1" applyFont="1" applyBorder="1" applyAlignment="1">
      <alignment horizontal="left" vertical="center" wrapText="1"/>
    </xf>
    <xf numFmtId="1" fontId="9" fillId="0" borderId="792" xfId="0" applyNumberFormat="1" applyFont="1" applyBorder="1" applyAlignment="1">
      <alignment horizontal="left" vertical="center" wrapText="1"/>
    </xf>
    <xf numFmtId="1" fontId="9" fillId="0" borderId="779" xfId="0" applyNumberFormat="1" applyFont="1" applyBorder="1" applyAlignment="1">
      <alignment wrapText="1"/>
    </xf>
    <xf numFmtId="1" fontId="9" fillId="7" borderId="780" xfId="0" applyNumberFormat="1" applyFont="1" applyFill="1" applyBorder="1" applyProtection="1">
      <protection locked="0"/>
    </xf>
    <xf numFmtId="1" fontId="9" fillId="7" borderId="776" xfId="0" applyNumberFormat="1" applyFont="1" applyFill="1" applyBorder="1" applyProtection="1">
      <protection locked="0"/>
    </xf>
    <xf numFmtId="1" fontId="6" fillId="0" borderId="784" xfId="0" applyNumberFormat="1" applyFont="1" applyBorder="1" applyAlignment="1">
      <alignment horizontal="left" vertical="center"/>
    </xf>
    <xf numFmtId="1" fontId="6" fillId="0" borderId="780" xfId="0" applyNumberFormat="1" applyFont="1" applyBorder="1" applyAlignment="1">
      <alignment horizontal="left" vertical="center"/>
    </xf>
    <xf numFmtId="1" fontId="9" fillId="0" borderId="777" xfId="0" applyNumberFormat="1" applyFont="1" applyBorder="1"/>
    <xf numFmtId="1" fontId="9" fillId="0" borderId="778" xfId="0" applyNumberFormat="1" applyFont="1" applyBorder="1"/>
    <xf numFmtId="1" fontId="9" fillId="0" borderId="779" xfId="0" applyNumberFormat="1" applyFont="1" applyBorder="1"/>
    <xf numFmtId="1" fontId="9" fillId="9" borderId="777" xfId="0" applyNumberFormat="1" applyFont="1" applyFill="1" applyBorder="1"/>
    <xf numFmtId="1" fontId="9" fillId="9" borderId="779" xfId="0" applyNumberFormat="1" applyFont="1" applyFill="1" applyBorder="1"/>
    <xf numFmtId="1" fontId="9" fillId="0" borderId="790" xfId="0" applyNumberFormat="1" applyFont="1" applyBorder="1" applyAlignment="1">
      <alignment horizontal="left" vertical="center" wrapText="1"/>
    </xf>
    <xf numFmtId="1" fontId="9" fillId="7" borderId="782" xfId="0" applyNumberFormat="1" applyFont="1" applyFill="1" applyBorder="1" applyProtection="1">
      <protection locked="0"/>
    </xf>
    <xf numFmtId="1" fontId="9" fillId="9" borderId="782" xfId="0" applyNumberFormat="1" applyFont="1" applyFill="1" applyBorder="1"/>
    <xf numFmtId="1" fontId="9" fillId="0" borderId="785" xfId="0" applyNumberFormat="1" applyFont="1" applyBorder="1" applyAlignment="1">
      <alignment horizontal="center" vertical="center"/>
    </xf>
    <xf numFmtId="1" fontId="21" fillId="0" borderId="781" xfId="0" applyNumberFormat="1" applyFont="1" applyBorder="1" applyAlignment="1">
      <alignment horizontal="center" vertical="center" wrapText="1"/>
    </xf>
    <xf numFmtId="1" fontId="21" fillId="0" borderId="785" xfId="0" applyNumberFormat="1" applyFont="1" applyBorder="1" applyAlignment="1">
      <alignment horizontal="center" vertical="center" wrapText="1"/>
    </xf>
    <xf numFmtId="1" fontId="21" fillId="0" borderId="779" xfId="0" applyNumberFormat="1" applyFont="1" applyBorder="1" applyAlignment="1">
      <alignment horizontal="center" vertical="center" wrapText="1"/>
    </xf>
    <xf numFmtId="1" fontId="9" fillId="8" borderId="783" xfId="0" applyNumberFormat="1" applyFont="1" applyFill="1" applyBorder="1"/>
    <xf numFmtId="1" fontId="9" fillId="8" borderId="794" xfId="0" applyNumberFormat="1" applyFont="1" applyFill="1" applyBorder="1"/>
    <xf numFmtId="1" fontId="9" fillId="8" borderId="795" xfId="0" applyNumberFormat="1" applyFont="1" applyFill="1" applyBorder="1"/>
    <xf numFmtId="1" fontId="9" fillId="8" borderId="796" xfId="0" applyNumberFormat="1" applyFont="1" applyFill="1" applyBorder="1"/>
    <xf numFmtId="1" fontId="9" fillId="8" borderId="782" xfId="0" applyNumberFormat="1" applyFont="1" applyFill="1" applyBorder="1"/>
    <xf numFmtId="1" fontId="9" fillId="0" borderId="785" xfId="0" applyNumberFormat="1" applyFont="1" applyBorder="1" applyAlignment="1">
      <alignment wrapText="1"/>
    </xf>
    <xf numFmtId="1" fontId="9" fillId="7" borderId="781" xfId="0" applyNumberFormat="1" applyFont="1" applyFill="1" applyBorder="1" applyProtection="1">
      <protection locked="0"/>
    </xf>
    <xf numFmtId="1" fontId="9" fillId="7" borderId="785" xfId="0" applyNumberFormat="1" applyFont="1" applyFill="1" applyBorder="1" applyProtection="1">
      <protection locked="0"/>
    </xf>
    <xf numFmtId="1" fontId="9" fillId="7" borderId="797" xfId="0" applyNumberFormat="1" applyFont="1" applyFill="1" applyBorder="1" applyProtection="1">
      <protection locked="0"/>
    </xf>
    <xf numFmtId="1" fontId="9" fillId="9" borderId="790" xfId="0" applyNumberFormat="1" applyFont="1" applyFill="1" applyBorder="1"/>
    <xf numFmtId="1" fontId="9" fillId="0" borderId="779" xfId="0" applyNumberFormat="1" applyFont="1" applyBorder="1" applyAlignment="1">
      <alignment horizontal="center" vertical="center"/>
    </xf>
    <xf numFmtId="1" fontId="9" fillId="0" borderId="797" xfId="0" applyNumberFormat="1" applyFont="1" applyBorder="1" applyAlignment="1" applyProtection="1">
      <alignment horizontal="center" vertical="center" wrapText="1"/>
      <protection hidden="1"/>
    </xf>
    <xf numFmtId="1" fontId="9" fillId="0" borderId="798" xfId="0" applyNumberFormat="1" applyFont="1" applyBorder="1" applyAlignment="1" applyProtection="1">
      <alignment horizontal="center" vertical="center" wrapText="1"/>
      <protection hidden="1"/>
    </xf>
    <xf numFmtId="1" fontId="9" fillId="0" borderId="797" xfId="0" applyNumberFormat="1" applyFont="1" applyBorder="1" applyAlignment="1" applyProtection="1">
      <alignment horizontal="center" vertical="center"/>
      <protection hidden="1"/>
    </xf>
    <xf numFmtId="1" fontId="9" fillId="0" borderId="782" xfId="0" applyNumberFormat="1" applyFont="1" applyBorder="1" applyAlignment="1" applyProtection="1">
      <alignment horizontal="center" vertical="center"/>
      <protection hidden="1"/>
    </xf>
    <xf numFmtId="1" fontId="9" fillId="0" borderId="787" xfId="0" applyNumberFormat="1" applyFont="1" applyBorder="1" applyAlignment="1" applyProtection="1">
      <alignment horizontal="center" vertical="center"/>
      <protection hidden="1"/>
    </xf>
    <xf numFmtId="1" fontId="9" fillId="0" borderId="777" xfId="0" applyNumberFormat="1" applyFont="1" applyBorder="1" applyAlignment="1" applyProtection="1">
      <alignment horizontal="center" vertical="center"/>
      <protection hidden="1"/>
    </xf>
    <xf numFmtId="1" fontId="9" fillId="0" borderId="787" xfId="0" applyNumberFormat="1" applyFont="1" applyBorder="1" applyAlignment="1" applyProtection="1">
      <alignment horizontal="left" vertical="center" wrapText="1"/>
      <protection hidden="1"/>
    </xf>
    <xf numFmtId="1" fontId="9" fillId="0" borderId="797" xfId="0" applyNumberFormat="1" applyFont="1" applyBorder="1" applyAlignment="1">
      <alignment horizontal="right" wrapText="1"/>
    </xf>
    <xf numFmtId="1" fontId="9" fillId="0" borderId="798" xfId="0" applyNumberFormat="1" applyFont="1" applyBorder="1" applyAlignment="1">
      <alignment horizontal="right" wrapText="1"/>
    </xf>
    <xf numFmtId="1" fontId="9" fillId="0" borderId="800" xfId="0" applyNumberFormat="1" applyFont="1" applyBorder="1" applyAlignment="1">
      <alignment horizontal="center" vertical="center" wrapText="1"/>
    </xf>
    <xf numFmtId="1" fontId="13" fillId="0" borderId="777" xfId="0" applyNumberFormat="1" applyFont="1" applyBorder="1" applyAlignment="1">
      <alignment horizontal="center" vertical="center" wrapText="1"/>
    </xf>
    <xf numFmtId="1" fontId="9" fillId="0" borderId="786" xfId="0" applyNumberFormat="1" applyFont="1" applyBorder="1" applyAlignment="1">
      <alignment wrapText="1"/>
    </xf>
    <xf numFmtId="1" fontId="9" fillId="0" borderId="800" xfId="0" applyNumberFormat="1" applyFont="1" applyBorder="1" applyAlignment="1">
      <alignment wrapText="1"/>
    </xf>
    <xf numFmtId="1" fontId="9" fillId="0" borderId="780" xfId="0" applyNumberFormat="1" applyFont="1" applyBorder="1" applyAlignment="1">
      <alignment wrapText="1"/>
    </xf>
    <xf numFmtId="1" fontId="9" fillId="0" borderId="776" xfId="0" applyNumberFormat="1" applyFont="1" applyBorder="1" applyAlignment="1">
      <alignment wrapText="1"/>
    </xf>
    <xf numFmtId="1" fontId="9" fillId="0" borderId="798" xfId="0" applyNumberFormat="1" applyFont="1" applyBorder="1" applyAlignment="1">
      <alignment horizontal="center" vertical="center" wrapText="1"/>
    </xf>
    <xf numFmtId="1" fontId="9" fillId="0" borderId="801" xfId="0" applyNumberFormat="1" applyFont="1" applyBorder="1" applyAlignment="1">
      <alignment horizontal="center" vertical="center"/>
    </xf>
    <xf numFmtId="1" fontId="9" fillId="8" borderId="790" xfId="0" applyNumberFormat="1" applyFont="1" applyFill="1" applyBorder="1" applyProtection="1">
      <protection locked="0"/>
    </xf>
    <xf numFmtId="1" fontId="9" fillId="0" borderId="802" xfId="0" applyNumberFormat="1" applyFont="1" applyBorder="1"/>
    <xf numFmtId="1" fontId="9" fillId="0" borderId="803" xfId="0" applyNumberFormat="1" applyFont="1" applyBorder="1"/>
    <xf numFmtId="1" fontId="9" fillId="0" borderId="804" xfId="0" applyNumberFormat="1" applyFont="1" applyBorder="1"/>
    <xf numFmtId="1" fontId="9" fillId="7" borderId="805" xfId="0" applyNumberFormat="1" applyFont="1" applyFill="1" applyBorder="1" applyProtection="1">
      <protection locked="0"/>
    </xf>
    <xf numFmtId="1" fontId="9" fillId="7" borderId="801" xfId="0" applyNumberFormat="1" applyFont="1" applyFill="1" applyBorder="1" applyProtection="1">
      <protection locked="0"/>
    </xf>
    <xf numFmtId="1" fontId="9" fillId="7" borderId="792" xfId="0" applyNumberFormat="1" applyFont="1" applyFill="1" applyBorder="1" applyProtection="1">
      <protection locked="0"/>
    </xf>
    <xf numFmtId="1" fontId="9" fillId="5" borderId="806" xfId="0" applyNumberFormat="1" applyFont="1" applyFill="1" applyBorder="1"/>
    <xf numFmtId="1" fontId="9" fillId="5" borderId="807" xfId="0" applyNumberFormat="1" applyFont="1" applyFill="1" applyBorder="1"/>
    <xf numFmtId="1" fontId="9" fillId="0" borderId="797" xfId="0" applyNumberFormat="1" applyFont="1" applyBorder="1" applyAlignment="1">
      <alignment horizontal="center" vertical="center" wrapText="1"/>
    </xf>
    <xf numFmtId="1" fontId="13" fillId="0" borderId="785" xfId="0" applyNumberFormat="1" applyFont="1" applyBorder="1" applyAlignment="1">
      <alignment horizontal="center" vertical="center" wrapText="1"/>
    </xf>
    <xf numFmtId="1" fontId="9" fillId="0" borderId="797" xfId="0" applyNumberFormat="1" applyFont="1" applyBorder="1"/>
    <xf numFmtId="1" fontId="9" fillId="0" borderId="798" xfId="0" applyNumberFormat="1" applyFont="1" applyBorder="1"/>
    <xf numFmtId="1" fontId="9" fillId="0" borderId="801" xfId="0" applyNumberFormat="1" applyFont="1" applyBorder="1" applyAlignment="1">
      <alignment wrapText="1"/>
    </xf>
    <xf numFmtId="1" fontId="9" fillId="7" borderId="810" xfId="0" applyNumberFormat="1" applyFont="1" applyFill="1" applyBorder="1" applyProtection="1">
      <protection locked="0"/>
    </xf>
    <xf numFmtId="1" fontId="9" fillId="7" borderId="808" xfId="0" applyNumberFormat="1" applyFont="1" applyFill="1" applyBorder="1" applyAlignment="1" applyProtection="1">
      <alignment horizontal="center"/>
      <protection locked="0"/>
    </xf>
    <xf numFmtId="1" fontId="9" fillId="7" borderId="808" xfId="0" applyNumberFormat="1" applyFont="1" applyFill="1" applyBorder="1" applyProtection="1">
      <protection locked="0"/>
    </xf>
    <xf numFmtId="1" fontId="7" fillId="5" borderId="806" xfId="0" applyNumberFormat="1" applyFont="1" applyFill="1" applyBorder="1"/>
    <xf numFmtId="1" fontId="12" fillId="0" borderId="811" xfId="0" applyNumberFormat="1" applyFont="1" applyBorder="1"/>
    <xf numFmtId="1" fontId="4" fillId="0" borderId="812" xfId="0" applyNumberFormat="1" applyFont="1" applyBorder="1"/>
    <xf numFmtId="1" fontId="4" fillId="3" borderId="812" xfId="0" applyNumberFormat="1" applyFont="1" applyFill="1" applyBorder="1"/>
    <xf numFmtId="1" fontId="5" fillId="3" borderId="0" xfId="0" applyNumberFormat="1" applyFont="1" applyFill="1" applyAlignment="1">
      <alignment horizontal="center" vertical="center"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51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4" fillId="3" borderId="806" xfId="0" applyNumberFormat="1" applyFont="1" applyFill="1" applyBorder="1"/>
    <xf numFmtId="1" fontId="7" fillId="3" borderId="806" xfId="0" applyNumberFormat="1" applyFont="1" applyFill="1" applyBorder="1"/>
    <xf numFmtId="1" fontId="7" fillId="0" borderId="806" xfId="0" applyNumberFormat="1" applyFont="1" applyBorder="1"/>
    <xf numFmtId="1" fontId="9" fillId="0" borderId="800" xfId="0" applyNumberFormat="1" applyFont="1" applyBorder="1" applyAlignment="1">
      <alignment horizontal="center" vertical="center"/>
    </xf>
    <xf numFmtId="1" fontId="9" fillId="3" borderId="806" xfId="0" applyNumberFormat="1" applyFont="1" applyFill="1" applyBorder="1"/>
    <xf numFmtId="1" fontId="9" fillId="0" borderId="806" xfId="0" applyNumberFormat="1" applyFont="1" applyBorder="1"/>
    <xf numFmtId="1" fontId="9" fillId="3" borderId="733" xfId="0" applyNumberFormat="1" applyFont="1" applyFill="1" applyBorder="1"/>
    <xf numFmtId="1" fontId="9" fillId="3" borderId="776" xfId="0" applyNumberFormat="1" applyFont="1" applyFill="1" applyBorder="1"/>
    <xf numFmtId="1" fontId="9" fillId="7" borderId="778" xfId="0" applyNumberFormat="1" applyFont="1" applyFill="1" applyBorder="1" applyProtection="1">
      <protection locked="0"/>
    </xf>
    <xf numFmtId="1" fontId="9" fillId="7" borderId="813" xfId="0" applyNumberFormat="1" applyFont="1" applyFill="1" applyBorder="1" applyProtection="1">
      <protection locked="0"/>
    </xf>
    <xf numFmtId="1" fontId="9" fillId="7" borderId="800" xfId="0" applyNumberFormat="1" applyFont="1" applyFill="1" applyBorder="1" applyProtection="1">
      <protection locked="0"/>
    </xf>
    <xf numFmtId="1" fontId="9" fillId="7" borderId="786" xfId="0" applyNumberFormat="1" applyFont="1" applyFill="1" applyBorder="1" applyProtection="1">
      <protection locked="0"/>
    </xf>
    <xf numFmtId="1" fontId="7" fillId="3" borderId="775" xfId="0" applyNumberFormat="1" applyFont="1" applyFill="1" applyBorder="1"/>
    <xf numFmtId="1" fontId="4" fillId="3" borderId="807" xfId="0" applyNumberFormat="1" applyFont="1" applyFill="1" applyBorder="1"/>
    <xf numFmtId="1" fontId="7" fillId="3" borderId="814" xfId="0" applyNumberFormat="1" applyFont="1" applyFill="1" applyBorder="1"/>
    <xf numFmtId="1" fontId="7" fillId="3" borderId="815" xfId="0" applyNumberFormat="1" applyFont="1" applyFill="1" applyBorder="1"/>
    <xf numFmtId="1" fontId="7" fillId="0" borderId="814" xfId="0" applyNumberFormat="1" applyFont="1" applyBorder="1"/>
    <xf numFmtId="1" fontId="4" fillId="3" borderId="816" xfId="0" applyNumberFormat="1" applyFont="1" applyFill="1" applyBorder="1"/>
    <xf numFmtId="1" fontId="13" fillId="0" borderId="779" xfId="0" applyNumberFormat="1" applyFont="1" applyBorder="1" applyAlignment="1">
      <alignment horizontal="center" vertical="center" wrapText="1"/>
    </xf>
    <xf numFmtId="1" fontId="9" fillId="3" borderId="814" xfId="0" applyNumberFormat="1" applyFont="1" applyFill="1" applyBorder="1"/>
    <xf numFmtId="1" fontId="9" fillId="3" borderId="815" xfId="0" applyNumberFormat="1" applyFont="1" applyFill="1" applyBorder="1"/>
    <xf numFmtId="1" fontId="9" fillId="0" borderId="814" xfId="0" applyNumberFormat="1" applyFont="1" applyBorder="1"/>
    <xf numFmtId="1" fontId="9" fillId="0" borderId="776" xfId="0" applyNumberFormat="1" applyFont="1" applyBorder="1"/>
    <xf numFmtId="1" fontId="9" fillId="0" borderId="800" xfId="0" applyNumberFormat="1" applyFont="1" applyBorder="1"/>
    <xf numFmtId="1" fontId="14" fillId="0" borderId="817" xfId="0" applyNumberFormat="1" applyFont="1" applyBorder="1"/>
    <xf numFmtId="1" fontId="14" fillId="0" borderId="818" xfId="0" applyNumberFormat="1" applyFont="1" applyBorder="1"/>
    <xf numFmtId="1" fontId="14" fillId="0" borderId="819" xfId="0" applyNumberFormat="1" applyFont="1" applyBorder="1"/>
    <xf numFmtId="1" fontId="10" fillId="0" borderId="819" xfId="0" applyNumberFormat="1" applyFont="1" applyBorder="1"/>
    <xf numFmtId="1" fontId="9" fillId="0" borderId="821" xfId="0" applyNumberFormat="1" applyFont="1" applyFill="1" applyBorder="1" applyAlignment="1" applyProtection="1">
      <alignment horizontal="left" wrapText="1"/>
      <protection hidden="1"/>
    </xf>
    <xf numFmtId="1" fontId="9" fillId="0" borderId="821" xfId="0" applyNumberFormat="1" applyFont="1" applyBorder="1"/>
    <xf numFmtId="1" fontId="9" fillId="7" borderId="822" xfId="0" applyNumberFormat="1" applyFont="1" applyFill="1" applyBorder="1" applyProtection="1">
      <protection locked="0"/>
    </xf>
    <xf numFmtId="1" fontId="9" fillId="3" borderId="823" xfId="0" applyNumberFormat="1" applyFont="1" applyFill="1" applyBorder="1"/>
    <xf numFmtId="1" fontId="9" fillId="0" borderId="823" xfId="0" applyNumberFormat="1" applyFont="1" applyBorder="1"/>
    <xf numFmtId="1" fontId="9" fillId="0" borderId="734" xfId="0" applyNumberFormat="1" applyFont="1" applyFill="1" applyBorder="1" applyAlignment="1" applyProtection="1">
      <alignment horizontal="left" wrapText="1"/>
      <protection hidden="1"/>
    </xf>
    <xf numFmtId="1" fontId="7" fillId="3" borderId="823" xfId="0" applyNumberFormat="1" applyFont="1" applyFill="1" applyBorder="1"/>
    <xf numFmtId="1" fontId="7" fillId="3" borderId="828" xfId="0" applyNumberFormat="1" applyFont="1" applyFill="1" applyBorder="1"/>
    <xf numFmtId="1" fontId="9" fillId="0" borderId="824" xfId="0" applyNumberFormat="1" applyFont="1" applyBorder="1" applyAlignment="1">
      <alignment horizontal="center" vertical="center" wrapText="1"/>
    </xf>
    <xf numFmtId="1" fontId="9" fillId="0" borderId="829" xfId="0" applyNumberFormat="1" applyFont="1" applyBorder="1" applyAlignment="1">
      <alignment horizontal="center" vertical="center" wrapText="1"/>
    </xf>
    <xf numFmtId="1" fontId="4" fillId="3" borderId="823" xfId="0" applyNumberFormat="1" applyFont="1" applyFill="1" applyBorder="1"/>
    <xf numFmtId="1" fontId="9" fillId="0" borderId="824" xfId="0" applyNumberFormat="1" applyFont="1" applyBorder="1" applyAlignment="1">
      <alignment horizontal="left"/>
    </xf>
    <xf numFmtId="1" fontId="9" fillId="7" borderId="829" xfId="0" applyNumberFormat="1" applyFont="1" applyFill="1" applyBorder="1" applyProtection="1">
      <protection locked="0"/>
    </xf>
    <xf numFmtId="1" fontId="4" fillId="3" borderId="182" xfId="0" applyNumberFormat="1" applyFont="1" applyFill="1" applyBorder="1"/>
    <xf numFmtId="1" fontId="9" fillId="0" borderId="830" xfId="0" applyNumberFormat="1" applyFont="1" applyBorder="1" applyAlignment="1">
      <alignment horizontal="center" vertical="center" wrapText="1"/>
    </xf>
    <xf numFmtId="1" fontId="9" fillId="0" borderId="831" xfId="0" applyNumberFormat="1" applyFont="1" applyBorder="1" applyAlignment="1">
      <alignment horizontal="center" vertical="center" wrapText="1"/>
    </xf>
    <xf numFmtId="1" fontId="9" fillId="3" borderId="823" xfId="0" applyNumberFormat="1" applyFont="1" applyFill="1" applyBorder="1" applyAlignment="1">
      <alignment wrapText="1"/>
    </xf>
    <xf numFmtId="1" fontId="9" fillId="0" borderId="823" xfId="0" applyNumberFormat="1" applyFont="1" applyBorder="1" applyAlignment="1">
      <alignment wrapText="1"/>
    </xf>
    <xf numFmtId="1" fontId="9" fillId="0" borderId="829" xfId="0" applyNumberFormat="1" applyFont="1" applyBorder="1"/>
    <xf numFmtId="1" fontId="9" fillId="7" borderId="830" xfId="0" applyNumberFormat="1" applyFont="1" applyFill="1" applyBorder="1" applyProtection="1">
      <protection locked="0"/>
    </xf>
    <xf numFmtId="1" fontId="9" fillId="7" borderId="825" xfId="0" applyNumberFormat="1" applyFont="1" applyFill="1" applyBorder="1" applyProtection="1">
      <protection locked="0"/>
    </xf>
    <xf numFmtId="1" fontId="9" fillId="3" borderId="827" xfId="0" applyNumberFormat="1" applyFont="1" applyFill="1" applyBorder="1" applyAlignment="1">
      <alignment vertical="center"/>
    </xf>
    <xf numFmtId="1" fontId="9" fillId="3" borderId="825" xfId="0" applyNumberFormat="1" applyFont="1" applyFill="1" applyBorder="1" applyAlignment="1">
      <alignment vertical="center"/>
    </xf>
    <xf numFmtId="1" fontId="9" fillId="0" borderId="841" xfId="0" applyNumberFormat="1" applyFont="1" applyBorder="1" applyAlignment="1">
      <alignment horizontal="center" vertical="center" wrapText="1"/>
    </xf>
    <xf numFmtId="1" fontId="9" fillId="0" borderId="842" xfId="0" applyNumberFormat="1" applyFont="1" applyBorder="1" applyAlignment="1">
      <alignment horizontal="center" vertical="center" wrapText="1"/>
    </xf>
    <xf numFmtId="1" fontId="9" fillId="0" borderId="837" xfId="0" applyNumberFormat="1" applyFont="1" applyBorder="1" applyAlignment="1">
      <alignment horizontal="center" vertical="center" wrapText="1"/>
    </xf>
    <xf numFmtId="1" fontId="9" fillId="0" borderId="838" xfId="0" applyNumberFormat="1" applyFont="1" applyBorder="1" applyAlignment="1">
      <alignment horizontal="center" vertical="center" wrapText="1"/>
    </xf>
    <xf numFmtId="1" fontId="13" fillId="0" borderId="843" xfId="0" applyNumberFormat="1" applyFont="1" applyBorder="1" applyAlignment="1">
      <alignment horizontal="center" vertical="center" wrapText="1"/>
    </xf>
    <xf numFmtId="1" fontId="13" fillId="0" borderId="838" xfId="0" applyNumberFormat="1" applyFont="1" applyBorder="1" applyAlignment="1">
      <alignment horizontal="center" vertical="center" wrapText="1"/>
    </xf>
    <xf numFmtId="1" fontId="9" fillId="0" borderId="836" xfId="0" applyNumberFormat="1" applyFont="1" applyBorder="1" applyAlignment="1">
      <alignment horizontal="center" vertical="center" wrapText="1"/>
    </xf>
    <xf numFmtId="1" fontId="9" fillId="0" borderId="822" xfId="0" applyNumberFormat="1" applyFont="1" applyBorder="1"/>
    <xf numFmtId="1" fontId="9" fillId="7" borderId="845" xfId="0" applyNumberFormat="1" applyFont="1" applyFill="1" applyBorder="1" applyProtection="1">
      <protection locked="0"/>
    </xf>
    <xf numFmtId="1" fontId="11" fillId="7" borderId="845" xfId="0" applyNumberFormat="1" applyFont="1" applyFill="1" applyBorder="1" applyProtection="1">
      <protection locked="0"/>
    </xf>
    <xf numFmtId="1" fontId="9" fillId="7" borderId="846" xfId="0" applyNumberFormat="1" applyFont="1" applyFill="1" applyBorder="1" applyProtection="1">
      <protection locked="0"/>
    </xf>
    <xf numFmtId="1" fontId="9" fillId="7" borderId="844" xfId="0" applyNumberFormat="1" applyFont="1" applyFill="1" applyBorder="1" applyProtection="1">
      <protection locked="0"/>
    </xf>
    <xf numFmtId="1" fontId="9" fillId="7" borderId="821" xfId="0" applyNumberFormat="1" applyFont="1" applyFill="1" applyBorder="1" applyProtection="1">
      <protection locked="0"/>
    </xf>
    <xf numFmtId="1" fontId="4" fillId="3" borderId="814" xfId="0" applyNumberFormat="1" applyFont="1" applyFill="1" applyBorder="1"/>
    <xf numFmtId="1" fontId="13" fillId="0" borderId="830" xfId="0" applyNumberFormat="1" applyFont="1" applyBorder="1" applyAlignment="1">
      <alignment horizontal="center" vertical="center" wrapText="1"/>
    </xf>
    <xf numFmtId="1" fontId="13" fillId="0" borderId="841" xfId="0" applyNumberFormat="1" applyFont="1" applyBorder="1" applyAlignment="1">
      <alignment horizontal="center" vertical="center" wrapText="1"/>
    </xf>
    <xf numFmtId="1" fontId="13" fillId="0" borderId="848" xfId="0" applyNumberFormat="1" applyFont="1" applyBorder="1" applyAlignment="1">
      <alignment horizontal="center" vertical="center" wrapText="1"/>
    </xf>
    <xf numFmtId="1" fontId="13" fillId="0" borderId="825" xfId="0" applyNumberFormat="1" applyFont="1" applyBorder="1" applyAlignment="1">
      <alignment horizontal="center" vertical="center" wrapText="1"/>
    </xf>
    <xf numFmtId="1" fontId="13" fillId="0" borderId="835" xfId="0" applyNumberFormat="1" applyFont="1" applyBorder="1" applyAlignment="1">
      <alignment horizontal="center" vertical="center" wrapText="1"/>
    </xf>
    <xf numFmtId="1" fontId="13" fillId="0" borderId="829" xfId="0" applyNumberFormat="1" applyFont="1" applyBorder="1" applyAlignment="1">
      <alignment horizontal="center" vertical="center" wrapText="1"/>
    </xf>
    <xf numFmtId="1" fontId="13" fillId="0" borderId="824" xfId="0" applyNumberFormat="1" applyFont="1" applyBorder="1" applyAlignment="1">
      <alignment horizontal="center" vertical="center" wrapText="1"/>
    </xf>
    <xf numFmtId="1" fontId="13" fillId="0" borderId="822" xfId="0" applyNumberFormat="1" applyFont="1" applyBorder="1"/>
    <xf numFmtId="1" fontId="13" fillId="7" borderId="822" xfId="0" applyNumberFormat="1" applyFont="1" applyFill="1" applyBorder="1" applyProtection="1">
      <protection locked="0"/>
    </xf>
    <xf numFmtId="1" fontId="13" fillId="7" borderId="845" xfId="0" applyNumberFormat="1" applyFont="1" applyFill="1" applyBorder="1" applyProtection="1">
      <protection locked="0"/>
    </xf>
    <xf numFmtId="1" fontId="13" fillId="7" borderId="846" xfId="0" applyNumberFormat="1" applyFont="1" applyFill="1" applyBorder="1" applyProtection="1">
      <protection locked="0"/>
    </xf>
    <xf numFmtId="1" fontId="13" fillId="7" borderId="844" xfId="0" applyNumberFormat="1" applyFont="1" applyFill="1" applyBorder="1" applyProtection="1">
      <protection locked="0"/>
    </xf>
    <xf numFmtId="1" fontId="13" fillId="7" borderId="821" xfId="0" applyNumberFormat="1" applyFont="1" applyFill="1" applyBorder="1" applyProtection="1">
      <protection locked="0"/>
    </xf>
    <xf numFmtId="1" fontId="9" fillId="0" borderId="818" xfId="0" applyNumberFormat="1" applyFont="1" applyBorder="1" applyAlignment="1" applyProtection="1">
      <alignment wrapText="1"/>
      <protection locked="0"/>
    </xf>
    <xf numFmtId="1" fontId="9" fillId="0" borderId="818" xfId="0" applyNumberFormat="1" applyFont="1" applyBorder="1" applyAlignment="1">
      <alignment wrapText="1"/>
    </xf>
    <xf numFmtId="1" fontId="13" fillId="0" borderId="137" xfId="0" applyNumberFormat="1" applyFont="1" applyBorder="1"/>
    <xf numFmtId="1" fontId="9" fillId="3" borderId="818" xfId="0" applyNumberFormat="1" applyFont="1" applyFill="1" applyBorder="1" applyAlignment="1">
      <alignment wrapText="1"/>
    </xf>
    <xf numFmtId="1" fontId="9" fillId="0" borderId="797" xfId="0" applyNumberFormat="1" applyFont="1" applyBorder="1" applyAlignment="1">
      <alignment horizontal="center" vertical="center"/>
    </xf>
    <xf numFmtId="1" fontId="9" fillId="3" borderId="777" xfId="1" applyNumberFormat="1" applyFont="1" applyFill="1" applyBorder="1"/>
    <xf numFmtId="1" fontId="9" fillId="3" borderId="778" xfId="1" applyNumberFormat="1" applyFont="1" applyFill="1" applyBorder="1"/>
    <xf numFmtId="1" fontId="9" fillId="5" borderId="814" xfId="0" applyNumberFormat="1" applyFont="1" applyFill="1" applyBorder="1"/>
    <xf numFmtId="1" fontId="4" fillId="5" borderId="816" xfId="0" applyNumberFormat="1" applyFont="1" applyFill="1" applyBorder="1"/>
    <xf numFmtId="1" fontId="9" fillId="5" borderId="818" xfId="0" applyNumberFormat="1" applyFont="1" applyFill="1" applyBorder="1"/>
    <xf numFmtId="1" fontId="9" fillId="0" borderId="852" xfId="0" applyNumberFormat="1" applyFont="1" applyBorder="1"/>
    <xf numFmtId="1" fontId="9" fillId="0" borderId="817" xfId="0" applyNumberFormat="1" applyFont="1" applyBorder="1"/>
    <xf numFmtId="1" fontId="9" fillId="0" borderId="733" xfId="0" applyNumberFormat="1" applyFont="1" applyBorder="1" applyAlignment="1">
      <alignment horizontal="left"/>
    </xf>
    <xf numFmtId="1" fontId="9" fillId="0" borderId="734" xfId="0" applyNumberFormat="1" applyFont="1" applyBorder="1"/>
    <xf numFmtId="1" fontId="9" fillId="0" borderId="853" xfId="0" applyNumberFormat="1" applyFont="1" applyBorder="1"/>
    <xf numFmtId="1" fontId="9" fillId="5" borderId="817" xfId="0" applyNumberFormat="1" applyFont="1" applyFill="1" applyBorder="1"/>
    <xf numFmtId="1" fontId="7" fillId="5" borderId="814" xfId="0" applyNumberFormat="1" applyFont="1" applyFill="1" applyBorder="1"/>
    <xf numFmtId="1" fontId="9" fillId="0" borderId="850" xfId="0" applyNumberFormat="1" applyFont="1" applyBorder="1" applyAlignment="1">
      <alignment horizontal="center" vertical="center" wrapText="1"/>
    </xf>
    <xf numFmtId="1" fontId="9" fillId="0" borderId="854" xfId="0" applyNumberFormat="1" applyFont="1" applyBorder="1" applyAlignment="1">
      <alignment horizontal="center" vertical="center" wrapText="1"/>
    </xf>
    <xf numFmtId="1" fontId="9" fillId="7" borderId="733" xfId="0" applyNumberFormat="1" applyFont="1" applyFill="1" applyBorder="1" applyProtection="1">
      <protection locked="0"/>
    </xf>
    <xf numFmtId="1" fontId="7" fillId="5" borderId="855" xfId="0" applyNumberFormat="1" applyFont="1" applyFill="1" applyBorder="1"/>
    <xf numFmtId="1" fontId="7" fillId="5" borderId="856" xfId="0" applyNumberFormat="1" applyFont="1" applyFill="1" applyBorder="1"/>
    <xf numFmtId="1" fontId="7" fillId="5" borderId="855" xfId="0" applyNumberFormat="1" applyFont="1" applyFill="1" applyBorder="1" applyProtection="1">
      <protection locked="0"/>
    </xf>
    <xf numFmtId="1" fontId="7" fillId="5" borderId="857" xfId="0" applyNumberFormat="1" applyFont="1" applyFill="1" applyBorder="1"/>
    <xf numFmtId="1" fontId="4" fillId="5" borderId="855" xfId="0" applyNumberFormat="1" applyFont="1" applyFill="1" applyBorder="1"/>
    <xf numFmtId="1" fontId="9" fillId="5" borderId="855" xfId="0" applyNumberFormat="1" applyFont="1" applyFill="1" applyBorder="1" applyProtection="1">
      <protection locked="0"/>
    </xf>
    <xf numFmtId="1" fontId="9" fillId="5" borderId="855" xfId="0" applyNumberFormat="1" applyFont="1" applyFill="1" applyBorder="1"/>
    <xf numFmtId="1" fontId="9" fillId="5" borderId="857" xfId="0" applyNumberFormat="1" applyFont="1" applyFill="1" applyBorder="1"/>
    <xf numFmtId="1" fontId="9" fillId="0" borderId="861" xfId="0" applyNumberFormat="1" applyFont="1" applyBorder="1" applyAlignment="1">
      <alignment horizontal="center" vertical="center" wrapText="1"/>
    </xf>
    <xf numFmtId="1" fontId="9" fillId="0" borderId="867" xfId="0" applyNumberFormat="1" applyFont="1" applyBorder="1" applyAlignment="1">
      <alignment horizontal="center" vertical="center" wrapText="1"/>
    </xf>
    <xf numFmtId="1" fontId="9" fillId="0" borderId="868" xfId="0" applyNumberFormat="1" applyFont="1" applyBorder="1" applyAlignment="1">
      <alignment horizontal="center" vertical="center" wrapText="1"/>
    </xf>
    <xf numFmtId="1" fontId="9" fillId="0" borderId="864" xfId="0" applyNumberFormat="1" applyFont="1" applyBorder="1" applyAlignment="1">
      <alignment horizontal="center" vertical="center" wrapText="1"/>
    </xf>
    <xf numFmtId="1" fontId="9" fillId="0" borderId="869" xfId="0" applyNumberFormat="1" applyFont="1" applyBorder="1" applyAlignment="1">
      <alignment horizontal="center" vertical="center" wrapText="1"/>
    </xf>
    <xf numFmtId="1" fontId="9" fillId="0" borderId="860" xfId="0" applyNumberFormat="1" applyFont="1" applyBorder="1" applyAlignment="1">
      <alignment horizontal="center" vertical="center" wrapText="1"/>
    </xf>
    <xf numFmtId="1" fontId="9" fillId="0" borderId="870" xfId="0" applyNumberFormat="1" applyFont="1" applyBorder="1" applyAlignment="1">
      <alignment horizontal="center" vertical="center" wrapText="1"/>
    </xf>
    <xf numFmtId="1" fontId="9" fillId="5" borderId="871" xfId="0" applyNumberFormat="1" applyFont="1" applyFill="1" applyBorder="1"/>
    <xf numFmtId="1" fontId="4" fillId="5" borderId="872" xfId="0" applyNumberFormat="1" applyFont="1" applyFill="1" applyBorder="1"/>
    <xf numFmtId="1" fontId="7" fillId="5" borderId="872" xfId="0" applyNumberFormat="1" applyFont="1" applyFill="1" applyBorder="1"/>
    <xf numFmtId="1" fontId="4" fillId="5" borderId="874" xfId="0" applyNumberFormat="1" applyFont="1" applyFill="1" applyBorder="1"/>
    <xf numFmtId="1" fontId="4" fillId="3" borderId="862" xfId="0" applyNumberFormat="1" applyFont="1" applyFill="1" applyBorder="1"/>
    <xf numFmtId="1" fontId="9" fillId="0" borderId="874" xfId="0" applyNumberFormat="1" applyFont="1" applyBorder="1"/>
    <xf numFmtId="1" fontId="9" fillId="0" borderId="872" xfId="0" applyNumberFormat="1" applyFont="1" applyBorder="1"/>
    <xf numFmtId="1" fontId="7" fillId="0" borderId="872" xfId="0" applyNumberFormat="1" applyFont="1" applyBorder="1"/>
    <xf numFmtId="1" fontId="4" fillId="3" borderId="872" xfId="0" applyNumberFormat="1" applyFont="1" applyFill="1" applyBorder="1"/>
    <xf numFmtId="1" fontId="9" fillId="0" borderId="877" xfId="0" applyNumberFormat="1" applyFont="1" applyBorder="1"/>
    <xf numFmtId="1" fontId="9" fillId="0" borderId="877" xfId="0" applyNumberFormat="1" applyFont="1" applyBorder="1" applyProtection="1">
      <protection locked="0"/>
    </xf>
    <xf numFmtId="1" fontId="9" fillId="0" borderId="867" xfId="0" applyNumberFormat="1" applyFont="1" applyBorder="1"/>
    <xf numFmtId="1" fontId="9" fillId="0" borderId="868" xfId="0" applyNumberFormat="1" applyFont="1" applyBorder="1"/>
    <xf numFmtId="1" fontId="9" fillId="0" borderId="864" xfId="0" applyNumberFormat="1" applyFont="1" applyBorder="1"/>
    <xf numFmtId="1" fontId="9" fillId="0" borderId="878" xfId="0" applyNumberFormat="1" applyFont="1" applyBorder="1"/>
    <xf numFmtId="1" fontId="7" fillId="3" borderId="872" xfId="0" applyNumberFormat="1" applyFont="1" applyFill="1" applyBorder="1"/>
    <xf numFmtId="1" fontId="7" fillId="0" borderId="874" xfId="0" applyNumberFormat="1" applyFont="1" applyBorder="1"/>
    <xf numFmtId="1" fontId="9" fillId="5" borderId="874" xfId="0" applyNumberFormat="1" applyFont="1" applyFill="1" applyBorder="1"/>
    <xf numFmtId="1" fontId="9" fillId="5" borderId="872" xfId="0" applyNumberFormat="1" applyFont="1" applyFill="1" applyBorder="1"/>
    <xf numFmtId="1" fontId="9" fillId="3" borderId="872" xfId="0" applyNumberFormat="1" applyFont="1" applyFill="1" applyBorder="1"/>
    <xf numFmtId="1" fontId="9" fillId="3" borderId="874" xfId="0" applyNumberFormat="1" applyFont="1" applyFill="1" applyBorder="1"/>
    <xf numFmtId="1" fontId="9" fillId="5" borderId="874" xfId="0" applyNumberFormat="1" applyFont="1" applyFill="1" applyBorder="1" applyAlignment="1">
      <alignment horizontal="center" vertical="center" wrapText="1"/>
    </xf>
    <xf numFmtId="1" fontId="9" fillId="5" borderId="872" xfId="0" applyNumberFormat="1" applyFont="1" applyFill="1" applyBorder="1" applyAlignment="1">
      <alignment horizontal="center" vertical="center" wrapText="1"/>
    </xf>
    <xf numFmtId="1" fontId="16" fillId="5" borderId="874" xfId="0" applyNumberFormat="1" applyFont="1" applyFill="1" applyBorder="1"/>
    <xf numFmtId="1" fontId="9" fillId="5" borderId="872" xfId="0" applyNumberFormat="1" applyFont="1" applyFill="1" applyBorder="1" applyProtection="1">
      <protection locked="0"/>
    </xf>
    <xf numFmtId="1" fontId="9" fillId="5" borderId="871" xfId="0" applyNumberFormat="1" applyFont="1" applyFill="1" applyBorder="1" applyProtection="1">
      <protection locked="0"/>
    </xf>
    <xf numFmtId="1" fontId="9" fillId="5" borderId="878" xfId="0" applyNumberFormat="1" applyFont="1" applyFill="1" applyBorder="1"/>
    <xf numFmtId="1" fontId="7" fillId="5" borderId="871" xfId="0" applyNumberFormat="1" applyFont="1" applyFill="1" applyBorder="1"/>
    <xf numFmtId="1" fontId="7" fillId="0" borderId="871" xfId="0" applyNumberFormat="1" applyFont="1" applyBorder="1"/>
    <xf numFmtId="1" fontId="9" fillId="3" borderId="871" xfId="0" applyNumberFormat="1" applyFont="1" applyFill="1" applyBorder="1"/>
    <xf numFmtId="1" fontId="9" fillId="0" borderId="862" xfId="0" applyNumberFormat="1" applyFont="1" applyBorder="1" applyAlignment="1">
      <alignment horizontal="center" vertical="center" wrapText="1"/>
    </xf>
    <xf numFmtId="1" fontId="9" fillId="0" borderId="880" xfId="0" applyNumberFormat="1" applyFont="1" applyBorder="1" applyAlignment="1">
      <alignment horizontal="center" vertical="center" wrapText="1"/>
    </xf>
    <xf numFmtId="1" fontId="9" fillId="5" borderId="881" xfId="0" applyNumberFormat="1" applyFont="1" applyFill="1" applyBorder="1" applyProtection="1">
      <protection locked="0"/>
    </xf>
    <xf numFmtId="1" fontId="9" fillId="7" borderId="882" xfId="0" applyNumberFormat="1" applyFont="1" applyFill="1" applyBorder="1" applyProtection="1">
      <protection locked="0"/>
    </xf>
    <xf numFmtId="1" fontId="16" fillId="5" borderId="874" xfId="0" applyNumberFormat="1" applyFont="1" applyFill="1" applyBorder="1" applyProtection="1">
      <protection locked="0"/>
    </xf>
    <xf numFmtId="1" fontId="9" fillId="5" borderId="881" xfId="0" applyNumberFormat="1" applyFont="1" applyFill="1" applyBorder="1"/>
    <xf numFmtId="1" fontId="9" fillId="0" borderId="867" xfId="0" applyNumberFormat="1" applyFont="1" applyBorder="1" applyAlignment="1">
      <alignment horizontal="right"/>
    </xf>
    <xf numFmtId="1" fontId="9" fillId="0" borderId="868" xfId="0" applyNumberFormat="1" applyFont="1" applyBorder="1" applyAlignment="1">
      <alignment horizontal="right"/>
    </xf>
    <xf numFmtId="1" fontId="9" fillId="0" borderId="864" xfId="0" applyNumberFormat="1" applyFont="1" applyBorder="1" applyAlignment="1">
      <alignment horizontal="right"/>
    </xf>
    <xf numFmtId="1" fontId="9" fillId="0" borderId="862" xfId="0" applyNumberFormat="1" applyFont="1" applyBorder="1" applyAlignment="1">
      <alignment horizontal="right"/>
    </xf>
    <xf numFmtId="1" fontId="9" fillId="0" borderId="880" xfId="0" applyNumberFormat="1" applyFont="1" applyBorder="1" applyAlignment="1">
      <alignment horizontal="right"/>
    </xf>
    <xf numFmtId="1" fontId="9" fillId="0" borderId="881" xfId="0" applyNumberFormat="1" applyFont="1" applyBorder="1"/>
    <xf numFmtId="1" fontId="9" fillId="0" borderId="883" xfId="0" applyNumberFormat="1" applyFont="1" applyBorder="1" applyAlignment="1">
      <alignment horizontal="center" vertical="center" wrapText="1"/>
    </xf>
    <xf numFmtId="1" fontId="9" fillId="0" borderId="884" xfId="0" applyNumberFormat="1" applyFont="1" applyBorder="1" applyAlignment="1">
      <alignment horizontal="center" vertical="center" wrapText="1"/>
    </xf>
    <xf numFmtId="1" fontId="9" fillId="0" borderId="885" xfId="0" applyNumberFormat="1" applyFont="1" applyBorder="1"/>
    <xf numFmtId="1" fontId="9" fillId="0" borderId="873" xfId="0" applyNumberFormat="1" applyFont="1" applyBorder="1"/>
    <xf numFmtId="1" fontId="4" fillId="0" borderId="872" xfId="0" applyNumberFormat="1" applyFont="1" applyBorder="1"/>
    <xf numFmtId="1" fontId="4" fillId="0" borderId="872" xfId="0" applyNumberFormat="1" applyFont="1" applyBorder="1" applyProtection="1">
      <protection locked="0"/>
    </xf>
    <xf numFmtId="1" fontId="4" fillId="4" borderId="872" xfId="0" applyNumberFormat="1" applyFont="1" applyFill="1" applyBorder="1" applyProtection="1">
      <protection locked="0"/>
    </xf>
    <xf numFmtId="1" fontId="4" fillId="6" borderId="872" xfId="0" applyNumberFormat="1" applyFont="1" applyFill="1" applyBorder="1" applyProtection="1">
      <protection locked="0"/>
    </xf>
    <xf numFmtId="1" fontId="4" fillId="3" borderId="874" xfId="0" applyNumberFormat="1" applyFont="1" applyFill="1" applyBorder="1"/>
    <xf numFmtId="1" fontId="9" fillId="5" borderId="886" xfId="0" applyNumberFormat="1" applyFont="1" applyFill="1" applyBorder="1"/>
    <xf numFmtId="1" fontId="9" fillId="0" borderId="886" xfId="0" applyNumberFormat="1" applyFont="1" applyBorder="1"/>
    <xf numFmtId="1" fontId="7" fillId="0" borderId="887" xfId="0" applyNumberFormat="1" applyFont="1" applyBorder="1"/>
    <xf numFmtId="1" fontId="7" fillId="0" borderId="886" xfId="0" applyNumberFormat="1" applyFont="1" applyBorder="1"/>
    <xf numFmtId="1" fontId="9" fillId="0" borderId="865" xfId="0" applyNumberFormat="1" applyFont="1" applyBorder="1" applyAlignment="1">
      <alignment horizontal="center" vertical="center" wrapText="1"/>
    </xf>
    <xf numFmtId="1" fontId="9" fillId="0" borderId="867" xfId="0" applyNumberFormat="1" applyFont="1" applyBorder="1" applyAlignment="1">
      <alignment horizontal="center" vertical="center"/>
    </xf>
    <xf numFmtId="1" fontId="9" fillId="0" borderId="868" xfId="0" applyNumberFormat="1" applyFont="1" applyBorder="1" applyAlignment="1">
      <alignment horizontal="center" vertical="center"/>
    </xf>
    <xf numFmtId="1" fontId="9" fillId="0" borderId="867" xfId="0" applyNumberFormat="1" applyFont="1" applyBorder="1" applyAlignment="1">
      <alignment wrapText="1"/>
    </xf>
    <xf numFmtId="1" fontId="9" fillId="0" borderId="868" xfId="0" applyNumberFormat="1" applyFont="1" applyBorder="1" applyAlignment="1">
      <alignment wrapText="1"/>
    </xf>
    <xf numFmtId="1" fontId="9" fillId="7" borderId="867" xfId="0" applyNumberFormat="1" applyFont="1" applyFill="1" applyBorder="1" applyProtection="1">
      <protection locked="0"/>
    </xf>
    <xf numFmtId="1" fontId="9" fillId="7" borderId="888" xfId="0" applyNumberFormat="1" applyFont="1" applyFill="1" applyBorder="1" applyProtection="1">
      <protection locked="0"/>
    </xf>
    <xf numFmtId="1" fontId="9" fillId="7" borderId="864" xfId="0" applyNumberFormat="1" applyFont="1" applyFill="1" applyBorder="1" applyProtection="1">
      <protection locked="0"/>
    </xf>
    <xf numFmtId="1" fontId="9" fillId="8" borderId="861" xfId="0" applyNumberFormat="1" applyFont="1" applyFill="1" applyBorder="1" applyAlignment="1">
      <alignment horizontal="center"/>
    </xf>
    <xf numFmtId="1" fontId="9" fillId="8" borderId="862" xfId="0" applyNumberFormat="1" applyFont="1" applyFill="1" applyBorder="1" applyAlignment="1">
      <alignment horizontal="center"/>
    </xf>
    <xf numFmtId="1" fontId="9" fillId="8" borderId="864" xfId="0" applyNumberFormat="1" applyFont="1" applyFill="1" applyBorder="1" applyAlignment="1">
      <alignment horizontal="center"/>
    </xf>
    <xf numFmtId="1" fontId="9" fillId="0" borderId="875" xfId="0" applyNumberFormat="1" applyFont="1" applyBorder="1" applyAlignment="1">
      <alignment horizontal="left" vertical="center" wrapText="1"/>
    </xf>
    <xf numFmtId="1" fontId="9" fillId="0" borderId="889" xfId="0" applyNumberFormat="1" applyFont="1" applyBorder="1" applyAlignment="1">
      <alignment horizontal="left" vertical="center" wrapText="1"/>
    </xf>
    <xf numFmtId="1" fontId="9" fillId="0" borderId="864" xfId="0" applyNumberFormat="1" applyFont="1" applyBorder="1" applyAlignment="1">
      <alignment wrapText="1"/>
    </xf>
    <xf numFmtId="1" fontId="9" fillId="7" borderId="862" xfId="0" applyNumberFormat="1" applyFont="1" applyFill="1" applyBorder="1" applyProtection="1">
      <protection locked="0"/>
    </xf>
    <xf numFmtId="1" fontId="9" fillId="7" borderId="865" xfId="0" applyNumberFormat="1" applyFont="1" applyFill="1" applyBorder="1" applyProtection="1">
      <protection locked="0"/>
    </xf>
    <xf numFmtId="1" fontId="6" fillId="0" borderId="861" xfId="0" applyNumberFormat="1" applyFont="1" applyBorder="1" applyAlignment="1">
      <alignment horizontal="left" vertical="center"/>
    </xf>
    <xf numFmtId="1" fontId="6" fillId="0" borderId="862" xfId="0" applyNumberFormat="1" applyFont="1" applyBorder="1" applyAlignment="1">
      <alignment horizontal="left" vertical="center"/>
    </xf>
    <xf numFmtId="1" fontId="9" fillId="9" borderId="867" xfId="0" applyNumberFormat="1" applyFont="1" applyFill="1" applyBorder="1"/>
    <xf numFmtId="1" fontId="9" fillId="9" borderId="864" xfId="0" applyNumberFormat="1" applyFont="1" applyFill="1" applyBorder="1"/>
    <xf numFmtId="1" fontId="9" fillId="0" borderId="882" xfId="0" applyNumberFormat="1" applyFont="1" applyBorder="1" applyAlignment="1">
      <alignment horizontal="left" vertical="center" wrapText="1"/>
    </xf>
    <xf numFmtId="1" fontId="9" fillId="7" borderId="890" xfId="0" applyNumberFormat="1" applyFont="1" applyFill="1" applyBorder="1" applyProtection="1">
      <protection locked="0"/>
    </xf>
    <xf numFmtId="1" fontId="9" fillId="9" borderId="890" xfId="0" applyNumberFormat="1" applyFont="1" applyFill="1" applyBorder="1"/>
    <xf numFmtId="1" fontId="9" fillId="0" borderId="883" xfId="0" applyNumberFormat="1" applyFont="1" applyBorder="1" applyAlignment="1">
      <alignment horizontal="center" vertical="center"/>
    </xf>
    <xf numFmtId="1" fontId="21" fillId="0" borderId="880" xfId="0" applyNumberFormat="1" applyFont="1" applyBorder="1" applyAlignment="1">
      <alignment horizontal="center" vertical="center" wrapText="1"/>
    </xf>
    <xf numFmtId="1" fontId="21" fillId="0" borderId="883" xfId="0" applyNumberFormat="1" applyFont="1" applyBorder="1" applyAlignment="1">
      <alignment horizontal="center" vertical="center" wrapText="1"/>
    </xf>
    <xf numFmtId="1" fontId="21" fillId="0" borderId="864" xfId="0" applyNumberFormat="1" applyFont="1" applyBorder="1" applyAlignment="1">
      <alignment horizontal="center" vertical="center" wrapText="1"/>
    </xf>
    <xf numFmtId="1" fontId="6" fillId="0" borderId="861" xfId="0" applyNumberFormat="1" applyFont="1" applyBorder="1" applyAlignment="1">
      <alignment horizontal="left" vertical="center"/>
    </xf>
    <xf numFmtId="1" fontId="9" fillId="8" borderId="891" xfId="0" applyNumberFormat="1" applyFont="1" applyFill="1" applyBorder="1"/>
    <xf numFmtId="1" fontId="9" fillId="8" borderId="889" xfId="0" applyNumberFormat="1" applyFont="1" applyFill="1" applyBorder="1"/>
    <xf numFmtId="1" fontId="9" fillId="8" borderId="892" xfId="0" applyNumberFormat="1" applyFont="1" applyFill="1" applyBorder="1"/>
    <xf numFmtId="1" fontId="9" fillId="8" borderId="893" xfId="0" applyNumberFormat="1" applyFont="1" applyFill="1" applyBorder="1"/>
    <xf numFmtId="1" fontId="9" fillId="8" borderId="890" xfId="0" applyNumberFormat="1" applyFont="1" applyFill="1" applyBorder="1"/>
    <xf numFmtId="1" fontId="9" fillId="0" borderId="883" xfId="0" applyNumberFormat="1" applyFont="1" applyBorder="1" applyAlignment="1">
      <alignment wrapText="1"/>
    </xf>
    <xf numFmtId="1" fontId="9" fillId="7" borderId="880" xfId="0" applyNumberFormat="1" applyFont="1" applyFill="1" applyBorder="1" applyProtection="1">
      <protection locked="0"/>
    </xf>
    <xf numFmtId="1" fontId="9" fillId="7" borderId="883" xfId="0" applyNumberFormat="1" applyFont="1" applyFill="1" applyBorder="1" applyProtection="1">
      <protection locked="0"/>
    </xf>
    <xf numFmtId="1" fontId="9" fillId="7" borderId="842" xfId="0" applyNumberFormat="1" applyFont="1" applyFill="1" applyBorder="1" applyProtection="1">
      <protection locked="0"/>
    </xf>
    <xf numFmtId="1" fontId="9" fillId="9" borderId="882" xfId="0" applyNumberFormat="1" applyFont="1" applyFill="1" applyBorder="1"/>
    <xf numFmtId="1" fontId="9" fillId="0" borderId="864" xfId="0" applyNumberFormat="1" applyFont="1" applyBorder="1" applyAlignment="1">
      <alignment horizontal="center" vertical="center"/>
    </xf>
    <xf numFmtId="1" fontId="9" fillId="0" borderId="842" xfId="0" applyNumberFormat="1" applyFont="1" applyBorder="1" applyAlignment="1" applyProtection="1">
      <alignment horizontal="center" vertical="center" wrapText="1"/>
      <protection hidden="1"/>
    </xf>
    <xf numFmtId="1" fontId="9" fillId="0" borderId="894" xfId="0" applyNumberFormat="1" applyFont="1" applyBorder="1" applyAlignment="1" applyProtection="1">
      <alignment horizontal="center" vertical="center" wrapText="1"/>
      <protection hidden="1"/>
    </xf>
    <xf numFmtId="1" fontId="9" fillId="0" borderId="842" xfId="0" applyNumberFormat="1" applyFont="1" applyBorder="1" applyAlignment="1" applyProtection="1">
      <alignment horizontal="center" vertical="center"/>
      <protection hidden="1"/>
    </xf>
    <xf numFmtId="1" fontId="9" fillId="0" borderId="890" xfId="0" applyNumberFormat="1" applyFont="1" applyBorder="1" applyAlignment="1" applyProtection="1">
      <alignment horizontal="center" vertical="center"/>
      <protection hidden="1"/>
    </xf>
    <xf numFmtId="1" fontId="9" fillId="0" borderId="873" xfId="0" applyNumberFormat="1" applyFont="1" applyBorder="1" applyAlignment="1" applyProtection="1">
      <alignment horizontal="center" vertical="center"/>
      <protection hidden="1"/>
    </xf>
    <xf numFmtId="1" fontId="9" fillId="0" borderId="867" xfId="0" applyNumberFormat="1" applyFont="1" applyBorder="1" applyAlignment="1" applyProtection="1">
      <alignment horizontal="center" vertical="center"/>
      <protection hidden="1"/>
    </xf>
    <xf numFmtId="1" fontId="9" fillId="0" borderId="873" xfId="0" applyNumberFormat="1" applyFont="1" applyBorder="1" applyAlignment="1" applyProtection="1">
      <alignment horizontal="left" vertical="center" wrapText="1"/>
      <protection hidden="1"/>
    </xf>
    <xf numFmtId="1" fontId="9" fillId="0" borderId="842" xfId="0" applyNumberFormat="1" applyFont="1" applyBorder="1" applyAlignment="1">
      <alignment horizontal="right" wrapText="1"/>
    </xf>
    <xf numFmtId="1" fontId="9" fillId="0" borderId="894" xfId="0" applyNumberFormat="1" applyFont="1" applyBorder="1" applyAlignment="1">
      <alignment horizontal="right" wrapText="1"/>
    </xf>
    <xf numFmtId="1" fontId="9" fillId="0" borderId="895" xfId="0" applyNumberFormat="1" applyFont="1" applyBorder="1"/>
    <xf numFmtId="1" fontId="9" fillId="0" borderId="896" xfId="0" applyNumberFormat="1" applyFont="1" applyBorder="1"/>
    <xf numFmtId="1" fontId="9" fillId="5" borderId="895" xfId="0" applyNumberFormat="1" applyFont="1" applyFill="1" applyBorder="1"/>
    <xf numFmtId="1" fontId="9" fillId="5" borderId="896" xfId="0" applyNumberFormat="1" applyFont="1" applyFill="1" applyBorder="1"/>
    <xf numFmtId="1" fontId="9" fillId="0" borderId="897" xfId="0" applyNumberFormat="1" applyFont="1" applyBorder="1" applyAlignment="1">
      <alignment horizontal="center" vertical="center" wrapText="1"/>
    </xf>
    <xf numFmtId="1" fontId="13" fillId="0" borderId="867" xfId="0" applyNumberFormat="1" applyFont="1" applyBorder="1" applyAlignment="1">
      <alignment horizontal="center" vertical="center" wrapText="1"/>
    </xf>
    <xf numFmtId="1" fontId="9" fillId="0" borderId="884" xfId="0" applyNumberFormat="1" applyFont="1" applyBorder="1" applyAlignment="1">
      <alignment wrapText="1"/>
    </xf>
    <xf numFmtId="1" fontId="9" fillId="0" borderId="897" xfId="0" applyNumberFormat="1" applyFont="1" applyBorder="1" applyAlignment="1">
      <alignment wrapText="1"/>
    </xf>
    <xf numFmtId="1" fontId="9" fillId="0" borderId="862" xfId="0" applyNumberFormat="1" applyFont="1" applyBorder="1" applyAlignment="1">
      <alignment wrapText="1"/>
    </xf>
    <xf numFmtId="1" fontId="9" fillId="0" borderId="865" xfId="0" applyNumberFormat="1" applyFont="1" applyBorder="1" applyAlignment="1">
      <alignment wrapText="1"/>
    </xf>
    <xf numFmtId="1" fontId="9" fillId="0" borderId="894" xfId="0" applyNumberFormat="1" applyFont="1" applyBorder="1" applyAlignment="1">
      <alignment horizontal="center" vertical="center" wrapText="1"/>
    </xf>
    <xf numFmtId="1" fontId="9" fillId="0" borderId="899" xfId="0" applyNumberFormat="1" applyFont="1" applyBorder="1" applyAlignment="1">
      <alignment horizontal="center" vertical="center"/>
    </xf>
    <xf numFmtId="1" fontId="9" fillId="8" borderId="882" xfId="0" applyNumberFormat="1" applyFont="1" applyFill="1" applyBorder="1" applyProtection="1">
      <protection locked="0"/>
    </xf>
    <xf numFmtId="1" fontId="9" fillId="0" borderId="901" xfId="0" applyNumberFormat="1" applyFont="1" applyBorder="1"/>
    <xf numFmtId="1" fontId="9" fillId="0" borderId="902" xfId="0" applyNumberFormat="1" applyFont="1" applyBorder="1"/>
    <xf numFmtId="1" fontId="9" fillId="0" borderId="903" xfId="0" applyNumberFormat="1" applyFont="1" applyBorder="1"/>
    <xf numFmtId="1" fontId="9" fillId="7" borderId="904" xfId="0" applyNumberFormat="1" applyFont="1" applyFill="1" applyBorder="1" applyProtection="1">
      <protection locked="0"/>
    </xf>
    <xf numFmtId="1" fontId="9" fillId="7" borderId="899" xfId="0" applyNumberFormat="1" applyFont="1" applyFill="1" applyBorder="1" applyProtection="1">
      <protection locked="0"/>
    </xf>
    <xf numFmtId="1" fontId="9" fillId="7" borderId="889" xfId="0" applyNumberFormat="1" applyFont="1" applyFill="1" applyBorder="1" applyProtection="1">
      <protection locked="0"/>
    </xf>
    <xf numFmtId="1" fontId="9" fillId="7" borderId="900" xfId="0" applyNumberFormat="1" applyFont="1" applyFill="1" applyBorder="1" applyProtection="1">
      <protection locked="0"/>
    </xf>
    <xf numFmtId="1" fontId="13" fillId="0" borderId="883" xfId="0" applyNumberFormat="1" applyFont="1" applyBorder="1" applyAlignment="1">
      <alignment horizontal="center" vertical="center" wrapText="1"/>
    </xf>
    <xf numFmtId="1" fontId="9" fillId="0" borderId="842" xfId="0" applyNumberFormat="1" applyFont="1" applyBorder="1"/>
    <xf numFmtId="1" fontId="9" fillId="0" borderId="894" xfId="0" applyNumberFormat="1" applyFont="1" applyBorder="1"/>
    <xf numFmtId="1" fontId="9" fillId="0" borderId="890" xfId="0" applyNumberFormat="1" applyFont="1" applyBorder="1" applyAlignment="1">
      <alignment wrapText="1"/>
    </xf>
    <xf numFmtId="1" fontId="9" fillId="7" borderId="893" xfId="0" applyNumberFormat="1" applyFont="1" applyFill="1" applyBorder="1" applyProtection="1">
      <protection locked="0"/>
    </xf>
    <xf numFmtId="1" fontId="9" fillId="7" borderId="905" xfId="0" applyNumberFormat="1" applyFont="1" applyFill="1" applyBorder="1" applyProtection="1">
      <protection locked="0"/>
    </xf>
    <xf numFmtId="1" fontId="9" fillId="7" borderId="890" xfId="0" applyNumberFormat="1" applyFont="1" applyFill="1" applyBorder="1" applyAlignment="1" applyProtection="1">
      <alignment horizontal="center"/>
      <protection locked="0"/>
    </xf>
    <xf numFmtId="1" fontId="7" fillId="5" borderId="896" xfId="0" applyNumberFormat="1" applyFont="1" applyFill="1" applyBorder="1"/>
    <xf numFmtId="1" fontId="12" fillId="0" borderId="906" xfId="0" applyNumberFormat="1" applyFont="1" applyBorder="1"/>
    <xf numFmtId="1" fontId="4" fillId="0" borderId="907" xfId="0" applyNumberFormat="1" applyFont="1" applyBorder="1"/>
    <xf numFmtId="1" fontId="4" fillId="3" borderId="907" xfId="0" applyNumberFormat="1" applyFont="1" applyFill="1" applyBorder="1"/>
    <xf numFmtId="1" fontId="9" fillId="0" borderId="51" xfId="0" applyNumberFormat="1" applyFont="1" applyBorder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716" xfId="0" applyNumberFormat="1" applyFont="1" applyBorder="1" applyAlignment="1">
      <alignment horizontal="center" vertical="center" wrapText="1"/>
    </xf>
    <xf numFmtId="1" fontId="4" fillId="3" borderId="896" xfId="0" applyNumberFormat="1" applyFont="1" applyFill="1" applyBorder="1"/>
    <xf numFmtId="1" fontId="7" fillId="3" borderId="896" xfId="0" applyNumberFormat="1" applyFont="1" applyFill="1" applyBorder="1"/>
    <xf numFmtId="1" fontId="7" fillId="3" borderId="908" xfId="0" applyNumberFormat="1" applyFont="1" applyFill="1" applyBorder="1"/>
    <xf numFmtId="1" fontId="7" fillId="0" borderId="908" xfId="0" applyNumberFormat="1" applyFont="1" applyBorder="1"/>
    <xf numFmtId="1" fontId="4" fillId="3" borderId="908" xfId="0" applyNumberFormat="1" applyFont="1" applyFill="1" applyBorder="1"/>
    <xf numFmtId="1" fontId="9" fillId="0" borderId="897" xfId="0" applyNumberFormat="1" applyFont="1" applyBorder="1" applyAlignment="1">
      <alignment horizontal="center" vertical="center"/>
    </xf>
    <xf numFmtId="1" fontId="9" fillId="3" borderId="908" xfId="0" applyNumberFormat="1" applyFont="1" applyFill="1" applyBorder="1"/>
    <xf numFmtId="1" fontId="9" fillId="0" borderId="908" xfId="0" applyNumberFormat="1" applyFont="1" applyBorder="1"/>
    <xf numFmtId="1" fontId="9" fillId="3" borderId="821" xfId="0" applyNumberFormat="1" applyFont="1" applyFill="1" applyBorder="1"/>
    <xf numFmtId="1" fontId="9" fillId="3" borderId="865" xfId="0" applyNumberFormat="1" applyFont="1" applyFill="1" applyBorder="1"/>
    <xf numFmtId="1" fontId="9" fillId="7" borderId="868" xfId="0" applyNumberFormat="1" applyFont="1" applyFill="1" applyBorder="1" applyProtection="1">
      <protection locked="0"/>
    </xf>
    <xf numFmtId="1" fontId="9" fillId="7" borderId="909" xfId="0" applyNumberFormat="1" applyFont="1" applyFill="1" applyBorder="1" applyProtection="1">
      <protection locked="0"/>
    </xf>
    <xf numFmtId="1" fontId="9" fillId="7" borderId="897" xfId="0" applyNumberFormat="1" applyFont="1" applyFill="1" applyBorder="1" applyProtection="1">
      <protection locked="0"/>
    </xf>
    <xf numFmtId="1" fontId="9" fillId="7" borderId="884" xfId="0" applyNumberFormat="1" applyFont="1" applyFill="1" applyBorder="1" applyProtection="1">
      <protection locked="0"/>
    </xf>
    <xf numFmtId="1" fontId="7" fillId="3" borderId="881" xfId="0" applyNumberFormat="1" applyFont="1" applyFill="1" applyBorder="1"/>
    <xf numFmtId="1" fontId="4" fillId="3" borderId="895" xfId="0" applyNumberFormat="1" applyFont="1" applyFill="1" applyBorder="1"/>
    <xf numFmtId="1" fontId="13" fillId="0" borderId="864" xfId="0" applyNumberFormat="1" applyFont="1" applyBorder="1" applyAlignment="1">
      <alignment horizontal="center" vertical="center" wrapText="1"/>
    </xf>
    <xf numFmtId="1" fontId="9" fillId="3" borderId="881" xfId="0" applyNumberFormat="1" applyFont="1" applyFill="1" applyBorder="1"/>
    <xf numFmtId="1" fontId="9" fillId="0" borderId="865" xfId="0" applyNumberFormat="1" applyFont="1" applyBorder="1"/>
    <xf numFmtId="1" fontId="9" fillId="0" borderId="897" xfId="0" applyNumberFormat="1" applyFont="1" applyBorder="1"/>
    <xf numFmtId="1" fontId="14" fillId="0" borderId="654" xfId="0" applyNumberFormat="1" applyFont="1" applyBorder="1"/>
    <xf numFmtId="1" fontId="14" fillId="0" borderId="746" xfId="0" applyNumberFormat="1" applyFont="1" applyBorder="1"/>
    <xf numFmtId="1" fontId="14" fillId="0" borderId="913" xfId="0" applyNumberFormat="1" applyFont="1" applyBorder="1"/>
    <xf numFmtId="1" fontId="10" fillId="0" borderId="913" xfId="0" applyNumberFormat="1" applyFont="1" applyBorder="1"/>
    <xf numFmtId="1" fontId="9" fillId="0" borderId="915" xfId="0" applyNumberFormat="1" applyFont="1" applyFill="1" applyBorder="1" applyAlignment="1" applyProtection="1">
      <alignment horizontal="left" wrapText="1"/>
      <protection hidden="1"/>
    </xf>
    <xf numFmtId="1" fontId="9" fillId="0" borderId="915" xfId="0" applyNumberFormat="1" applyFont="1" applyBorder="1"/>
    <xf numFmtId="1" fontId="9" fillId="0" borderId="822" xfId="0" applyNumberFormat="1" applyFont="1" applyFill="1" applyBorder="1" applyAlignment="1" applyProtection="1">
      <alignment horizontal="left" wrapText="1"/>
      <protection hidden="1"/>
    </xf>
    <xf numFmtId="1" fontId="9" fillId="0" borderId="916" xfId="0" applyNumberFormat="1" applyFont="1" applyBorder="1"/>
    <xf numFmtId="1" fontId="7" fillId="3" borderId="746" xfId="0" applyNumberFormat="1" applyFont="1" applyFill="1" applyBorder="1"/>
    <xf numFmtId="1" fontId="9" fillId="0" borderId="861" xfId="0" applyNumberFormat="1" applyFont="1" applyBorder="1" applyAlignment="1">
      <alignment horizontal="left"/>
    </xf>
    <xf numFmtId="1" fontId="9" fillId="3" borderId="908" xfId="0" applyNumberFormat="1" applyFont="1" applyFill="1" applyBorder="1" applyAlignment="1">
      <alignment wrapText="1"/>
    </xf>
    <xf numFmtId="1" fontId="9" fillId="0" borderId="908" xfId="0" applyNumberFormat="1" applyFont="1" applyBorder="1" applyAlignment="1">
      <alignment wrapText="1"/>
    </xf>
    <xf numFmtId="1" fontId="9" fillId="3" borderId="862" xfId="0" applyNumberFormat="1" applyFont="1" applyFill="1" applyBorder="1" applyAlignment="1">
      <alignment vertical="center"/>
    </xf>
    <xf numFmtId="1" fontId="9" fillId="3" borderId="864" xfId="0" applyNumberFormat="1" applyFont="1" applyFill="1" applyBorder="1" applyAlignment="1">
      <alignment vertical="center"/>
    </xf>
    <xf numFmtId="1" fontId="9" fillId="0" borderId="923" xfId="0" applyNumberFormat="1" applyFont="1" applyBorder="1" applyAlignment="1">
      <alignment horizontal="center" vertical="center" wrapText="1"/>
    </xf>
    <xf numFmtId="1" fontId="9" fillId="0" borderId="919" xfId="0" applyNumberFormat="1" applyFont="1" applyBorder="1" applyAlignment="1">
      <alignment horizontal="center" vertical="center" wrapText="1"/>
    </xf>
    <xf numFmtId="1" fontId="9" fillId="0" borderId="920" xfId="0" applyNumberFormat="1" applyFont="1" applyBorder="1" applyAlignment="1">
      <alignment horizontal="center" vertical="center" wrapText="1"/>
    </xf>
    <xf numFmtId="1" fontId="13" fillId="0" borderId="924" xfId="0" applyNumberFormat="1" applyFont="1" applyBorder="1" applyAlignment="1">
      <alignment horizontal="center" vertical="center" wrapText="1"/>
    </xf>
    <xf numFmtId="1" fontId="13" fillId="0" borderId="920" xfId="0" applyNumberFormat="1" applyFont="1" applyBorder="1" applyAlignment="1">
      <alignment horizontal="center" vertical="center" wrapText="1"/>
    </xf>
    <xf numFmtId="1" fontId="9" fillId="0" borderId="918" xfId="0" applyNumberFormat="1" applyFont="1" applyBorder="1" applyAlignment="1">
      <alignment horizontal="center" vertical="center" wrapText="1"/>
    </xf>
    <xf numFmtId="1" fontId="13" fillId="0" borderId="868" xfId="0" applyNumberFormat="1" applyFont="1" applyBorder="1" applyAlignment="1">
      <alignment horizontal="center" vertical="center" wrapText="1"/>
    </xf>
    <xf numFmtId="1" fontId="13" fillId="0" borderId="869" xfId="0" applyNumberFormat="1" applyFont="1" applyBorder="1" applyAlignment="1">
      <alignment horizontal="center" vertical="center" wrapText="1"/>
    </xf>
    <xf numFmtId="1" fontId="13" fillId="0" borderId="863" xfId="0" applyNumberFormat="1" applyFont="1" applyBorder="1" applyAlignment="1">
      <alignment horizontal="center" vertical="center" wrapText="1"/>
    </xf>
    <xf numFmtId="1" fontId="13" fillId="0" borderId="865" xfId="0" applyNumberFormat="1" applyFont="1" applyBorder="1" applyAlignment="1">
      <alignment horizontal="center" vertical="center" wrapText="1"/>
    </xf>
    <xf numFmtId="1" fontId="13" fillId="0" borderId="861" xfId="0" applyNumberFormat="1" applyFont="1" applyBorder="1" applyAlignment="1">
      <alignment horizontal="center" vertical="center" wrapText="1"/>
    </xf>
    <xf numFmtId="1" fontId="13" fillId="7" borderId="733" xfId="0" applyNumberFormat="1" applyFont="1" applyFill="1" applyBorder="1" applyProtection="1">
      <protection locked="0"/>
    </xf>
    <xf numFmtId="1" fontId="9" fillId="0" borderId="925" xfId="0" applyNumberFormat="1" applyFont="1" applyBorder="1" applyAlignment="1" applyProtection="1">
      <alignment wrapText="1"/>
      <protection locked="0"/>
    </xf>
    <xf numFmtId="1" fontId="9" fillId="0" borderId="925" xfId="0" applyNumberFormat="1" applyFont="1" applyBorder="1" applyAlignment="1">
      <alignment wrapText="1"/>
    </xf>
    <xf numFmtId="1" fontId="4" fillId="3" borderId="926" xfId="0" applyNumberFormat="1" applyFont="1" applyFill="1" applyBorder="1"/>
    <xf numFmtId="1" fontId="9" fillId="0" borderId="869" xfId="0" applyNumberFormat="1" applyFont="1" applyBorder="1" applyAlignment="1">
      <alignment horizontal="center" vertical="center"/>
    </xf>
    <xf numFmtId="1" fontId="9" fillId="3" borderId="867" xfId="1" applyNumberFormat="1" applyFont="1" applyFill="1" applyBorder="1"/>
    <xf numFmtId="1" fontId="9" fillId="3" borderId="868" xfId="1" applyNumberFormat="1" applyFont="1" applyFill="1" applyBorder="1"/>
    <xf numFmtId="1" fontId="9" fillId="3" borderId="927" xfId="1" applyNumberFormat="1" applyFont="1" applyFill="1" applyBorder="1"/>
    <xf numFmtId="1" fontId="9" fillId="5" borderId="908" xfId="0" applyNumberFormat="1" applyFont="1" applyFill="1" applyBorder="1"/>
    <xf numFmtId="1" fontId="4" fillId="5" borderId="895" xfId="0" applyNumberFormat="1" applyFont="1" applyFill="1" applyBorder="1"/>
    <xf numFmtId="1" fontId="9" fillId="0" borderId="928" xfId="0" applyNumberFormat="1" applyFont="1" applyBorder="1" applyAlignment="1">
      <alignment horizontal="center" vertical="center" wrapText="1"/>
    </xf>
    <xf numFmtId="1" fontId="9" fillId="0" borderId="929" xfId="0" applyNumberFormat="1" applyFont="1" applyBorder="1"/>
    <xf numFmtId="1" fontId="9" fillId="5" borderId="747" xfId="0" applyNumberFormat="1" applyFont="1" applyFill="1" applyBorder="1"/>
    <xf numFmtId="1" fontId="4" fillId="5" borderId="930" xfId="0" applyNumberFormat="1" applyFont="1" applyFill="1" applyBorder="1"/>
    <xf numFmtId="1" fontId="9" fillId="0" borderId="931" xfId="0" applyNumberFormat="1" applyFont="1" applyBorder="1"/>
    <xf numFmtId="1" fontId="9" fillId="0" borderId="932" xfId="0" applyNumberFormat="1" applyFont="1" applyBorder="1"/>
    <xf numFmtId="1" fontId="9" fillId="5" borderId="931" xfId="0" applyNumberFormat="1" applyFont="1" applyFill="1" applyBorder="1"/>
    <xf numFmtId="1" fontId="9" fillId="0" borderId="911" xfId="0" applyNumberFormat="1" applyFont="1" applyBorder="1" applyAlignment="1">
      <alignment horizontal="center" vertical="center" wrapText="1"/>
    </xf>
    <xf numFmtId="1" fontId="9" fillId="0" borderId="934" xfId="0" applyNumberFormat="1" applyFont="1" applyBorder="1" applyAlignment="1">
      <alignment horizontal="center" vertical="center" wrapText="1"/>
    </xf>
    <xf numFmtId="1" fontId="7" fillId="5" borderId="746" xfId="0" applyNumberFormat="1" applyFont="1" applyFill="1" applyBorder="1"/>
    <xf numFmtId="1" fontId="7" fillId="5" borderId="747" xfId="0" applyNumberFormat="1" applyFont="1" applyFill="1" applyBorder="1" applyProtection="1">
      <protection locked="0"/>
    </xf>
    <xf numFmtId="1" fontId="7" fillId="5" borderId="935" xfId="0" applyNumberFormat="1" applyFont="1" applyFill="1" applyBorder="1"/>
    <xf numFmtId="1" fontId="9" fillId="5" borderId="747" xfId="0" applyNumberFormat="1" applyFont="1" applyFill="1" applyBorder="1" applyProtection="1">
      <protection locked="0"/>
    </xf>
    <xf numFmtId="1" fontId="9" fillId="5" borderId="935" xfId="0" applyNumberFormat="1" applyFont="1" applyFill="1" applyBorder="1"/>
    <xf numFmtId="1" fontId="9" fillId="0" borderId="930" xfId="0" applyNumberFormat="1" applyFont="1" applyBorder="1"/>
    <xf numFmtId="1" fontId="9" fillId="0" borderId="747" xfId="0" applyNumberFormat="1" applyFont="1" applyBorder="1"/>
    <xf numFmtId="1" fontId="7" fillId="0" borderId="747" xfId="0" applyNumberFormat="1" applyFont="1" applyBorder="1"/>
    <xf numFmtId="1" fontId="9" fillId="0" borderId="936" xfId="0" applyNumberFormat="1" applyFont="1" applyBorder="1"/>
    <xf numFmtId="1" fontId="9" fillId="0" borderId="936" xfId="0" applyNumberFormat="1" applyFont="1" applyBorder="1" applyProtection="1">
      <protection locked="0"/>
    </xf>
    <xf numFmtId="1" fontId="7" fillId="5" borderId="908" xfId="0" applyNumberFormat="1" applyFont="1" applyFill="1" applyBorder="1"/>
    <xf numFmtId="1" fontId="7" fillId="0" borderId="930" xfId="0" applyNumberFormat="1" applyFont="1" applyBorder="1"/>
    <xf numFmtId="1" fontId="9" fillId="5" borderId="930" xfId="0" applyNumberFormat="1" applyFont="1" applyFill="1" applyBorder="1"/>
    <xf numFmtId="1" fontId="9" fillId="3" borderId="930" xfId="0" applyNumberFormat="1" applyFont="1" applyFill="1" applyBorder="1"/>
    <xf numFmtId="1" fontId="9" fillId="5" borderId="930" xfId="0" applyNumberFormat="1" applyFont="1" applyFill="1" applyBorder="1" applyAlignment="1">
      <alignment horizontal="center" vertical="center" wrapText="1"/>
    </xf>
    <xf numFmtId="1" fontId="9" fillId="5" borderId="908" xfId="0" applyNumberFormat="1" applyFont="1" applyFill="1" applyBorder="1" applyAlignment="1">
      <alignment horizontal="center" vertical="center" wrapText="1"/>
    </xf>
    <xf numFmtId="1" fontId="16" fillId="5" borderId="930" xfId="0" applyNumberFormat="1" applyFont="1" applyFill="1" applyBorder="1"/>
    <xf numFmtId="1" fontId="9" fillId="5" borderId="908" xfId="0" applyNumberFormat="1" applyFont="1" applyFill="1" applyBorder="1" applyProtection="1">
      <protection locked="0"/>
    </xf>
    <xf numFmtId="1" fontId="9" fillId="5" borderId="746" xfId="0" applyNumberFormat="1" applyFont="1" applyFill="1" applyBorder="1" applyProtection="1">
      <protection locked="0"/>
    </xf>
    <xf numFmtId="1" fontId="7" fillId="0" borderId="746" xfId="0" applyNumberFormat="1" applyFont="1" applyBorder="1"/>
    <xf numFmtId="1" fontId="9" fillId="3" borderId="746" xfId="0" applyNumberFormat="1" applyFont="1" applyFill="1" applyBorder="1"/>
    <xf numFmtId="1" fontId="9" fillId="5" borderId="935" xfId="0" applyNumberFormat="1" applyFont="1" applyFill="1" applyBorder="1" applyProtection="1">
      <protection locked="0"/>
    </xf>
    <xf numFmtId="1" fontId="16" fillId="5" borderId="930" xfId="0" applyNumberFormat="1" applyFont="1" applyFill="1" applyBorder="1" applyProtection="1">
      <protection locked="0"/>
    </xf>
    <xf numFmtId="1" fontId="9" fillId="0" borderId="935" xfId="0" applyNumberFormat="1" applyFont="1" applyBorder="1"/>
    <xf numFmtId="1" fontId="9" fillId="0" borderId="912" xfId="0" applyNumberFormat="1" applyFont="1" applyBorder="1"/>
    <xf numFmtId="1" fontId="4" fillId="0" borderId="908" xfId="0" applyNumberFormat="1" applyFont="1" applyBorder="1"/>
    <xf numFmtId="1" fontId="4" fillId="0" borderId="908" xfId="0" applyNumberFormat="1" applyFont="1" applyBorder="1" applyProtection="1">
      <protection locked="0"/>
    </xf>
    <xf numFmtId="1" fontId="4" fillId="4" borderId="908" xfId="0" applyNumberFormat="1" applyFont="1" applyFill="1" applyBorder="1" applyProtection="1">
      <protection locked="0"/>
    </xf>
    <xf numFmtId="1" fontId="4" fillId="6" borderId="908" xfId="0" applyNumberFormat="1" applyFont="1" applyFill="1" applyBorder="1" applyProtection="1">
      <protection locked="0"/>
    </xf>
    <xf numFmtId="1" fontId="4" fillId="3" borderId="930" xfId="0" applyNumberFormat="1" applyFont="1" applyFill="1" applyBorder="1"/>
    <xf numFmtId="1" fontId="4" fillId="5" borderId="908" xfId="0" applyNumberFormat="1" applyFont="1" applyFill="1" applyBorder="1"/>
    <xf numFmtId="1" fontId="9" fillId="5" borderId="913" xfId="0" applyNumberFormat="1" applyFont="1" applyFill="1" applyBorder="1"/>
    <xf numFmtId="1" fontId="9" fillId="0" borderId="913" xfId="0" applyNumberFormat="1" applyFont="1" applyBorder="1"/>
    <xf numFmtId="1" fontId="7" fillId="0" borderId="932" xfId="0" applyNumberFormat="1" applyFont="1" applyBorder="1"/>
    <xf numFmtId="1" fontId="7" fillId="0" borderId="913" xfId="0" applyNumberFormat="1" applyFont="1" applyBorder="1"/>
    <xf numFmtId="1" fontId="9" fillId="0" borderId="937" xfId="0" applyNumberFormat="1" applyFont="1" applyBorder="1" applyAlignment="1">
      <alignment horizontal="left" vertical="center" wrapText="1"/>
    </xf>
    <xf numFmtId="1" fontId="9" fillId="0" borderId="938" xfId="0" applyNumberFormat="1" applyFont="1" applyBorder="1" applyAlignment="1">
      <alignment horizontal="left" vertical="center" wrapText="1"/>
    </xf>
    <xf numFmtId="1" fontId="9" fillId="7" borderId="939" xfId="0" applyNumberFormat="1" applyFont="1" applyFill="1" applyBorder="1" applyProtection="1">
      <protection locked="0"/>
    </xf>
    <xf numFmtId="1" fontId="9" fillId="9" borderId="939" xfId="0" applyNumberFormat="1" applyFont="1" applyFill="1" applyBorder="1"/>
    <xf numFmtId="1" fontId="9" fillId="8" borderId="937" xfId="0" applyNumberFormat="1" applyFont="1" applyFill="1" applyBorder="1"/>
    <xf numFmtId="1" fontId="9" fillId="8" borderId="938" xfId="0" applyNumberFormat="1" applyFont="1" applyFill="1" applyBorder="1"/>
    <xf numFmtId="1" fontId="9" fillId="8" borderId="940" xfId="0" applyNumberFormat="1" applyFont="1" applyFill="1" applyBorder="1"/>
    <xf numFmtId="1" fontId="9" fillId="8" borderId="939" xfId="0" applyNumberFormat="1" applyFont="1" applyFill="1" applyBorder="1"/>
    <xf numFmtId="1" fontId="9" fillId="7" borderId="869" xfId="0" applyNumberFormat="1" applyFont="1" applyFill="1" applyBorder="1" applyProtection="1">
      <protection locked="0"/>
    </xf>
    <xf numFmtId="1" fontId="9" fillId="0" borderId="869" xfId="0" applyNumberFormat="1" applyFont="1" applyBorder="1" applyAlignment="1" applyProtection="1">
      <alignment horizontal="center" vertical="center" wrapText="1"/>
      <protection hidden="1"/>
    </xf>
    <xf numFmtId="1" fontId="9" fillId="0" borderId="869" xfId="0" applyNumberFormat="1" applyFont="1" applyBorder="1" applyAlignment="1" applyProtection="1">
      <alignment horizontal="center" vertical="center"/>
      <protection hidden="1"/>
    </xf>
    <xf numFmtId="1" fontId="9" fillId="0" borderId="939" xfId="0" applyNumberFormat="1" applyFont="1" applyBorder="1" applyAlignment="1" applyProtection="1">
      <alignment horizontal="center" vertical="center"/>
      <protection hidden="1"/>
    </xf>
    <xf numFmtId="1" fontId="9" fillId="0" borderId="912" xfId="0" applyNumberFormat="1" applyFont="1" applyBorder="1" applyAlignment="1" applyProtection="1">
      <alignment horizontal="center" vertical="center"/>
      <protection hidden="1"/>
    </xf>
    <xf numFmtId="1" fontId="9" fillId="0" borderId="912" xfId="0" applyNumberFormat="1" applyFont="1" applyBorder="1" applyAlignment="1" applyProtection="1">
      <alignment horizontal="left" vertical="center" wrapText="1"/>
      <protection hidden="1"/>
    </xf>
    <xf numFmtId="1" fontId="9" fillId="0" borderId="869" xfId="0" applyNumberFormat="1" applyFont="1" applyBorder="1" applyAlignment="1">
      <alignment horizontal="right" wrapText="1"/>
    </xf>
    <xf numFmtId="1" fontId="9" fillId="0" borderId="941" xfId="0" applyNumberFormat="1" applyFont="1" applyBorder="1"/>
    <xf numFmtId="1" fontId="9" fillId="0" borderId="942" xfId="0" applyNumberFormat="1" applyFont="1" applyBorder="1"/>
    <xf numFmtId="1" fontId="9" fillId="5" borderId="941" xfId="0" applyNumberFormat="1" applyFont="1" applyFill="1" applyBorder="1"/>
    <xf numFmtId="1" fontId="9" fillId="5" borderId="942" xfId="0" applyNumberFormat="1" applyFont="1" applyFill="1" applyBorder="1"/>
    <xf numFmtId="1" fontId="9" fillId="0" borderId="944" xfId="0" applyNumberFormat="1" applyFont="1" applyBorder="1" applyAlignment="1">
      <alignment horizontal="center" vertical="center"/>
    </xf>
    <xf numFmtId="1" fontId="9" fillId="7" borderId="946" xfId="0" applyNumberFormat="1" applyFont="1" applyFill="1" applyBorder="1" applyProtection="1">
      <protection locked="0"/>
    </xf>
    <xf numFmtId="1" fontId="9" fillId="7" borderId="944" xfId="0" applyNumberFormat="1" applyFont="1" applyFill="1" applyBorder="1" applyProtection="1">
      <protection locked="0"/>
    </xf>
    <xf numFmtId="1" fontId="9" fillId="7" borderId="938" xfId="0" applyNumberFormat="1" applyFont="1" applyFill="1" applyBorder="1" applyProtection="1">
      <protection locked="0"/>
    </xf>
    <xf numFmtId="1" fontId="9" fillId="7" borderId="945" xfId="0" applyNumberFormat="1" applyFont="1" applyFill="1" applyBorder="1" applyProtection="1">
      <protection locked="0"/>
    </xf>
    <xf numFmtId="1" fontId="9" fillId="0" borderId="869" xfId="0" applyNumberFormat="1" applyFont="1" applyBorder="1"/>
    <xf numFmtId="1" fontId="9" fillId="0" borderId="939" xfId="0" applyNumberFormat="1" applyFont="1" applyBorder="1" applyAlignment="1">
      <alignment wrapText="1"/>
    </xf>
    <xf numFmtId="1" fontId="9" fillId="7" borderId="940" xfId="0" applyNumberFormat="1" applyFont="1" applyFill="1" applyBorder="1" applyProtection="1">
      <protection locked="0"/>
    </xf>
    <xf numFmtId="1" fontId="9" fillId="7" borderId="947" xfId="0" applyNumberFormat="1" applyFont="1" applyFill="1" applyBorder="1" applyProtection="1">
      <protection locked="0"/>
    </xf>
    <xf numFmtId="1" fontId="9" fillId="7" borderId="939" xfId="0" applyNumberFormat="1" applyFont="1" applyFill="1" applyBorder="1" applyAlignment="1" applyProtection="1">
      <alignment horizontal="center"/>
      <protection locked="0"/>
    </xf>
    <xf numFmtId="1" fontId="7" fillId="5" borderId="942" xfId="0" applyNumberFormat="1" applyFont="1" applyFill="1" applyBorder="1"/>
    <xf numFmtId="1" fontId="7" fillId="3" borderId="747" xfId="0" applyNumberFormat="1" applyFont="1" applyFill="1" applyBorder="1"/>
    <xf numFmtId="1" fontId="7" fillId="3" borderId="948" xfId="0" applyNumberFormat="1" applyFont="1" applyFill="1" applyBorder="1"/>
    <xf numFmtId="1" fontId="7" fillId="0" borderId="948" xfId="0" applyNumberFormat="1" applyFont="1" applyBorder="1"/>
    <xf numFmtId="1" fontId="4" fillId="3" borderId="948" xfId="0" applyNumberFormat="1" applyFont="1" applyFill="1" applyBorder="1"/>
    <xf numFmtId="1" fontId="9" fillId="0" borderId="949" xfId="0" applyNumberFormat="1" applyFont="1" applyBorder="1" applyAlignment="1">
      <alignment horizontal="center" vertical="center" wrapText="1"/>
    </xf>
    <xf numFmtId="1" fontId="9" fillId="3" borderId="948" xfId="0" applyNumberFormat="1" applyFont="1" applyFill="1" applyBorder="1"/>
    <xf numFmtId="1" fontId="9" fillId="0" borderId="948" xfId="0" applyNumberFormat="1" applyFont="1" applyBorder="1"/>
    <xf numFmtId="1" fontId="9" fillId="3" borderId="736" xfId="0" applyNumberFormat="1" applyFont="1" applyFill="1" applyBorder="1"/>
    <xf numFmtId="1" fontId="9" fillId="3" borderId="950" xfId="0" applyNumberFormat="1" applyFont="1" applyFill="1" applyBorder="1"/>
    <xf numFmtId="1" fontId="9" fillId="7" borderId="949" xfId="0" applyNumberFormat="1" applyFont="1" applyFill="1" applyBorder="1" applyProtection="1">
      <protection locked="0"/>
    </xf>
    <xf numFmtId="1" fontId="9" fillId="7" borderId="919" xfId="0" applyNumberFormat="1" applyFont="1" applyFill="1" applyBorder="1" applyProtection="1">
      <protection locked="0"/>
    </xf>
    <xf numFmtId="1" fontId="9" fillId="7" borderId="950" xfId="0" applyNumberFormat="1" applyFont="1" applyFill="1" applyBorder="1" applyProtection="1">
      <protection locked="0"/>
    </xf>
    <xf numFmtId="1" fontId="9" fillId="3" borderId="954" xfId="0" applyNumberFormat="1" applyFont="1" applyFill="1" applyBorder="1"/>
    <xf numFmtId="1" fontId="9" fillId="0" borderId="954" xfId="0" applyNumberFormat="1" applyFont="1" applyBorder="1"/>
    <xf numFmtId="1" fontId="4" fillId="3" borderId="954" xfId="0" applyNumberFormat="1" applyFont="1" applyFill="1" applyBorder="1"/>
    <xf numFmtId="1" fontId="7" fillId="3" borderId="954" xfId="0" applyNumberFormat="1" applyFont="1" applyFill="1" applyBorder="1"/>
    <xf numFmtId="1" fontId="7" fillId="3" borderId="957" xfId="0" applyNumberFormat="1" applyFont="1" applyFill="1" applyBorder="1"/>
    <xf numFmtId="1" fontId="4" fillId="3" borderId="958" xfId="0" applyNumberFormat="1" applyFont="1" applyFill="1" applyBorder="1"/>
    <xf numFmtId="1" fontId="7" fillId="3" borderId="965" xfId="0" applyNumberFormat="1" applyFont="1" applyFill="1" applyBorder="1"/>
    <xf numFmtId="1" fontId="7" fillId="3" borderId="966" xfId="0" applyNumberFormat="1" applyFont="1" applyFill="1" applyBorder="1"/>
    <xf numFmtId="1" fontId="7" fillId="0" borderId="965" xfId="0" applyNumberFormat="1" applyFont="1" applyBorder="1"/>
    <xf numFmtId="1" fontId="4" fillId="3" borderId="967" xfId="0" applyNumberFormat="1" applyFont="1" applyFill="1" applyBorder="1"/>
    <xf numFmtId="1" fontId="13" fillId="0" borderId="968" xfId="0" applyNumberFormat="1" applyFont="1" applyBorder="1" applyAlignment="1">
      <alignment horizontal="center" vertical="center" wrapText="1"/>
    </xf>
    <xf numFmtId="1" fontId="9" fillId="3" borderId="965" xfId="0" applyNumberFormat="1" applyFont="1" applyFill="1" applyBorder="1"/>
    <xf numFmtId="1" fontId="9" fillId="3" borderId="966" xfId="0" applyNumberFormat="1" applyFont="1" applyFill="1" applyBorder="1"/>
    <xf numFmtId="1" fontId="9" fillId="0" borderId="965" xfId="0" applyNumberFormat="1" applyFont="1" applyBorder="1"/>
    <xf numFmtId="1" fontId="9" fillId="0" borderId="950" xfId="0" applyNumberFormat="1" applyFont="1" applyBorder="1"/>
    <xf numFmtId="1" fontId="9" fillId="0" borderId="949" xfId="0" applyNumberFormat="1" applyFont="1" applyBorder="1"/>
    <xf numFmtId="1" fontId="9" fillId="0" borderId="968" xfId="0" applyNumberFormat="1" applyFont="1" applyBorder="1"/>
    <xf numFmtId="1" fontId="14" fillId="0" borderId="969" xfId="0" applyNumberFormat="1" applyFont="1" applyBorder="1"/>
    <xf numFmtId="1" fontId="14" fillId="0" borderId="970" xfId="0" applyNumberFormat="1" applyFont="1" applyBorder="1"/>
    <xf numFmtId="1" fontId="14" fillId="0" borderId="971" xfId="0" applyNumberFormat="1" applyFont="1" applyBorder="1"/>
    <xf numFmtId="1" fontId="10" fillId="0" borderId="971" xfId="0" applyNumberFormat="1" applyFont="1" applyBorder="1"/>
    <xf numFmtId="1" fontId="9" fillId="7" borderId="956" xfId="0" applyNumberFormat="1" applyFont="1" applyFill="1" applyBorder="1" applyProtection="1">
      <protection locked="0"/>
    </xf>
    <xf numFmtId="1" fontId="9" fillId="0" borderId="972" xfId="0" applyNumberFormat="1" applyFont="1" applyFill="1" applyBorder="1" applyAlignment="1" applyProtection="1">
      <alignment horizontal="left" wrapText="1"/>
      <protection hidden="1"/>
    </xf>
    <xf numFmtId="1" fontId="9" fillId="0" borderId="972" xfId="0" applyNumberFormat="1" applyFont="1" applyBorder="1"/>
    <xf numFmtId="1" fontId="9" fillId="7" borderId="973" xfId="0" applyNumberFormat="1" applyFont="1" applyFill="1" applyBorder="1" applyProtection="1">
      <protection locked="0"/>
    </xf>
    <xf numFmtId="1" fontId="9" fillId="3" borderId="974" xfId="0" applyNumberFormat="1" applyFont="1" applyFill="1" applyBorder="1"/>
    <xf numFmtId="1" fontId="9" fillId="0" borderId="974" xfId="0" applyNumberFormat="1" applyFont="1" applyBorder="1"/>
    <xf numFmtId="1" fontId="9" fillId="0" borderId="973" xfId="0" applyNumberFormat="1" applyFont="1" applyFill="1" applyBorder="1" applyAlignment="1" applyProtection="1">
      <alignment horizontal="left" wrapText="1"/>
      <protection hidden="1"/>
    </xf>
    <xf numFmtId="1" fontId="9" fillId="0" borderId="976" xfId="0" applyNumberFormat="1" applyFont="1" applyBorder="1"/>
    <xf numFmtId="1" fontId="9" fillId="7" borderId="977" xfId="0" applyNumberFormat="1" applyFont="1" applyFill="1" applyBorder="1" applyProtection="1">
      <protection locked="0"/>
    </xf>
    <xf numFmtId="1" fontId="9" fillId="3" borderId="978" xfId="0" applyNumberFormat="1" applyFont="1" applyFill="1" applyBorder="1"/>
    <xf numFmtId="1" fontId="9" fillId="0" borderId="978" xfId="0" applyNumberFormat="1" applyFont="1" applyBorder="1"/>
    <xf numFmtId="1" fontId="9" fillId="0" borderId="976" xfId="0" applyNumberFormat="1" applyFont="1" applyFill="1" applyBorder="1" applyAlignment="1" applyProtection="1">
      <alignment horizontal="left" wrapText="1"/>
      <protection hidden="1"/>
    </xf>
    <xf numFmtId="1" fontId="7" fillId="3" borderId="978" xfId="0" applyNumberFormat="1" applyFont="1" applyFill="1" applyBorder="1"/>
    <xf numFmtId="1" fontId="7" fillId="3" borderId="983" xfId="0" applyNumberFormat="1" applyFont="1" applyFill="1" applyBorder="1"/>
    <xf numFmtId="1" fontId="9" fillId="0" borderId="979" xfId="0" applyNumberFormat="1" applyFont="1" applyBorder="1" applyAlignment="1">
      <alignment horizontal="center" vertical="center" wrapText="1"/>
    </xf>
    <xf numFmtId="1" fontId="9" fillId="0" borderId="984" xfId="0" applyNumberFormat="1" applyFont="1" applyBorder="1" applyAlignment="1">
      <alignment horizontal="center" vertical="center" wrapText="1"/>
    </xf>
    <xf numFmtId="1" fontId="4" fillId="3" borderId="978" xfId="0" applyNumberFormat="1" applyFont="1" applyFill="1" applyBorder="1"/>
    <xf numFmtId="1" fontId="9" fillId="0" borderId="979" xfId="0" applyNumberFormat="1" applyFont="1" applyBorder="1" applyAlignment="1">
      <alignment horizontal="left"/>
    </xf>
    <xf numFmtId="1" fontId="9" fillId="7" borderId="984" xfId="0" applyNumberFormat="1" applyFont="1" applyFill="1" applyBorder="1" applyProtection="1">
      <protection locked="0"/>
    </xf>
    <xf numFmtId="1" fontId="9" fillId="0" borderId="985" xfId="0" applyNumberFormat="1" applyFont="1" applyBorder="1" applyAlignment="1">
      <alignment horizontal="center" vertical="center" wrapText="1"/>
    </xf>
    <xf numFmtId="1" fontId="9" fillId="0" borderId="986" xfId="0" applyNumberFormat="1" applyFont="1" applyBorder="1" applyAlignment="1">
      <alignment horizontal="center" vertical="center" wrapText="1"/>
    </xf>
    <xf numFmtId="1" fontId="9" fillId="3" borderId="978" xfId="0" applyNumberFormat="1" applyFont="1" applyFill="1" applyBorder="1" applyAlignment="1">
      <alignment wrapText="1"/>
    </xf>
    <xf numFmtId="1" fontId="9" fillId="0" borderId="978" xfId="0" applyNumberFormat="1" applyFont="1" applyBorder="1" applyAlignment="1">
      <alignment wrapText="1"/>
    </xf>
    <xf numFmtId="1" fontId="9" fillId="0" borderId="984" xfId="0" applyNumberFormat="1" applyFont="1" applyBorder="1"/>
    <xf numFmtId="1" fontId="9" fillId="7" borderId="985" xfId="0" applyNumberFormat="1" applyFont="1" applyFill="1" applyBorder="1" applyProtection="1">
      <protection locked="0"/>
    </xf>
    <xf numFmtId="1" fontId="9" fillId="7" borderId="980" xfId="0" applyNumberFormat="1" applyFont="1" applyFill="1" applyBorder="1" applyProtection="1">
      <protection locked="0"/>
    </xf>
    <xf numFmtId="1" fontId="9" fillId="3" borderId="982" xfId="0" applyNumberFormat="1" applyFont="1" applyFill="1" applyBorder="1" applyAlignment="1">
      <alignment vertical="center"/>
    </xf>
    <xf numFmtId="1" fontId="9" fillId="3" borderId="980" xfId="0" applyNumberFormat="1" applyFont="1" applyFill="1" applyBorder="1" applyAlignment="1">
      <alignment vertical="center"/>
    </xf>
    <xf numFmtId="1" fontId="9" fillId="3" borderId="948" xfId="0" applyNumberFormat="1" applyFont="1" applyFill="1" applyBorder="1" applyAlignment="1">
      <alignment wrapText="1"/>
    </xf>
    <xf numFmtId="1" fontId="9" fillId="0" borderId="948" xfId="0" applyNumberFormat="1" applyFont="1" applyBorder="1" applyAlignment="1">
      <alignment wrapText="1"/>
    </xf>
    <xf numFmtId="1" fontId="9" fillId="0" borderId="995" xfId="0" applyNumberFormat="1" applyFont="1" applyBorder="1" applyAlignment="1">
      <alignment horizontal="center" vertical="center" wrapText="1"/>
    </xf>
    <xf numFmtId="1" fontId="9" fillId="0" borderId="991" xfId="0" applyNumberFormat="1" applyFont="1" applyBorder="1" applyAlignment="1">
      <alignment horizontal="center" vertical="center" wrapText="1"/>
    </xf>
    <xf numFmtId="1" fontId="9" fillId="0" borderId="977" xfId="0" applyNumberFormat="1" applyFont="1" applyBorder="1"/>
    <xf numFmtId="1" fontId="9" fillId="7" borderId="997" xfId="0" applyNumberFormat="1" applyFont="1" applyFill="1" applyBorder="1" applyProtection="1">
      <protection locked="0"/>
    </xf>
    <xf numFmtId="1" fontId="11" fillId="7" borderId="997" xfId="0" applyNumberFormat="1" applyFont="1" applyFill="1" applyBorder="1" applyProtection="1">
      <protection locked="0"/>
    </xf>
    <xf numFmtId="1" fontId="9" fillId="7" borderId="998" xfId="0" applyNumberFormat="1" applyFont="1" applyFill="1" applyBorder="1" applyProtection="1">
      <protection locked="0"/>
    </xf>
    <xf numFmtId="1" fontId="9" fillId="7" borderId="996" xfId="0" applyNumberFormat="1" applyFont="1" applyFill="1" applyBorder="1" applyProtection="1">
      <protection locked="0"/>
    </xf>
    <xf numFmtId="1" fontId="9" fillId="7" borderId="976" xfId="0" applyNumberFormat="1" applyFont="1" applyFill="1" applyBorder="1" applyProtection="1">
      <protection locked="0"/>
    </xf>
    <xf numFmtId="1" fontId="4" fillId="3" borderId="974" xfId="0" applyNumberFormat="1" applyFont="1" applyFill="1" applyBorder="1"/>
    <xf numFmtId="1" fontId="13" fillId="0" borderId="1003" xfId="0" applyNumberFormat="1" applyFont="1" applyBorder="1" applyAlignment="1">
      <alignment horizontal="center" vertical="center" wrapText="1"/>
    </xf>
    <xf numFmtId="1" fontId="13" fillId="0" borderId="995" xfId="0" applyNumberFormat="1" applyFont="1" applyBorder="1" applyAlignment="1">
      <alignment horizontal="center" vertical="center" wrapText="1"/>
    </xf>
    <xf numFmtId="1" fontId="13" fillId="0" borderId="923" xfId="0" applyNumberFormat="1" applyFont="1" applyBorder="1" applyAlignment="1">
      <alignment horizontal="center" vertical="center" wrapText="1"/>
    </xf>
    <xf numFmtId="1" fontId="13" fillId="0" borderId="991" xfId="0" applyNumberFormat="1" applyFont="1" applyBorder="1" applyAlignment="1">
      <alignment horizontal="center" vertical="center" wrapText="1"/>
    </xf>
    <xf numFmtId="1" fontId="13" fillId="0" borderId="1004" xfId="0" applyNumberFormat="1" applyFont="1" applyBorder="1" applyAlignment="1">
      <alignment horizontal="center" vertical="center" wrapText="1"/>
    </xf>
    <xf numFmtId="1" fontId="13" fillId="0" borderId="918" xfId="0" applyNumberFormat="1" applyFont="1" applyBorder="1" applyAlignment="1">
      <alignment horizontal="center" vertical="center" wrapText="1"/>
    </xf>
    <xf numFmtId="1" fontId="13" fillId="0" borderId="977" xfId="0" applyNumberFormat="1" applyFont="1" applyBorder="1"/>
    <xf numFmtId="1" fontId="13" fillId="7" borderId="977" xfId="0" applyNumberFormat="1" applyFont="1" applyFill="1" applyBorder="1" applyProtection="1">
      <protection locked="0"/>
    </xf>
    <xf numFmtId="1" fontId="13" fillId="7" borderId="997" xfId="0" applyNumberFormat="1" applyFont="1" applyFill="1" applyBorder="1" applyProtection="1">
      <protection locked="0"/>
    </xf>
    <xf numFmtId="1" fontId="13" fillId="7" borderId="998" xfId="0" applyNumberFormat="1" applyFont="1" applyFill="1" applyBorder="1" applyProtection="1">
      <protection locked="0"/>
    </xf>
    <xf numFmtId="1" fontId="13" fillId="7" borderId="996" xfId="0" applyNumberFormat="1" applyFont="1" applyFill="1" applyBorder="1" applyProtection="1">
      <protection locked="0"/>
    </xf>
    <xf numFmtId="1" fontId="13" fillId="7" borderId="972" xfId="0" applyNumberFormat="1" applyFont="1" applyFill="1" applyBorder="1" applyProtection="1">
      <protection locked="0"/>
    </xf>
    <xf numFmtId="1" fontId="9" fillId="0" borderId="970" xfId="0" applyNumberFormat="1" applyFont="1" applyBorder="1" applyAlignment="1" applyProtection="1">
      <alignment wrapText="1"/>
      <protection locked="0"/>
    </xf>
    <xf numFmtId="1" fontId="9" fillId="0" borderId="970" xfId="0" applyNumberFormat="1" applyFont="1" applyBorder="1" applyAlignment="1">
      <alignment wrapText="1"/>
    </xf>
    <xf numFmtId="1" fontId="4" fillId="3" borderId="965" xfId="0" applyNumberFormat="1" applyFont="1" applyFill="1" applyBorder="1"/>
    <xf numFmtId="1" fontId="9" fillId="0" borderId="1005" xfId="0" applyNumberFormat="1" applyFont="1" applyBorder="1" applyAlignment="1" applyProtection="1">
      <alignment wrapText="1"/>
      <protection locked="0"/>
    </xf>
    <xf numFmtId="1" fontId="9" fillId="0" borderId="1005" xfId="0" applyNumberFormat="1" applyFont="1" applyBorder="1" applyAlignment="1">
      <alignment wrapText="1"/>
    </xf>
    <xf numFmtId="1" fontId="4" fillId="3" borderId="1006" xfId="0" applyNumberFormat="1" applyFont="1" applyFill="1" applyBorder="1"/>
    <xf numFmtId="1" fontId="9" fillId="3" borderId="1005" xfId="0" applyNumberFormat="1" applyFont="1" applyFill="1" applyBorder="1" applyAlignment="1">
      <alignment wrapText="1"/>
    </xf>
    <xf numFmtId="1" fontId="9" fillId="3" borderId="1007" xfId="0" applyNumberFormat="1" applyFont="1" applyFill="1" applyBorder="1" applyAlignment="1">
      <alignment wrapText="1"/>
    </xf>
    <xf numFmtId="1" fontId="9" fillId="0" borderId="1007" xfId="0" applyNumberFormat="1" applyFont="1" applyBorder="1" applyAlignment="1">
      <alignment wrapText="1"/>
    </xf>
    <xf numFmtId="1" fontId="4" fillId="3" borderId="1008" xfId="0" applyNumberFormat="1" applyFont="1" applyFill="1" applyBorder="1"/>
    <xf numFmtId="1" fontId="9" fillId="0" borderId="1011" xfId="0" applyNumberFormat="1" applyFont="1" applyBorder="1" applyAlignment="1">
      <alignment horizontal="center" vertical="center"/>
    </xf>
    <xf numFmtId="1" fontId="9" fillId="0" borderId="1010" xfId="0" applyNumberFormat="1" applyFont="1" applyBorder="1" applyAlignment="1">
      <alignment horizontal="center" vertical="center" wrapText="1"/>
    </xf>
    <xf numFmtId="1" fontId="9" fillId="0" borderId="1003" xfId="0" applyNumberFormat="1" applyFont="1" applyBorder="1" applyAlignment="1">
      <alignment horizontal="center" vertical="center" wrapText="1"/>
    </xf>
    <xf numFmtId="1" fontId="9" fillId="3" borderId="1008" xfId="0" applyNumberFormat="1" applyFont="1" applyFill="1" applyBorder="1"/>
    <xf numFmtId="1" fontId="4" fillId="3" borderId="1012" xfId="0" applyNumberFormat="1" applyFont="1" applyFill="1" applyBorder="1"/>
    <xf numFmtId="1" fontId="9" fillId="3" borderId="1003" xfId="1" applyNumberFormat="1" applyFont="1" applyFill="1" applyBorder="1"/>
    <xf numFmtId="1" fontId="9" fillId="3" borderId="995" xfId="1" applyNumberFormat="1" applyFont="1" applyFill="1" applyBorder="1"/>
    <xf numFmtId="1" fontId="9" fillId="3" borderId="1013" xfId="1" applyNumberFormat="1" applyFont="1" applyFill="1" applyBorder="1"/>
    <xf numFmtId="1" fontId="9" fillId="7" borderId="1003" xfId="0" applyNumberFormat="1" applyFont="1" applyFill="1" applyBorder="1" applyProtection="1">
      <protection locked="0"/>
    </xf>
    <xf numFmtId="1" fontId="9" fillId="7" borderId="1010" xfId="0" applyNumberFormat="1" applyFont="1" applyFill="1" applyBorder="1" applyProtection="1">
      <protection locked="0"/>
    </xf>
    <xf numFmtId="1" fontId="9" fillId="7" borderId="986" xfId="0" applyNumberFormat="1" applyFont="1" applyFill="1" applyBorder="1" applyProtection="1">
      <protection locked="0"/>
    </xf>
    <xf numFmtId="1" fontId="9" fillId="5" borderId="1008" xfId="0" applyNumberFormat="1" applyFont="1" applyFill="1" applyBorder="1"/>
    <xf numFmtId="1" fontId="4" fillId="5" borderId="1012" xfId="0" applyNumberFormat="1" applyFont="1" applyFill="1" applyBorder="1"/>
    <xf numFmtId="1" fontId="9" fillId="5" borderId="1007" xfId="0" applyNumberFormat="1" applyFont="1" applyFill="1" applyBorder="1"/>
    <xf numFmtId="1" fontId="9" fillId="0" borderId="1011" xfId="0" applyNumberFormat="1" applyFont="1" applyBorder="1" applyAlignment="1">
      <alignment horizontal="center" vertical="center" wrapText="1"/>
    </xf>
    <xf numFmtId="1" fontId="9" fillId="0" borderId="1018" xfId="0" applyNumberFormat="1" applyFont="1" applyBorder="1" applyAlignment="1">
      <alignment horizontal="center" vertical="center" wrapText="1"/>
    </xf>
    <xf numFmtId="1" fontId="9" fillId="0" borderId="1019" xfId="0" applyNumberFormat="1" applyFont="1" applyBorder="1"/>
    <xf numFmtId="1" fontId="9" fillId="0" borderId="1003" xfId="0" applyNumberFormat="1" applyFont="1" applyBorder="1"/>
    <xf numFmtId="1" fontId="9" fillId="0" borderId="995" xfId="0" applyNumberFormat="1" applyFont="1" applyBorder="1"/>
    <xf numFmtId="1" fontId="9" fillId="0" borderId="1010" xfId="0" applyNumberFormat="1" applyFont="1" applyBorder="1"/>
    <xf numFmtId="1" fontId="9" fillId="7" borderId="1020" xfId="0" applyNumberFormat="1" applyFont="1" applyFill="1" applyBorder="1" applyProtection="1">
      <protection locked="0"/>
    </xf>
    <xf numFmtId="1" fontId="9" fillId="0" borderId="1021" xfId="0" applyNumberFormat="1" applyFont="1" applyBorder="1"/>
    <xf numFmtId="1" fontId="9" fillId="0" borderId="736" xfId="0" applyNumberFormat="1" applyFont="1" applyBorder="1" applyAlignment="1">
      <alignment horizontal="left"/>
    </xf>
    <xf numFmtId="1" fontId="9" fillId="0" borderId="1022" xfId="0" applyNumberFormat="1" applyFont="1" applyBorder="1"/>
    <xf numFmtId="1" fontId="9" fillId="5" borderId="1021" xfId="0" applyNumberFormat="1" applyFont="1" applyFill="1" applyBorder="1"/>
    <xf numFmtId="1" fontId="7" fillId="5" borderId="1008" xfId="0" applyNumberFormat="1" applyFont="1" applyFill="1" applyBorder="1"/>
    <xf numFmtId="1" fontId="9" fillId="0" borderId="1015" xfId="0" applyNumberFormat="1" applyFont="1" applyBorder="1" applyAlignment="1">
      <alignment horizontal="center" vertical="center" wrapText="1"/>
    </xf>
    <xf numFmtId="1" fontId="9" fillId="0" borderId="1026" xfId="0" applyNumberFormat="1" applyFont="1" applyBorder="1" applyAlignment="1">
      <alignment horizontal="center" vertical="center" wrapText="1"/>
    </xf>
    <xf numFmtId="1" fontId="9" fillId="7" borderId="1027" xfId="0" applyNumberFormat="1" applyFont="1" applyFill="1" applyBorder="1" applyProtection="1">
      <protection locked="0"/>
    </xf>
    <xf numFmtId="1" fontId="9" fillId="7" borderId="736" xfId="0" applyNumberFormat="1" applyFont="1" applyFill="1" applyBorder="1" applyProtection="1">
      <protection locked="0"/>
    </xf>
    <xf numFmtId="1" fontId="9" fillId="0" borderId="956" xfId="0" applyNumberFormat="1" applyFont="1" applyBorder="1"/>
    <xf numFmtId="1" fontId="7" fillId="5" borderId="735" xfId="0" applyNumberFormat="1" applyFont="1" applyFill="1" applyBorder="1"/>
    <xf numFmtId="1" fontId="7" fillId="5" borderId="735" xfId="0" applyNumberFormat="1" applyFont="1" applyFill="1" applyBorder="1" applyProtection="1">
      <protection locked="0"/>
    </xf>
    <xf numFmtId="1" fontId="7" fillId="5" borderId="712" xfId="0" applyNumberFormat="1" applyFont="1" applyFill="1" applyBorder="1"/>
    <xf numFmtId="1" fontId="4" fillId="5" borderId="735" xfId="0" applyNumberFormat="1" applyFont="1" applyFill="1" applyBorder="1"/>
    <xf numFmtId="1" fontId="9" fillId="5" borderId="735" xfId="0" applyNumberFormat="1" applyFont="1" applyFill="1" applyBorder="1" applyProtection="1">
      <protection locked="0"/>
    </xf>
    <xf numFmtId="1" fontId="9" fillId="5" borderId="735" xfId="0" applyNumberFormat="1" applyFont="1" applyFill="1" applyBorder="1"/>
    <xf numFmtId="1" fontId="9" fillId="0" borderId="1028" xfId="0" applyNumberFormat="1" applyFont="1" applyBorder="1" applyAlignment="1">
      <alignment horizontal="center" vertical="center" wrapText="1"/>
    </xf>
    <xf numFmtId="1" fontId="9" fillId="0" borderId="723" xfId="0" applyNumberFormat="1" applyFont="1" applyBorder="1" applyAlignment="1">
      <alignment horizontal="center" vertical="center" wrapText="1"/>
    </xf>
    <xf numFmtId="1" fontId="4" fillId="3" borderId="728" xfId="0" applyNumberFormat="1" applyFont="1" applyFill="1" applyBorder="1"/>
    <xf numFmtId="1" fontId="9" fillId="0" borderId="1012" xfId="0" applyNumberFormat="1" applyFont="1" applyBorder="1"/>
    <xf numFmtId="1" fontId="7" fillId="0" borderId="735" xfId="0" applyNumberFormat="1" applyFont="1" applyBorder="1"/>
    <xf numFmtId="1" fontId="9" fillId="0" borderId="1029" xfId="0" applyNumberFormat="1" applyFont="1" applyBorder="1"/>
    <xf numFmtId="1" fontId="9" fillId="0" borderId="1029" xfId="0" applyNumberFormat="1" applyFont="1" applyBorder="1" applyProtection="1">
      <protection locked="0"/>
    </xf>
    <xf numFmtId="1" fontId="9" fillId="0" borderId="1030" xfId="0" applyNumberFormat="1" applyFont="1" applyBorder="1"/>
    <xf numFmtId="1" fontId="7" fillId="0" borderId="1012" xfId="0" applyNumberFormat="1" applyFont="1" applyBorder="1"/>
    <xf numFmtId="1" fontId="9" fillId="5" borderId="1012" xfId="0" applyNumberFormat="1" applyFont="1" applyFill="1" applyBorder="1"/>
    <xf numFmtId="1" fontId="9" fillId="3" borderId="1012" xfId="0" applyNumberFormat="1" applyFont="1" applyFill="1" applyBorder="1"/>
    <xf numFmtId="1" fontId="9" fillId="5" borderId="1012" xfId="0" applyNumberFormat="1" applyFont="1" applyFill="1" applyBorder="1" applyAlignment="1">
      <alignment horizontal="center" vertical="center" wrapText="1"/>
    </xf>
    <xf numFmtId="1" fontId="9" fillId="5" borderId="735" xfId="0" applyNumberFormat="1" applyFont="1" applyFill="1" applyBorder="1" applyAlignment="1">
      <alignment horizontal="center" vertical="center" wrapText="1"/>
    </xf>
    <xf numFmtId="1" fontId="16" fillId="5" borderId="1012" xfId="0" applyNumberFormat="1" applyFont="1" applyFill="1" applyBorder="1"/>
    <xf numFmtId="1" fontId="9" fillId="5" borderId="1005" xfId="0" applyNumberFormat="1" applyFont="1" applyFill="1" applyBorder="1" applyProtection="1">
      <protection locked="0"/>
    </xf>
    <xf numFmtId="1" fontId="9" fillId="5" borderId="1030" xfId="0" applyNumberFormat="1" applyFont="1" applyFill="1" applyBorder="1"/>
    <xf numFmtId="1" fontId="9" fillId="5" borderId="1005" xfId="0" applyNumberFormat="1" applyFont="1" applyFill="1" applyBorder="1"/>
    <xf numFmtId="1" fontId="7" fillId="5" borderId="1005" xfId="0" applyNumberFormat="1" applyFont="1" applyFill="1" applyBorder="1"/>
    <xf numFmtId="1" fontId="7" fillId="0" borderId="1005" xfId="0" applyNumberFormat="1" applyFont="1" applyBorder="1"/>
    <xf numFmtId="1" fontId="9" fillId="3" borderId="1005" xfId="0" applyNumberFormat="1" applyFont="1" applyFill="1" applyBorder="1"/>
    <xf numFmtId="1" fontId="9" fillId="0" borderId="728" xfId="0" applyNumberFormat="1" applyFont="1" applyBorder="1" applyAlignment="1">
      <alignment horizontal="center" vertical="center" wrapText="1"/>
    </xf>
    <xf numFmtId="1" fontId="9" fillId="5" borderId="1031" xfId="0" applyNumberFormat="1" applyFont="1" applyFill="1" applyBorder="1" applyProtection="1">
      <protection locked="0"/>
    </xf>
    <xf numFmtId="1" fontId="9" fillId="5" borderId="1008" xfId="0" applyNumberFormat="1" applyFont="1" applyFill="1" applyBorder="1" applyProtection="1">
      <protection locked="0"/>
    </xf>
    <xf numFmtId="1" fontId="7" fillId="0" borderId="1008" xfId="0" applyNumberFormat="1" applyFont="1" applyBorder="1"/>
    <xf numFmtId="1" fontId="9" fillId="0" borderId="1008" xfId="0" applyNumberFormat="1" applyFont="1" applyBorder="1"/>
    <xf numFmtId="1" fontId="9" fillId="5" borderId="1032" xfId="0" applyNumberFormat="1" applyFont="1" applyFill="1" applyBorder="1"/>
    <xf numFmtId="1" fontId="7" fillId="5" borderId="1032" xfId="0" applyNumberFormat="1" applyFont="1" applyFill="1" applyBorder="1"/>
    <xf numFmtId="1" fontId="7" fillId="0" borderId="1032" xfId="0" applyNumberFormat="1" applyFont="1" applyBorder="1"/>
    <xf numFmtId="1" fontId="9" fillId="3" borderId="1032" xfId="0" applyNumberFormat="1" applyFont="1" applyFill="1" applyBorder="1"/>
    <xf numFmtId="1" fontId="9" fillId="0" borderId="1032" xfId="0" applyNumberFormat="1" applyFont="1" applyBorder="1"/>
    <xf numFmtId="1" fontId="16" fillId="5" borderId="1033" xfId="0" applyNumberFormat="1" applyFont="1" applyFill="1" applyBorder="1" applyProtection="1">
      <protection locked="0"/>
    </xf>
    <xf numFmtId="1" fontId="9" fillId="5" borderId="1034" xfId="0" applyNumberFormat="1" applyFont="1" applyFill="1" applyBorder="1"/>
    <xf numFmtId="1" fontId="9" fillId="0" borderId="1036" xfId="0" applyNumberFormat="1" applyFont="1" applyBorder="1" applyAlignment="1">
      <alignment horizontal="right"/>
    </xf>
    <xf numFmtId="1" fontId="9" fillId="0" borderId="1037" xfId="0" applyNumberFormat="1" applyFont="1" applyBorder="1" applyAlignment="1">
      <alignment horizontal="right"/>
    </xf>
    <xf numFmtId="1" fontId="9" fillId="0" borderId="1038" xfId="0" applyNumberFormat="1" applyFont="1" applyBorder="1" applyAlignment="1">
      <alignment horizontal="right"/>
    </xf>
    <xf numFmtId="1" fontId="9" fillId="0" borderId="1039" xfId="0" applyNumberFormat="1" applyFont="1" applyBorder="1" applyAlignment="1">
      <alignment horizontal="right"/>
    </xf>
    <xf numFmtId="1" fontId="9" fillId="0" borderId="1040" xfId="0" applyNumberFormat="1" applyFont="1" applyBorder="1" applyAlignment="1">
      <alignment horizontal="right"/>
    </xf>
    <xf numFmtId="1" fontId="9" fillId="0" borderId="1031" xfId="0" applyNumberFormat="1" applyFont="1" applyBorder="1"/>
    <xf numFmtId="1" fontId="4" fillId="3" borderId="1032" xfId="0" applyNumberFormat="1" applyFont="1" applyFill="1" applyBorder="1"/>
    <xf numFmtId="1" fontId="9" fillId="0" borderId="1036" xfId="0" applyNumberFormat="1" applyFont="1" applyBorder="1" applyAlignment="1">
      <alignment horizontal="center" vertical="center" wrapText="1"/>
    </xf>
    <xf numFmtId="1" fontId="9" fillId="0" borderId="1037" xfId="0" applyNumberFormat="1" applyFont="1" applyBorder="1" applyAlignment="1">
      <alignment horizontal="center" vertical="center" wrapText="1"/>
    </xf>
    <xf numFmtId="1" fontId="9" fillId="0" borderId="1038" xfId="0" applyNumberFormat="1" applyFont="1" applyBorder="1" applyAlignment="1">
      <alignment horizontal="center" vertical="center" wrapText="1"/>
    </xf>
    <xf numFmtId="1" fontId="9" fillId="0" borderId="1044" xfId="0" applyNumberFormat="1" applyFont="1" applyBorder="1" applyAlignment="1">
      <alignment horizontal="center" vertical="center" wrapText="1"/>
    </xf>
    <xf numFmtId="1" fontId="9" fillId="0" borderId="1045" xfId="0" applyNumberFormat="1" applyFont="1" applyBorder="1" applyAlignment="1">
      <alignment horizontal="center" vertical="center" wrapText="1"/>
    </xf>
    <xf numFmtId="1" fontId="9" fillId="0" borderId="1046" xfId="0" applyNumberFormat="1" applyFont="1" applyBorder="1"/>
    <xf numFmtId="1" fontId="4" fillId="0" borderId="1032" xfId="0" applyNumberFormat="1" applyFont="1" applyBorder="1"/>
    <xf numFmtId="1" fontId="4" fillId="0" borderId="1032" xfId="0" applyNumberFormat="1" applyFont="1" applyBorder="1" applyProtection="1">
      <protection locked="0"/>
    </xf>
    <xf numFmtId="1" fontId="4" fillId="4" borderId="1032" xfId="0" applyNumberFormat="1" applyFont="1" applyFill="1" applyBorder="1" applyProtection="1">
      <protection locked="0"/>
    </xf>
    <xf numFmtId="1" fontId="4" fillId="6" borderId="1032" xfId="0" applyNumberFormat="1" applyFont="1" applyFill="1" applyBorder="1" applyProtection="1">
      <protection locked="0"/>
    </xf>
    <xf numFmtId="1" fontId="4" fillId="5" borderId="1032" xfId="0" applyNumberFormat="1" applyFont="1" applyFill="1" applyBorder="1"/>
    <xf numFmtId="1" fontId="9" fillId="5" borderId="1047" xfId="0" applyNumberFormat="1" applyFont="1" applyFill="1" applyBorder="1"/>
    <xf numFmtId="1" fontId="9" fillId="0" borderId="1047" xfId="0" applyNumberFormat="1" applyFont="1" applyBorder="1"/>
    <xf numFmtId="1" fontId="7" fillId="0" borderId="1048" xfId="0" applyNumberFormat="1" applyFont="1" applyBorder="1"/>
    <xf numFmtId="1" fontId="7" fillId="0" borderId="1047" xfId="0" applyNumberFormat="1" applyFont="1" applyBorder="1"/>
    <xf numFmtId="1" fontId="9" fillId="0" borderId="1036" xfId="0" applyNumberFormat="1" applyFont="1" applyBorder="1" applyAlignment="1">
      <alignment horizontal="center" vertical="center"/>
    </xf>
    <xf numFmtId="1" fontId="9" fillId="0" borderId="1037" xfId="0" applyNumberFormat="1" applyFont="1" applyBorder="1" applyAlignment="1">
      <alignment horizontal="center" vertical="center"/>
    </xf>
    <xf numFmtId="1" fontId="9" fillId="0" borderId="1036" xfId="0" applyNumberFormat="1" applyFont="1" applyBorder="1" applyAlignment="1">
      <alignment wrapText="1"/>
    </xf>
    <xf numFmtId="1" fontId="9" fillId="0" borderId="1037" xfId="0" applyNumberFormat="1" applyFont="1" applyBorder="1" applyAlignment="1">
      <alignment wrapText="1"/>
    </xf>
    <xf numFmtId="1" fontId="9" fillId="7" borderId="1036" xfId="0" applyNumberFormat="1" applyFont="1" applyFill="1" applyBorder="1" applyProtection="1">
      <protection locked="0"/>
    </xf>
    <xf numFmtId="1" fontId="9" fillId="7" borderId="1049" xfId="0" applyNumberFormat="1" applyFont="1" applyFill="1" applyBorder="1" applyProtection="1">
      <protection locked="0"/>
    </xf>
    <xf numFmtId="1" fontId="9" fillId="7" borderId="1038" xfId="0" applyNumberFormat="1" applyFont="1" applyFill="1" applyBorder="1" applyProtection="1">
      <protection locked="0"/>
    </xf>
    <xf numFmtId="1" fontId="9" fillId="8" borderId="1043" xfId="0" applyNumberFormat="1" applyFont="1" applyFill="1" applyBorder="1" applyAlignment="1">
      <alignment horizontal="center"/>
    </xf>
    <xf numFmtId="1" fontId="9" fillId="8" borderId="1039" xfId="0" applyNumberFormat="1" applyFont="1" applyFill="1" applyBorder="1" applyAlignment="1">
      <alignment horizontal="center"/>
    </xf>
    <xf numFmtId="1" fontId="9" fillId="8" borderId="1038" xfId="0" applyNumberFormat="1" applyFont="1" applyFill="1" applyBorder="1" applyAlignment="1">
      <alignment horizontal="center"/>
    </xf>
    <xf numFmtId="1" fontId="9" fillId="7" borderId="1050" xfId="0" applyNumberFormat="1" applyFont="1" applyFill="1" applyBorder="1" applyProtection="1">
      <protection locked="0"/>
    </xf>
    <xf numFmtId="1" fontId="9" fillId="0" borderId="1051" xfId="0" applyNumberFormat="1" applyFont="1" applyBorder="1" applyAlignment="1">
      <alignment horizontal="left" vertical="center" wrapText="1"/>
    </xf>
    <xf numFmtId="1" fontId="9" fillId="0" borderId="1052" xfId="0" applyNumberFormat="1" applyFont="1" applyBorder="1" applyAlignment="1">
      <alignment horizontal="left" vertical="center" wrapText="1"/>
    </xf>
    <xf numFmtId="1" fontId="9" fillId="0" borderId="1038" xfId="0" applyNumberFormat="1" applyFont="1" applyBorder="1" applyAlignment="1">
      <alignment wrapText="1"/>
    </xf>
    <xf numFmtId="1" fontId="9" fillId="7" borderId="1039" xfId="0" applyNumberFormat="1" applyFont="1" applyFill="1" applyBorder="1" applyProtection="1">
      <protection locked="0"/>
    </xf>
    <xf numFmtId="1" fontId="9" fillId="7" borderId="1035" xfId="0" applyNumberFormat="1" applyFont="1" applyFill="1" applyBorder="1" applyProtection="1">
      <protection locked="0"/>
    </xf>
    <xf numFmtId="1" fontId="6" fillId="0" borderId="1043" xfId="0" applyNumberFormat="1" applyFont="1" applyBorder="1" applyAlignment="1">
      <alignment horizontal="left" vertical="center"/>
    </xf>
    <xf numFmtId="1" fontId="6" fillId="0" borderId="1039" xfId="0" applyNumberFormat="1" applyFont="1" applyBorder="1" applyAlignment="1">
      <alignment horizontal="left" vertical="center"/>
    </xf>
    <xf numFmtId="1" fontId="9" fillId="0" borderId="1036" xfId="0" applyNumberFormat="1" applyFont="1" applyBorder="1"/>
    <xf numFmtId="1" fontId="9" fillId="0" borderId="1037" xfId="0" applyNumberFormat="1" applyFont="1" applyBorder="1"/>
    <xf numFmtId="1" fontId="9" fillId="0" borderId="1038" xfId="0" applyNumberFormat="1" applyFont="1" applyBorder="1"/>
    <xf numFmtId="1" fontId="9" fillId="9" borderId="1036" xfId="0" applyNumberFormat="1" applyFont="1" applyFill="1" applyBorder="1"/>
    <xf numFmtId="1" fontId="9" fillId="9" borderId="1038" xfId="0" applyNumberFormat="1" applyFont="1" applyFill="1" applyBorder="1"/>
    <xf numFmtId="1" fontId="9" fillId="0" borderId="1050" xfId="0" applyNumberFormat="1" applyFont="1" applyBorder="1" applyAlignment="1">
      <alignment horizontal="left" vertical="center" wrapText="1"/>
    </xf>
    <xf numFmtId="1" fontId="9" fillId="7" borderId="1041" xfId="0" applyNumberFormat="1" applyFont="1" applyFill="1" applyBorder="1" applyProtection="1">
      <protection locked="0"/>
    </xf>
    <xf numFmtId="1" fontId="9" fillId="9" borderId="1041" xfId="0" applyNumberFormat="1" applyFont="1" applyFill="1" applyBorder="1"/>
    <xf numFmtId="1" fontId="9" fillId="0" borderId="1044" xfId="0" applyNumberFormat="1" applyFont="1" applyBorder="1" applyAlignment="1">
      <alignment horizontal="center" vertical="center"/>
    </xf>
    <xf numFmtId="1" fontId="21" fillId="0" borderId="1040" xfId="0" applyNumberFormat="1" applyFont="1" applyBorder="1" applyAlignment="1">
      <alignment horizontal="center" vertical="center" wrapText="1"/>
    </xf>
    <xf numFmtId="1" fontId="21" fillId="0" borderId="1044" xfId="0" applyNumberFormat="1" applyFont="1" applyBorder="1" applyAlignment="1">
      <alignment horizontal="center" vertical="center" wrapText="1"/>
    </xf>
    <xf numFmtId="1" fontId="21" fillId="0" borderId="1038" xfId="0" applyNumberFormat="1" applyFont="1" applyBorder="1" applyAlignment="1">
      <alignment horizontal="center" vertical="center" wrapText="1"/>
    </xf>
    <xf numFmtId="1" fontId="9" fillId="8" borderId="1042" xfId="0" applyNumberFormat="1" applyFont="1" applyFill="1" applyBorder="1"/>
    <xf numFmtId="1" fontId="9" fillId="8" borderId="1054" xfId="0" applyNumberFormat="1" applyFont="1" applyFill="1" applyBorder="1"/>
    <xf numFmtId="1" fontId="9" fillId="8" borderId="1055" xfId="0" applyNumberFormat="1" applyFont="1" applyFill="1" applyBorder="1"/>
    <xf numFmtId="1" fontId="9" fillId="8" borderId="1056" xfId="0" applyNumberFormat="1" applyFont="1" applyFill="1" applyBorder="1"/>
    <xf numFmtId="1" fontId="9" fillId="8" borderId="1041" xfId="0" applyNumberFormat="1" applyFont="1" applyFill="1" applyBorder="1"/>
    <xf numFmtId="1" fontId="9" fillId="0" borderId="1044" xfId="0" applyNumberFormat="1" applyFont="1" applyBorder="1" applyAlignment="1">
      <alignment wrapText="1"/>
    </xf>
    <xf numFmtId="1" fontId="9" fillId="7" borderId="1040" xfId="0" applyNumberFormat="1" applyFont="1" applyFill="1" applyBorder="1" applyProtection="1">
      <protection locked="0"/>
    </xf>
    <xf numFmtId="1" fontId="9" fillId="7" borderId="1044" xfId="0" applyNumberFormat="1" applyFont="1" applyFill="1" applyBorder="1" applyProtection="1">
      <protection locked="0"/>
    </xf>
    <xf numFmtId="1" fontId="9" fillId="7" borderId="1057" xfId="0" applyNumberFormat="1" applyFont="1" applyFill="1" applyBorder="1" applyProtection="1">
      <protection locked="0"/>
    </xf>
    <xf numFmtId="1" fontId="9" fillId="9" borderId="1050" xfId="0" applyNumberFormat="1" applyFont="1" applyFill="1" applyBorder="1"/>
    <xf numFmtId="1" fontId="9" fillId="0" borderId="1038" xfId="0" applyNumberFormat="1" applyFont="1" applyBorder="1" applyAlignment="1">
      <alignment horizontal="center" vertical="center"/>
    </xf>
    <xf numFmtId="1" fontId="9" fillId="0" borderId="1057" xfId="0" applyNumberFormat="1" applyFont="1" applyBorder="1" applyAlignment="1" applyProtection="1">
      <alignment horizontal="center" vertical="center" wrapText="1"/>
      <protection hidden="1"/>
    </xf>
    <xf numFmtId="1" fontId="9" fillId="0" borderId="1058" xfId="0" applyNumberFormat="1" applyFont="1" applyBorder="1" applyAlignment="1" applyProtection="1">
      <alignment horizontal="center" vertical="center" wrapText="1"/>
      <protection hidden="1"/>
    </xf>
    <xf numFmtId="1" fontId="9" fillId="0" borderId="1057" xfId="0" applyNumberFormat="1" applyFont="1" applyBorder="1" applyAlignment="1" applyProtection="1">
      <alignment horizontal="center" vertical="center"/>
      <protection hidden="1"/>
    </xf>
    <xf numFmtId="1" fontId="9" fillId="0" borderId="1041" xfId="0" applyNumberFormat="1" applyFont="1" applyBorder="1" applyAlignment="1" applyProtection="1">
      <alignment horizontal="center" vertical="center"/>
      <protection hidden="1"/>
    </xf>
    <xf numFmtId="1" fontId="9" fillId="0" borderId="1046" xfId="0" applyNumberFormat="1" applyFont="1" applyBorder="1" applyAlignment="1" applyProtection="1">
      <alignment horizontal="center" vertical="center"/>
      <protection hidden="1"/>
    </xf>
    <xf numFmtId="1" fontId="9" fillId="0" borderId="1036" xfId="0" applyNumberFormat="1" applyFont="1" applyBorder="1" applyAlignment="1" applyProtection="1">
      <alignment horizontal="center" vertical="center"/>
      <protection hidden="1"/>
    </xf>
    <xf numFmtId="1" fontId="9" fillId="0" borderId="1046" xfId="0" applyNumberFormat="1" applyFont="1" applyBorder="1" applyAlignment="1" applyProtection="1">
      <alignment horizontal="left" vertical="center" wrapText="1"/>
      <protection hidden="1"/>
    </xf>
    <xf numFmtId="1" fontId="9" fillId="0" borderId="1057" xfId="0" applyNumberFormat="1" applyFont="1" applyBorder="1" applyAlignment="1">
      <alignment horizontal="right" wrapText="1"/>
    </xf>
    <xf numFmtId="1" fontId="9" fillId="0" borderId="1058" xfId="0" applyNumberFormat="1" applyFont="1" applyBorder="1" applyAlignment="1">
      <alignment horizontal="right" wrapText="1"/>
    </xf>
    <xf numFmtId="1" fontId="9" fillId="0" borderId="1060" xfId="0" applyNumberFormat="1" applyFont="1" applyBorder="1" applyAlignment="1">
      <alignment horizontal="center" vertical="center" wrapText="1"/>
    </xf>
    <xf numFmtId="1" fontId="13" fillId="0" borderId="1036" xfId="0" applyNumberFormat="1" applyFont="1" applyBorder="1" applyAlignment="1">
      <alignment horizontal="center" vertical="center" wrapText="1"/>
    </xf>
    <xf numFmtId="1" fontId="9" fillId="0" borderId="1045" xfId="0" applyNumberFormat="1" applyFont="1" applyBorder="1" applyAlignment="1">
      <alignment wrapText="1"/>
    </xf>
    <xf numFmtId="1" fontId="9" fillId="0" borderId="1060" xfId="0" applyNumberFormat="1" applyFont="1" applyBorder="1" applyAlignment="1">
      <alignment wrapText="1"/>
    </xf>
    <xf numFmtId="1" fontId="9" fillId="0" borderId="1039" xfId="0" applyNumberFormat="1" applyFont="1" applyBorder="1" applyAlignment="1">
      <alignment wrapText="1"/>
    </xf>
    <xf numFmtId="1" fontId="9" fillId="0" borderId="1035" xfId="0" applyNumberFormat="1" applyFont="1" applyBorder="1" applyAlignment="1">
      <alignment wrapText="1"/>
    </xf>
    <xf numFmtId="1" fontId="9" fillId="0" borderId="1058" xfId="0" applyNumberFormat="1" applyFont="1" applyBorder="1" applyAlignment="1">
      <alignment horizontal="center" vertical="center" wrapText="1"/>
    </xf>
    <xf numFmtId="1" fontId="9" fillId="0" borderId="1061" xfId="0" applyNumberFormat="1" applyFont="1" applyBorder="1" applyAlignment="1">
      <alignment horizontal="center" vertical="center"/>
    </xf>
    <xf numFmtId="1" fontId="9" fillId="8" borderId="1063" xfId="0" applyNumberFormat="1" applyFont="1" applyFill="1" applyBorder="1" applyProtection="1">
      <protection locked="0"/>
    </xf>
    <xf numFmtId="1" fontId="9" fillId="0" borderId="1064" xfId="0" applyNumberFormat="1" applyFont="1" applyBorder="1"/>
    <xf numFmtId="1" fontId="9" fillId="0" borderId="1065" xfId="0" applyNumberFormat="1" applyFont="1" applyBorder="1"/>
    <xf numFmtId="1" fontId="9" fillId="0" borderId="1066" xfId="0" applyNumberFormat="1" applyFont="1" applyBorder="1"/>
    <xf numFmtId="1" fontId="9" fillId="7" borderId="1056" xfId="0" applyNumberFormat="1" applyFont="1" applyFill="1" applyBorder="1" applyProtection="1">
      <protection locked="0"/>
    </xf>
    <xf numFmtId="1" fontId="9" fillId="7" borderId="1054" xfId="0" applyNumberFormat="1" applyFont="1" applyFill="1" applyBorder="1" applyProtection="1">
      <protection locked="0"/>
    </xf>
    <xf numFmtId="1" fontId="9" fillId="7" borderId="1046" xfId="0" applyNumberFormat="1" applyFont="1" applyFill="1" applyBorder="1" applyProtection="1">
      <protection locked="0"/>
    </xf>
    <xf numFmtId="1" fontId="13" fillId="0" borderId="1044" xfId="0" applyNumberFormat="1" applyFont="1" applyBorder="1" applyAlignment="1">
      <alignment horizontal="center" vertical="center" wrapText="1"/>
    </xf>
    <xf numFmtId="1" fontId="9" fillId="0" borderId="1057" xfId="0" applyNumberFormat="1" applyFont="1" applyBorder="1"/>
    <xf numFmtId="1" fontId="9" fillId="0" borderId="1058" xfId="0" applyNumberFormat="1" applyFont="1" applyBorder="1"/>
    <xf numFmtId="1" fontId="9" fillId="0" borderId="1041" xfId="0" applyNumberFormat="1" applyFont="1" applyBorder="1" applyAlignment="1">
      <alignment wrapText="1"/>
    </xf>
    <xf numFmtId="1" fontId="9" fillId="7" borderId="1067" xfId="0" applyNumberFormat="1" applyFont="1" applyFill="1" applyBorder="1" applyProtection="1">
      <protection locked="0"/>
    </xf>
    <xf numFmtId="1" fontId="9" fillId="7" borderId="1041" xfId="0" applyNumberFormat="1" applyFont="1" applyFill="1" applyBorder="1" applyAlignment="1" applyProtection="1">
      <alignment horizontal="center"/>
      <protection locked="0"/>
    </xf>
    <xf numFmtId="1" fontId="12" fillId="0" borderId="1068" xfId="0" applyNumberFormat="1" applyFont="1" applyBorder="1"/>
    <xf numFmtId="1" fontId="4" fillId="0" borderId="1069" xfId="0" applyNumberFormat="1" applyFont="1" applyBorder="1"/>
    <xf numFmtId="1" fontId="4" fillId="3" borderId="1069" xfId="0" applyNumberFormat="1" applyFont="1" applyFill="1" applyBorder="1"/>
    <xf numFmtId="1" fontId="9" fillId="0" borderId="51" xfId="0" applyNumberFormat="1" applyFont="1" applyBorder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48" xfId="0" applyNumberFormat="1" applyFont="1" applyBorder="1" applyAlignment="1">
      <alignment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0" borderId="24" xfId="0" applyNumberFormat="1" applyFont="1" applyBorder="1" applyAlignment="1">
      <alignment horizontal="left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7" borderId="1070" xfId="0" applyNumberFormat="1" applyFont="1" applyFill="1" applyBorder="1" applyProtection="1">
      <protection locked="0"/>
    </xf>
    <xf numFmtId="1" fontId="9" fillId="3" borderId="1072" xfId="1" applyNumberFormat="1" applyFont="1" applyFill="1" applyBorder="1"/>
    <xf numFmtId="1" fontId="9" fillId="0" borderId="1073" xfId="0" applyNumberFormat="1" applyFont="1" applyBorder="1" applyAlignment="1">
      <alignment horizontal="center" vertical="center" wrapText="1"/>
    </xf>
    <xf numFmtId="1" fontId="9" fillId="0" borderId="1074" xfId="0" applyNumberFormat="1" applyFont="1" applyBorder="1" applyAlignment="1">
      <alignment horizontal="left"/>
    </xf>
    <xf numFmtId="1" fontId="9" fillId="7" borderId="1074" xfId="0" applyNumberFormat="1" applyFont="1" applyFill="1" applyBorder="1" applyProtection="1">
      <protection locked="0"/>
    </xf>
    <xf numFmtId="1" fontId="9" fillId="0" borderId="1074" xfId="0" applyNumberFormat="1" applyFont="1" applyBorder="1"/>
    <xf numFmtId="1" fontId="9" fillId="9" borderId="1074" xfId="0" applyNumberFormat="1" applyFont="1" applyFill="1" applyBorder="1"/>
    <xf numFmtId="1" fontId="9" fillId="0" borderId="1074" xfId="0" applyNumberFormat="1" applyFont="1" applyBorder="1" applyAlignment="1">
      <alignment vertical="center" wrapText="1"/>
    </xf>
    <xf numFmtId="1" fontId="13" fillId="0" borderId="1075" xfId="0" applyNumberFormat="1" applyFont="1" applyBorder="1" applyAlignment="1">
      <alignment horizontal="left" vertical="center" wrapText="1"/>
    </xf>
    <xf numFmtId="1" fontId="9" fillId="0" borderId="1075" xfId="0" applyNumberFormat="1" applyFont="1" applyBorder="1" applyAlignment="1">
      <alignment horizontal="left" vertical="center" wrapText="1"/>
    </xf>
    <xf numFmtId="1" fontId="13" fillId="0" borderId="1074" xfId="0" applyNumberFormat="1" applyFont="1" applyBorder="1"/>
    <xf numFmtId="1" fontId="9" fillId="5" borderId="1076" xfId="0" applyNumberFormat="1" applyFont="1" applyFill="1" applyBorder="1"/>
    <xf numFmtId="1" fontId="9" fillId="5" borderId="1077" xfId="0" applyNumberFormat="1" applyFont="1" applyFill="1" applyBorder="1"/>
    <xf numFmtId="1" fontId="9" fillId="0" borderId="1082" xfId="0" applyNumberFormat="1" applyFont="1" applyBorder="1" applyAlignment="1">
      <alignment horizontal="center" vertical="center" wrapText="1"/>
    </xf>
    <xf numFmtId="1" fontId="9" fillId="7" borderId="1085" xfId="0" applyNumberFormat="1" applyFont="1" applyFill="1" applyBorder="1" applyProtection="1">
      <protection locked="0"/>
    </xf>
    <xf numFmtId="1" fontId="9" fillId="7" borderId="1084" xfId="0" applyNumberFormat="1" applyFont="1" applyFill="1" applyBorder="1" applyProtection="1">
      <protection locked="0"/>
    </xf>
    <xf numFmtId="1" fontId="9" fillId="0" borderId="1086" xfId="0" applyNumberFormat="1" applyFont="1" applyBorder="1" applyAlignment="1">
      <alignment horizontal="center" vertical="center" wrapText="1"/>
    </xf>
    <xf numFmtId="1" fontId="9" fillId="0" borderId="1091" xfId="0" applyNumberFormat="1" applyFont="1" applyBorder="1" applyAlignment="1">
      <alignment horizontal="center" vertical="center" wrapText="1"/>
    </xf>
    <xf numFmtId="1" fontId="9" fillId="0" borderId="1081" xfId="0" applyNumberFormat="1" applyFont="1" applyBorder="1" applyAlignment="1">
      <alignment horizontal="center" vertical="center" wrapText="1"/>
    </xf>
    <xf numFmtId="1" fontId="9" fillId="0" borderId="1074" xfId="0" applyNumberFormat="1" applyFont="1" applyBorder="1" applyAlignment="1">
      <alignment horizontal="left" vertical="center" wrapText="1"/>
    </xf>
    <xf numFmtId="1" fontId="9" fillId="0" borderId="1074" xfId="0" applyNumberFormat="1" applyFont="1" applyBorder="1" applyAlignment="1">
      <alignment horizontal="right" wrapText="1"/>
    </xf>
    <xf numFmtId="1" fontId="9" fillId="7" borderId="1075" xfId="0" applyNumberFormat="1" applyFont="1" applyFill="1" applyBorder="1" applyProtection="1">
      <protection locked="0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24" xfId="0" applyNumberFormat="1" applyFont="1" applyBorder="1" applyAlignment="1">
      <alignment horizontal="left"/>
    </xf>
    <xf numFmtId="1" fontId="9" fillId="0" borderId="29" xfId="0" applyNumberFormat="1" applyFont="1" applyBorder="1" applyAlignment="1">
      <alignment wrapText="1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9" fillId="0" borderId="33" xfId="0" applyNumberFormat="1" applyFont="1" applyBorder="1" applyAlignment="1">
      <alignment wrapText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22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51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/>
    </xf>
    <xf numFmtId="1" fontId="9" fillId="0" borderId="1074" xfId="0" applyNumberFormat="1" applyFont="1" applyBorder="1" applyAlignment="1">
      <alignment horizontal="left" vertical="center" wrapText="1"/>
    </xf>
    <xf numFmtId="1" fontId="4" fillId="3" borderId="1077" xfId="0" applyNumberFormat="1" applyFont="1" applyFill="1" applyBorder="1"/>
    <xf numFmtId="1" fontId="7" fillId="3" borderId="1077" xfId="0" applyNumberFormat="1" applyFont="1" applyFill="1" applyBorder="1"/>
    <xf numFmtId="1" fontId="7" fillId="0" borderId="1077" xfId="0" applyNumberFormat="1" applyFont="1" applyBorder="1"/>
    <xf numFmtId="1" fontId="9" fillId="0" borderId="1091" xfId="0" applyNumberFormat="1" applyFont="1" applyBorder="1" applyAlignment="1">
      <alignment horizontal="center" vertical="center"/>
    </xf>
    <xf numFmtId="1" fontId="9" fillId="0" borderId="1092" xfId="0" applyNumberFormat="1" applyFont="1" applyBorder="1" applyAlignment="1">
      <alignment horizontal="center" vertical="center"/>
    </xf>
    <xf numFmtId="1" fontId="9" fillId="3" borderId="1077" xfId="0" applyNumberFormat="1" applyFont="1" applyFill="1" applyBorder="1"/>
    <xf numFmtId="1" fontId="9" fillId="0" borderId="1077" xfId="0" applyNumberFormat="1" applyFont="1" applyBorder="1"/>
    <xf numFmtId="1" fontId="9" fillId="0" borderId="1074" xfId="0" applyNumberFormat="1" applyFont="1" applyBorder="1" applyAlignment="1">
      <alignment horizontal="left"/>
    </xf>
    <xf numFmtId="1" fontId="9" fillId="3" borderId="1074" xfId="0" applyNumberFormat="1" applyFont="1" applyFill="1" applyBorder="1"/>
    <xf numFmtId="1" fontId="9" fillId="3" borderId="1089" xfId="0" applyNumberFormat="1" applyFont="1" applyFill="1" applyBorder="1"/>
    <xf numFmtId="1" fontId="9" fillId="7" borderId="1082" xfId="0" applyNumberFormat="1" applyFont="1" applyFill="1" applyBorder="1" applyProtection="1">
      <protection locked="0"/>
    </xf>
    <xf numFmtId="1" fontId="9" fillId="7" borderId="1091" xfId="0" applyNumberFormat="1" applyFont="1" applyFill="1" applyBorder="1" applyProtection="1">
      <protection locked="0"/>
    </xf>
    <xf numFmtId="1" fontId="9" fillId="7" borderId="1092" xfId="0" applyNumberFormat="1" applyFont="1" applyFill="1" applyBorder="1" applyProtection="1">
      <protection locked="0"/>
    </xf>
    <xf numFmtId="1" fontId="9" fillId="7" borderId="1081" xfId="0" applyNumberFormat="1" applyFont="1" applyFill="1" applyBorder="1" applyProtection="1">
      <protection locked="0"/>
    </xf>
    <xf numFmtId="1" fontId="9" fillId="7" borderId="1083" xfId="0" applyNumberFormat="1" applyFont="1" applyFill="1" applyBorder="1" applyProtection="1">
      <protection locked="0"/>
    </xf>
    <xf numFmtId="1" fontId="9" fillId="7" borderId="1089" xfId="0" applyNumberFormat="1" applyFont="1" applyFill="1" applyBorder="1" applyProtection="1">
      <protection locked="0"/>
    </xf>
    <xf numFmtId="1" fontId="7" fillId="3" borderId="1094" xfId="0" applyNumberFormat="1" applyFont="1" applyFill="1" applyBorder="1"/>
    <xf numFmtId="1" fontId="4" fillId="3" borderId="1076" xfId="0" applyNumberFormat="1" applyFont="1" applyFill="1" applyBorder="1"/>
    <xf numFmtId="1" fontId="13" fillId="0" borderId="1081" xfId="0" applyNumberFormat="1" applyFont="1" applyBorder="1" applyAlignment="1">
      <alignment horizontal="center" vertical="center" wrapText="1"/>
    </xf>
    <xf numFmtId="1" fontId="9" fillId="3" borderId="1094" xfId="0" applyNumberFormat="1" applyFont="1" applyFill="1" applyBorder="1"/>
    <xf numFmtId="1" fontId="9" fillId="0" borderId="1089" xfId="0" applyNumberFormat="1" applyFont="1" applyBorder="1"/>
    <xf numFmtId="1" fontId="9" fillId="0" borderId="1082" xfId="0" applyNumberFormat="1" applyFont="1" applyBorder="1"/>
    <xf numFmtId="1" fontId="9" fillId="0" borderId="1091" xfId="0" applyNumberFormat="1" applyFont="1" applyBorder="1"/>
    <xf numFmtId="1" fontId="9" fillId="0" borderId="1092" xfId="0" applyNumberFormat="1" applyFont="1" applyBorder="1"/>
    <xf numFmtId="1" fontId="9" fillId="0" borderId="1081" xfId="0" applyNumberFormat="1" applyFont="1" applyBorder="1"/>
    <xf numFmtId="1" fontId="14" fillId="0" borderId="1095" xfId="0" applyNumberFormat="1" applyFont="1" applyBorder="1"/>
    <xf numFmtId="1" fontId="14" fillId="0" borderId="1071" xfId="0" applyNumberFormat="1" applyFont="1" applyBorder="1"/>
    <xf numFmtId="1" fontId="14" fillId="0" borderId="1096" xfId="0" applyNumberFormat="1" applyFont="1" applyBorder="1"/>
    <xf numFmtId="1" fontId="10" fillId="0" borderId="1096" xfId="0" applyNumberFormat="1" applyFont="1" applyBorder="1"/>
    <xf numFmtId="1" fontId="9" fillId="0" borderId="1098" xfId="0" applyNumberFormat="1" applyFont="1" applyFill="1" applyBorder="1" applyAlignment="1" applyProtection="1">
      <alignment horizontal="left" wrapText="1"/>
      <protection hidden="1"/>
    </xf>
    <xf numFmtId="1" fontId="9" fillId="0" borderId="1098" xfId="0" applyNumberFormat="1" applyFont="1" applyBorder="1"/>
    <xf numFmtId="1" fontId="9" fillId="0" borderId="1084" xfId="0" applyNumberFormat="1" applyFont="1" applyFill="1" applyBorder="1" applyAlignment="1" applyProtection="1">
      <alignment horizontal="left" wrapText="1"/>
      <protection hidden="1"/>
    </xf>
    <xf numFmtId="1" fontId="9" fillId="7" borderId="1099" xfId="0" applyNumberFormat="1" applyFont="1" applyFill="1" applyBorder="1" applyProtection="1">
      <protection locked="0"/>
    </xf>
    <xf numFmtId="1" fontId="9" fillId="3" borderId="1100" xfId="0" applyNumberFormat="1" applyFont="1" applyFill="1" applyBorder="1"/>
    <xf numFmtId="1" fontId="9" fillId="0" borderId="1100" xfId="0" applyNumberFormat="1" applyFont="1" applyBorder="1"/>
    <xf numFmtId="1" fontId="7" fillId="3" borderId="1100" xfId="0" applyNumberFormat="1" applyFont="1" applyFill="1" applyBorder="1"/>
    <xf numFmtId="1" fontId="7" fillId="3" borderId="1105" xfId="0" applyNumberFormat="1" applyFont="1" applyFill="1" applyBorder="1"/>
    <xf numFmtId="1" fontId="9" fillId="0" borderId="1101" xfId="0" applyNumberFormat="1" applyFont="1" applyBorder="1" applyAlignment="1">
      <alignment horizontal="center" vertical="center" wrapText="1"/>
    </xf>
    <xf numFmtId="1" fontId="9" fillId="0" borderId="1106" xfId="0" applyNumberFormat="1" applyFont="1" applyBorder="1" applyAlignment="1">
      <alignment horizontal="center" vertical="center" wrapText="1"/>
    </xf>
    <xf numFmtId="1" fontId="4" fillId="3" borderId="1100" xfId="0" applyNumberFormat="1" applyFont="1" applyFill="1" applyBorder="1"/>
    <xf numFmtId="1" fontId="9" fillId="0" borderId="1101" xfId="0" applyNumberFormat="1" applyFont="1" applyBorder="1" applyAlignment="1">
      <alignment horizontal="left"/>
    </xf>
    <xf numFmtId="1" fontId="9" fillId="7" borderId="1106" xfId="0" applyNumberFormat="1" applyFont="1" applyFill="1" applyBorder="1" applyProtection="1">
      <protection locked="0"/>
    </xf>
    <xf numFmtId="1" fontId="9" fillId="0" borderId="1107" xfId="0" applyNumberFormat="1" applyFont="1" applyBorder="1" applyAlignment="1">
      <alignment horizontal="center" vertical="center" wrapText="1"/>
    </xf>
    <xf numFmtId="1" fontId="9" fillId="0" borderId="1108" xfId="0" applyNumberFormat="1" applyFont="1" applyBorder="1" applyAlignment="1">
      <alignment horizontal="center" vertical="center" wrapText="1"/>
    </xf>
    <xf numFmtId="1" fontId="9" fillId="3" borderId="1100" xfId="0" applyNumberFormat="1" applyFont="1" applyFill="1" applyBorder="1" applyAlignment="1">
      <alignment wrapText="1"/>
    </xf>
    <xf numFmtId="1" fontId="9" fillId="0" borderId="1100" xfId="0" applyNumberFormat="1" applyFont="1" applyBorder="1" applyAlignment="1">
      <alignment wrapText="1"/>
    </xf>
    <xf numFmtId="1" fontId="9" fillId="0" borderId="1106" xfId="0" applyNumberFormat="1" applyFont="1" applyBorder="1"/>
    <xf numFmtId="1" fontId="9" fillId="7" borderId="1107" xfId="0" applyNumberFormat="1" applyFont="1" applyFill="1" applyBorder="1" applyProtection="1">
      <protection locked="0"/>
    </xf>
    <xf numFmtId="1" fontId="9" fillId="7" borderId="1102" xfId="0" applyNumberFormat="1" applyFont="1" applyFill="1" applyBorder="1" applyProtection="1">
      <protection locked="0"/>
    </xf>
    <xf numFmtId="1" fontId="9" fillId="3" borderId="1104" xfId="0" applyNumberFormat="1" applyFont="1" applyFill="1" applyBorder="1" applyAlignment="1">
      <alignment vertical="center"/>
    </xf>
    <xf numFmtId="1" fontId="9" fillId="3" borderId="1102" xfId="0" applyNumberFormat="1" applyFont="1" applyFill="1" applyBorder="1" applyAlignment="1">
      <alignment vertical="center"/>
    </xf>
    <xf numFmtId="1" fontId="9" fillId="0" borderId="1118" xfId="0" applyNumberFormat="1" applyFont="1" applyBorder="1" applyAlignment="1">
      <alignment horizontal="center" vertical="center" wrapText="1"/>
    </xf>
    <xf numFmtId="1" fontId="9" fillId="0" borderId="1119" xfId="0" applyNumberFormat="1" applyFont="1" applyBorder="1" applyAlignment="1">
      <alignment horizontal="center" vertical="center" wrapText="1"/>
    </xf>
    <xf numFmtId="1" fontId="9" fillId="0" borderId="1114" xfId="0" applyNumberFormat="1" applyFont="1" applyBorder="1" applyAlignment="1">
      <alignment horizontal="center" vertical="center" wrapText="1"/>
    </xf>
    <xf numFmtId="1" fontId="9" fillId="0" borderId="1115" xfId="0" applyNumberFormat="1" applyFont="1" applyBorder="1" applyAlignment="1">
      <alignment horizontal="center" vertical="center" wrapText="1"/>
    </xf>
    <xf numFmtId="1" fontId="13" fillId="0" borderId="1120" xfId="0" applyNumberFormat="1" applyFont="1" applyBorder="1" applyAlignment="1">
      <alignment horizontal="center" vertical="center" wrapText="1"/>
    </xf>
    <xf numFmtId="1" fontId="13" fillId="0" borderId="1115" xfId="0" applyNumberFormat="1" applyFont="1" applyBorder="1" applyAlignment="1">
      <alignment horizontal="center" vertical="center" wrapText="1"/>
    </xf>
    <xf numFmtId="1" fontId="9" fillId="0" borderId="1113" xfId="0" applyNumberFormat="1" applyFont="1" applyBorder="1" applyAlignment="1">
      <alignment horizontal="center" vertical="center" wrapText="1"/>
    </xf>
    <xf numFmtId="1" fontId="9" fillId="0" borderId="1099" xfId="0" applyNumberFormat="1" applyFont="1" applyBorder="1"/>
    <xf numFmtId="1" fontId="9" fillId="7" borderId="1122" xfId="0" applyNumberFormat="1" applyFont="1" applyFill="1" applyBorder="1" applyProtection="1">
      <protection locked="0"/>
    </xf>
    <xf numFmtId="1" fontId="11" fillId="7" borderId="1122" xfId="0" applyNumberFormat="1" applyFont="1" applyFill="1" applyBorder="1" applyProtection="1">
      <protection locked="0"/>
    </xf>
    <xf numFmtId="1" fontId="9" fillId="7" borderId="1123" xfId="0" applyNumberFormat="1" applyFont="1" applyFill="1" applyBorder="1" applyProtection="1">
      <protection locked="0"/>
    </xf>
    <xf numFmtId="1" fontId="9" fillId="7" borderId="1121" xfId="0" applyNumberFormat="1" applyFont="1" applyFill="1" applyBorder="1" applyProtection="1">
      <protection locked="0"/>
    </xf>
    <xf numFmtId="1" fontId="9" fillId="7" borderId="1098" xfId="0" applyNumberFormat="1" applyFont="1" applyFill="1" applyBorder="1" applyProtection="1">
      <protection locked="0"/>
    </xf>
    <xf numFmtId="1" fontId="13" fillId="0" borderId="1127" xfId="0" applyNumberFormat="1" applyFont="1" applyBorder="1" applyAlignment="1">
      <alignment horizontal="center" vertical="center" wrapText="1"/>
    </xf>
    <xf numFmtId="1" fontId="13" fillId="0" borderId="1118" xfId="0" applyNumberFormat="1" applyFont="1" applyBorder="1" applyAlignment="1">
      <alignment horizontal="center" vertical="center" wrapText="1"/>
    </xf>
    <xf numFmtId="1" fontId="13" fillId="0" borderId="1119" xfId="0" applyNumberFormat="1" applyFont="1" applyBorder="1" applyAlignment="1">
      <alignment horizontal="center" vertical="center" wrapText="1"/>
    </xf>
    <xf numFmtId="1" fontId="13" fillId="0" borderId="1114" xfId="0" applyNumberFormat="1" applyFont="1" applyBorder="1" applyAlignment="1">
      <alignment horizontal="center" vertical="center" wrapText="1"/>
    </xf>
    <xf numFmtId="1" fontId="13" fillId="0" borderId="1128" xfId="0" applyNumberFormat="1" applyFont="1" applyBorder="1" applyAlignment="1">
      <alignment horizontal="center" vertical="center" wrapText="1"/>
    </xf>
    <xf numFmtId="1" fontId="13" fillId="0" borderId="1113" xfId="0" applyNumberFormat="1" applyFont="1" applyBorder="1" applyAlignment="1">
      <alignment horizontal="center" vertical="center" wrapText="1"/>
    </xf>
    <xf numFmtId="1" fontId="13" fillId="0" borderId="1099" xfId="0" applyNumberFormat="1" applyFont="1" applyBorder="1"/>
    <xf numFmtId="1" fontId="13" fillId="7" borderId="1099" xfId="0" applyNumberFormat="1" applyFont="1" applyFill="1" applyBorder="1" applyProtection="1">
      <protection locked="0"/>
    </xf>
    <xf numFmtId="1" fontId="13" fillId="7" borderId="1122" xfId="0" applyNumberFormat="1" applyFont="1" applyFill="1" applyBorder="1" applyProtection="1">
      <protection locked="0"/>
    </xf>
    <xf numFmtId="1" fontId="13" fillId="7" borderId="1123" xfId="0" applyNumberFormat="1" applyFont="1" applyFill="1" applyBorder="1" applyProtection="1">
      <protection locked="0"/>
    </xf>
    <xf numFmtId="1" fontId="13" fillId="7" borderId="1121" xfId="0" applyNumberFormat="1" applyFont="1" applyFill="1" applyBorder="1" applyProtection="1">
      <protection locked="0"/>
    </xf>
    <xf numFmtId="1" fontId="13" fillId="7" borderId="1098" xfId="0" applyNumberFormat="1" applyFont="1" applyFill="1" applyBorder="1" applyProtection="1">
      <protection locked="0"/>
    </xf>
    <xf numFmtId="1" fontId="9" fillId="0" borderId="1071" xfId="0" applyNumberFormat="1" applyFont="1" applyBorder="1" applyAlignment="1" applyProtection="1">
      <alignment wrapText="1"/>
      <protection locked="0"/>
    </xf>
    <xf numFmtId="1" fontId="9" fillId="0" borderId="1071" xfId="0" applyNumberFormat="1" applyFont="1" applyBorder="1" applyAlignment="1">
      <alignment wrapText="1"/>
    </xf>
    <xf numFmtId="1" fontId="9" fillId="3" borderId="1071" xfId="0" applyNumberFormat="1" applyFont="1" applyFill="1" applyBorder="1" applyAlignment="1">
      <alignment wrapText="1"/>
    </xf>
    <xf numFmtId="1" fontId="9" fillId="0" borderId="1086" xfId="0" applyNumberFormat="1" applyFont="1" applyBorder="1" applyAlignment="1">
      <alignment horizontal="center" vertical="center"/>
    </xf>
    <xf numFmtId="1" fontId="9" fillId="3" borderId="1082" xfId="1" applyNumberFormat="1" applyFont="1" applyFill="1" applyBorder="1"/>
    <xf numFmtId="1" fontId="9" fillId="3" borderId="1091" xfId="1" applyNumberFormat="1" applyFont="1" applyFill="1" applyBorder="1"/>
    <xf numFmtId="1" fontId="4" fillId="5" borderId="1076" xfId="0" applyNumberFormat="1" applyFont="1" applyFill="1" applyBorder="1"/>
    <xf numFmtId="1" fontId="9" fillId="5" borderId="1071" xfId="0" applyNumberFormat="1" applyFont="1" applyFill="1" applyBorder="1"/>
    <xf numFmtId="1" fontId="9" fillId="0" borderId="1129" xfId="0" applyNumberFormat="1" applyFont="1" applyBorder="1"/>
    <xf numFmtId="1" fontId="9" fillId="0" borderId="1130" xfId="0" applyNumberFormat="1" applyFont="1" applyBorder="1"/>
    <xf numFmtId="1" fontId="9" fillId="5" borderId="1131" xfId="0" applyNumberFormat="1" applyFont="1" applyFill="1" applyBorder="1"/>
    <xf numFmtId="1" fontId="4" fillId="5" borderId="1132" xfId="0" applyNumberFormat="1" applyFont="1" applyFill="1" applyBorder="1"/>
    <xf numFmtId="1" fontId="9" fillId="0" borderId="1134" xfId="0" applyNumberFormat="1" applyFont="1" applyBorder="1"/>
    <xf numFmtId="1" fontId="9" fillId="7" borderId="1134" xfId="0" applyNumberFormat="1" applyFont="1" applyFill="1" applyBorder="1" applyProtection="1">
      <protection locked="0"/>
    </xf>
    <xf numFmtId="1" fontId="9" fillId="0" borderId="1135" xfId="0" applyNumberFormat="1" applyFont="1" applyBorder="1"/>
    <xf numFmtId="1" fontId="9" fillId="5" borderId="1136" xfId="0" applyNumberFormat="1" applyFont="1" applyFill="1" applyBorder="1"/>
    <xf numFmtId="1" fontId="9" fillId="5" borderId="1130" xfId="0" applyNumberFormat="1" applyFont="1" applyFill="1" applyBorder="1"/>
    <xf numFmtId="1" fontId="7" fillId="5" borderId="1131" xfId="0" applyNumberFormat="1" applyFont="1" applyFill="1" applyBorder="1"/>
    <xf numFmtId="1" fontId="9" fillId="0" borderId="1145" xfId="0" applyNumberFormat="1" applyFont="1" applyBorder="1" applyAlignment="1">
      <alignment horizontal="center" vertical="center" wrapText="1"/>
    </xf>
    <xf numFmtId="1" fontId="9" fillId="0" borderId="1146" xfId="0" applyNumberFormat="1" applyFont="1" applyBorder="1" applyAlignment="1">
      <alignment horizontal="center" vertical="center" wrapText="1"/>
    </xf>
    <xf numFmtId="1" fontId="9" fillId="0" borderId="1144" xfId="0" applyNumberFormat="1" applyFont="1" applyBorder="1" applyAlignment="1">
      <alignment horizontal="center" vertical="center" wrapText="1"/>
    </xf>
    <xf numFmtId="1" fontId="9" fillId="0" borderId="1147" xfId="0" applyNumberFormat="1" applyFont="1" applyBorder="1" applyAlignment="1">
      <alignment horizontal="center" vertical="center" wrapText="1"/>
    </xf>
    <xf numFmtId="1" fontId="9" fillId="0" borderId="1138" xfId="0" applyNumberFormat="1" applyFont="1" applyBorder="1" applyAlignment="1">
      <alignment horizontal="center" vertical="center" wrapText="1"/>
    </xf>
    <xf numFmtId="1" fontId="9" fillId="0" borderId="1148" xfId="0" applyNumberFormat="1" applyFont="1" applyBorder="1" applyAlignment="1">
      <alignment horizontal="center" vertical="center" wrapText="1"/>
    </xf>
    <xf numFmtId="1" fontId="9" fillId="0" borderId="1145" xfId="0" applyNumberFormat="1" applyFont="1" applyBorder="1"/>
    <xf numFmtId="1" fontId="9" fillId="0" borderId="1146" xfId="0" applyNumberFormat="1" applyFont="1" applyBorder="1"/>
    <xf numFmtId="1" fontId="9" fillId="0" borderId="1144" xfId="0" applyNumberFormat="1" applyFont="1" applyBorder="1"/>
    <xf numFmtId="1" fontId="9" fillId="7" borderId="1150" xfId="0" applyNumberFormat="1" applyFont="1" applyFill="1" applyBorder="1" applyProtection="1">
      <protection locked="0"/>
    </xf>
    <xf numFmtId="1" fontId="7" fillId="5" borderId="1077" xfId="0" applyNumberFormat="1" applyFont="1" applyFill="1" applyBorder="1"/>
    <xf numFmtId="1" fontId="7" fillId="5" borderId="1071" xfId="0" applyNumberFormat="1" applyFont="1" applyFill="1" applyBorder="1"/>
    <xf numFmtId="1" fontId="7" fillId="5" borderId="1077" xfId="0" applyNumberFormat="1" applyFont="1" applyFill="1" applyBorder="1" applyProtection="1">
      <protection locked="0"/>
    </xf>
    <xf numFmtId="1" fontId="7" fillId="5" borderId="1094" xfId="0" applyNumberFormat="1" applyFont="1" applyFill="1" applyBorder="1"/>
    <xf numFmtId="1" fontId="4" fillId="5" borderId="1077" xfId="0" applyNumberFormat="1" applyFont="1" applyFill="1" applyBorder="1"/>
    <xf numFmtId="1" fontId="9" fillId="5" borderId="1077" xfId="0" applyNumberFormat="1" applyFont="1" applyFill="1" applyBorder="1" applyProtection="1">
      <protection locked="0"/>
    </xf>
    <xf numFmtId="1" fontId="9" fillId="5" borderId="1094" xfId="0" applyNumberFormat="1" applyFont="1" applyFill="1" applyBorder="1"/>
    <xf numFmtId="1" fontId="9" fillId="5" borderId="1152" xfId="0" applyNumberFormat="1" applyFont="1" applyFill="1" applyBorder="1"/>
    <xf numFmtId="1" fontId="4" fillId="5" borderId="1152" xfId="0" applyNumberFormat="1" applyFont="1" applyFill="1" applyBorder="1"/>
    <xf numFmtId="1" fontId="9" fillId="0" borderId="1153" xfId="0" applyNumberFormat="1" applyFont="1" applyBorder="1" applyAlignment="1">
      <alignment horizontal="center" vertical="center" wrapText="1"/>
    </xf>
    <xf numFmtId="1" fontId="9" fillId="0" borderId="1156" xfId="0" applyNumberFormat="1" applyFont="1" applyBorder="1" applyAlignment="1">
      <alignment horizontal="center" vertical="center" wrapText="1"/>
    </xf>
    <xf numFmtId="1" fontId="9" fillId="0" borderId="1154" xfId="0" applyNumberFormat="1" applyFont="1" applyBorder="1" applyAlignment="1">
      <alignment horizontal="center" vertical="center" wrapText="1"/>
    </xf>
    <xf numFmtId="1" fontId="9" fillId="0" borderId="1157" xfId="0" applyNumberFormat="1" applyFont="1" applyBorder="1" applyAlignment="1">
      <alignment horizontal="center" vertical="center" wrapText="1"/>
    </xf>
    <xf numFmtId="1" fontId="4" fillId="3" borderId="1158" xfId="0" applyNumberFormat="1" applyFont="1" applyFill="1" applyBorder="1"/>
    <xf numFmtId="1" fontId="9" fillId="0" borderId="1076" xfId="0" applyNumberFormat="1" applyFont="1" applyBorder="1"/>
    <xf numFmtId="1" fontId="9" fillId="0" borderId="1160" xfId="0" applyNumberFormat="1" applyFont="1" applyBorder="1"/>
    <xf numFmtId="1" fontId="9" fillId="0" borderId="1160" xfId="0" applyNumberFormat="1" applyFont="1" applyBorder="1" applyProtection="1">
      <protection locked="0"/>
    </xf>
    <xf numFmtId="1" fontId="9" fillId="0" borderId="1153" xfId="0" applyNumberFormat="1" applyFont="1" applyBorder="1"/>
    <xf numFmtId="1" fontId="9" fillId="0" borderId="1095" xfId="0" applyNumberFormat="1" applyFont="1" applyBorder="1"/>
    <xf numFmtId="1" fontId="7" fillId="0" borderId="1076" xfId="0" applyNumberFormat="1" applyFont="1" applyBorder="1"/>
    <xf numFmtId="1" fontId="9" fillId="3" borderId="1076" xfId="0" applyNumberFormat="1" applyFont="1" applyFill="1" applyBorder="1"/>
    <xf numFmtId="1" fontId="9" fillId="5" borderId="1076" xfId="0" applyNumberFormat="1" applyFont="1" applyFill="1" applyBorder="1" applyAlignment="1">
      <alignment horizontal="center" vertical="center" wrapText="1"/>
    </xf>
    <xf numFmtId="1" fontId="9" fillId="5" borderId="1077" xfId="0" applyNumberFormat="1" applyFont="1" applyFill="1" applyBorder="1" applyAlignment="1">
      <alignment horizontal="center" vertical="center" wrapText="1"/>
    </xf>
    <xf numFmtId="1" fontId="16" fillId="5" borderId="1076" xfId="0" applyNumberFormat="1" applyFont="1" applyFill="1" applyBorder="1"/>
    <xf numFmtId="1" fontId="9" fillId="5" borderId="1071" xfId="0" applyNumberFormat="1" applyFont="1" applyFill="1" applyBorder="1" applyProtection="1">
      <protection locked="0"/>
    </xf>
    <xf numFmtId="1" fontId="9" fillId="5" borderId="1095" xfId="0" applyNumberFormat="1" applyFont="1" applyFill="1" applyBorder="1"/>
    <xf numFmtId="1" fontId="7" fillId="0" borderId="1071" xfId="0" applyNumberFormat="1" applyFont="1" applyBorder="1"/>
    <xf numFmtId="1" fontId="9" fillId="3" borderId="1071" xfId="0" applyNumberFormat="1" applyFont="1" applyFill="1" applyBorder="1"/>
    <xf numFmtId="1" fontId="9" fillId="0" borderId="1158" xfId="0" applyNumberFormat="1" applyFont="1" applyBorder="1" applyAlignment="1">
      <alignment horizontal="center" vertical="center" wrapText="1"/>
    </xf>
    <xf numFmtId="1" fontId="9" fillId="0" borderId="1161" xfId="0" applyNumberFormat="1" applyFont="1" applyBorder="1" applyAlignment="1">
      <alignment horizontal="center" vertical="center" wrapText="1"/>
    </xf>
    <xf numFmtId="1" fontId="9" fillId="5" borderId="1094" xfId="0" applyNumberFormat="1" applyFont="1" applyFill="1" applyBorder="1" applyProtection="1">
      <protection locked="0"/>
    </xf>
    <xf numFmtId="1" fontId="9" fillId="0" borderId="1134" xfId="0" applyNumberFormat="1" applyFont="1" applyBorder="1" applyAlignment="1">
      <alignment horizontal="right"/>
    </xf>
    <xf numFmtId="1" fontId="9" fillId="7" borderId="1162" xfId="0" applyNumberFormat="1" applyFont="1" applyFill="1" applyBorder="1" applyProtection="1">
      <protection locked="0"/>
    </xf>
    <xf numFmtId="1" fontId="16" fillId="5" borderId="1076" xfId="0" applyNumberFormat="1" applyFont="1" applyFill="1" applyBorder="1" applyProtection="1">
      <protection locked="0"/>
    </xf>
    <xf numFmtId="1" fontId="9" fillId="0" borderId="1145" xfId="0" applyNumberFormat="1" applyFont="1" applyBorder="1" applyAlignment="1">
      <alignment horizontal="right"/>
    </xf>
    <xf numFmtId="1" fontId="9" fillId="0" borderId="1146" xfId="0" applyNumberFormat="1" applyFont="1" applyBorder="1" applyAlignment="1">
      <alignment horizontal="right"/>
    </xf>
    <xf numFmtId="1" fontId="9" fillId="0" borderId="1153" xfId="0" applyNumberFormat="1" applyFont="1" applyBorder="1" applyAlignment="1">
      <alignment horizontal="right"/>
    </xf>
    <xf numFmtId="1" fontId="9" fillId="0" borderId="1158" xfId="0" applyNumberFormat="1" applyFont="1" applyBorder="1" applyAlignment="1">
      <alignment horizontal="right"/>
    </xf>
    <xf numFmtId="1" fontId="9" fillId="0" borderId="1161" xfId="0" applyNumberFormat="1" applyFont="1" applyBorder="1" applyAlignment="1">
      <alignment horizontal="right"/>
    </xf>
    <xf numFmtId="1" fontId="9" fillId="0" borderId="1094" xfId="0" applyNumberFormat="1" applyFont="1" applyBorder="1"/>
    <xf numFmtId="1" fontId="9" fillId="0" borderId="1163" xfId="0" applyNumberFormat="1" applyFont="1" applyBorder="1" applyAlignment="1">
      <alignment horizontal="center" vertical="center" wrapText="1"/>
    </xf>
    <xf numFmtId="1" fontId="9" fillId="0" borderId="1164" xfId="0" applyNumberFormat="1" applyFont="1" applyBorder="1" applyAlignment="1">
      <alignment horizontal="center" vertical="center" wrapText="1"/>
    </xf>
    <xf numFmtId="1" fontId="9" fillId="0" borderId="1155" xfId="0" applyNumberFormat="1" applyFont="1" applyBorder="1"/>
    <xf numFmtId="1" fontId="4" fillId="0" borderId="1077" xfId="0" applyNumberFormat="1" applyFont="1" applyBorder="1"/>
    <xf numFmtId="1" fontId="4" fillId="0" borderId="1077" xfId="0" applyNumberFormat="1" applyFont="1" applyBorder="1" applyProtection="1">
      <protection locked="0"/>
    </xf>
    <xf numFmtId="1" fontId="4" fillId="4" borderId="1077" xfId="0" applyNumberFormat="1" applyFont="1" applyFill="1" applyBorder="1" applyProtection="1">
      <protection locked="0"/>
    </xf>
    <xf numFmtId="1" fontId="4" fillId="6" borderId="1077" xfId="0" applyNumberFormat="1" applyFont="1" applyFill="1" applyBorder="1" applyProtection="1">
      <protection locked="0"/>
    </xf>
    <xf numFmtId="1" fontId="9" fillId="5" borderId="1096" xfId="0" applyNumberFormat="1" applyFont="1" applyFill="1" applyBorder="1"/>
    <xf numFmtId="1" fontId="9" fillId="0" borderId="1096" xfId="0" applyNumberFormat="1" applyFont="1" applyBorder="1"/>
    <xf numFmtId="1" fontId="7" fillId="0" borderId="1165" xfId="0" applyNumberFormat="1" applyFont="1" applyBorder="1"/>
    <xf numFmtId="1" fontId="7" fillId="0" borderId="1096" xfId="0" applyNumberFormat="1" applyFont="1" applyBorder="1"/>
    <xf numFmtId="1" fontId="9" fillId="0" borderId="1145" xfId="0" applyNumberFormat="1" applyFont="1" applyBorder="1" applyAlignment="1">
      <alignment horizontal="center" vertical="center"/>
    </xf>
    <xf numFmtId="1" fontId="9" fillId="0" borderId="1146" xfId="0" applyNumberFormat="1" applyFont="1" applyBorder="1" applyAlignment="1">
      <alignment horizontal="center" vertical="center"/>
    </xf>
    <xf numFmtId="1" fontId="9" fillId="0" borderId="1145" xfId="0" applyNumberFormat="1" applyFont="1" applyBorder="1" applyAlignment="1">
      <alignment wrapText="1"/>
    </xf>
    <xf numFmtId="1" fontId="9" fillId="0" borderId="1146" xfId="0" applyNumberFormat="1" applyFont="1" applyBorder="1" applyAlignment="1">
      <alignment wrapText="1"/>
    </xf>
    <xf numFmtId="1" fontId="9" fillId="7" borderId="1145" xfId="0" applyNumberFormat="1" applyFont="1" applyFill="1" applyBorder="1" applyProtection="1">
      <protection locked="0"/>
    </xf>
    <xf numFmtId="1" fontId="9" fillId="7" borderId="1166" xfId="0" applyNumberFormat="1" applyFont="1" applyFill="1" applyBorder="1" applyProtection="1">
      <protection locked="0"/>
    </xf>
    <xf numFmtId="1" fontId="9" fillId="7" borderId="1153" xfId="0" applyNumberFormat="1" applyFont="1" applyFill="1" applyBorder="1" applyProtection="1">
      <protection locked="0"/>
    </xf>
    <xf numFmtId="1" fontId="9" fillId="8" borderId="1149" xfId="0" applyNumberFormat="1" applyFont="1" applyFill="1" applyBorder="1" applyAlignment="1">
      <alignment horizontal="center"/>
    </xf>
    <xf numFmtId="1" fontId="9" fillId="8" borderId="1116" xfId="0" applyNumberFormat="1" applyFont="1" applyFill="1" applyBorder="1" applyAlignment="1">
      <alignment horizontal="center"/>
    </xf>
    <xf numFmtId="1" fontId="9" fillId="8" borderId="1153" xfId="0" applyNumberFormat="1" applyFont="1" applyFill="1" applyBorder="1" applyAlignment="1">
      <alignment horizontal="center"/>
    </xf>
    <xf numFmtId="1" fontId="9" fillId="0" borderId="1134" xfId="0" applyNumberFormat="1" applyFont="1" applyBorder="1" applyAlignment="1">
      <alignment wrapText="1"/>
    </xf>
    <xf numFmtId="1" fontId="9" fillId="0" borderId="1124" xfId="0" applyNumberFormat="1" applyFont="1" applyBorder="1" applyAlignment="1">
      <alignment horizontal="left" vertical="center" wrapText="1"/>
    </xf>
    <xf numFmtId="1" fontId="9" fillId="0" borderId="1126" xfId="0" applyNumberFormat="1" applyFont="1" applyBorder="1" applyAlignment="1">
      <alignment horizontal="left" vertical="center" wrapText="1"/>
    </xf>
    <xf numFmtId="1" fontId="9" fillId="0" borderId="1153" xfId="0" applyNumberFormat="1" applyFont="1" applyBorder="1" applyAlignment="1">
      <alignment wrapText="1"/>
    </xf>
    <xf numFmtId="1" fontId="9" fillId="7" borderId="1116" xfId="0" applyNumberFormat="1" applyFont="1" applyFill="1" applyBorder="1" applyProtection="1">
      <protection locked="0"/>
    </xf>
    <xf numFmtId="1" fontId="9" fillId="7" borderId="1140" xfId="0" applyNumberFormat="1" applyFont="1" applyFill="1" applyBorder="1" applyProtection="1">
      <protection locked="0"/>
    </xf>
    <xf numFmtId="1" fontId="6" fillId="0" borderId="1149" xfId="0" applyNumberFormat="1" applyFont="1" applyBorder="1" applyAlignment="1">
      <alignment horizontal="left" vertical="center"/>
    </xf>
    <xf numFmtId="1" fontId="6" fillId="0" borderId="1116" xfId="0" applyNumberFormat="1" applyFont="1" applyBorder="1" applyAlignment="1">
      <alignment horizontal="left" vertical="center"/>
    </xf>
    <xf numFmtId="1" fontId="9" fillId="9" borderId="1145" xfId="0" applyNumberFormat="1" applyFont="1" applyFill="1" applyBorder="1"/>
    <xf numFmtId="1" fontId="9" fillId="9" borderId="1153" xfId="0" applyNumberFormat="1" applyFont="1" applyFill="1" applyBorder="1"/>
    <xf numFmtId="1" fontId="9" fillId="0" borderId="1162" xfId="0" applyNumberFormat="1" applyFont="1" applyBorder="1" applyAlignment="1">
      <alignment horizontal="left" vertical="center" wrapText="1"/>
    </xf>
    <xf numFmtId="1" fontId="9" fillId="7" borderId="1125" xfId="0" applyNumberFormat="1" applyFont="1" applyFill="1" applyBorder="1" applyProtection="1">
      <protection locked="0"/>
    </xf>
    <xf numFmtId="1" fontId="9" fillId="0" borderId="1134" xfId="0" applyNumberFormat="1" applyFont="1" applyBorder="1" applyAlignment="1">
      <alignment vertical="center" wrapText="1"/>
    </xf>
    <xf numFmtId="1" fontId="9" fillId="9" borderId="1134" xfId="0" applyNumberFormat="1" applyFont="1" applyFill="1" applyBorder="1"/>
    <xf numFmtId="1" fontId="9" fillId="9" borderId="1150" xfId="0" applyNumberFormat="1" applyFont="1" applyFill="1" applyBorder="1"/>
    <xf numFmtId="1" fontId="9" fillId="7" borderId="1167" xfId="0" applyNumberFormat="1" applyFont="1" applyFill="1" applyBorder="1" applyProtection="1">
      <protection locked="0"/>
    </xf>
    <xf numFmtId="1" fontId="9" fillId="9" borderId="1125" xfId="0" applyNumberFormat="1" applyFont="1" applyFill="1" applyBorder="1"/>
    <xf numFmtId="1" fontId="9" fillId="0" borderId="1163" xfId="0" applyNumberFormat="1" applyFont="1" applyBorder="1" applyAlignment="1">
      <alignment horizontal="center" vertical="center"/>
    </xf>
    <xf numFmtId="1" fontId="21" fillId="0" borderId="1161" xfId="0" applyNumberFormat="1" applyFont="1" applyBorder="1" applyAlignment="1">
      <alignment horizontal="center" vertical="center" wrapText="1"/>
    </xf>
    <xf numFmtId="1" fontId="21" fillId="0" borderId="1163" xfId="0" applyNumberFormat="1" applyFont="1" applyBorder="1" applyAlignment="1">
      <alignment horizontal="center" vertical="center" wrapText="1"/>
    </xf>
    <xf numFmtId="1" fontId="21" fillId="0" borderId="1153" xfId="0" applyNumberFormat="1" applyFont="1" applyBorder="1" applyAlignment="1">
      <alignment horizontal="center" vertical="center" wrapText="1"/>
    </xf>
    <xf numFmtId="1" fontId="9" fillId="8" borderId="1124" xfId="0" applyNumberFormat="1" applyFont="1" applyFill="1" applyBorder="1"/>
    <xf numFmtId="1" fontId="9" fillId="8" borderId="1126" xfId="0" applyNumberFormat="1" applyFont="1" applyFill="1" applyBorder="1"/>
    <xf numFmtId="1" fontId="9" fillId="8" borderId="1120" xfId="0" applyNumberFormat="1" applyFont="1" applyFill="1" applyBorder="1"/>
    <xf numFmtId="1" fontId="9" fillId="8" borderId="1168" xfId="0" applyNumberFormat="1" applyFont="1" applyFill="1" applyBorder="1"/>
    <xf numFmtId="1" fontId="9" fillId="8" borderId="1125" xfId="0" applyNumberFormat="1" applyFont="1" applyFill="1" applyBorder="1"/>
    <xf numFmtId="1" fontId="9" fillId="0" borderId="1163" xfId="0" applyNumberFormat="1" applyFont="1" applyBorder="1" applyAlignment="1">
      <alignment wrapText="1"/>
    </xf>
    <xf numFmtId="1" fontId="9" fillId="7" borderId="1161" xfId="0" applyNumberFormat="1" applyFont="1" applyFill="1" applyBorder="1" applyProtection="1">
      <protection locked="0"/>
    </xf>
    <xf numFmtId="1" fontId="9" fillId="7" borderId="1163" xfId="0" applyNumberFormat="1" applyFont="1" applyFill="1" applyBorder="1" applyProtection="1">
      <protection locked="0"/>
    </xf>
    <xf numFmtId="1" fontId="9" fillId="7" borderId="1119" xfId="0" applyNumberFormat="1" applyFont="1" applyFill="1" applyBorder="1" applyProtection="1">
      <protection locked="0"/>
    </xf>
    <xf numFmtId="1" fontId="9" fillId="9" borderId="1162" xfId="0" applyNumberFormat="1" applyFont="1" applyFill="1" applyBorder="1"/>
    <xf numFmtId="1" fontId="9" fillId="0" borderId="1153" xfId="0" applyNumberFormat="1" applyFont="1" applyBorder="1" applyAlignment="1">
      <alignment horizontal="center" vertical="center"/>
    </xf>
    <xf numFmtId="1" fontId="9" fillId="0" borderId="1119" xfId="0" applyNumberFormat="1" applyFont="1" applyBorder="1" applyAlignment="1" applyProtection="1">
      <alignment horizontal="center" vertical="center" wrapText="1"/>
      <protection hidden="1"/>
    </xf>
    <xf numFmtId="1" fontId="9" fillId="0" borderId="1169" xfId="0" applyNumberFormat="1" applyFont="1" applyBorder="1" applyAlignment="1" applyProtection="1">
      <alignment horizontal="center" vertical="center" wrapText="1"/>
      <protection hidden="1"/>
    </xf>
    <xf numFmtId="1" fontId="9" fillId="0" borderId="1119" xfId="0" applyNumberFormat="1" applyFont="1" applyBorder="1" applyAlignment="1" applyProtection="1">
      <alignment horizontal="center" vertical="center"/>
      <protection hidden="1"/>
    </xf>
    <xf numFmtId="1" fontId="9" fillId="0" borderId="1125" xfId="0" applyNumberFormat="1" applyFont="1" applyBorder="1" applyAlignment="1" applyProtection="1">
      <alignment horizontal="center" vertical="center"/>
      <protection hidden="1"/>
    </xf>
    <xf numFmtId="1" fontId="9" fillId="0" borderId="460" xfId="0" applyNumberFormat="1" applyFont="1" applyBorder="1" applyAlignment="1" applyProtection="1">
      <alignment horizontal="center" vertical="center"/>
      <protection hidden="1"/>
    </xf>
    <xf numFmtId="1" fontId="9" fillId="0" borderId="1145" xfId="0" applyNumberFormat="1" applyFont="1" applyBorder="1" applyAlignment="1" applyProtection="1">
      <alignment horizontal="center" vertical="center"/>
      <protection hidden="1"/>
    </xf>
    <xf numFmtId="1" fontId="9" fillId="0" borderId="460" xfId="0" applyNumberFormat="1" applyFont="1" applyBorder="1" applyAlignment="1" applyProtection="1">
      <alignment horizontal="left" vertical="center" wrapText="1"/>
      <protection hidden="1"/>
    </xf>
    <xf numFmtId="1" fontId="9" fillId="0" borderId="1119" xfId="0" applyNumberFormat="1" applyFont="1" applyBorder="1" applyAlignment="1">
      <alignment horizontal="right" wrapText="1"/>
    </xf>
    <xf numFmtId="1" fontId="9" fillId="0" borderId="1169" xfId="0" applyNumberFormat="1" applyFont="1" applyBorder="1" applyAlignment="1">
      <alignment horizontal="right" wrapText="1"/>
    </xf>
    <xf numFmtId="1" fontId="9" fillId="0" borderId="1170" xfId="0" applyNumberFormat="1" applyFont="1" applyBorder="1"/>
    <xf numFmtId="1" fontId="9" fillId="0" borderId="1171" xfId="0" applyNumberFormat="1" applyFont="1" applyBorder="1"/>
    <xf numFmtId="1" fontId="9" fillId="5" borderId="1170" xfId="0" applyNumberFormat="1" applyFont="1" applyFill="1" applyBorder="1"/>
    <xf numFmtId="1" fontId="9" fillId="5" borderId="1171" xfId="0" applyNumberFormat="1" applyFont="1" applyFill="1" applyBorder="1"/>
    <xf numFmtId="1" fontId="9" fillId="0" borderId="1172" xfId="0" applyNumberFormat="1" applyFont="1" applyBorder="1" applyAlignment="1">
      <alignment horizontal="center" vertical="center" wrapText="1"/>
    </xf>
    <xf numFmtId="1" fontId="13" fillId="0" borderId="1145" xfId="0" applyNumberFormat="1" applyFont="1" applyBorder="1" applyAlignment="1">
      <alignment horizontal="center" vertical="center" wrapText="1"/>
    </xf>
    <xf numFmtId="1" fontId="9" fillId="0" borderId="1164" xfId="0" applyNumberFormat="1" applyFont="1" applyBorder="1" applyAlignment="1">
      <alignment wrapText="1"/>
    </xf>
    <xf numFmtId="1" fontId="9" fillId="0" borderId="1172" xfId="0" applyNumberFormat="1" applyFont="1" applyBorder="1" applyAlignment="1">
      <alignment wrapText="1"/>
    </xf>
    <xf numFmtId="1" fontId="9" fillId="0" borderId="1116" xfId="0" applyNumberFormat="1" applyFont="1" applyBorder="1" applyAlignment="1">
      <alignment wrapText="1"/>
    </xf>
    <xf numFmtId="1" fontId="9" fillId="0" borderId="1140" xfId="0" applyNumberFormat="1" applyFont="1" applyBorder="1" applyAlignment="1">
      <alignment wrapText="1"/>
    </xf>
    <xf numFmtId="1" fontId="9" fillId="5" borderId="1173" xfId="0" applyNumberFormat="1" applyFont="1" applyFill="1" applyBorder="1"/>
    <xf numFmtId="1" fontId="9" fillId="5" borderId="1174" xfId="0" applyNumberFormat="1" applyFont="1" applyFill="1" applyBorder="1"/>
    <xf numFmtId="1" fontId="9" fillId="0" borderId="1182" xfId="0" applyNumberFormat="1" applyFont="1" applyBorder="1" applyAlignment="1">
      <alignment horizontal="center" vertical="center" wrapText="1"/>
    </xf>
    <xf numFmtId="1" fontId="9" fillId="0" borderId="1183" xfId="0" applyNumberFormat="1" applyFont="1" applyBorder="1" applyAlignment="1">
      <alignment horizontal="center" vertical="center" wrapText="1"/>
    </xf>
    <xf numFmtId="1" fontId="9" fillId="0" borderId="1176" xfId="0" applyNumberFormat="1" applyFont="1" applyBorder="1" applyAlignment="1">
      <alignment horizontal="center" vertical="center"/>
    </xf>
    <xf numFmtId="1" fontId="9" fillId="0" borderId="1184" xfId="0" applyNumberFormat="1" applyFont="1" applyBorder="1" applyAlignment="1">
      <alignment horizontal="center" vertical="center" wrapText="1"/>
    </xf>
    <xf numFmtId="1" fontId="13" fillId="0" borderId="1186" xfId="0" applyNumberFormat="1" applyFont="1" applyBorder="1"/>
    <xf numFmtId="1" fontId="9" fillId="0" borderId="1186" xfId="0" applyNumberFormat="1" applyFont="1" applyBorder="1"/>
    <xf numFmtId="1" fontId="9" fillId="8" borderId="1187" xfId="0" applyNumberFormat="1" applyFont="1" applyFill="1" applyBorder="1" applyProtection="1">
      <protection locked="0"/>
    </xf>
    <xf numFmtId="1" fontId="9" fillId="8" borderId="1186" xfId="0" applyNumberFormat="1" applyFont="1" applyFill="1" applyBorder="1" applyProtection="1">
      <protection locked="0"/>
    </xf>
    <xf numFmtId="1" fontId="9" fillId="8" borderId="1188" xfId="0" applyNumberFormat="1" applyFont="1" applyFill="1" applyBorder="1" applyProtection="1">
      <protection locked="0"/>
    </xf>
    <xf numFmtId="1" fontId="9" fillId="7" borderId="1187" xfId="0" applyNumberFormat="1" applyFont="1" applyFill="1" applyBorder="1" applyProtection="1">
      <protection locked="0"/>
    </xf>
    <xf numFmtId="1" fontId="9" fillId="7" borderId="1186" xfId="0" applyNumberFormat="1" applyFont="1" applyFill="1" applyBorder="1" applyProtection="1">
      <protection locked="0"/>
    </xf>
    <xf numFmtId="1" fontId="9" fillId="0" borderId="1189" xfId="0" applyNumberFormat="1" applyFont="1" applyBorder="1"/>
    <xf numFmtId="1" fontId="9" fillId="0" borderId="1190" xfId="0" applyNumberFormat="1" applyFont="1" applyBorder="1"/>
    <xf numFmtId="1" fontId="9" fillId="0" borderId="1191" xfId="0" applyNumberFormat="1" applyFont="1" applyBorder="1"/>
    <xf numFmtId="1" fontId="9" fillId="7" borderId="1192" xfId="0" applyNumberFormat="1" applyFont="1" applyFill="1" applyBorder="1" applyProtection="1">
      <protection locked="0"/>
    </xf>
    <xf numFmtId="1" fontId="9" fillId="7" borderId="1193" xfId="0" applyNumberFormat="1" applyFont="1" applyFill="1" applyBorder="1" applyProtection="1">
      <protection locked="0"/>
    </xf>
    <xf numFmtId="1" fontId="9" fillId="7" borderId="1194" xfId="0" applyNumberFormat="1" applyFont="1" applyFill="1" applyBorder="1" applyProtection="1">
      <protection locked="0"/>
    </xf>
    <xf numFmtId="1" fontId="9" fillId="7" borderId="1195" xfId="0" applyNumberFormat="1" applyFont="1" applyFill="1" applyBorder="1" applyProtection="1">
      <protection locked="0"/>
    </xf>
    <xf numFmtId="1" fontId="9" fillId="7" borderId="1185" xfId="0" applyNumberFormat="1" applyFont="1" applyFill="1" applyBorder="1" applyProtection="1">
      <protection locked="0"/>
    </xf>
    <xf numFmtId="1" fontId="9" fillId="5" borderId="1196" xfId="0" applyNumberFormat="1" applyFont="1" applyFill="1" applyBorder="1"/>
    <xf numFmtId="1" fontId="9" fillId="5" borderId="1197" xfId="0" applyNumberFormat="1" applyFont="1" applyFill="1" applyBorder="1"/>
    <xf numFmtId="1" fontId="9" fillId="0" borderId="1203" xfId="0" applyNumberFormat="1" applyFont="1" applyBorder="1" applyAlignment="1">
      <alignment horizontal="center" vertical="center" wrapText="1"/>
    </xf>
    <xf numFmtId="1" fontId="9" fillId="0" borderId="1180" xfId="0" applyNumberFormat="1" applyFont="1" applyBorder="1" applyAlignment="1">
      <alignment horizontal="center" vertical="center"/>
    </xf>
    <xf numFmtId="1" fontId="9" fillId="0" borderId="1204" xfId="0" applyNumberFormat="1" applyFont="1" applyBorder="1" applyAlignment="1">
      <alignment horizontal="center" vertical="center" wrapText="1"/>
    </xf>
    <xf numFmtId="1" fontId="13" fillId="0" borderId="1205" xfId="0" applyNumberFormat="1" applyFont="1" applyBorder="1" applyAlignment="1">
      <alignment horizontal="center" vertical="center" wrapText="1"/>
    </xf>
    <xf numFmtId="1" fontId="9" fillId="0" borderId="1193" xfId="0" applyNumberFormat="1" applyFont="1" applyBorder="1"/>
    <xf numFmtId="1" fontId="9" fillId="0" borderId="1183" xfId="0" applyNumberFormat="1" applyFont="1" applyBorder="1"/>
    <xf numFmtId="1" fontId="9" fillId="0" borderId="1194" xfId="0" applyNumberFormat="1" applyFont="1" applyBorder="1" applyAlignment="1">
      <alignment wrapText="1"/>
    </xf>
    <xf numFmtId="1" fontId="9" fillId="7" borderId="1206" xfId="0" applyNumberFormat="1" applyFont="1" applyFill="1" applyBorder="1" applyProtection="1">
      <protection locked="0"/>
    </xf>
    <xf numFmtId="1" fontId="9" fillId="7" borderId="1194" xfId="0" applyNumberFormat="1" applyFont="1" applyFill="1" applyBorder="1" applyAlignment="1" applyProtection="1">
      <alignment horizontal="center"/>
      <protection locked="0"/>
    </xf>
    <xf numFmtId="1" fontId="7" fillId="5" borderId="1207" xfId="0" applyNumberFormat="1" applyFont="1" applyFill="1" applyBorder="1"/>
    <xf numFmtId="1" fontId="12" fillId="0" borderId="1208" xfId="0" applyNumberFormat="1" applyFont="1" applyBorder="1"/>
    <xf numFmtId="1" fontId="4" fillId="0" borderId="1209" xfId="0" applyNumberFormat="1" applyFont="1" applyBorder="1"/>
    <xf numFmtId="1" fontId="4" fillId="3" borderId="1209" xfId="0" applyNumberFormat="1" applyFont="1" applyFill="1" applyBorder="1"/>
    <xf numFmtId="1" fontId="9" fillId="0" borderId="1180" xfId="0" applyNumberFormat="1" applyFont="1" applyBorder="1" applyAlignment="1">
      <alignment horizontal="center" vertical="center" wrapText="1"/>
    </xf>
    <xf numFmtId="1" fontId="9" fillId="0" borderId="1187" xfId="0" applyNumberFormat="1" applyFont="1" applyBorder="1" applyAlignment="1">
      <alignment horizontal="right" wrapText="1"/>
    </xf>
    <xf numFmtId="1" fontId="9" fillId="0" borderId="1186" xfId="0" applyNumberFormat="1" applyFont="1" applyBorder="1" applyAlignment="1">
      <alignment horizontal="right"/>
    </xf>
    <xf numFmtId="1" fontId="9" fillId="0" borderId="11" xfId="0" applyNumberFormat="1" applyFont="1" applyBorder="1" applyAlignment="1">
      <alignment horizontal="left"/>
    </xf>
    <xf numFmtId="1" fontId="9" fillId="0" borderId="85" xfId="0" applyNumberFormat="1" applyFont="1" applyBorder="1" applyAlignment="1">
      <alignment horizontal="center" vertical="center"/>
    </xf>
    <xf numFmtId="1" fontId="9" fillId="0" borderId="51" xfId="0" applyNumberFormat="1" applyFont="1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/>
    </xf>
    <xf numFmtId="1" fontId="9" fillId="0" borderId="168" xfId="0" applyNumberFormat="1" applyFont="1" applyBorder="1" applyAlignment="1">
      <alignment horizontal="center" vertical="center" wrapText="1"/>
    </xf>
    <xf numFmtId="1" fontId="9" fillId="0" borderId="169" xfId="0" applyNumberFormat="1" applyFont="1" applyBorder="1" applyAlignment="1">
      <alignment horizontal="center" vertical="center" wrapText="1"/>
    </xf>
    <xf numFmtId="1" fontId="9" fillId="0" borderId="157" xfId="0" applyNumberFormat="1" applyFont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 wrapText="1"/>
    </xf>
    <xf numFmtId="1" fontId="9" fillId="0" borderId="80" xfId="0" applyNumberFormat="1" applyFont="1" applyBorder="1" applyAlignment="1">
      <alignment horizontal="center" vertical="center" wrapText="1"/>
    </xf>
    <xf numFmtId="1" fontId="9" fillId="0" borderId="10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center" vertical="center" wrapText="1"/>
    </xf>
    <xf numFmtId="1" fontId="9" fillId="0" borderId="40" xfId="0" applyNumberFormat="1" applyFont="1" applyBorder="1" applyAlignment="1">
      <alignment horizontal="center" vertical="center" wrapText="1"/>
    </xf>
    <xf numFmtId="1" fontId="9" fillId="0" borderId="8" xfId="0" applyNumberFormat="1" applyFont="1" applyBorder="1" applyAlignment="1">
      <alignment horizontal="center" vertical="center" wrapText="1"/>
    </xf>
    <xf numFmtId="1" fontId="9" fillId="0" borderId="85" xfId="0" applyNumberFormat="1" applyFont="1" applyBorder="1" applyAlignment="1">
      <alignment horizontal="left"/>
    </xf>
    <xf numFmtId="1" fontId="9" fillId="0" borderId="183" xfId="0" applyNumberFormat="1" applyFont="1" applyBorder="1" applyAlignment="1">
      <alignment horizontal="left"/>
    </xf>
    <xf numFmtId="1" fontId="9" fillId="0" borderId="23" xfId="0" applyNumberFormat="1" applyFont="1" applyBorder="1" applyAlignment="1">
      <alignment horizontal="center" vertical="center" wrapText="1"/>
    </xf>
    <xf numFmtId="1" fontId="9" fillId="0" borderId="79" xfId="0" applyNumberFormat="1" applyFont="1" applyBorder="1" applyAlignment="1">
      <alignment horizontal="center" vertical="center" wrapText="1"/>
    </xf>
    <xf numFmtId="1" fontId="9" fillId="0" borderId="41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1" fontId="13" fillId="5" borderId="169" xfId="0" applyNumberFormat="1" applyFont="1" applyFill="1" applyBorder="1" applyAlignment="1">
      <alignment horizontal="center" vertical="center" wrapText="1"/>
    </xf>
    <xf numFmtId="1" fontId="13" fillId="5" borderId="157" xfId="0" applyNumberFormat="1" applyFont="1" applyFill="1" applyBorder="1" applyAlignment="1">
      <alignment horizontal="center" vertical="center" wrapText="1"/>
    </xf>
    <xf numFmtId="1" fontId="13" fillId="5" borderId="182" xfId="0" applyNumberFormat="1" applyFont="1" applyFill="1" applyBorder="1" applyAlignment="1">
      <alignment horizontal="center" vertical="center" wrapText="1"/>
    </xf>
    <xf numFmtId="1" fontId="13" fillId="5" borderId="10" xfId="0" applyNumberFormat="1" applyFont="1" applyFill="1" applyBorder="1" applyAlignment="1">
      <alignment horizontal="center" vertical="center" wrapText="1"/>
    </xf>
    <xf numFmtId="1" fontId="9" fillId="0" borderId="86" xfId="0" applyNumberFormat="1" applyFont="1" applyBorder="1" applyAlignment="1">
      <alignment horizontal="center" vertical="center" wrapText="1"/>
    </xf>
    <xf numFmtId="1" fontId="9" fillId="0" borderId="94" xfId="0" applyNumberFormat="1" applyFont="1" applyBorder="1" applyAlignment="1">
      <alignment horizontal="center" vertical="center" wrapText="1"/>
    </xf>
    <xf numFmtId="1" fontId="9" fillId="0" borderId="99" xfId="0" applyNumberFormat="1" applyFont="1" applyBorder="1" applyAlignment="1">
      <alignment horizontal="center" vertical="center" wrapText="1"/>
    </xf>
    <xf numFmtId="1" fontId="9" fillId="0" borderId="7" xfId="0" applyNumberFormat="1" applyFont="1" applyBorder="1" applyAlignment="1">
      <alignment horizontal="center" vertical="center" wrapText="1"/>
    </xf>
    <xf numFmtId="1" fontId="13" fillId="0" borderId="79" xfId="0" applyNumberFormat="1" applyFont="1" applyBorder="1" applyAlignment="1">
      <alignment horizontal="center" vertical="center" wrapText="1"/>
    </xf>
    <xf numFmtId="1" fontId="13" fillId="0" borderId="10" xfId="0" applyNumberFormat="1" applyFont="1" applyBorder="1" applyAlignment="1">
      <alignment horizontal="center" vertical="center" wrapText="1"/>
    </xf>
    <xf numFmtId="1" fontId="13" fillId="0" borderId="172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1" fontId="9" fillId="0" borderId="51" xfId="0" applyNumberFormat="1" applyFont="1" applyBorder="1" applyAlignment="1">
      <alignment horizontal="left"/>
    </xf>
    <xf numFmtId="1" fontId="9" fillId="0" borderId="23" xfId="0" applyNumberFormat="1" applyFont="1" applyBorder="1" applyAlignment="1">
      <alignment horizontal="left"/>
    </xf>
    <xf numFmtId="1" fontId="9" fillId="0" borderId="130" xfId="0" applyNumberFormat="1" applyFont="1" applyBorder="1" applyAlignment="1">
      <alignment horizontal="left"/>
    </xf>
    <xf numFmtId="1" fontId="9" fillId="0" borderId="175" xfId="0" applyNumberFormat="1" applyFont="1" applyBorder="1" applyAlignment="1">
      <alignment horizontal="left"/>
    </xf>
    <xf numFmtId="1" fontId="13" fillId="0" borderId="179" xfId="0" applyNumberFormat="1" applyFont="1" applyBorder="1" applyAlignment="1">
      <alignment horizontal="left" wrapText="1"/>
    </xf>
    <xf numFmtId="1" fontId="13" fillId="0" borderId="180" xfId="0" applyNumberFormat="1" applyFont="1" applyBorder="1" applyAlignment="1">
      <alignment horizontal="left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 wrapText="1"/>
    </xf>
    <xf numFmtId="1" fontId="13" fillId="5" borderId="6" xfId="0" applyNumberFormat="1" applyFont="1" applyFill="1" applyBorder="1" applyAlignment="1">
      <alignment horizontal="center" vertical="center" wrapText="1"/>
    </xf>
    <xf numFmtId="1" fontId="13" fillId="5" borderId="40" xfId="0" applyNumberFormat="1" applyFont="1" applyFill="1" applyBorder="1" applyAlignment="1">
      <alignment horizontal="center" vertical="center" wrapText="1"/>
    </xf>
    <xf numFmtId="1" fontId="9" fillId="0" borderId="6" xfId="0" applyNumberFormat="1" applyFont="1" applyBorder="1" applyAlignment="1">
      <alignment vertical="center" wrapText="1"/>
    </xf>
    <xf numFmtId="1" fontId="9" fillId="0" borderId="40" xfId="0" applyNumberFormat="1" applyFont="1" applyBorder="1" applyAlignment="1">
      <alignment vertical="center" wrapText="1"/>
    </xf>
    <xf numFmtId="1" fontId="25" fillId="0" borderId="0" xfId="0" applyNumberFormat="1" applyFont="1" applyAlignment="1">
      <alignment horizontal="center" vertical="center"/>
    </xf>
    <xf numFmtId="1" fontId="25" fillId="0" borderId="157" xfId="0" applyNumberFormat="1" applyFont="1" applyBorder="1" applyAlignment="1">
      <alignment horizontal="center" vertical="center"/>
    </xf>
    <xf numFmtId="1" fontId="25" fillId="0" borderId="79" xfId="0" applyNumberFormat="1" applyFont="1" applyBorder="1" applyAlignment="1">
      <alignment horizontal="center" vertical="center"/>
    </xf>
    <xf numFmtId="1" fontId="25" fillId="0" borderId="10" xfId="0" applyNumberFormat="1" applyFont="1" applyBorder="1" applyAlignment="1">
      <alignment horizontal="center" vertical="center"/>
    </xf>
    <xf numFmtId="1" fontId="9" fillId="0" borderId="168" xfId="0" applyNumberFormat="1" applyFont="1" applyBorder="1" applyAlignment="1">
      <alignment horizontal="center" vertical="center"/>
    </xf>
    <xf numFmtId="1" fontId="9" fillId="0" borderId="169" xfId="0" applyNumberFormat="1" applyFont="1" applyBorder="1" applyAlignment="1">
      <alignment horizontal="center" vertical="center"/>
    </xf>
    <xf numFmtId="1" fontId="9" fillId="0" borderId="157" xfId="0" applyNumberFormat="1" applyFont="1" applyBorder="1" applyAlignment="1">
      <alignment horizontal="center" vertical="center"/>
    </xf>
    <xf numFmtId="1" fontId="9" fillId="0" borderId="9" xfId="0" applyNumberFormat="1" applyFont="1" applyBorder="1" applyAlignment="1">
      <alignment horizontal="center" vertical="center"/>
    </xf>
    <xf numFmtId="1" fontId="9" fillId="0" borderId="80" xfId="0" applyNumberFormat="1" applyFont="1" applyBorder="1" applyAlignment="1">
      <alignment horizontal="center" vertical="center"/>
    </xf>
    <xf numFmtId="1" fontId="9" fillId="0" borderId="10" xfId="0" applyNumberFormat="1" applyFont="1" applyBorder="1" applyAlignment="1">
      <alignment horizontal="center" vertical="center"/>
    </xf>
    <xf numFmtId="1" fontId="9" fillId="0" borderId="40" xfId="0" applyNumberFormat="1" applyFont="1" applyBorder="1" applyAlignment="1">
      <alignment horizontal="center" vertical="center"/>
    </xf>
    <xf numFmtId="1" fontId="9" fillId="0" borderId="156" xfId="0" applyNumberFormat="1" applyFont="1" applyBorder="1" applyAlignment="1">
      <alignment horizontal="center" vertical="center" wrapText="1"/>
    </xf>
    <xf numFmtId="1" fontId="9" fillId="0" borderId="148" xfId="0" applyNumberFormat="1" applyFont="1" applyBorder="1" applyAlignment="1">
      <alignment horizontal="center" vertical="center" wrapText="1"/>
    </xf>
    <xf numFmtId="1" fontId="9" fillId="0" borderId="141" xfId="0" applyNumberFormat="1" applyFont="1" applyBorder="1" applyAlignment="1">
      <alignment horizontal="center" vertical="center" wrapText="1"/>
    </xf>
    <xf numFmtId="1" fontId="9" fillId="0" borderId="143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51" xfId="0" applyNumberFormat="1" applyFont="1" applyBorder="1" applyAlignment="1">
      <alignment horizontal="center" vertical="center" wrapText="1"/>
    </xf>
    <xf numFmtId="1" fontId="9" fillId="0" borderId="11" xfId="0" applyNumberFormat="1" applyFont="1" applyBorder="1" applyAlignment="1">
      <alignment horizontal="center" vertical="center" wrapText="1"/>
    </xf>
    <xf numFmtId="1" fontId="13" fillId="0" borderId="143" xfId="0" applyNumberFormat="1" applyFont="1" applyBorder="1" applyAlignment="1">
      <alignment horizontal="center" vertical="center" wrapText="1"/>
    </xf>
    <xf numFmtId="1" fontId="13" fillId="5" borderId="141" xfId="0" applyNumberFormat="1" applyFont="1" applyFill="1" applyBorder="1" applyAlignment="1">
      <alignment horizontal="center" vertical="center" wrapText="1"/>
    </xf>
    <xf numFmtId="1" fontId="13" fillId="5" borderId="143" xfId="0" applyNumberFormat="1" applyFont="1" applyFill="1" applyBorder="1" applyAlignment="1">
      <alignment horizontal="center" vertical="center" wrapText="1"/>
    </xf>
    <xf numFmtId="1" fontId="13" fillId="5" borderId="9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 applyProtection="1">
      <alignment horizontal="center" vertical="center" wrapText="1"/>
      <protection hidden="1"/>
    </xf>
    <xf numFmtId="1" fontId="9" fillId="0" borderId="11" xfId="0" applyNumberFormat="1" applyFont="1" applyBorder="1" applyAlignment="1" applyProtection="1">
      <alignment horizontal="center" vertical="center" wrapText="1"/>
      <protection hidden="1"/>
    </xf>
    <xf numFmtId="1" fontId="9" fillId="0" borderId="51" xfId="0" applyNumberFormat="1" applyFont="1" applyBorder="1" applyAlignment="1" applyProtection="1">
      <alignment horizontal="center" vertical="center" wrapText="1"/>
      <protection hidden="1"/>
    </xf>
    <xf numFmtId="1" fontId="9" fillId="0" borderId="6" xfId="0" applyNumberFormat="1" applyFont="1" applyBorder="1" applyAlignment="1" applyProtection="1">
      <alignment horizontal="center" vertical="center"/>
      <protection hidden="1"/>
    </xf>
    <xf numFmtId="1" fontId="9" fillId="0" borderId="40" xfId="0" applyNumberFormat="1" applyFont="1" applyBorder="1" applyAlignment="1" applyProtection="1">
      <alignment horizontal="center" vertical="center"/>
      <protection hidden="1"/>
    </xf>
    <xf numFmtId="1" fontId="13" fillId="0" borderId="5" xfId="0" applyNumberFormat="1" applyFont="1" applyBorder="1" applyAlignment="1">
      <alignment horizontal="center" vertical="center"/>
    </xf>
    <xf numFmtId="1" fontId="9" fillId="0" borderId="5" xfId="0" applyNumberFormat="1" applyFont="1" applyBorder="1" applyAlignment="1" applyProtection="1">
      <alignment horizontal="center" vertical="center"/>
      <protection hidden="1"/>
    </xf>
    <xf numFmtId="1" fontId="9" fillId="0" borderId="51" xfId="0" applyNumberFormat="1" applyFont="1" applyBorder="1" applyAlignment="1" applyProtection="1">
      <alignment horizontal="center" vertical="center"/>
      <protection hidden="1"/>
    </xf>
    <xf numFmtId="1" fontId="9" fillId="0" borderId="11" xfId="0" applyNumberFormat="1" applyFont="1" applyBorder="1" applyAlignment="1" applyProtection="1">
      <alignment horizontal="center" vertical="center"/>
      <protection hidden="1"/>
    </xf>
    <xf numFmtId="1" fontId="9" fillId="0" borderId="143" xfId="0" applyNumberFormat="1" applyFont="1" applyBorder="1" applyAlignment="1" applyProtection="1">
      <alignment horizontal="center" vertical="center" wrapText="1"/>
      <protection hidden="1"/>
    </xf>
    <xf numFmtId="1" fontId="9" fillId="0" borderId="79" xfId="0" applyNumberFormat="1" applyFont="1" applyBorder="1" applyAlignment="1" applyProtection="1">
      <alignment horizontal="center" vertical="center" wrapText="1"/>
      <protection hidden="1"/>
    </xf>
    <xf numFmtId="1" fontId="9" fillId="0" borderId="10" xfId="0" applyNumberFormat="1" applyFont="1" applyBorder="1" applyAlignment="1" applyProtection="1">
      <alignment horizontal="center" vertical="center" wrapText="1"/>
      <protection hidden="1"/>
    </xf>
    <xf numFmtId="1" fontId="9" fillId="0" borderId="142" xfId="0" applyNumberFormat="1" applyFont="1" applyBorder="1" applyAlignment="1">
      <alignment horizontal="center" vertical="center" wrapText="1"/>
    </xf>
    <xf numFmtId="1" fontId="9" fillId="0" borderId="7" xfId="0" applyNumberFormat="1" applyFont="1" applyBorder="1" applyAlignment="1" applyProtection="1">
      <alignment horizontal="center" vertical="center"/>
      <protection hidden="1"/>
    </xf>
    <xf numFmtId="1" fontId="9" fillId="0" borderId="46" xfId="0" applyNumberFormat="1" applyFont="1" applyBorder="1" applyAlignment="1">
      <alignment horizontal="left" vertical="center" wrapText="1"/>
    </xf>
    <xf numFmtId="1" fontId="9" fillId="0" borderId="64" xfId="0" applyNumberFormat="1" applyFont="1" applyBorder="1" applyAlignment="1">
      <alignment horizontal="left" vertical="center" wrapText="1"/>
    </xf>
    <xf numFmtId="1" fontId="9" fillId="0" borderId="47" xfId="0" applyNumberFormat="1" applyFont="1" applyBorder="1" applyAlignment="1">
      <alignment horizontal="left" vertical="center" wrapText="1"/>
    </xf>
    <xf numFmtId="1" fontId="9" fillId="0" borderId="41" xfId="0" applyNumberFormat="1" applyFont="1" applyBorder="1" applyAlignment="1">
      <alignment horizontal="center" vertical="center" wrapText="1"/>
    </xf>
    <xf numFmtId="1" fontId="9" fillId="0" borderId="45" xfId="0" applyNumberFormat="1" applyFont="1" applyBorder="1" applyAlignment="1">
      <alignment vertical="center" wrapText="1"/>
    </xf>
    <xf numFmtId="1" fontId="9" fillId="0" borderId="24" xfId="0" applyNumberFormat="1" applyFont="1" applyBorder="1" applyAlignment="1">
      <alignment vertical="center" wrapText="1"/>
    </xf>
    <xf numFmtId="1" fontId="9" fillId="0" borderId="31" xfId="0" applyNumberFormat="1" applyFont="1" applyBorder="1" applyAlignment="1">
      <alignment horizontal="left" vertical="center" wrapText="1"/>
    </xf>
    <xf numFmtId="1" fontId="9" fillId="0" borderId="63" xfId="0" applyNumberFormat="1" applyFont="1" applyBorder="1" applyAlignment="1">
      <alignment horizontal="left" vertical="center" wrapText="1"/>
    </xf>
    <xf numFmtId="1" fontId="9" fillId="0" borderId="29" xfId="0" applyNumberFormat="1" applyFont="1" applyBorder="1" applyAlignment="1">
      <alignment horizontal="left" vertical="center" wrapText="1"/>
    </xf>
    <xf numFmtId="1" fontId="13" fillId="0" borderId="31" xfId="0" applyNumberFormat="1" applyFont="1" applyBorder="1" applyAlignment="1">
      <alignment horizontal="left" vertical="center" wrapText="1"/>
    </xf>
    <xf numFmtId="1" fontId="13" fillId="0" borderId="63" xfId="0" applyNumberFormat="1" applyFont="1" applyBorder="1" applyAlignment="1">
      <alignment horizontal="left" vertical="center" wrapText="1"/>
    </xf>
    <xf numFmtId="1" fontId="13" fillId="0" borderId="29" xfId="0" applyNumberFormat="1" applyFont="1" applyBorder="1" applyAlignment="1">
      <alignment horizontal="left" vertical="center" wrapText="1"/>
    </xf>
    <xf numFmtId="1" fontId="13" fillId="0" borderId="147" xfId="0" applyNumberFormat="1" applyFont="1" applyBorder="1" applyAlignment="1">
      <alignment horizontal="left" vertical="center" wrapText="1"/>
    </xf>
    <xf numFmtId="1" fontId="13" fillId="0" borderId="69" xfId="0" applyNumberFormat="1" applyFont="1" applyBorder="1" applyAlignment="1">
      <alignment horizontal="left" vertical="center" wrapText="1"/>
    </xf>
    <xf numFmtId="1" fontId="13" fillId="0" borderId="80" xfId="0" applyNumberFormat="1" applyFont="1" applyBorder="1" applyAlignment="1">
      <alignment horizontal="left" vertical="center" wrapText="1"/>
    </xf>
    <xf numFmtId="1" fontId="13" fillId="0" borderId="10" xfId="0" applyNumberFormat="1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" fontId="13" fillId="0" borderId="51" xfId="0" applyNumberFormat="1" applyFont="1" applyBorder="1" applyAlignment="1">
      <alignment horizontal="center" vertical="center" wrapText="1"/>
    </xf>
    <xf numFmtId="1" fontId="13" fillId="0" borderId="11" xfId="0" applyNumberFormat="1" applyFont="1" applyBorder="1" applyAlignment="1">
      <alignment horizontal="center" vertical="center" wrapText="1"/>
    </xf>
    <xf numFmtId="1" fontId="9" fillId="0" borderId="44" xfId="0" applyNumberFormat="1" applyFont="1" applyBorder="1" applyAlignment="1">
      <alignment horizontal="left" vertical="center" wrapText="1"/>
    </xf>
    <xf numFmtId="1" fontId="9" fillId="0" borderId="21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horizontal="center" vertical="center" wrapText="1"/>
    </xf>
    <xf numFmtId="1" fontId="9" fillId="0" borderId="24" xfId="0" applyNumberFormat="1" applyFont="1" applyBorder="1" applyAlignment="1">
      <alignment horizontal="center" vertical="center" wrapText="1"/>
    </xf>
    <xf numFmtId="1" fontId="9" fillId="0" borderId="48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vertical="center" wrapText="1"/>
    </xf>
    <xf numFmtId="1" fontId="9" fillId="0" borderId="48" xfId="0" applyNumberFormat="1" applyFont="1" applyBorder="1" applyAlignment="1">
      <alignment vertical="center" wrapText="1"/>
    </xf>
    <xf numFmtId="1" fontId="13" fillId="0" borderId="44" xfId="0" applyNumberFormat="1" applyFont="1" applyBorder="1" applyAlignment="1">
      <alignment horizontal="left" vertical="center" wrapText="1"/>
    </xf>
    <xf numFmtId="1" fontId="13" fillId="0" borderId="21" xfId="0" applyNumberFormat="1" applyFont="1" applyBorder="1" applyAlignment="1">
      <alignment horizontal="left" vertical="center" wrapText="1"/>
    </xf>
    <xf numFmtId="1" fontId="9" fillId="0" borderId="24" xfId="0" applyNumberFormat="1" applyFont="1" applyBorder="1" applyAlignment="1">
      <alignment horizontal="left" vertical="center" wrapText="1"/>
    </xf>
    <xf numFmtId="1" fontId="9" fillId="0" borderId="24" xfId="2" applyNumberFormat="1" applyFont="1" applyBorder="1" applyAlignment="1">
      <alignment horizontal="left" vertical="center" wrapText="1"/>
    </xf>
    <xf numFmtId="1" fontId="9" fillId="0" borderId="34" xfId="2" applyNumberFormat="1" applyFont="1" applyBorder="1" applyAlignment="1">
      <alignment horizontal="left" vertical="center" wrapText="1"/>
    </xf>
    <xf numFmtId="1" fontId="9" fillId="0" borderId="19" xfId="0" applyNumberFormat="1" applyFont="1" applyBorder="1" applyAlignment="1">
      <alignment horizontal="left" vertical="center" wrapText="1"/>
    </xf>
    <xf numFmtId="1" fontId="9" fillId="0" borderId="30" xfId="0" applyNumberFormat="1" applyFont="1" applyBorder="1" applyAlignment="1">
      <alignment vertical="center" wrapText="1"/>
    </xf>
    <xf numFmtId="1" fontId="9" fillId="0" borderId="41" xfId="0" applyNumberFormat="1" applyFont="1" applyBorder="1" applyAlignment="1">
      <alignment vertical="center" wrapText="1"/>
    </xf>
    <xf numFmtId="1" fontId="13" fillId="0" borderId="46" xfId="0" applyNumberFormat="1" applyFont="1" applyBorder="1" applyAlignment="1">
      <alignment horizontal="left" vertical="center" wrapText="1"/>
    </xf>
    <xf numFmtId="1" fontId="13" fillId="0" borderId="22" xfId="0" applyNumberFormat="1" applyFont="1" applyBorder="1" applyAlignment="1">
      <alignment vertical="center" wrapText="1"/>
    </xf>
    <xf numFmtId="1" fontId="13" fillId="0" borderId="16" xfId="0" applyNumberFormat="1" applyFont="1" applyBorder="1" applyAlignment="1">
      <alignment vertical="center" wrapText="1"/>
    </xf>
    <xf numFmtId="1" fontId="13" fillId="0" borderId="150" xfId="0" applyNumberFormat="1" applyFont="1" applyBorder="1" applyAlignment="1">
      <alignment vertical="center" wrapText="1"/>
    </xf>
    <xf numFmtId="1" fontId="13" fillId="0" borderId="11" xfId="0" applyNumberFormat="1" applyFont="1" applyBorder="1" applyAlignment="1">
      <alignment vertical="center" wrapText="1"/>
    </xf>
    <xf numFmtId="1" fontId="6" fillId="0" borderId="6" xfId="0" applyNumberFormat="1" applyFont="1" applyBorder="1" applyAlignment="1">
      <alignment horizontal="left" vertical="center"/>
    </xf>
    <xf numFmtId="1" fontId="6" fillId="0" borderId="7" xfId="0" applyNumberFormat="1" applyFont="1" applyBorder="1" applyAlignment="1">
      <alignment horizontal="left" vertical="center"/>
    </xf>
    <xf numFmtId="1" fontId="6" fillId="0" borderId="40" xfId="0" applyNumberFormat="1" applyFont="1" applyBorder="1" applyAlignment="1">
      <alignment horizontal="left" vertical="center"/>
    </xf>
    <xf numFmtId="1" fontId="9" fillId="0" borderId="45" xfId="0" applyNumberFormat="1" applyFont="1" applyBorder="1" applyAlignment="1">
      <alignment horizontal="left" vertical="center" wrapText="1"/>
    </xf>
    <xf numFmtId="1" fontId="9" fillId="0" borderId="27" xfId="0" applyNumberFormat="1" applyFont="1" applyBorder="1" applyAlignment="1">
      <alignment horizontal="left" vertical="center" wrapText="1"/>
    </xf>
    <xf numFmtId="1" fontId="6" fillId="0" borderId="41" xfId="0" applyNumberFormat="1" applyFont="1" applyBorder="1" applyAlignment="1">
      <alignment horizontal="left" vertical="center"/>
    </xf>
    <xf numFmtId="1" fontId="6" fillId="0" borderId="51" xfId="0" applyNumberFormat="1" applyFont="1" applyBorder="1" applyAlignment="1">
      <alignment horizontal="left" vertical="center" wrapText="1"/>
    </xf>
    <xf numFmtId="1" fontId="9" fillId="0" borderId="51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48" xfId="0" applyNumberFormat="1" applyFont="1" applyBorder="1" applyAlignment="1">
      <alignment horizontal="left" vertical="center" wrapText="1"/>
    </xf>
    <xf numFmtId="1" fontId="19" fillId="0" borderId="104" xfId="0" applyNumberFormat="1" applyFont="1" applyBorder="1" applyAlignment="1">
      <alignment horizontal="center" vertical="center" wrapText="1"/>
    </xf>
    <xf numFmtId="1" fontId="19" fillId="0" borderId="7" xfId="0" applyNumberFormat="1" applyFont="1" applyBorder="1" applyAlignment="1">
      <alignment horizontal="center" vertical="center" wrapText="1"/>
    </xf>
    <xf numFmtId="1" fontId="19" fillId="0" borderId="40" xfId="0" applyNumberFormat="1" applyFont="1" applyBorder="1" applyAlignment="1">
      <alignment horizontal="center" vertical="center" wrapText="1"/>
    </xf>
    <xf numFmtId="1" fontId="9" fillId="0" borderId="21" xfId="0" applyNumberFormat="1" applyFont="1" applyBorder="1" applyAlignment="1">
      <alignment horizontal="center" vertical="center" wrapText="1"/>
    </xf>
    <xf numFmtId="1" fontId="9" fillId="0" borderId="47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center" vertical="center"/>
    </xf>
    <xf numFmtId="1" fontId="9" fillId="0" borderId="48" xfId="0" applyNumberFormat="1" applyFont="1" applyBorder="1" applyAlignment="1">
      <alignment horizontal="center" vertical="center"/>
    </xf>
    <xf numFmtId="1" fontId="9" fillId="0" borderId="147" xfId="0" applyNumberFormat="1" applyFont="1" applyBorder="1" applyAlignment="1">
      <alignment vertical="center" wrapText="1"/>
    </xf>
    <xf numFmtId="1" fontId="9" fillId="0" borderId="65" xfId="0" applyNumberFormat="1" applyFont="1" applyBorder="1" applyAlignment="1">
      <alignment vertical="center" wrapText="1"/>
    </xf>
    <xf numFmtId="1" fontId="9" fillId="0" borderId="69" xfId="0" applyNumberFormat="1" applyFont="1" applyBorder="1" applyAlignment="1">
      <alignment vertical="center" wrapText="1"/>
    </xf>
    <xf numFmtId="1" fontId="9" fillId="0" borderId="31" xfId="0" applyNumberFormat="1" applyFont="1" applyBorder="1" applyAlignment="1">
      <alignment vertical="center" wrapText="1"/>
    </xf>
    <xf numFmtId="1" fontId="9" fillId="0" borderId="63" xfId="0" applyNumberFormat="1" applyFont="1" applyBorder="1" applyAlignment="1">
      <alignment vertical="center" wrapText="1"/>
    </xf>
    <xf numFmtId="1" fontId="9" fillId="0" borderId="29" xfId="0" applyNumberFormat="1" applyFont="1" applyBorder="1" applyAlignment="1">
      <alignment vertical="center" wrapText="1"/>
    </xf>
    <xf numFmtId="1" fontId="9" fillId="0" borderId="32" xfId="0" applyNumberFormat="1" applyFont="1" applyBorder="1" applyAlignment="1">
      <alignment horizontal="left" vertical="center" wrapText="1"/>
    </xf>
    <xf numFmtId="1" fontId="9" fillId="0" borderId="70" xfId="0" applyNumberFormat="1" applyFont="1" applyBorder="1" applyAlignment="1">
      <alignment horizontal="left" vertical="center" wrapText="1"/>
    </xf>
    <xf numFmtId="1" fontId="9" fillId="0" borderId="33" xfId="0" applyNumberFormat="1" applyFont="1" applyBorder="1" applyAlignment="1">
      <alignment horizontal="left" vertical="center" wrapText="1"/>
    </xf>
    <xf numFmtId="1" fontId="9" fillId="0" borderId="62" xfId="0" applyNumberFormat="1" applyFont="1" applyBorder="1" applyAlignment="1">
      <alignment horizontal="left" vertical="center" wrapText="1"/>
    </xf>
    <xf numFmtId="1" fontId="9" fillId="0" borderId="21" xfId="0" applyNumberFormat="1" applyFont="1" applyBorder="1" applyAlignment="1">
      <alignment vertical="center" wrapText="1"/>
    </xf>
    <xf numFmtId="1" fontId="9" fillId="0" borderId="47" xfId="0" applyNumberFormat="1" applyFont="1" applyBorder="1" applyAlignment="1">
      <alignment vertical="center" wrapText="1"/>
    </xf>
    <xf numFmtId="1" fontId="13" fillId="0" borderId="0" xfId="0" applyNumberFormat="1" applyFont="1" applyAlignment="1">
      <alignment horizontal="left" vertical="center" wrapText="1"/>
    </xf>
    <xf numFmtId="1" fontId="13" fillId="0" borderId="79" xfId="0" applyNumberFormat="1" applyFont="1" applyBorder="1" applyAlignment="1">
      <alignment horizontal="left" vertical="center" wrapText="1"/>
    </xf>
    <xf numFmtId="1" fontId="13" fillId="0" borderId="65" xfId="0" applyNumberFormat="1" applyFont="1" applyBorder="1" applyAlignment="1">
      <alignment horizontal="left" vertical="center" wrapText="1"/>
    </xf>
    <xf numFmtId="1" fontId="9" fillId="0" borderId="65" xfId="2" applyNumberFormat="1" applyFont="1" applyBorder="1" applyAlignment="1">
      <alignment horizontal="left" vertical="center" wrapText="1"/>
    </xf>
    <xf numFmtId="1" fontId="9" fillId="0" borderId="69" xfId="2" applyNumberFormat="1" applyFont="1" applyBorder="1" applyAlignment="1">
      <alignment horizontal="left" vertical="center" wrapText="1"/>
    </xf>
    <xf numFmtId="1" fontId="9" fillId="0" borderId="63" xfId="2" applyNumberFormat="1" applyFont="1" applyBorder="1" applyAlignment="1">
      <alignment horizontal="left" vertical="center" wrapText="1"/>
    </xf>
    <xf numFmtId="1" fontId="9" fillId="0" borderId="29" xfId="2" applyNumberFormat="1" applyFont="1" applyBorder="1" applyAlignment="1">
      <alignment horizontal="left" vertical="center" wrapText="1"/>
    </xf>
    <xf numFmtId="1" fontId="9" fillId="0" borderId="70" xfId="2" applyNumberFormat="1" applyFont="1" applyBorder="1" applyAlignment="1">
      <alignment horizontal="left" vertical="center" wrapText="1"/>
    </xf>
    <xf numFmtId="1" fontId="9" fillId="0" borderId="33" xfId="2" applyNumberFormat="1" applyFont="1" applyBorder="1" applyAlignment="1">
      <alignment horizontal="left" vertical="center" wrapText="1"/>
    </xf>
    <xf numFmtId="1" fontId="9" fillId="0" borderId="141" xfId="0" applyNumberFormat="1" applyFont="1" applyBorder="1" applyAlignment="1">
      <alignment horizontal="left" vertical="center" wrapText="1"/>
    </xf>
    <xf numFmtId="1" fontId="9" fillId="0" borderId="142" xfId="0" applyNumberFormat="1" applyFont="1" applyBorder="1" applyAlignment="1">
      <alignment horizontal="left" vertical="center" wrapText="1"/>
    </xf>
    <xf numFmtId="1" fontId="9" fillId="0" borderId="143" xfId="0" applyNumberFormat="1" applyFont="1" applyBorder="1" applyAlignment="1">
      <alignment horizontal="left" vertical="center" wrapText="1"/>
    </xf>
    <xf numFmtId="1" fontId="13" fillId="0" borderId="110" xfId="0" applyNumberFormat="1" applyFont="1" applyBorder="1" applyAlignment="1">
      <alignment vertical="center" wrapText="1"/>
    </xf>
    <xf numFmtId="1" fontId="13" fillId="0" borderId="48" xfId="0" applyNumberFormat="1" applyFont="1" applyBorder="1" applyAlignment="1">
      <alignment vertical="center" wrapText="1"/>
    </xf>
    <xf numFmtId="1" fontId="6" fillId="0" borderId="6" xfId="0" applyNumberFormat="1" applyFont="1" applyBorder="1" applyAlignment="1">
      <alignment horizontal="left" vertical="center" wrapText="1"/>
    </xf>
    <xf numFmtId="1" fontId="9" fillId="0" borderId="7" xfId="0" applyNumberFormat="1" applyFont="1" applyBorder="1" applyAlignment="1">
      <alignment horizontal="left" vertical="center" wrapText="1"/>
    </xf>
    <xf numFmtId="1" fontId="9" fillId="0" borderId="40" xfId="0" applyNumberFormat="1" applyFont="1" applyBorder="1" applyAlignment="1">
      <alignment horizontal="left" vertical="center" wrapText="1"/>
    </xf>
    <xf numFmtId="1" fontId="9" fillId="0" borderId="6" xfId="0" applyNumberFormat="1" applyFont="1" applyBorder="1" applyAlignment="1">
      <alignment horizontal="center"/>
    </xf>
    <xf numFmtId="1" fontId="9" fillId="0" borderId="7" xfId="0" applyNumberFormat="1" applyFont="1" applyBorder="1" applyAlignment="1">
      <alignment horizontal="center"/>
    </xf>
    <xf numFmtId="1" fontId="9" fillId="0" borderId="139" xfId="0" applyNumberFormat="1" applyFont="1" applyBorder="1" applyAlignment="1">
      <alignment horizontal="center"/>
    </xf>
    <xf numFmtId="1" fontId="9" fillId="0" borderId="22" xfId="0" applyNumberFormat="1" applyFont="1" applyBorder="1" applyAlignment="1">
      <alignment vertical="center" wrapText="1"/>
    </xf>
    <xf numFmtId="1" fontId="9" fillId="0" borderId="110" xfId="0" applyNumberFormat="1" applyFont="1" applyBorder="1" applyAlignment="1">
      <alignment vertical="center" wrapText="1"/>
    </xf>
    <xf numFmtId="1" fontId="9" fillId="0" borderId="136" xfId="0" applyNumberFormat="1" applyFont="1" applyBorder="1" applyAlignment="1">
      <alignment horizontal="center" vertical="center" wrapText="1"/>
    </xf>
    <xf numFmtId="1" fontId="9" fillId="0" borderId="138" xfId="0" applyNumberFormat="1" applyFont="1" applyBorder="1" applyAlignment="1">
      <alignment horizontal="center" vertical="center" wrapText="1"/>
    </xf>
    <xf numFmtId="1" fontId="9" fillId="0" borderId="129" xfId="0" applyNumberFormat="1" applyFont="1" applyBorder="1" applyAlignment="1">
      <alignment horizontal="center" vertical="center"/>
    </xf>
    <xf numFmtId="1" fontId="9" fillId="0" borderId="79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" fontId="9" fillId="0" borderId="123" xfId="0" applyNumberFormat="1" applyFont="1" applyBorder="1" applyAlignment="1">
      <alignment horizontal="center" vertical="center"/>
    </xf>
    <xf numFmtId="1" fontId="6" fillId="0" borderId="41" xfId="0" applyNumberFormat="1" applyFont="1" applyBorder="1" applyAlignment="1">
      <alignment horizontal="left"/>
    </xf>
    <xf numFmtId="1" fontId="19" fillId="0" borderId="4" xfId="0" applyNumberFormat="1" applyFont="1" applyBorder="1" applyAlignment="1">
      <alignment horizontal="center" vertical="center"/>
    </xf>
    <xf numFmtId="1" fontId="19" fillId="0" borderId="79" xfId="0" applyNumberFormat="1" applyFont="1" applyBorder="1" applyAlignment="1">
      <alignment horizontal="center" vertical="center"/>
    </xf>
    <xf numFmtId="1" fontId="19" fillId="0" borderId="10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left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1" fontId="9" fillId="5" borderId="116" xfId="0" applyNumberFormat="1" applyFont="1" applyFill="1" applyBorder="1" applyAlignment="1">
      <alignment horizontal="center" vertical="center" wrapText="1"/>
    </xf>
    <xf numFmtId="1" fontId="9" fillId="5" borderId="55" xfId="0" applyNumberFormat="1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 wrapText="1"/>
    </xf>
    <xf numFmtId="1" fontId="9" fillId="0" borderId="104" xfId="0" applyNumberFormat="1" applyFont="1" applyBorder="1" applyAlignment="1">
      <alignment horizontal="center" vertical="center" wrapText="1"/>
    </xf>
    <xf numFmtId="1" fontId="9" fillId="0" borderId="44" xfId="0" applyNumberFormat="1" applyFont="1" applyBorder="1" applyAlignment="1">
      <alignment horizontal="left" wrapText="1"/>
    </xf>
    <xf numFmtId="1" fontId="9" fillId="0" borderId="21" xfId="0" applyNumberFormat="1" applyFont="1" applyBorder="1" applyAlignment="1">
      <alignment horizontal="left" wrapText="1"/>
    </xf>
    <xf numFmtId="1" fontId="9" fillId="0" borderId="32" xfId="0" applyNumberFormat="1" applyFont="1" applyBorder="1" applyAlignment="1">
      <alignment wrapText="1"/>
    </xf>
    <xf numFmtId="1" fontId="9" fillId="0" borderId="33" xfId="0" applyNumberFormat="1" applyFont="1" applyBorder="1" applyAlignment="1">
      <alignment wrapText="1"/>
    </xf>
    <xf numFmtId="1" fontId="9" fillId="0" borderId="5" xfId="0" applyNumberFormat="1" applyFont="1" applyBorder="1" applyAlignment="1">
      <alignment horizontal="left" vertical="center"/>
    </xf>
    <xf numFmtId="1" fontId="9" fillId="0" borderId="11" xfId="0" applyNumberFormat="1" applyFont="1" applyBorder="1" applyAlignment="1">
      <alignment horizontal="left" vertical="center"/>
    </xf>
    <xf numFmtId="1" fontId="9" fillId="0" borderId="9" xfId="0" applyNumberFormat="1" applyFont="1" applyBorder="1" applyAlignment="1">
      <alignment horizontal="left"/>
    </xf>
    <xf numFmtId="1" fontId="9" fillId="0" borderId="10" xfId="0" applyNumberFormat="1" applyFont="1" applyBorder="1" applyAlignment="1">
      <alignment horizontal="left"/>
    </xf>
    <xf numFmtId="1" fontId="9" fillId="0" borderId="6" xfId="0" applyNumberFormat="1" applyFont="1" applyBorder="1" applyAlignment="1">
      <alignment horizontal="left" vertical="center"/>
    </xf>
    <xf numFmtId="1" fontId="9" fillId="0" borderId="40" xfId="0" applyNumberFormat="1" applyFont="1" applyBorder="1" applyAlignment="1">
      <alignment horizontal="left" vertical="center"/>
    </xf>
    <xf numFmtId="1" fontId="9" fillId="0" borderId="78" xfId="0" applyNumberFormat="1" applyFont="1" applyBorder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 wrapText="1"/>
    </xf>
    <xf numFmtId="1" fontId="9" fillId="0" borderId="40" xfId="0" applyNumberFormat="1" applyFont="1" applyBorder="1" applyAlignment="1">
      <alignment horizontal="center"/>
    </xf>
    <xf numFmtId="1" fontId="9" fillId="0" borderId="41" xfId="0" applyNumberFormat="1" applyFont="1" applyBorder="1" applyAlignment="1">
      <alignment horizontal="center"/>
    </xf>
    <xf numFmtId="1" fontId="9" fillId="0" borderId="104" xfId="0" applyNumberFormat="1" applyFont="1" applyBorder="1" applyAlignment="1">
      <alignment horizontal="center"/>
    </xf>
    <xf numFmtId="1" fontId="9" fillId="0" borderId="111" xfId="0" applyNumberFormat="1" applyFont="1" applyBorder="1" applyAlignment="1">
      <alignment horizontal="center" vertical="center" wrapText="1"/>
    </xf>
    <xf numFmtId="1" fontId="13" fillId="0" borderId="31" xfId="0" applyNumberFormat="1" applyFont="1" applyBorder="1" applyAlignment="1">
      <alignment vertical="center" wrapText="1"/>
    </xf>
    <xf numFmtId="1" fontId="13" fillId="0" borderId="29" xfId="0" applyNumberFormat="1" applyFont="1" applyBorder="1" applyAlignment="1">
      <alignment vertical="center" wrapText="1"/>
    </xf>
    <xf numFmtId="1" fontId="13" fillId="0" borderId="46" xfId="0" applyNumberFormat="1" applyFont="1" applyBorder="1" applyAlignment="1">
      <alignment vertical="center" wrapText="1"/>
    </xf>
    <xf numFmtId="1" fontId="13" fillId="0" borderId="47" xfId="0" applyNumberFormat="1" applyFont="1" applyBorder="1" applyAlignment="1">
      <alignment vertical="center" wrapText="1"/>
    </xf>
    <xf numFmtId="1" fontId="9" fillId="0" borderId="3" xfId="0" applyNumberFormat="1" applyFont="1" applyBorder="1" applyAlignment="1">
      <alignment horizontal="center" vertical="center"/>
    </xf>
    <xf numFmtId="1" fontId="9" fillId="0" borderId="23" xfId="0" applyNumberFormat="1" applyFont="1" applyBorder="1" applyAlignment="1">
      <alignment horizontal="center" vertical="center"/>
    </xf>
    <xf numFmtId="1" fontId="13" fillId="0" borderId="6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1" fontId="13" fillId="0" borderId="8" xfId="0" applyNumberFormat="1" applyFont="1" applyBorder="1" applyAlignment="1">
      <alignment horizontal="center" vertical="center" wrapText="1"/>
    </xf>
    <xf numFmtId="1" fontId="13" fillId="0" borderId="7" xfId="0" applyNumberFormat="1" applyFont="1" applyBorder="1" applyAlignment="1">
      <alignment horizontal="center" vertical="center" wrapText="1"/>
    </xf>
    <xf numFmtId="1" fontId="13" fillId="0" borderId="44" xfId="0" applyNumberFormat="1" applyFont="1" applyBorder="1" applyAlignment="1">
      <alignment vertical="center" wrapText="1"/>
    </xf>
    <xf numFmtId="1" fontId="13" fillId="0" borderId="21" xfId="0" applyNumberFormat="1" applyFont="1" applyBorder="1" applyAlignment="1">
      <alignment vertical="center" wrapText="1"/>
    </xf>
    <xf numFmtId="1" fontId="9" fillId="8" borderId="31" xfId="0" applyNumberFormat="1" applyFont="1" applyFill="1" applyBorder="1" applyAlignment="1">
      <alignment horizontal="left" vertical="center" wrapText="1"/>
    </xf>
    <xf numFmtId="1" fontId="9" fillId="8" borderId="29" xfId="0" applyNumberFormat="1" applyFont="1" applyFill="1" applyBorder="1" applyAlignment="1">
      <alignment horizontal="left" vertical="center" wrapText="1"/>
    </xf>
    <xf numFmtId="1" fontId="9" fillId="0" borderId="46" xfId="0" applyNumberFormat="1" applyFont="1" applyBorder="1" applyAlignment="1">
      <alignment vertical="center" wrapText="1"/>
    </xf>
    <xf numFmtId="1" fontId="13" fillId="0" borderId="3" xfId="0" applyNumberFormat="1" applyFont="1" applyBorder="1" applyAlignment="1">
      <alignment horizontal="center" vertical="center" wrapText="1"/>
    </xf>
    <xf numFmtId="1" fontId="13" fillId="0" borderId="4" xfId="0" applyNumberFormat="1" applyFont="1" applyBorder="1" applyAlignment="1">
      <alignment horizontal="center" vertical="center" wrapText="1"/>
    </xf>
    <xf numFmtId="1" fontId="13" fillId="0" borderId="78" xfId="0" applyNumberFormat="1" applyFont="1" applyBorder="1" applyAlignment="1">
      <alignment horizontal="center" vertical="center" wrapText="1"/>
    </xf>
    <xf numFmtId="1" fontId="13" fillId="0" borderId="80" xfId="0" applyNumberFormat="1" applyFont="1" applyBorder="1" applyAlignment="1">
      <alignment horizontal="center" vertical="center" wrapText="1"/>
    </xf>
    <xf numFmtId="1" fontId="13" fillId="5" borderId="7" xfId="0" applyNumberFormat="1" applyFont="1" applyFill="1" applyBorder="1" applyAlignment="1">
      <alignment horizontal="center" vertical="center" wrapText="1"/>
    </xf>
    <xf numFmtId="1" fontId="13" fillId="5" borderId="8" xfId="0" applyNumberFormat="1" applyFont="1" applyFill="1" applyBorder="1" applyAlignment="1">
      <alignment horizontal="center" vertical="center" wrapText="1"/>
    </xf>
    <xf numFmtId="1" fontId="13" fillId="3" borderId="104" xfId="0" applyNumberFormat="1" applyFont="1" applyFill="1" applyBorder="1" applyAlignment="1">
      <alignment horizontal="center" vertical="center" wrapText="1"/>
    </xf>
    <xf numFmtId="1" fontId="13" fillId="3" borderId="7" xfId="0" applyNumberFormat="1" applyFont="1" applyFill="1" applyBorder="1" applyAlignment="1">
      <alignment horizontal="center" vertical="center" wrapText="1"/>
    </xf>
    <xf numFmtId="1" fontId="13" fillId="3" borderId="40" xfId="0" applyNumberFormat="1" applyFont="1" applyFill="1" applyBorder="1" applyAlignment="1">
      <alignment horizontal="center" vertical="center" wrapText="1"/>
    </xf>
    <xf numFmtId="1" fontId="9" fillId="0" borderId="83" xfId="0" applyNumberFormat="1" applyFont="1" applyBorder="1" applyAlignment="1">
      <alignment horizontal="center" vertical="center" wrapText="1"/>
    </xf>
    <xf numFmtId="1" fontId="9" fillId="0" borderId="52" xfId="0" applyNumberFormat="1" applyFont="1" applyBorder="1" applyAlignment="1">
      <alignment horizontal="center" vertical="center" wrapText="1"/>
    </xf>
    <xf numFmtId="1" fontId="9" fillId="0" borderId="85" xfId="0" applyNumberFormat="1" applyFont="1" applyBorder="1" applyAlignment="1">
      <alignment horizontal="center" vertical="center" wrapText="1"/>
    </xf>
    <xf numFmtId="1" fontId="9" fillId="0" borderId="81" xfId="0" applyNumberFormat="1" applyFont="1" applyBorder="1" applyAlignment="1">
      <alignment horizontal="center" vertical="center" wrapText="1"/>
    </xf>
    <xf numFmtId="1" fontId="9" fillId="0" borderId="44" xfId="0" applyNumberFormat="1" applyFont="1" applyBorder="1" applyAlignment="1">
      <alignment vertical="center" wrapText="1"/>
    </xf>
    <xf numFmtId="1" fontId="9" fillId="0" borderId="82" xfId="0" applyNumberFormat="1" applyFont="1" applyBorder="1" applyAlignment="1">
      <alignment horizontal="center" vertical="center" wrapText="1"/>
    </xf>
    <xf numFmtId="1" fontId="13" fillId="0" borderId="83" xfId="0" applyNumberFormat="1" applyFont="1" applyBorder="1" applyAlignment="1">
      <alignment horizontal="center" vertical="center" wrapText="1"/>
    </xf>
    <xf numFmtId="1" fontId="13" fillId="0" borderId="82" xfId="0" applyNumberFormat="1" applyFont="1" applyBorder="1" applyAlignment="1">
      <alignment horizontal="center" vertical="center" wrapText="1"/>
    </xf>
    <xf numFmtId="1" fontId="13" fillId="0" borderId="84" xfId="0" applyNumberFormat="1" applyFont="1" applyBorder="1" applyAlignment="1">
      <alignment horizontal="center" vertical="center" wrapText="1"/>
    </xf>
    <xf numFmtId="1" fontId="9" fillId="0" borderId="71" xfId="0" applyNumberFormat="1" applyFont="1" applyBorder="1" applyAlignment="1">
      <alignment horizontal="left" vertical="center"/>
    </xf>
    <xf numFmtId="1" fontId="9" fillId="0" borderId="72" xfId="0" applyNumberFormat="1" applyFont="1" applyBorder="1" applyAlignment="1">
      <alignment horizontal="left" vertical="center"/>
    </xf>
    <xf numFmtId="1" fontId="9" fillId="5" borderId="6" xfId="0" applyNumberFormat="1" applyFont="1" applyFill="1" applyBorder="1" applyAlignment="1">
      <alignment horizontal="center" vertical="center" wrapText="1"/>
    </xf>
    <xf numFmtId="1" fontId="9" fillId="5" borderId="7" xfId="0" applyNumberFormat="1" applyFont="1" applyFill="1" applyBorder="1" applyAlignment="1">
      <alignment horizontal="center" vertical="center" wrapText="1"/>
    </xf>
    <xf numFmtId="1" fontId="9" fillId="5" borderId="8" xfId="0" applyNumberFormat="1" applyFont="1" applyFill="1" applyBorder="1" applyAlignment="1">
      <alignment horizontal="center" vertical="center" wrapText="1"/>
    </xf>
    <xf numFmtId="1" fontId="13" fillId="0" borderId="44" xfId="0" applyNumberFormat="1" applyFont="1" applyBorder="1" applyAlignment="1">
      <alignment horizontal="left"/>
    </xf>
    <xf numFmtId="1" fontId="13" fillId="0" borderId="21" xfId="0" applyNumberFormat="1" applyFont="1" applyBorder="1" applyAlignment="1">
      <alignment horizontal="left"/>
    </xf>
    <xf numFmtId="1" fontId="9" fillId="0" borderId="46" xfId="0" applyNumberFormat="1" applyFont="1" applyBorder="1" applyAlignment="1">
      <alignment horizontal="left"/>
    </xf>
    <xf numFmtId="1" fontId="9" fillId="0" borderId="47" xfId="0" applyNumberFormat="1" applyFont="1" applyBorder="1" applyAlignment="1">
      <alignment horizontal="left"/>
    </xf>
    <xf numFmtId="1" fontId="9" fillId="0" borderId="34" xfId="0" applyNumberFormat="1" applyFont="1" applyBorder="1" applyAlignment="1">
      <alignment horizontal="left" vertical="center" wrapText="1"/>
    </xf>
    <xf numFmtId="1" fontId="9" fillId="0" borderId="31" xfId="0" applyNumberFormat="1" applyFont="1" applyBorder="1" applyAlignment="1">
      <alignment wrapText="1"/>
    </xf>
    <xf numFmtId="1" fontId="9" fillId="0" borderId="29" xfId="0" applyNumberFormat="1" applyFont="1" applyBorder="1" applyAlignment="1">
      <alignment wrapText="1"/>
    </xf>
    <xf numFmtId="1" fontId="9" fillId="0" borderId="46" xfId="0" applyNumberFormat="1" applyFont="1" applyBorder="1" applyAlignment="1">
      <alignment horizontal="left" wrapText="1"/>
    </xf>
    <xf numFmtId="1" fontId="9" fillId="0" borderId="47" xfId="0" applyNumberFormat="1" applyFont="1" applyBorder="1" applyAlignment="1">
      <alignment horizontal="left" wrapText="1"/>
    </xf>
    <xf numFmtId="1" fontId="9" fillId="0" borderId="44" xfId="0" applyNumberFormat="1" applyFont="1" applyBorder="1" applyAlignment="1">
      <alignment wrapText="1"/>
    </xf>
    <xf numFmtId="1" fontId="9" fillId="0" borderId="21" xfId="0" applyNumberFormat="1" applyFont="1" applyBorder="1" applyAlignment="1">
      <alignment wrapText="1"/>
    </xf>
    <xf numFmtId="1" fontId="9" fillId="0" borderId="31" xfId="0" applyNumberFormat="1" applyFont="1" applyBorder="1" applyAlignment="1">
      <alignment horizontal="left" wrapText="1"/>
    </xf>
    <xf numFmtId="1" fontId="9" fillId="0" borderId="29" xfId="0" applyNumberFormat="1" applyFont="1" applyBorder="1" applyAlignment="1">
      <alignment horizontal="left" wrapText="1"/>
    </xf>
    <xf numFmtId="1" fontId="9" fillId="0" borderId="6" xfId="0" applyNumberFormat="1" applyFont="1" applyBorder="1" applyAlignment="1">
      <alignment horizontal="center" wrapText="1"/>
    </xf>
    <xf numFmtId="1" fontId="9" fillId="0" borderId="40" xfId="0" applyNumberFormat="1" applyFont="1" applyBorder="1" applyAlignment="1">
      <alignment horizontal="center" wrapText="1"/>
    </xf>
    <xf numFmtId="1" fontId="6" fillId="0" borderId="16" xfId="0" applyNumberFormat="1" applyFont="1" applyBorder="1" applyAlignment="1">
      <alignment horizontal="left"/>
    </xf>
    <xf numFmtId="1" fontId="9" fillId="0" borderId="16" xfId="0" applyNumberFormat="1" applyFont="1" applyBorder="1" applyAlignment="1">
      <alignment horizontal="left"/>
    </xf>
    <xf numFmtId="1" fontId="9" fillId="0" borderId="24" xfId="0" applyNumberFormat="1" applyFont="1" applyBorder="1" applyAlignment="1">
      <alignment horizontal="left"/>
    </xf>
    <xf numFmtId="1" fontId="9" fillId="8" borderId="31" xfId="0" applyNumberFormat="1" applyFont="1" applyFill="1" applyBorder="1" applyAlignment="1">
      <alignment horizontal="left" wrapText="1"/>
    </xf>
    <xf numFmtId="1" fontId="9" fillId="8" borderId="29" xfId="0" applyNumberFormat="1" applyFont="1" applyFill="1" applyBorder="1" applyAlignment="1">
      <alignment horizontal="left" wrapText="1"/>
    </xf>
    <xf numFmtId="1" fontId="9" fillId="0" borderId="32" xfId="0" applyNumberFormat="1" applyFont="1" applyBorder="1" applyAlignment="1">
      <alignment horizontal="left" wrapText="1"/>
    </xf>
    <xf numFmtId="1" fontId="9" fillId="0" borderId="33" xfId="0" applyNumberFormat="1" applyFont="1" applyBorder="1" applyAlignment="1">
      <alignment horizontal="left" wrapText="1"/>
    </xf>
    <xf numFmtId="1" fontId="9" fillId="0" borderId="6" xfId="0" applyNumberFormat="1" applyFont="1" applyBorder="1" applyAlignment="1">
      <alignment horizontal="left" wrapText="1"/>
    </xf>
    <xf numFmtId="1" fontId="9" fillId="0" borderId="40" xfId="0" applyNumberFormat="1" applyFont="1" applyBorder="1" applyAlignment="1">
      <alignment horizontal="left" wrapText="1"/>
    </xf>
    <xf numFmtId="1" fontId="5" fillId="3" borderId="0" xfId="0" applyNumberFormat="1" applyFont="1" applyFill="1" applyAlignment="1">
      <alignment horizontal="center" vertical="center" wrapText="1"/>
    </xf>
    <xf numFmtId="1" fontId="9" fillId="0" borderId="316" xfId="0" applyNumberFormat="1" applyFont="1" applyBorder="1" applyAlignment="1">
      <alignment horizontal="center" vertical="center"/>
    </xf>
    <xf numFmtId="1" fontId="9" fillId="0" borderId="338" xfId="0" applyNumberFormat="1" applyFont="1" applyBorder="1" applyAlignment="1">
      <alignment horizontal="center" vertical="center" wrapText="1"/>
    </xf>
    <xf numFmtId="1" fontId="9" fillId="0" borderId="339" xfId="0" applyNumberFormat="1" applyFont="1" applyBorder="1" applyAlignment="1">
      <alignment horizontal="center" vertical="center" wrapText="1"/>
    </xf>
    <xf numFmtId="1" fontId="9" fillId="0" borderId="336" xfId="0" applyNumberFormat="1" applyFont="1" applyBorder="1" applyAlignment="1">
      <alignment horizontal="center" vertical="center" wrapText="1"/>
    </xf>
    <xf numFmtId="1" fontId="9" fillId="0" borderId="264" xfId="0" applyNumberFormat="1" applyFont="1" applyBorder="1" applyAlignment="1">
      <alignment horizontal="center" vertical="center" wrapText="1"/>
    </xf>
    <xf numFmtId="1" fontId="9" fillId="0" borderId="234" xfId="0" applyNumberFormat="1" applyFont="1" applyBorder="1" applyAlignment="1">
      <alignment horizontal="center" vertical="center" wrapText="1"/>
    </xf>
    <xf numFmtId="1" fontId="9" fillId="0" borderId="313" xfId="0" applyNumberFormat="1" applyFont="1" applyBorder="1" applyAlignment="1">
      <alignment horizontal="center" vertical="center" wrapText="1"/>
    </xf>
    <xf numFmtId="1" fontId="9" fillId="0" borderId="308" xfId="0" applyNumberFormat="1" applyFont="1" applyBorder="1" applyAlignment="1">
      <alignment horizontal="center" vertical="center" wrapText="1"/>
    </xf>
    <xf numFmtId="1" fontId="9" fillId="0" borderId="332" xfId="0" applyNumberFormat="1" applyFont="1" applyBorder="1" applyAlignment="1">
      <alignment horizontal="center" vertical="center" wrapText="1"/>
    </xf>
    <xf numFmtId="1" fontId="9" fillId="0" borderId="316" xfId="0" applyNumberFormat="1" applyFont="1" applyBorder="1" applyAlignment="1">
      <alignment horizontal="left"/>
    </xf>
    <xf numFmtId="1" fontId="9" fillId="0" borderId="305" xfId="0" applyNumberFormat="1" applyFont="1" applyBorder="1" applyAlignment="1">
      <alignment horizontal="center" vertical="center"/>
    </xf>
    <xf numFmtId="1" fontId="9" fillId="0" borderId="313" xfId="0" applyNumberFormat="1" applyFont="1" applyBorder="1" applyAlignment="1">
      <alignment horizontal="center" vertical="center"/>
    </xf>
    <xf numFmtId="1" fontId="9" fillId="0" borderId="309" xfId="0" applyNumberFormat="1" applyFont="1" applyBorder="1" applyAlignment="1">
      <alignment horizontal="center" vertical="center"/>
    </xf>
    <xf numFmtId="1" fontId="9" fillId="0" borderId="332" xfId="0" applyNumberFormat="1" applyFont="1" applyBorder="1" applyAlignment="1">
      <alignment horizontal="center" vertical="center"/>
    </xf>
    <xf numFmtId="1" fontId="13" fillId="5" borderId="339" xfId="0" applyNumberFormat="1" applyFont="1" applyFill="1" applyBorder="1" applyAlignment="1">
      <alignment horizontal="center" vertical="center" wrapText="1"/>
    </xf>
    <xf numFmtId="1" fontId="13" fillId="5" borderId="336" xfId="0" applyNumberFormat="1" applyFont="1" applyFill="1" applyBorder="1" applyAlignment="1">
      <alignment horizontal="center" vertical="center" wrapText="1"/>
    </xf>
    <xf numFmtId="1" fontId="13" fillId="5" borderId="234" xfId="0" applyNumberFormat="1" applyFont="1" applyFill="1" applyBorder="1" applyAlignment="1">
      <alignment horizontal="center" vertical="center" wrapText="1"/>
    </xf>
    <xf numFmtId="1" fontId="9" fillId="0" borderId="330" xfId="0" applyNumberFormat="1" applyFont="1" applyBorder="1" applyAlignment="1">
      <alignment horizontal="center" vertical="center" wrapText="1"/>
    </xf>
    <xf numFmtId="1" fontId="9" fillId="0" borderId="309" xfId="0" applyNumberFormat="1" applyFont="1" applyBorder="1" applyAlignment="1">
      <alignment horizontal="center" vertical="center" wrapText="1"/>
    </xf>
    <xf numFmtId="1" fontId="13" fillId="0" borderId="234" xfId="0" applyNumberFormat="1" applyFont="1" applyBorder="1" applyAlignment="1">
      <alignment horizontal="center" vertical="center" wrapText="1"/>
    </xf>
    <xf numFmtId="1" fontId="13" fillId="0" borderId="342" xfId="0" applyNumberFormat="1" applyFont="1" applyBorder="1" applyAlignment="1">
      <alignment horizontal="center" vertical="center"/>
    </xf>
    <xf numFmtId="1" fontId="13" fillId="5" borderId="313" xfId="0" applyNumberFormat="1" applyFont="1" applyFill="1" applyBorder="1" applyAlignment="1">
      <alignment horizontal="center" vertical="center" wrapText="1"/>
    </xf>
    <xf numFmtId="1" fontId="13" fillId="5" borderId="308" xfId="0" applyNumberFormat="1" applyFont="1" applyFill="1" applyBorder="1" applyAlignment="1">
      <alignment horizontal="center" vertical="center" wrapText="1"/>
    </xf>
    <xf numFmtId="1" fontId="9" fillId="0" borderId="313" xfId="0" applyNumberFormat="1" applyFont="1" applyBorder="1" applyAlignment="1">
      <alignment vertical="center" wrapText="1"/>
    </xf>
    <xf numFmtId="1" fontId="9" fillId="0" borderId="308" xfId="0" applyNumberFormat="1" applyFont="1" applyBorder="1" applyAlignment="1">
      <alignment vertical="center" wrapText="1"/>
    </xf>
    <xf numFmtId="1" fontId="25" fillId="0" borderId="336" xfId="0" applyNumberFormat="1" applyFont="1" applyBorder="1" applyAlignment="1">
      <alignment horizontal="center" vertical="center"/>
    </xf>
    <xf numFmtId="1" fontId="25" fillId="0" borderId="234" xfId="0" applyNumberFormat="1" applyFont="1" applyBorder="1" applyAlignment="1">
      <alignment horizontal="center" vertical="center"/>
    </xf>
    <xf numFmtId="1" fontId="9" fillId="0" borderId="338" xfId="0" applyNumberFormat="1" applyFont="1" applyBorder="1" applyAlignment="1">
      <alignment horizontal="center" vertical="center"/>
    </xf>
    <xf numFmtId="1" fontId="9" fillId="0" borderId="339" xfId="0" applyNumberFormat="1" applyFont="1" applyBorder="1" applyAlignment="1">
      <alignment horizontal="center" vertical="center"/>
    </xf>
    <xf numFmtId="1" fontId="9" fillId="0" borderId="336" xfId="0" applyNumberFormat="1" applyFont="1" applyBorder="1" applyAlignment="1">
      <alignment horizontal="center" vertical="center"/>
    </xf>
    <xf numFmtId="1" fontId="9" fillId="0" borderId="264" xfId="0" applyNumberFormat="1" applyFont="1" applyBorder="1" applyAlignment="1">
      <alignment horizontal="center" vertical="center"/>
    </xf>
    <xf numFmtId="1" fontId="9" fillId="0" borderId="234" xfId="0" applyNumberFormat="1" applyFont="1" applyBorder="1" applyAlignment="1">
      <alignment horizontal="center" vertical="center"/>
    </xf>
    <xf numFmtId="1" fontId="9" fillId="0" borderId="308" xfId="0" applyNumberFormat="1" applyFont="1" applyBorder="1" applyAlignment="1">
      <alignment horizontal="center" vertical="center"/>
    </xf>
    <xf numFmtId="1" fontId="9" fillId="0" borderId="335" xfId="0" applyNumberFormat="1" applyFont="1" applyBorder="1" applyAlignment="1">
      <alignment horizontal="center" vertical="center" wrapText="1"/>
    </xf>
    <xf numFmtId="1" fontId="9" fillId="0" borderId="323" xfId="0" applyNumberFormat="1" applyFont="1" applyBorder="1" applyAlignment="1">
      <alignment horizontal="center" vertical="center" wrapText="1"/>
    </xf>
    <xf numFmtId="1" fontId="9" fillId="0" borderId="325" xfId="0" applyNumberFormat="1" applyFont="1" applyBorder="1" applyAlignment="1">
      <alignment horizontal="center" vertical="center" wrapText="1"/>
    </xf>
    <xf numFmtId="1" fontId="9" fillId="0" borderId="137" xfId="0" applyNumberFormat="1" applyFont="1" applyBorder="1" applyAlignment="1">
      <alignment horizontal="center" vertical="center" wrapText="1"/>
    </xf>
    <xf numFmtId="1" fontId="9" fillId="0" borderId="316" xfId="0" applyNumberFormat="1" applyFont="1" applyBorder="1" applyAlignment="1">
      <alignment horizontal="center" vertical="center" wrapText="1"/>
    </xf>
    <xf numFmtId="1" fontId="13" fillId="0" borderId="325" xfId="0" applyNumberFormat="1" applyFont="1" applyBorder="1" applyAlignment="1">
      <alignment horizontal="center" vertical="center" wrapText="1"/>
    </xf>
    <xf numFmtId="1" fontId="13" fillId="0" borderId="137" xfId="0" applyNumberFormat="1" applyFont="1" applyBorder="1" applyAlignment="1">
      <alignment horizontal="center" vertical="center" wrapText="1"/>
    </xf>
    <xf numFmtId="1" fontId="13" fillId="5" borderId="323" xfId="0" applyNumberFormat="1" applyFont="1" applyFill="1" applyBorder="1" applyAlignment="1">
      <alignment horizontal="center" vertical="center" wrapText="1"/>
    </xf>
    <xf numFmtId="1" fontId="13" fillId="5" borderId="325" xfId="0" applyNumberFormat="1" applyFont="1" applyFill="1" applyBorder="1" applyAlignment="1">
      <alignment horizontal="center" vertical="center" wrapText="1"/>
    </xf>
    <xf numFmtId="1" fontId="13" fillId="5" borderId="137" xfId="0" applyNumberFormat="1" applyFont="1" applyFill="1" applyBorder="1" applyAlignment="1">
      <alignment horizontal="center" vertical="center" wrapText="1"/>
    </xf>
    <xf numFmtId="1" fontId="9" fillId="0" borderId="316" xfId="0" applyNumberFormat="1" applyFont="1" applyBorder="1" applyAlignment="1" applyProtection="1">
      <alignment horizontal="center" vertical="center" wrapText="1"/>
      <protection hidden="1"/>
    </xf>
    <xf numFmtId="1" fontId="9" fillId="0" borderId="313" xfId="0" applyNumberFormat="1" applyFont="1" applyBorder="1" applyAlignment="1" applyProtection="1">
      <alignment horizontal="center" vertical="center"/>
      <protection hidden="1"/>
    </xf>
    <xf numFmtId="1" fontId="9" fillId="0" borderId="308" xfId="0" applyNumberFormat="1" applyFont="1" applyBorder="1" applyAlignment="1" applyProtection="1">
      <alignment horizontal="center" vertical="center"/>
      <protection hidden="1"/>
    </xf>
    <xf numFmtId="1" fontId="13" fillId="0" borderId="316" xfId="0" applyNumberFormat="1" applyFont="1" applyBorder="1" applyAlignment="1">
      <alignment horizontal="center" vertical="center"/>
    </xf>
    <xf numFmtId="1" fontId="9" fillId="0" borderId="316" xfId="0" applyNumberFormat="1" applyFont="1" applyBorder="1" applyAlignment="1" applyProtection="1">
      <alignment horizontal="center" vertical="center"/>
      <protection hidden="1"/>
    </xf>
    <xf numFmtId="1" fontId="9" fillId="0" borderId="325" xfId="0" applyNumberFormat="1" applyFont="1" applyBorder="1" applyAlignment="1" applyProtection="1">
      <alignment horizontal="center" vertical="center" wrapText="1"/>
      <protection hidden="1"/>
    </xf>
    <xf numFmtId="1" fontId="9" fillId="0" borderId="137" xfId="0" applyNumberFormat="1" applyFont="1" applyBorder="1" applyAlignment="1" applyProtection="1">
      <alignment horizontal="center" vertical="center" wrapText="1"/>
      <protection hidden="1"/>
    </xf>
    <xf numFmtId="1" fontId="9" fillId="0" borderId="324" xfId="0" applyNumberFormat="1" applyFont="1" applyBorder="1" applyAlignment="1">
      <alignment horizontal="center" vertical="center" wrapText="1"/>
    </xf>
    <xf numFmtId="1" fontId="9" fillId="0" borderId="182" xfId="0" applyNumberFormat="1" applyFont="1" applyBorder="1" applyAlignment="1">
      <alignment horizontal="center" vertical="center" wrapText="1"/>
    </xf>
    <xf numFmtId="1" fontId="9" fillId="0" borderId="309" xfId="0" applyNumberFormat="1" applyFont="1" applyBorder="1" applyAlignment="1" applyProtection="1">
      <alignment horizontal="center" vertical="center"/>
      <protection hidden="1"/>
    </xf>
    <xf numFmtId="1" fontId="9" fillId="0" borderId="305" xfId="0" applyNumberFormat="1" applyFont="1" applyBorder="1" applyAlignment="1">
      <alignment horizontal="center" vertical="center" wrapText="1"/>
    </xf>
    <xf numFmtId="1" fontId="13" fillId="0" borderId="182" xfId="0" applyNumberFormat="1" applyFont="1" applyBorder="1" applyAlignment="1">
      <alignment horizontal="left" vertical="center" wrapText="1"/>
    </xf>
    <xf numFmtId="1" fontId="13" fillId="0" borderId="137" xfId="0" applyNumberFormat="1" applyFont="1" applyBorder="1" applyAlignment="1">
      <alignment horizontal="left" vertical="center" wrapText="1"/>
    </xf>
    <xf numFmtId="1" fontId="13" fillId="0" borderId="316" xfId="0" applyNumberFormat="1" applyFont="1" applyBorder="1" applyAlignment="1">
      <alignment horizontal="center" vertical="center" wrapText="1"/>
    </xf>
    <xf numFmtId="1" fontId="9" fillId="0" borderId="305" xfId="0" applyNumberFormat="1" applyFont="1" applyBorder="1" applyAlignment="1">
      <alignment vertical="center" wrapText="1"/>
    </xf>
    <xf numFmtId="1" fontId="6" fillId="0" borderId="313" xfId="0" applyNumberFormat="1" applyFont="1" applyBorder="1" applyAlignment="1">
      <alignment horizontal="left" vertical="center"/>
    </xf>
    <xf numFmtId="1" fontId="6" fillId="0" borderId="309" xfId="0" applyNumberFormat="1" applyFont="1" applyBorder="1" applyAlignment="1">
      <alignment horizontal="left" vertical="center"/>
    </xf>
    <xf numFmtId="1" fontId="6" fillId="0" borderId="308" xfId="0" applyNumberFormat="1" applyFont="1" applyBorder="1" applyAlignment="1">
      <alignment horizontal="left" vertical="center"/>
    </xf>
    <xf numFmtId="1" fontId="13" fillId="0" borderId="326" xfId="0" applyNumberFormat="1" applyFont="1" applyBorder="1" applyAlignment="1">
      <alignment horizontal="center" vertical="center" wrapText="1"/>
    </xf>
    <xf numFmtId="1" fontId="6" fillId="0" borderId="305" xfId="0" applyNumberFormat="1" applyFont="1" applyBorder="1" applyAlignment="1">
      <alignment horizontal="left" vertical="center"/>
    </xf>
    <xf numFmtId="1" fontId="19" fillId="0" borderId="327" xfId="0" applyNumberFormat="1" applyFont="1" applyBorder="1" applyAlignment="1">
      <alignment horizontal="center" vertical="center" wrapText="1"/>
    </xf>
    <xf numFmtId="1" fontId="19" fillId="0" borderId="309" xfId="0" applyNumberFormat="1" applyFont="1" applyBorder="1" applyAlignment="1">
      <alignment horizontal="center" vertical="center" wrapText="1"/>
    </xf>
    <xf numFmtId="1" fontId="19" fillId="0" borderId="308" xfId="0" applyNumberFormat="1" applyFont="1" applyBorder="1" applyAlignment="1">
      <alignment horizontal="center" vertical="center" wrapText="1"/>
    </xf>
    <xf numFmtId="1" fontId="9" fillId="0" borderId="322" xfId="0" applyNumberFormat="1" applyFont="1" applyBorder="1" applyAlignment="1">
      <alignment horizontal="left" vertical="center" wrapText="1"/>
    </xf>
    <xf numFmtId="1" fontId="9" fillId="0" borderId="326" xfId="0" applyNumberFormat="1" applyFont="1" applyBorder="1" applyAlignment="1">
      <alignment horizontal="center" vertical="center" wrapText="1"/>
    </xf>
    <xf numFmtId="1" fontId="9" fillId="0" borderId="323" xfId="0" applyNumberFormat="1" applyFont="1" applyBorder="1" applyAlignment="1">
      <alignment horizontal="left" vertical="center" wrapText="1"/>
    </xf>
    <xf numFmtId="1" fontId="9" fillId="0" borderId="324" xfId="0" applyNumberFormat="1" applyFont="1" applyBorder="1" applyAlignment="1">
      <alignment horizontal="left" vertical="center" wrapText="1"/>
    </xf>
    <xf numFmtId="1" fontId="9" fillId="0" borderId="325" xfId="0" applyNumberFormat="1" applyFont="1" applyBorder="1" applyAlignment="1">
      <alignment horizontal="left" vertical="center" wrapText="1"/>
    </xf>
    <xf numFmtId="1" fontId="6" fillId="0" borderId="313" xfId="0" applyNumberFormat="1" applyFont="1" applyBorder="1" applyAlignment="1">
      <alignment horizontal="left" vertical="center" wrapText="1"/>
    </xf>
    <xf numFmtId="1" fontId="9" fillId="0" borderId="309" xfId="0" applyNumberFormat="1" applyFont="1" applyBorder="1" applyAlignment="1">
      <alignment horizontal="left" vertical="center" wrapText="1"/>
    </xf>
    <xf numFmtId="1" fontId="9" fillId="0" borderId="308" xfId="0" applyNumberFormat="1" applyFont="1" applyBorder="1" applyAlignment="1">
      <alignment horizontal="left" vertical="center" wrapText="1"/>
    </xf>
    <xf numFmtId="1" fontId="9" fillId="0" borderId="313" xfId="0" applyNumberFormat="1" applyFont="1" applyBorder="1" applyAlignment="1">
      <alignment horizontal="center"/>
    </xf>
    <xf numFmtId="1" fontId="9" fillId="0" borderId="309" xfId="0" applyNumberFormat="1" applyFont="1" applyBorder="1" applyAlignment="1">
      <alignment horizontal="center"/>
    </xf>
    <xf numFmtId="1" fontId="9" fillId="0" borderId="321" xfId="0" applyNumberFormat="1" applyFont="1" applyBorder="1" applyAlignment="1">
      <alignment horizontal="center"/>
    </xf>
    <xf numFmtId="1" fontId="9" fillId="0" borderId="311" xfId="0" applyNumberFormat="1" applyFont="1" applyBorder="1" applyAlignment="1">
      <alignment horizontal="center" vertical="center"/>
    </xf>
    <xf numFmtId="1" fontId="6" fillId="0" borderId="305" xfId="0" applyNumberFormat="1" applyFont="1" applyBorder="1" applyAlignment="1">
      <alignment horizontal="left"/>
    </xf>
    <xf numFmtId="1" fontId="19" fillId="0" borderId="311" xfId="0" applyNumberFormat="1" applyFont="1" applyBorder="1" applyAlignment="1">
      <alignment horizontal="center" vertical="center"/>
    </xf>
    <xf numFmtId="1" fontId="19" fillId="0" borderId="234" xfId="0" applyNumberFormat="1" applyFont="1" applyBorder="1" applyAlignment="1">
      <alignment horizontal="center" vertical="center"/>
    </xf>
    <xf numFmtId="1" fontId="9" fillId="0" borderId="312" xfId="0" applyNumberFormat="1" applyFont="1" applyBorder="1" applyAlignment="1">
      <alignment horizontal="center" vertical="center" wrapText="1"/>
    </xf>
    <xf numFmtId="1" fontId="9" fillId="0" borderId="311" xfId="0" applyNumberFormat="1" applyFont="1" applyBorder="1" applyAlignment="1">
      <alignment horizontal="center" vertical="center" wrapText="1"/>
    </xf>
    <xf numFmtId="1" fontId="9" fillId="5" borderId="301" xfId="0" applyNumberFormat="1" applyFont="1" applyFill="1" applyBorder="1" applyAlignment="1">
      <alignment horizontal="center" vertical="center" wrapText="1"/>
    </xf>
    <xf numFmtId="1" fontId="9" fillId="5" borderId="249" xfId="0" applyNumberFormat="1" applyFont="1" applyFill="1" applyBorder="1" applyAlignment="1">
      <alignment horizontal="center" vertical="center" wrapText="1"/>
    </xf>
    <xf numFmtId="1" fontId="9" fillId="5" borderId="281" xfId="0" applyNumberFormat="1" applyFont="1" applyFill="1" applyBorder="1" applyAlignment="1">
      <alignment horizontal="center" vertical="center" wrapText="1"/>
    </xf>
    <xf numFmtId="1" fontId="19" fillId="0" borderId="283" xfId="0" applyNumberFormat="1" applyFont="1" applyBorder="1" applyAlignment="1">
      <alignment horizontal="center" vertical="center"/>
    </xf>
    <xf numFmtId="1" fontId="9" fillId="0" borderId="285" xfId="0" applyNumberFormat="1" applyFont="1" applyBorder="1" applyAlignment="1">
      <alignment horizontal="center" vertical="center" wrapText="1"/>
    </xf>
    <xf numFmtId="1" fontId="9" fillId="0" borderId="286" xfId="0" applyNumberFormat="1" applyFont="1" applyBorder="1" applyAlignment="1">
      <alignment horizontal="center" vertical="center" wrapText="1"/>
    </xf>
    <xf numFmtId="1" fontId="9" fillId="0" borderId="287" xfId="0" applyNumberFormat="1" applyFont="1" applyBorder="1" applyAlignment="1">
      <alignment horizontal="center" vertical="center" wrapText="1"/>
    </xf>
    <xf numFmtId="1" fontId="6" fillId="0" borderId="195" xfId="0" applyNumberFormat="1" applyFont="1" applyBorder="1" applyAlignment="1">
      <alignment horizontal="left"/>
    </xf>
    <xf numFmtId="1" fontId="9" fillId="0" borderId="282" xfId="0" applyNumberFormat="1" applyFont="1" applyBorder="1" applyAlignment="1">
      <alignment horizontal="center" vertical="center" wrapText="1"/>
    </xf>
    <xf numFmtId="1" fontId="9" fillId="0" borderId="283" xfId="0" applyNumberFormat="1" applyFont="1" applyBorder="1" applyAlignment="1">
      <alignment horizontal="center" vertical="center" wrapText="1"/>
    </xf>
    <xf numFmtId="1" fontId="9" fillId="0" borderId="295" xfId="0" applyNumberFormat="1" applyFont="1" applyBorder="1" applyAlignment="1">
      <alignment horizontal="center" vertical="center" wrapText="1"/>
    </xf>
    <xf numFmtId="1" fontId="9" fillId="0" borderId="295" xfId="0" applyNumberFormat="1" applyFont="1" applyBorder="1" applyAlignment="1">
      <alignment horizontal="left" vertical="center"/>
    </xf>
    <xf numFmtId="1" fontId="9" fillId="0" borderId="234" xfId="0" applyNumberFormat="1" applyFont="1" applyBorder="1" applyAlignment="1">
      <alignment horizontal="left"/>
    </xf>
    <xf numFmtId="1" fontId="9" fillId="0" borderId="285" xfId="0" applyNumberFormat="1" applyFont="1" applyBorder="1" applyAlignment="1">
      <alignment horizontal="center" vertical="center"/>
    </xf>
    <xf numFmtId="1" fontId="9" fillId="0" borderId="287" xfId="0" applyNumberFormat="1" applyFont="1" applyBorder="1" applyAlignment="1">
      <alignment horizontal="center" vertical="center"/>
    </xf>
    <xf numFmtId="1" fontId="9" fillId="0" borderId="297" xfId="0" applyNumberFormat="1" applyFont="1" applyBorder="1" applyAlignment="1">
      <alignment horizontal="center" vertical="center" wrapText="1"/>
    </xf>
    <xf numFmtId="1" fontId="9" fillId="0" borderId="285" xfId="0" applyNumberFormat="1" applyFont="1" applyBorder="1" applyAlignment="1">
      <alignment horizontal="left" vertical="center"/>
    </xf>
    <xf numFmtId="1" fontId="9" fillId="0" borderId="287" xfId="0" applyNumberFormat="1" applyFont="1" applyBorder="1" applyAlignment="1">
      <alignment horizontal="left" vertical="center"/>
    </xf>
    <xf numFmtId="1" fontId="9" fillId="0" borderId="284" xfId="0" applyNumberFormat="1" applyFont="1" applyBorder="1" applyAlignment="1">
      <alignment horizontal="center" vertical="center" wrapText="1"/>
    </xf>
    <xf numFmtId="1" fontId="9" fillId="0" borderId="287" xfId="0" applyNumberFormat="1" applyFont="1" applyBorder="1" applyAlignment="1">
      <alignment horizontal="center"/>
    </xf>
    <xf numFmtId="1" fontId="9" fillId="0" borderId="195" xfId="0" applyNumberFormat="1" applyFont="1" applyBorder="1" applyAlignment="1">
      <alignment horizontal="center"/>
    </xf>
    <xf numFmtId="1" fontId="9" fillId="0" borderId="286" xfId="0" applyNumberFormat="1" applyFont="1" applyBorder="1" applyAlignment="1">
      <alignment horizontal="center"/>
    </xf>
    <xf numFmtId="1" fontId="9" fillId="0" borderId="195" xfId="0" applyNumberFormat="1" applyFont="1" applyBorder="1" applyAlignment="1">
      <alignment horizontal="center" vertical="center"/>
    </xf>
    <xf numFmtId="1" fontId="9" fillId="0" borderId="195" xfId="0" applyNumberFormat="1" applyFont="1" applyBorder="1" applyAlignment="1">
      <alignment horizontal="center" vertical="center" wrapText="1"/>
    </xf>
    <xf numFmtId="1" fontId="13" fillId="0" borderId="295" xfId="0" applyNumberFormat="1" applyFont="1" applyBorder="1" applyAlignment="1">
      <alignment horizontal="center" vertical="center" wrapText="1"/>
    </xf>
    <xf numFmtId="1" fontId="9" fillId="0" borderId="282" xfId="0" applyNumberFormat="1" applyFont="1" applyBorder="1" applyAlignment="1">
      <alignment horizontal="center" vertical="center"/>
    </xf>
    <xf numFmtId="1" fontId="9" fillId="0" borderId="283" xfId="0" applyNumberFormat="1" applyFont="1" applyBorder="1" applyAlignment="1">
      <alignment horizontal="center" vertical="center"/>
    </xf>
    <xf numFmtId="1" fontId="13" fillId="0" borderId="207" xfId="0" applyNumberFormat="1" applyFont="1" applyBorder="1" applyAlignment="1">
      <alignment horizontal="center" vertical="center" wrapText="1"/>
    </xf>
    <xf numFmtId="1" fontId="13" fillId="0" borderId="277" xfId="0" applyNumberFormat="1" applyFont="1" applyBorder="1" applyAlignment="1">
      <alignment horizontal="center" vertical="center" wrapText="1"/>
    </xf>
    <xf numFmtId="1" fontId="13" fillId="0" borderId="191" xfId="0" applyNumberFormat="1" applyFont="1" applyBorder="1" applyAlignment="1">
      <alignment horizontal="center" vertical="center" wrapText="1"/>
    </xf>
    <xf numFmtId="1" fontId="13" fillId="0" borderId="276" xfId="0" applyNumberFormat="1" applyFont="1" applyBorder="1" applyAlignment="1">
      <alignment horizontal="center" vertical="center" wrapText="1"/>
    </xf>
    <xf numFmtId="1" fontId="13" fillId="0" borderId="278" xfId="0" applyNumberFormat="1" applyFont="1" applyBorder="1" applyAlignment="1">
      <alignment horizontal="center" vertical="center" wrapText="1"/>
    </xf>
    <xf numFmtId="1" fontId="13" fillId="0" borderId="273" xfId="0" applyNumberFormat="1" applyFont="1" applyBorder="1" applyAlignment="1">
      <alignment horizontal="center" vertical="center" wrapText="1"/>
    </xf>
    <xf numFmtId="1" fontId="13" fillId="0" borderId="274" xfId="0" applyNumberFormat="1" applyFont="1" applyBorder="1" applyAlignment="1">
      <alignment horizontal="center" vertical="center" wrapText="1"/>
    </xf>
    <xf numFmtId="1" fontId="13" fillId="0" borderId="275" xfId="0" applyNumberFormat="1" applyFont="1" applyBorder="1" applyAlignment="1">
      <alignment horizontal="center" vertical="center" wrapText="1"/>
    </xf>
    <xf numFmtId="1" fontId="13" fillId="0" borderId="264" xfId="0" applyNumberFormat="1" applyFont="1" applyBorder="1" applyAlignment="1">
      <alignment horizontal="center" vertical="center" wrapText="1"/>
    </xf>
    <xf numFmtId="1" fontId="13" fillId="5" borderId="207" xfId="0" applyNumberFormat="1" applyFont="1" applyFill="1" applyBorder="1" applyAlignment="1">
      <alignment horizontal="center" vertical="center" wrapText="1"/>
    </xf>
    <xf numFmtId="1" fontId="13" fillId="5" borderId="276" xfId="0" applyNumberFormat="1" applyFont="1" applyFill="1" applyBorder="1" applyAlignment="1">
      <alignment horizontal="center" vertical="center" wrapText="1"/>
    </xf>
    <xf numFmtId="1" fontId="13" fillId="5" borderId="191" xfId="0" applyNumberFormat="1" applyFont="1" applyFill="1" applyBorder="1" applyAlignment="1">
      <alignment horizontal="center" vertical="center" wrapText="1"/>
    </xf>
    <xf numFmtId="1" fontId="13" fillId="3" borderId="276" xfId="0" applyNumberFormat="1" applyFont="1" applyFill="1" applyBorder="1" applyAlignment="1">
      <alignment horizontal="center" vertical="center" wrapText="1"/>
    </xf>
    <xf numFmtId="1" fontId="13" fillId="3" borderId="277" xfId="0" applyNumberFormat="1" applyFont="1" applyFill="1" applyBorder="1" applyAlignment="1">
      <alignment horizontal="center" vertical="center" wrapText="1"/>
    </xf>
    <xf numFmtId="1" fontId="9" fillId="0" borderId="261" xfId="0" applyNumberFormat="1" applyFont="1" applyBorder="1" applyAlignment="1">
      <alignment horizontal="center" vertical="center" wrapText="1"/>
    </xf>
    <xf numFmtId="1" fontId="9" fillId="0" borderId="266" xfId="0" applyNumberFormat="1" applyFont="1" applyBorder="1" applyAlignment="1">
      <alignment horizontal="center" vertical="center" wrapText="1"/>
    </xf>
    <xf numFmtId="1" fontId="9" fillId="0" borderId="269" xfId="0" applyNumberFormat="1" applyFont="1" applyBorder="1" applyAlignment="1">
      <alignment horizontal="center" vertical="center" wrapText="1"/>
    </xf>
    <xf numFmtId="1" fontId="9" fillId="0" borderId="265" xfId="0" applyNumberFormat="1" applyFont="1" applyBorder="1" applyAlignment="1">
      <alignment horizontal="center" vertical="center" wrapText="1"/>
    </xf>
    <xf numFmtId="1" fontId="9" fillId="0" borderId="240" xfId="0" applyNumberFormat="1" applyFont="1" applyBorder="1" applyAlignment="1">
      <alignment vertical="center" wrapText="1"/>
    </xf>
    <xf numFmtId="1" fontId="9" fillId="0" borderId="235" xfId="0" applyNumberFormat="1" applyFont="1" applyBorder="1" applyAlignment="1">
      <alignment vertical="center" wrapText="1"/>
    </xf>
    <xf numFmtId="1" fontId="13" fillId="0" borderId="261" xfId="0" applyNumberFormat="1" applyFont="1" applyBorder="1" applyAlignment="1">
      <alignment horizontal="center" vertical="center" wrapText="1"/>
    </xf>
    <xf numFmtId="1" fontId="13" fillId="0" borderId="262" xfId="0" applyNumberFormat="1" applyFont="1" applyBorder="1" applyAlignment="1">
      <alignment horizontal="center" vertical="center" wrapText="1"/>
    </xf>
    <xf numFmtId="1" fontId="13" fillId="0" borderId="255" xfId="0" applyNumberFormat="1" applyFont="1" applyBorder="1" applyAlignment="1">
      <alignment horizontal="center" vertical="center" wrapText="1"/>
    </xf>
    <xf numFmtId="1" fontId="9" fillId="0" borderId="267" xfId="0" applyNumberFormat="1" applyFont="1" applyBorder="1" applyAlignment="1">
      <alignment horizontal="center" vertical="center" wrapText="1"/>
    </xf>
    <xf numFmtId="1" fontId="13" fillId="0" borderId="267" xfId="0" applyNumberFormat="1" applyFont="1" applyBorder="1" applyAlignment="1">
      <alignment horizontal="center" vertical="center" wrapText="1"/>
    </xf>
    <xf numFmtId="1" fontId="13" fillId="0" borderId="268" xfId="0" applyNumberFormat="1" applyFont="1" applyBorder="1" applyAlignment="1">
      <alignment horizontal="center" vertical="center" wrapText="1"/>
    </xf>
    <xf numFmtId="1" fontId="9" fillId="0" borderId="255" xfId="0" applyNumberFormat="1" applyFont="1" applyBorder="1" applyAlignment="1">
      <alignment horizontal="center" vertical="center"/>
    </xf>
    <xf numFmtId="1" fontId="9" fillId="0" borderId="257" xfId="0" applyNumberFormat="1" applyFont="1" applyBorder="1" applyAlignment="1">
      <alignment horizontal="center" vertical="center"/>
    </xf>
    <xf numFmtId="1" fontId="9" fillId="0" borderId="255" xfId="0" applyNumberFormat="1" applyFont="1" applyBorder="1" applyAlignment="1">
      <alignment horizontal="left" vertical="center"/>
    </xf>
    <xf numFmtId="1" fontId="9" fillId="0" borderId="257" xfId="0" applyNumberFormat="1" applyFont="1" applyBorder="1" applyAlignment="1">
      <alignment horizontal="left" vertical="center"/>
    </xf>
    <xf numFmtId="1" fontId="9" fillId="0" borderId="258" xfId="0" applyNumberFormat="1" applyFont="1" applyBorder="1" applyAlignment="1">
      <alignment horizontal="center" vertical="center" wrapText="1"/>
    </xf>
    <xf numFmtId="1" fontId="9" fillId="0" borderId="259" xfId="0" applyNumberFormat="1" applyFont="1" applyBorder="1" applyAlignment="1">
      <alignment horizontal="center" vertical="center" wrapText="1"/>
    </xf>
    <xf numFmtId="1" fontId="9" fillId="0" borderId="260" xfId="0" applyNumberFormat="1" applyFont="1" applyBorder="1" applyAlignment="1">
      <alignment horizontal="center" vertical="center" wrapText="1"/>
    </xf>
    <xf numFmtId="1" fontId="9" fillId="5" borderId="255" xfId="0" applyNumberFormat="1" applyFont="1" applyFill="1" applyBorder="1" applyAlignment="1">
      <alignment horizontal="center" vertical="center" wrapText="1"/>
    </xf>
    <xf numFmtId="1" fontId="9" fillId="5" borderId="261" xfId="0" applyNumberFormat="1" applyFont="1" applyFill="1" applyBorder="1" applyAlignment="1">
      <alignment horizontal="center" vertical="center" wrapText="1"/>
    </xf>
    <xf numFmtId="1" fontId="9" fillId="5" borderId="262" xfId="0" applyNumberFormat="1" applyFont="1" applyFill="1" applyBorder="1" applyAlignment="1">
      <alignment horizontal="center" vertical="center" wrapText="1"/>
    </xf>
    <xf numFmtId="1" fontId="9" fillId="0" borderId="217" xfId="0" applyNumberFormat="1" applyFont="1" applyBorder="1" applyAlignment="1">
      <alignment horizontal="center" vertical="center"/>
    </xf>
    <xf numFmtId="1" fontId="9" fillId="0" borderId="221" xfId="0" applyNumberFormat="1" applyFont="1" applyBorder="1" applyAlignment="1">
      <alignment horizontal="center" vertical="center"/>
    </xf>
    <xf numFmtId="1" fontId="9" fillId="0" borderId="220" xfId="0" applyNumberFormat="1" applyFont="1" applyBorder="1" applyAlignment="1">
      <alignment horizontal="center" vertical="center"/>
    </xf>
    <xf numFmtId="1" fontId="9" fillId="0" borderId="218" xfId="0" applyNumberFormat="1" applyFont="1" applyBorder="1" applyAlignment="1">
      <alignment horizontal="center" vertical="center"/>
    </xf>
    <xf numFmtId="1" fontId="13" fillId="0" borderId="240" xfId="0" applyNumberFormat="1" applyFont="1" applyBorder="1" applyAlignment="1">
      <alignment horizontal="left"/>
    </xf>
    <xf numFmtId="1" fontId="13" fillId="0" borderId="235" xfId="0" applyNumberFormat="1" applyFont="1" applyBorder="1" applyAlignment="1">
      <alignment horizontal="left"/>
    </xf>
    <xf numFmtId="1" fontId="9" fillId="0" borderId="215" xfId="0" applyNumberFormat="1" applyFont="1" applyBorder="1" applyAlignment="1">
      <alignment horizontal="left" vertical="center" wrapText="1"/>
    </xf>
    <xf numFmtId="1" fontId="9" fillId="0" borderId="223" xfId="0" applyNumberFormat="1" applyFont="1" applyBorder="1" applyAlignment="1">
      <alignment horizontal="center" vertical="center"/>
    </xf>
    <xf numFmtId="1" fontId="9" fillId="0" borderId="231" xfId="0" applyNumberFormat="1" applyFont="1" applyBorder="1" applyAlignment="1">
      <alignment horizontal="center" vertical="center"/>
    </xf>
    <xf numFmtId="1" fontId="9" fillId="0" borderId="222" xfId="0" applyNumberFormat="1" applyFont="1" applyBorder="1" applyAlignment="1">
      <alignment horizontal="center" vertical="center" wrapText="1"/>
    </xf>
    <xf numFmtId="1" fontId="9" fillId="0" borderId="240" xfId="0" applyNumberFormat="1" applyFont="1" applyBorder="1" applyAlignment="1">
      <alignment wrapText="1"/>
    </xf>
    <xf numFmtId="1" fontId="9" fillId="0" borderId="235" xfId="0" applyNumberFormat="1" applyFont="1" applyBorder="1" applyAlignment="1">
      <alignment wrapText="1"/>
    </xf>
    <xf numFmtId="1" fontId="9" fillId="0" borderId="217" xfId="0" applyNumberFormat="1" applyFont="1" applyBorder="1" applyAlignment="1">
      <alignment horizontal="center" wrapText="1"/>
    </xf>
    <xf numFmtId="1" fontId="9" fillId="0" borderId="220" xfId="0" applyNumberFormat="1" applyFont="1" applyBorder="1" applyAlignment="1">
      <alignment horizontal="center" wrapText="1"/>
    </xf>
    <xf numFmtId="1" fontId="6" fillId="0" borderId="215" xfId="0" applyNumberFormat="1" applyFont="1" applyBorder="1" applyAlignment="1">
      <alignment horizontal="left"/>
    </xf>
    <xf numFmtId="1" fontId="9" fillId="0" borderId="215" xfId="0" applyNumberFormat="1" applyFont="1" applyBorder="1" applyAlignment="1">
      <alignment horizontal="left"/>
    </xf>
    <xf numFmtId="1" fontId="9" fillId="0" borderId="217" xfId="0" applyNumberFormat="1" applyFont="1" applyBorder="1" applyAlignment="1">
      <alignment horizontal="left" wrapText="1"/>
    </xf>
    <xf numFmtId="1" fontId="9" fillId="0" borderId="220" xfId="0" applyNumberFormat="1" applyFont="1" applyBorder="1" applyAlignment="1">
      <alignment horizontal="left" wrapText="1"/>
    </xf>
    <xf numFmtId="1" fontId="9" fillId="0" borderId="230" xfId="0" applyNumberFormat="1" applyFont="1" applyBorder="1" applyAlignment="1">
      <alignment horizontal="center" vertical="center"/>
    </xf>
    <xf numFmtId="1" fontId="9" fillId="0" borderId="228" xfId="0" applyNumberFormat="1" applyFont="1" applyBorder="1" applyAlignment="1">
      <alignment horizontal="center" vertical="center" wrapText="1"/>
    </xf>
    <xf numFmtId="1" fontId="9" fillId="0" borderId="232" xfId="0" applyNumberFormat="1" applyFont="1" applyBorder="1" applyAlignment="1">
      <alignment horizontal="center" vertical="center"/>
    </xf>
    <xf numFmtId="1" fontId="9" fillId="0" borderId="227" xfId="0" applyNumberFormat="1" applyFont="1" applyBorder="1" applyAlignment="1">
      <alignment horizontal="center" vertical="center"/>
    </xf>
    <xf numFmtId="1" fontId="9" fillId="0" borderId="233" xfId="0" applyNumberFormat="1" applyFont="1" applyBorder="1" applyAlignment="1">
      <alignment horizontal="center" vertical="center"/>
    </xf>
    <xf numFmtId="1" fontId="9" fillId="0" borderId="231" xfId="0" applyNumberFormat="1" applyFont="1" applyBorder="1" applyAlignment="1">
      <alignment horizontal="center" vertical="center" wrapText="1"/>
    </xf>
    <xf numFmtId="1" fontId="9" fillId="0" borderId="223" xfId="0" applyNumberFormat="1" applyFont="1" applyBorder="1" applyAlignment="1">
      <alignment horizontal="center" vertical="center" wrapText="1"/>
    </xf>
    <xf numFmtId="1" fontId="9" fillId="0" borderId="381" xfId="0" applyNumberFormat="1" applyFont="1" applyBorder="1" applyAlignment="1">
      <alignment horizontal="center" vertical="center"/>
    </xf>
    <xf numFmtId="1" fontId="9" fillId="0" borderId="365" xfId="0" applyNumberFormat="1" applyFont="1" applyBorder="1" applyAlignment="1">
      <alignment horizontal="center" vertical="center" wrapText="1"/>
    </xf>
    <xf numFmtId="1" fontId="9" fillId="0" borderId="371" xfId="0" applyNumberFormat="1" applyFont="1" applyBorder="1" applyAlignment="1">
      <alignment horizontal="center" vertical="center" wrapText="1"/>
    </xf>
    <xf numFmtId="1" fontId="9" fillId="0" borderId="366" xfId="0" applyNumberFormat="1" applyFont="1" applyBorder="1" applyAlignment="1">
      <alignment horizontal="center" vertical="center" wrapText="1"/>
    </xf>
    <xf numFmtId="1" fontId="9" fillId="0" borderId="368" xfId="0" applyNumberFormat="1" applyFont="1" applyBorder="1" applyAlignment="1">
      <alignment horizontal="center" vertical="center" wrapText="1"/>
    </xf>
    <xf numFmtId="1" fontId="9" fillId="0" borderId="374" xfId="0" applyNumberFormat="1" applyFont="1" applyBorder="1" applyAlignment="1">
      <alignment horizontal="center" vertical="center" wrapText="1"/>
    </xf>
    <xf numFmtId="1" fontId="9" fillId="0" borderId="370" xfId="0" applyNumberFormat="1" applyFont="1" applyBorder="1" applyAlignment="1">
      <alignment horizontal="center" vertical="center" wrapText="1"/>
    </xf>
    <xf numFmtId="1" fontId="9" fillId="0" borderId="381" xfId="0" applyNumberFormat="1" applyFont="1" applyBorder="1" applyAlignment="1">
      <alignment horizontal="left"/>
    </xf>
    <xf numFmtId="1" fontId="9" fillId="0" borderId="367" xfId="0" applyNumberFormat="1" applyFont="1" applyBorder="1" applyAlignment="1">
      <alignment horizontal="center" vertical="center"/>
    </xf>
    <xf numFmtId="1" fontId="9" fillId="0" borderId="368" xfId="0" applyNumberFormat="1" applyFont="1" applyBorder="1" applyAlignment="1">
      <alignment horizontal="center" vertical="center"/>
    </xf>
    <xf numFmtId="1" fontId="9" fillId="0" borderId="369" xfId="0" applyNumberFormat="1" applyFont="1" applyBorder="1" applyAlignment="1">
      <alignment horizontal="center" vertical="center"/>
    </xf>
    <xf numFmtId="1" fontId="9" fillId="0" borderId="370" xfId="0" applyNumberFormat="1" applyFont="1" applyBorder="1" applyAlignment="1">
      <alignment horizontal="center" vertical="center"/>
    </xf>
    <xf numFmtId="1" fontId="13" fillId="5" borderId="371" xfId="0" applyNumberFormat="1" applyFont="1" applyFill="1" applyBorder="1" applyAlignment="1">
      <alignment horizontal="center" vertical="center" wrapText="1"/>
    </xf>
    <xf numFmtId="1" fontId="13" fillId="5" borderId="366" xfId="0" applyNumberFormat="1" applyFont="1" applyFill="1" applyBorder="1" applyAlignment="1">
      <alignment horizontal="center" vertical="center" wrapText="1"/>
    </xf>
    <xf numFmtId="1" fontId="9" fillId="0" borderId="372" xfId="0" applyNumberFormat="1" applyFont="1" applyBorder="1" applyAlignment="1">
      <alignment horizontal="center" vertical="center" wrapText="1"/>
    </xf>
    <xf numFmtId="1" fontId="9" fillId="0" borderId="369" xfId="0" applyNumberFormat="1" applyFont="1" applyBorder="1" applyAlignment="1">
      <alignment horizontal="center" vertical="center" wrapText="1"/>
    </xf>
    <xf numFmtId="1" fontId="13" fillId="0" borderId="336" xfId="0" applyNumberFormat="1" applyFont="1" applyBorder="1" applyAlignment="1">
      <alignment horizontal="center" vertical="center" wrapText="1"/>
    </xf>
    <xf numFmtId="1" fontId="13" fillId="5" borderId="338" xfId="0" applyNumberFormat="1" applyFont="1" applyFill="1" applyBorder="1" applyAlignment="1">
      <alignment horizontal="center" vertical="center" wrapText="1"/>
    </xf>
    <xf numFmtId="1" fontId="9" fillId="0" borderId="336" xfId="0" applyNumberFormat="1" applyFont="1" applyBorder="1" applyAlignment="1" applyProtection="1">
      <alignment horizontal="center" vertical="center" wrapText="1"/>
      <protection hidden="1"/>
    </xf>
    <xf numFmtId="1" fontId="19" fillId="0" borderId="336" xfId="0" applyNumberFormat="1" applyFont="1" applyBorder="1" applyAlignment="1">
      <alignment horizontal="center" vertical="center"/>
    </xf>
    <xf numFmtId="1" fontId="9" fillId="5" borderId="334" xfId="0" applyNumberFormat="1" applyFont="1" applyFill="1" applyBorder="1" applyAlignment="1">
      <alignment horizontal="center" vertical="center" wrapText="1"/>
    </xf>
    <xf numFmtId="1" fontId="9" fillId="0" borderId="327" xfId="0" applyNumberFormat="1" applyFont="1" applyBorder="1" applyAlignment="1">
      <alignment horizontal="center" vertical="center" wrapText="1"/>
    </xf>
    <xf numFmtId="1" fontId="9" fillId="0" borderId="316" xfId="0" applyNumberFormat="1" applyFont="1" applyBorder="1" applyAlignment="1">
      <alignment horizontal="left" vertical="center"/>
    </xf>
    <xf numFmtId="1" fontId="9" fillId="0" borderId="313" xfId="0" applyNumberFormat="1" applyFont="1" applyBorder="1" applyAlignment="1">
      <alignment horizontal="left" vertical="center"/>
    </xf>
    <xf numFmtId="1" fontId="9" fillId="0" borderId="308" xfId="0" applyNumberFormat="1" applyFont="1" applyBorder="1" applyAlignment="1">
      <alignment horizontal="left" vertical="center"/>
    </xf>
    <xf numFmtId="1" fontId="9" fillId="0" borderId="308" xfId="0" applyNumberFormat="1" applyFont="1" applyBorder="1" applyAlignment="1">
      <alignment horizontal="center"/>
    </xf>
    <xf numFmtId="1" fontId="9" fillId="0" borderId="305" xfId="0" applyNumberFormat="1" applyFont="1" applyBorder="1" applyAlignment="1">
      <alignment horizontal="center"/>
    </xf>
    <xf numFmtId="1" fontId="9" fillId="0" borderId="327" xfId="0" applyNumberFormat="1" applyFont="1" applyBorder="1" applyAlignment="1">
      <alignment horizontal="center"/>
    </xf>
    <xf numFmtId="1" fontId="9" fillId="0" borderId="360" xfId="0" applyNumberFormat="1" applyFont="1" applyBorder="1" applyAlignment="1">
      <alignment horizontal="center" vertical="center" wrapText="1"/>
    </xf>
    <xf numFmtId="1" fontId="13" fillId="0" borderId="313" xfId="0" applyNumberFormat="1" applyFont="1" applyBorder="1" applyAlignment="1">
      <alignment horizontal="center" vertical="center" wrapText="1"/>
    </xf>
    <xf numFmtId="1" fontId="13" fillId="0" borderId="308" xfId="0" applyNumberFormat="1" applyFont="1" applyBorder="1" applyAlignment="1">
      <alignment horizontal="center" vertical="center" wrapText="1"/>
    </xf>
    <xf numFmtId="1" fontId="13" fillId="0" borderId="332" xfId="0" applyNumberFormat="1" applyFont="1" applyBorder="1" applyAlignment="1">
      <alignment horizontal="center" vertical="center" wrapText="1"/>
    </xf>
    <xf numFmtId="1" fontId="13" fillId="0" borderId="309" xfId="0" applyNumberFormat="1" applyFont="1" applyBorder="1" applyAlignment="1">
      <alignment horizontal="center" vertical="center" wrapText="1"/>
    </xf>
    <xf numFmtId="1" fontId="13" fillId="0" borderId="338" xfId="0" applyNumberFormat="1" applyFont="1" applyBorder="1" applyAlignment="1">
      <alignment horizontal="center" vertical="center" wrapText="1"/>
    </xf>
    <xf numFmtId="1" fontId="13" fillId="0" borderId="339" xfId="0" applyNumberFormat="1" applyFont="1" applyBorder="1" applyAlignment="1">
      <alignment horizontal="center" vertical="center" wrapText="1"/>
    </xf>
    <xf numFmtId="1" fontId="13" fillId="5" borderId="309" xfId="0" applyNumberFormat="1" applyFont="1" applyFill="1" applyBorder="1" applyAlignment="1">
      <alignment horizontal="center" vertical="center" wrapText="1"/>
    </xf>
    <xf numFmtId="1" fontId="13" fillId="5" borderId="332" xfId="0" applyNumberFormat="1" applyFont="1" applyFill="1" applyBorder="1" applyAlignment="1">
      <alignment horizontal="center" vertical="center" wrapText="1"/>
    </xf>
    <xf numFmtId="1" fontId="13" fillId="3" borderId="327" xfId="0" applyNumberFormat="1" applyFont="1" applyFill="1" applyBorder="1" applyAlignment="1">
      <alignment horizontal="center" vertical="center" wrapText="1"/>
    </xf>
    <xf numFmtId="1" fontId="13" fillId="3" borderId="309" xfId="0" applyNumberFormat="1" applyFont="1" applyFill="1" applyBorder="1" applyAlignment="1">
      <alignment horizontal="center" vertical="center" wrapText="1"/>
    </xf>
    <xf numFmtId="1" fontId="13" fillId="3" borderId="308" xfId="0" applyNumberFormat="1" applyFont="1" applyFill="1" applyBorder="1" applyAlignment="1">
      <alignment horizontal="center" vertical="center" wrapText="1"/>
    </xf>
    <xf numFmtId="1" fontId="9" fillId="0" borderId="354" xfId="0" applyNumberFormat="1" applyFont="1" applyBorder="1" applyAlignment="1">
      <alignment horizontal="center" vertical="center" wrapText="1"/>
    </xf>
    <xf numFmtId="1" fontId="9" fillId="0" borderId="348" xfId="0" applyNumberFormat="1" applyFont="1" applyBorder="1" applyAlignment="1">
      <alignment horizontal="center" vertical="center" wrapText="1"/>
    </xf>
    <xf numFmtId="1" fontId="9" fillId="0" borderId="342" xfId="0" applyNumberFormat="1" applyFont="1" applyBorder="1" applyAlignment="1">
      <alignment horizontal="center" vertical="center" wrapText="1"/>
    </xf>
    <xf numFmtId="1" fontId="9" fillId="0" borderId="352" xfId="0" applyNumberFormat="1" applyFont="1" applyBorder="1" applyAlignment="1">
      <alignment horizontal="center" vertical="center" wrapText="1"/>
    </xf>
    <xf numFmtId="1" fontId="9" fillId="0" borderId="353" xfId="0" applyNumberFormat="1" applyFont="1" applyBorder="1" applyAlignment="1">
      <alignment horizontal="center" vertical="center" wrapText="1"/>
    </xf>
    <xf numFmtId="1" fontId="13" fillId="0" borderId="354" xfId="0" applyNumberFormat="1" applyFont="1" applyBorder="1" applyAlignment="1">
      <alignment horizontal="center" vertical="center" wrapText="1"/>
    </xf>
    <xf numFmtId="1" fontId="13" fillId="0" borderId="353" xfId="0" applyNumberFormat="1" applyFont="1" applyBorder="1" applyAlignment="1">
      <alignment horizontal="center" vertical="center" wrapText="1"/>
    </xf>
    <xf numFmtId="1" fontId="13" fillId="0" borderId="355" xfId="0" applyNumberFormat="1" applyFont="1" applyBorder="1" applyAlignment="1">
      <alignment horizontal="center" vertical="center" wrapText="1"/>
    </xf>
    <xf numFmtId="1" fontId="9" fillId="5" borderId="313" xfId="0" applyNumberFormat="1" applyFont="1" applyFill="1" applyBorder="1" applyAlignment="1">
      <alignment horizontal="center" vertical="center" wrapText="1"/>
    </xf>
    <xf numFmtId="1" fontId="9" fillId="5" borderId="309" xfId="0" applyNumberFormat="1" applyFont="1" applyFill="1" applyBorder="1" applyAlignment="1">
      <alignment horizontal="center" vertical="center" wrapText="1"/>
    </xf>
    <xf numFmtId="1" fontId="9" fillId="5" borderId="332" xfId="0" applyNumberFormat="1" applyFont="1" applyFill="1" applyBorder="1" applyAlignment="1">
      <alignment horizontal="center" vertical="center" wrapText="1"/>
    </xf>
    <xf numFmtId="1" fontId="9" fillId="0" borderId="313" xfId="0" applyNumberFormat="1" applyFont="1" applyBorder="1" applyAlignment="1">
      <alignment horizontal="center" wrapText="1"/>
    </xf>
    <xf numFmtId="1" fontId="9" fillId="0" borderId="308" xfId="0" applyNumberFormat="1" applyFont="1" applyBorder="1" applyAlignment="1">
      <alignment horizontal="center" wrapText="1"/>
    </xf>
    <xf numFmtId="1" fontId="9" fillId="0" borderId="313" xfId="0" applyNumberFormat="1" applyFont="1" applyBorder="1" applyAlignment="1">
      <alignment horizontal="left" wrapText="1"/>
    </xf>
    <xf numFmtId="1" fontId="9" fillId="0" borderId="308" xfId="0" applyNumberFormat="1" applyFont="1" applyBorder="1" applyAlignment="1">
      <alignment horizontal="left" wrapText="1"/>
    </xf>
    <xf numFmtId="1" fontId="9" fillId="0" borderId="460" xfId="0" applyNumberFormat="1" applyFont="1" applyBorder="1" applyAlignment="1">
      <alignment horizontal="center" vertical="center"/>
    </xf>
    <xf numFmtId="1" fontId="9" fillId="0" borderId="445" xfId="0" applyNumberFormat="1" applyFont="1" applyBorder="1" applyAlignment="1">
      <alignment horizontal="center" vertical="center" wrapText="1"/>
    </xf>
    <xf numFmtId="1" fontId="9" fillId="0" borderId="473" xfId="0" applyNumberFormat="1" applyFont="1" applyBorder="1" applyAlignment="1">
      <alignment horizontal="center" vertical="center" wrapText="1"/>
    </xf>
    <xf numFmtId="1" fontId="9" fillId="0" borderId="468" xfId="0" applyNumberFormat="1" applyFont="1" applyBorder="1" applyAlignment="1">
      <alignment horizontal="center" vertical="center" wrapText="1"/>
    </xf>
    <xf numFmtId="1" fontId="9" fillId="0" borderId="470" xfId="0" applyNumberFormat="1" applyFont="1" applyBorder="1" applyAlignment="1">
      <alignment horizontal="center" vertical="center" wrapText="1"/>
    </xf>
    <xf numFmtId="1" fontId="9" fillId="0" borderId="475" xfId="0" applyNumberFormat="1" applyFont="1" applyBorder="1" applyAlignment="1">
      <alignment horizontal="center" vertical="center" wrapText="1"/>
    </xf>
    <xf numFmtId="1" fontId="9" fillId="0" borderId="472" xfId="0" applyNumberFormat="1" applyFont="1" applyBorder="1" applyAlignment="1">
      <alignment horizontal="center" vertical="center" wrapText="1"/>
    </xf>
    <xf numFmtId="1" fontId="9" fillId="0" borderId="460" xfId="0" applyNumberFormat="1" applyFont="1" applyBorder="1" applyAlignment="1">
      <alignment horizontal="left"/>
    </xf>
    <xf numFmtId="1" fontId="9" fillId="0" borderId="469" xfId="0" applyNumberFormat="1" applyFont="1" applyBorder="1" applyAlignment="1">
      <alignment horizontal="center" vertical="center"/>
    </xf>
    <xf numFmtId="1" fontId="9" fillId="0" borderId="470" xfId="0" applyNumberFormat="1" applyFont="1" applyBorder="1" applyAlignment="1">
      <alignment horizontal="center" vertical="center"/>
    </xf>
    <xf numFmtId="1" fontId="9" fillId="0" borderId="471" xfId="0" applyNumberFormat="1" applyFont="1" applyBorder="1" applyAlignment="1">
      <alignment horizontal="center" vertical="center"/>
    </xf>
    <xf numFmtId="1" fontId="9" fillId="0" borderId="472" xfId="0" applyNumberFormat="1" applyFont="1" applyBorder="1" applyAlignment="1">
      <alignment horizontal="center" vertical="center"/>
    </xf>
    <xf numFmtId="1" fontId="13" fillId="5" borderId="473" xfId="0" applyNumberFormat="1" applyFont="1" applyFill="1" applyBorder="1" applyAlignment="1">
      <alignment horizontal="center" vertical="center" wrapText="1"/>
    </xf>
    <xf numFmtId="1" fontId="13" fillId="5" borderId="468" xfId="0" applyNumberFormat="1" applyFont="1" applyFill="1" applyBorder="1" applyAlignment="1">
      <alignment horizontal="center" vertical="center" wrapText="1"/>
    </xf>
    <xf numFmtId="1" fontId="9" fillId="0" borderId="465" xfId="0" applyNumberFormat="1" applyFont="1" applyBorder="1" applyAlignment="1">
      <alignment horizontal="center" vertical="center" wrapText="1"/>
    </xf>
    <xf numFmtId="1" fontId="9" fillId="0" borderId="471" xfId="0" applyNumberFormat="1" applyFont="1" applyBorder="1" applyAlignment="1">
      <alignment horizontal="center" vertical="center" wrapText="1"/>
    </xf>
    <xf numFmtId="1" fontId="13" fillId="0" borderId="460" xfId="0" applyNumberFormat="1" applyFont="1" applyBorder="1" applyAlignment="1">
      <alignment horizontal="center" vertical="center"/>
    </xf>
    <xf numFmtId="1" fontId="9" fillId="0" borderId="435" xfId="0" applyNumberFormat="1" applyFont="1" applyBorder="1" applyAlignment="1">
      <alignment horizontal="center" vertical="center" wrapText="1"/>
    </xf>
    <xf numFmtId="1" fontId="9" fillId="0" borderId="430" xfId="0" applyNumberFormat="1" applyFont="1" applyBorder="1" applyAlignment="1">
      <alignment horizontal="center" vertical="center" wrapText="1"/>
    </xf>
    <xf numFmtId="1" fontId="13" fillId="5" borderId="435" xfId="0" applyNumberFormat="1" applyFont="1" applyFill="1" applyBorder="1" applyAlignment="1">
      <alignment horizontal="center" vertical="center" wrapText="1"/>
    </xf>
    <xf numFmtId="1" fontId="13" fillId="5" borderId="430" xfId="0" applyNumberFormat="1" applyFont="1" applyFill="1" applyBorder="1" applyAlignment="1">
      <alignment horizontal="center" vertical="center" wrapText="1"/>
    </xf>
    <xf numFmtId="1" fontId="9" fillId="0" borderId="457" xfId="0" applyNumberFormat="1" applyFont="1" applyBorder="1" applyAlignment="1">
      <alignment horizontal="center" vertical="center" wrapText="1"/>
    </xf>
    <xf numFmtId="1" fontId="9" fillId="0" borderId="455" xfId="0" applyNumberFormat="1" applyFont="1" applyBorder="1" applyAlignment="1">
      <alignment horizontal="center" vertical="center" wrapText="1"/>
    </xf>
    <xf numFmtId="1" fontId="9" fillId="0" borderId="431" xfId="0" applyNumberFormat="1" applyFont="1" applyBorder="1" applyAlignment="1">
      <alignment horizontal="center" vertical="center" wrapText="1"/>
    </xf>
    <xf numFmtId="1" fontId="9" fillId="0" borderId="435" xfId="0" applyNumberFormat="1" applyFont="1" applyBorder="1" applyAlignment="1">
      <alignment vertical="center" wrapText="1"/>
    </xf>
    <xf numFmtId="1" fontId="9" fillId="0" borderId="430" xfId="0" applyNumberFormat="1" applyFont="1" applyBorder="1" applyAlignment="1">
      <alignment vertical="center" wrapText="1"/>
    </xf>
    <xf numFmtId="1" fontId="25" fillId="0" borderId="325" xfId="0" applyNumberFormat="1" applyFont="1" applyBorder="1" applyAlignment="1">
      <alignment horizontal="center" vertical="center"/>
    </xf>
    <xf numFmtId="1" fontId="9" fillId="0" borderId="457" xfId="0" applyNumberFormat="1" applyFont="1" applyBorder="1" applyAlignment="1">
      <alignment horizontal="center" vertical="center"/>
    </xf>
    <xf numFmtId="1" fontId="9" fillId="0" borderId="458" xfId="0" applyNumberFormat="1" applyFont="1" applyBorder="1" applyAlignment="1">
      <alignment horizontal="center" vertical="center"/>
    </xf>
    <xf numFmtId="1" fontId="9" fillId="0" borderId="455" xfId="0" applyNumberFormat="1" applyFont="1" applyBorder="1" applyAlignment="1">
      <alignment horizontal="center" vertical="center"/>
    </xf>
    <xf numFmtId="1" fontId="9" fillId="0" borderId="435" xfId="0" applyNumberFormat="1" applyFont="1" applyBorder="1" applyAlignment="1">
      <alignment horizontal="center" vertical="center"/>
    </xf>
    <xf numFmtId="1" fontId="9" fillId="0" borderId="431" xfId="0" applyNumberFormat="1" applyFont="1" applyBorder="1" applyAlignment="1">
      <alignment horizontal="center" vertical="center"/>
    </xf>
    <xf numFmtId="1" fontId="9" fillId="0" borderId="430" xfId="0" applyNumberFormat="1" applyFont="1" applyBorder="1" applyAlignment="1">
      <alignment horizontal="center" vertical="center"/>
    </xf>
    <xf numFmtId="1" fontId="9" fillId="0" borderId="451" xfId="0" applyNumberFormat="1" applyFont="1" applyBorder="1" applyAlignment="1">
      <alignment horizontal="center" vertical="center" wrapText="1"/>
    </xf>
    <xf numFmtId="1" fontId="9" fillId="0" borderId="454" xfId="0" applyNumberFormat="1" applyFont="1" applyBorder="1" applyAlignment="1">
      <alignment horizontal="center" vertical="center" wrapText="1"/>
    </xf>
    <xf numFmtId="1" fontId="9" fillId="0" borderId="427" xfId="0" applyNumberFormat="1" applyFont="1" applyBorder="1" applyAlignment="1">
      <alignment horizontal="center" vertical="center"/>
    </xf>
    <xf numFmtId="1" fontId="9" fillId="0" borderId="438" xfId="0" applyNumberFormat="1" applyFont="1" applyBorder="1" applyAlignment="1">
      <alignment horizontal="center" vertical="center" wrapText="1"/>
    </xf>
    <xf numFmtId="1" fontId="9" fillId="0" borderId="451" xfId="0" applyNumberFormat="1" applyFont="1" applyBorder="1" applyAlignment="1">
      <alignment horizontal="center" vertical="center"/>
    </xf>
    <xf numFmtId="1" fontId="13" fillId="5" borderId="445" xfId="0" applyNumberFormat="1" applyFont="1" applyFill="1" applyBorder="1" applyAlignment="1">
      <alignment horizontal="center" vertical="center" wrapText="1"/>
    </xf>
    <xf numFmtId="1" fontId="9" fillId="0" borderId="438" xfId="0" applyNumberFormat="1" applyFont="1" applyBorder="1" applyAlignment="1" applyProtection="1">
      <alignment horizontal="center" vertical="center" wrapText="1"/>
      <protection hidden="1"/>
    </xf>
    <xf numFmtId="1" fontId="9" fillId="0" borderId="435" xfId="0" applyNumberFormat="1" applyFont="1" applyBorder="1" applyAlignment="1" applyProtection="1">
      <alignment horizontal="center" vertical="center"/>
      <protection hidden="1"/>
    </xf>
    <xf numFmtId="1" fontId="9" fillId="0" borderId="430" xfId="0" applyNumberFormat="1" applyFont="1" applyBorder="1" applyAlignment="1" applyProtection="1">
      <alignment horizontal="center" vertical="center"/>
      <protection hidden="1"/>
    </xf>
    <xf numFmtId="1" fontId="13" fillId="0" borderId="438" xfId="0" applyNumberFormat="1" applyFont="1" applyBorder="1" applyAlignment="1">
      <alignment horizontal="center" vertical="center"/>
    </xf>
    <xf numFmtId="1" fontId="9" fillId="0" borderId="438" xfId="0" applyNumberFormat="1" applyFont="1" applyBorder="1" applyAlignment="1" applyProtection="1">
      <alignment horizontal="center" vertical="center"/>
      <protection hidden="1"/>
    </xf>
    <xf numFmtId="1" fontId="9" fillId="0" borderId="431" xfId="0" applyNumberFormat="1" applyFont="1" applyBorder="1" applyAlignment="1" applyProtection="1">
      <alignment horizontal="center" vertical="center"/>
      <protection hidden="1"/>
    </xf>
    <xf numFmtId="1" fontId="9" fillId="0" borderId="427" xfId="0" applyNumberFormat="1" applyFont="1" applyBorder="1" applyAlignment="1">
      <alignment horizontal="center" vertical="center" wrapText="1"/>
    </xf>
    <xf numFmtId="1" fontId="13" fillId="0" borderId="438" xfId="0" applyNumberFormat="1" applyFont="1" applyBorder="1" applyAlignment="1">
      <alignment horizontal="center" vertical="center" wrapText="1"/>
    </xf>
    <xf numFmtId="1" fontId="9" fillId="0" borderId="427" xfId="0" applyNumberFormat="1" applyFont="1" applyBorder="1" applyAlignment="1">
      <alignment vertical="center" wrapText="1"/>
    </xf>
    <xf numFmtId="1" fontId="6" fillId="0" borderId="435" xfId="0" applyNumberFormat="1" applyFont="1" applyBorder="1" applyAlignment="1">
      <alignment horizontal="left" vertical="center"/>
    </xf>
    <xf numFmtId="1" fontId="6" fillId="0" borderId="431" xfId="0" applyNumberFormat="1" applyFont="1" applyBorder="1" applyAlignment="1">
      <alignment horizontal="left" vertical="center"/>
    </xf>
    <xf numFmtId="1" fontId="6" fillId="0" borderId="430" xfId="0" applyNumberFormat="1" applyFont="1" applyBorder="1" applyAlignment="1">
      <alignment horizontal="left" vertical="center"/>
    </xf>
    <xf numFmtId="1" fontId="13" fillId="0" borderId="394" xfId="0" applyNumberFormat="1" applyFont="1" applyBorder="1" applyAlignment="1">
      <alignment horizontal="center" vertical="center" wrapText="1"/>
    </xf>
    <xf numFmtId="1" fontId="6" fillId="0" borderId="427" xfId="0" applyNumberFormat="1" applyFont="1" applyBorder="1" applyAlignment="1">
      <alignment horizontal="left" vertical="center"/>
    </xf>
    <xf numFmtId="1" fontId="19" fillId="0" borderId="446" xfId="0" applyNumberFormat="1" applyFont="1" applyBorder="1" applyAlignment="1">
      <alignment horizontal="center" vertical="center" wrapText="1"/>
    </xf>
    <xf numFmtId="1" fontId="19" fillId="0" borderId="431" xfId="0" applyNumberFormat="1" applyFont="1" applyBorder="1" applyAlignment="1">
      <alignment horizontal="center" vertical="center" wrapText="1"/>
    </xf>
    <xf numFmtId="1" fontId="19" fillId="0" borderId="430" xfId="0" applyNumberFormat="1" applyFont="1" applyBorder="1" applyAlignment="1">
      <alignment horizontal="center" vertical="center" wrapText="1"/>
    </xf>
    <xf numFmtId="1" fontId="9" fillId="0" borderId="444" xfId="0" applyNumberFormat="1" applyFont="1" applyBorder="1" applyAlignment="1">
      <alignment horizontal="left" vertical="center" wrapText="1"/>
    </xf>
    <xf numFmtId="1" fontId="9" fillId="0" borderId="394" xfId="0" applyNumberFormat="1" applyFont="1" applyBorder="1" applyAlignment="1">
      <alignment horizontal="center" vertical="center" wrapText="1"/>
    </xf>
    <xf numFmtId="1" fontId="9" fillId="0" borderId="445" xfId="0" applyNumberFormat="1" applyFont="1" applyBorder="1" applyAlignment="1">
      <alignment horizontal="left" vertical="center" wrapText="1"/>
    </xf>
    <xf numFmtId="1" fontId="6" fillId="0" borderId="435" xfId="0" applyNumberFormat="1" applyFont="1" applyBorder="1" applyAlignment="1">
      <alignment horizontal="left" vertical="center" wrapText="1"/>
    </xf>
    <xf numFmtId="1" fontId="9" fillId="0" borderId="431" xfId="0" applyNumberFormat="1" applyFont="1" applyBorder="1" applyAlignment="1">
      <alignment horizontal="left" vertical="center" wrapText="1"/>
    </xf>
    <xf numFmtId="1" fontId="9" fillId="0" borderId="430" xfId="0" applyNumberFormat="1" applyFont="1" applyBorder="1" applyAlignment="1">
      <alignment horizontal="left" vertical="center" wrapText="1"/>
    </xf>
    <xf numFmtId="1" fontId="9" fillId="0" borderId="435" xfId="0" applyNumberFormat="1" applyFont="1" applyBorder="1" applyAlignment="1">
      <alignment horizontal="center"/>
    </xf>
    <xf numFmtId="1" fontId="9" fillId="0" borderId="431" xfId="0" applyNumberFormat="1" applyFont="1" applyBorder="1" applyAlignment="1">
      <alignment horizontal="center"/>
    </xf>
    <xf numFmtId="1" fontId="9" fillId="0" borderId="443" xfId="0" applyNumberFormat="1" applyFont="1" applyBorder="1" applyAlignment="1">
      <alignment horizontal="center"/>
    </xf>
    <xf numFmtId="1" fontId="9" fillId="0" borderId="433" xfId="0" applyNumberFormat="1" applyFont="1" applyBorder="1" applyAlignment="1">
      <alignment horizontal="center" vertical="center"/>
    </xf>
    <xf numFmtId="1" fontId="6" fillId="0" borderId="427" xfId="0" applyNumberFormat="1" applyFont="1" applyBorder="1" applyAlignment="1">
      <alignment horizontal="left"/>
    </xf>
    <xf numFmtId="1" fontId="19" fillId="0" borderId="433" xfId="0" applyNumberFormat="1" applyFont="1" applyBorder="1" applyAlignment="1">
      <alignment horizontal="center" vertical="center"/>
    </xf>
    <xf numFmtId="1" fontId="9" fillId="0" borderId="434" xfId="0" applyNumberFormat="1" applyFont="1" applyBorder="1" applyAlignment="1">
      <alignment horizontal="center" vertical="center" wrapText="1"/>
    </xf>
    <xf numFmtId="1" fontId="9" fillId="0" borderId="433" xfId="0" applyNumberFormat="1" applyFont="1" applyBorder="1" applyAlignment="1">
      <alignment horizontal="center" vertical="center" wrapText="1"/>
    </xf>
    <xf numFmtId="1" fontId="9" fillId="5" borderId="405" xfId="0" applyNumberFormat="1" applyFont="1" applyFill="1" applyBorder="1" applyAlignment="1">
      <alignment horizontal="center" vertical="center" wrapText="1"/>
    </xf>
    <xf numFmtId="1" fontId="19" fillId="0" borderId="407" xfId="0" applyNumberFormat="1" applyFont="1" applyBorder="1" applyAlignment="1">
      <alignment horizontal="center" vertical="center"/>
    </xf>
    <xf numFmtId="1" fontId="9" fillId="0" borderId="409" xfId="0" applyNumberFormat="1" applyFont="1" applyBorder="1" applyAlignment="1">
      <alignment horizontal="center" vertical="center" wrapText="1"/>
    </xf>
    <xf numFmtId="1" fontId="9" fillId="0" borderId="410" xfId="0" applyNumberFormat="1" applyFont="1" applyBorder="1" applyAlignment="1">
      <alignment horizontal="center" vertical="center" wrapText="1"/>
    </xf>
    <xf numFmtId="1" fontId="9" fillId="0" borderId="411" xfId="0" applyNumberFormat="1" applyFont="1" applyBorder="1" applyAlignment="1">
      <alignment horizontal="center" vertical="center" wrapText="1"/>
    </xf>
    <xf numFmtId="1" fontId="9" fillId="0" borderId="406" xfId="0" applyNumberFormat="1" applyFont="1" applyBorder="1" applyAlignment="1">
      <alignment horizontal="center" vertical="center" wrapText="1"/>
    </xf>
    <xf numFmtId="1" fontId="9" fillId="0" borderId="407" xfId="0" applyNumberFormat="1" applyFont="1" applyBorder="1" applyAlignment="1">
      <alignment horizontal="center" vertical="center" wrapText="1"/>
    </xf>
    <xf numFmtId="1" fontId="9" fillId="0" borderId="419" xfId="0" applyNumberFormat="1" applyFont="1" applyBorder="1" applyAlignment="1">
      <alignment horizontal="center" vertical="center" wrapText="1"/>
    </xf>
    <xf numFmtId="1" fontId="9" fillId="0" borderId="419" xfId="0" applyNumberFormat="1" applyFont="1" applyBorder="1" applyAlignment="1">
      <alignment horizontal="left" vertical="center"/>
    </xf>
    <xf numFmtId="1" fontId="9" fillId="0" borderId="409" xfId="0" applyNumberFormat="1" applyFont="1" applyBorder="1" applyAlignment="1">
      <alignment horizontal="center" vertical="center"/>
    </xf>
    <xf numFmtId="1" fontId="9" fillId="0" borderId="411" xfId="0" applyNumberFormat="1" applyFont="1" applyBorder="1" applyAlignment="1">
      <alignment horizontal="center" vertical="center"/>
    </xf>
    <xf numFmtId="1" fontId="9" fillId="0" borderId="421" xfId="0" applyNumberFormat="1" applyFont="1" applyBorder="1" applyAlignment="1">
      <alignment horizontal="center" vertical="center" wrapText="1"/>
    </xf>
    <xf numFmtId="1" fontId="9" fillId="0" borderId="409" xfId="0" applyNumberFormat="1" applyFont="1" applyBorder="1" applyAlignment="1">
      <alignment horizontal="left" vertical="center"/>
    </xf>
    <xf numFmtId="1" fontId="9" fillId="0" borderId="411" xfId="0" applyNumberFormat="1" applyFont="1" applyBorder="1" applyAlignment="1">
      <alignment horizontal="left" vertical="center"/>
    </xf>
    <xf numFmtId="1" fontId="9" fillId="0" borderId="408" xfId="0" applyNumberFormat="1" applyFont="1" applyBorder="1" applyAlignment="1">
      <alignment horizontal="center" vertical="center" wrapText="1"/>
    </xf>
    <xf numFmtId="1" fontId="9" fillId="0" borderId="411" xfId="0" applyNumberFormat="1" applyFont="1" applyBorder="1" applyAlignment="1">
      <alignment horizontal="center"/>
    </xf>
    <xf numFmtId="1" fontId="9" fillId="0" borderId="410" xfId="0" applyNumberFormat="1" applyFont="1" applyBorder="1" applyAlignment="1">
      <alignment horizontal="center"/>
    </xf>
    <xf numFmtId="1" fontId="13" fillId="0" borderId="419" xfId="0" applyNumberFormat="1" applyFont="1" applyBorder="1" applyAlignment="1">
      <alignment horizontal="center" vertical="center" wrapText="1"/>
    </xf>
    <xf numFmtId="1" fontId="9" fillId="0" borderId="406" xfId="0" applyNumberFormat="1" applyFont="1" applyBorder="1" applyAlignment="1">
      <alignment horizontal="center" vertical="center"/>
    </xf>
    <xf numFmtId="1" fontId="9" fillId="0" borderId="407" xfId="0" applyNumberFormat="1" applyFont="1" applyBorder="1" applyAlignment="1">
      <alignment horizontal="center" vertical="center"/>
    </xf>
    <xf numFmtId="1" fontId="13" fillId="0" borderId="401" xfId="0" applyNumberFormat="1" applyFont="1" applyBorder="1" applyAlignment="1">
      <alignment horizontal="center" vertical="center" wrapText="1"/>
    </xf>
    <xf numFmtId="1" fontId="13" fillId="0" borderId="400" xfId="0" applyNumberFormat="1" applyFont="1" applyBorder="1" applyAlignment="1">
      <alignment horizontal="center" vertical="center" wrapText="1"/>
    </xf>
    <xf numFmtId="1" fontId="13" fillId="0" borderId="402" xfId="0" applyNumberFormat="1" applyFont="1" applyBorder="1" applyAlignment="1">
      <alignment horizontal="center" vertical="center" wrapText="1"/>
    </xf>
    <xf numFmtId="1" fontId="13" fillId="0" borderId="397" xfId="0" applyNumberFormat="1" applyFont="1" applyBorder="1" applyAlignment="1">
      <alignment horizontal="center" vertical="center" wrapText="1"/>
    </xf>
    <xf numFmtId="1" fontId="13" fillId="0" borderId="398" xfId="0" applyNumberFormat="1" applyFont="1" applyBorder="1" applyAlignment="1">
      <alignment horizontal="center" vertical="center" wrapText="1"/>
    </xf>
    <xf numFmtId="1" fontId="13" fillId="0" borderId="399" xfId="0" applyNumberFormat="1" applyFont="1" applyBorder="1" applyAlignment="1">
      <alignment horizontal="center" vertical="center" wrapText="1"/>
    </xf>
    <xf numFmtId="1" fontId="13" fillId="5" borderId="400" xfId="0" applyNumberFormat="1" applyFont="1" applyFill="1" applyBorder="1" applyAlignment="1">
      <alignment horizontal="center" vertical="center" wrapText="1"/>
    </xf>
    <xf numFmtId="1" fontId="13" fillId="3" borderId="400" xfId="0" applyNumberFormat="1" applyFont="1" applyFill="1" applyBorder="1" applyAlignment="1">
      <alignment horizontal="center" vertical="center" wrapText="1"/>
    </xf>
    <xf numFmtId="1" fontId="13" fillId="3" borderId="401" xfId="0" applyNumberFormat="1" applyFont="1" applyFill="1" applyBorder="1" applyAlignment="1">
      <alignment horizontal="center" vertical="center" wrapText="1"/>
    </xf>
    <xf numFmtId="1" fontId="9" fillId="0" borderId="392" xfId="0" applyNumberFormat="1" applyFont="1" applyBorder="1" applyAlignment="1">
      <alignment horizontal="center" vertical="center" wrapText="1"/>
    </xf>
    <xf numFmtId="1" fontId="9" fillId="0" borderId="386" xfId="0" applyNumberFormat="1" applyFont="1" applyBorder="1" applyAlignment="1">
      <alignment horizontal="center" vertical="center" wrapText="1"/>
    </xf>
    <xf numFmtId="1" fontId="9" fillId="0" borderId="390" xfId="0" applyNumberFormat="1" applyFont="1" applyBorder="1" applyAlignment="1">
      <alignment horizontal="center" vertical="center" wrapText="1"/>
    </xf>
    <xf numFmtId="1" fontId="9" fillId="0" borderId="391" xfId="0" applyNumberFormat="1" applyFont="1" applyBorder="1" applyAlignment="1">
      <alignment horizontal="center" vertical="center" wrapText="1"/>
    </xf>
    <xf numFmtId="1" fontId="13" fillId="0" borderId="392" xfId="0" applyNumberFormat="1" applyFont="1" applyBorder="1" applyAlignment="1">
      <alignment horizontal="center" vertical="center" wrapText="1"/>
    </xf>
    <xf numFmtId="1" fontId="13" fillId="0" borderId="391" xfId="0" applyNumberFormat="1" applyFont="1" applyBorder="1" applyAlignment="1">
      <alignment horizontal="center" vertical="center" wrapText="1"/>
    </xf>
    <xf numFmtId="1" fontId="13" fillId="0" borderId="393" xfId="0" applyNumberFormat="1" applyFont="1" applyBorder="1" applyAlignment="1">
      <alignment horizontal="center" vertical="center" wrapText="1"/>
    </xf>
    <xf numFmtId="1" fontId="9" fillId="0" borderId="366" xfId="0" applyNumberFormat="1" applyFont="1" applyBorder="1" applyAlignment="1">
      <alignment horizontal="center" vertical="center"/>
    </xf>
    <xf numFmtId="1" fontId="9" fillId="0" borderId="368" xfId="0" applyNumberFormat="1" applyFont="1" applyBorder="1" applyAlignment="1">
      <alignment horizontal="left" wrapText="1"/>
    </xf>
    <xf numFmtId="1" fontId="9" fillId="0" borderId="374" xfId="0" applyNumberFormat="1" applyFont="1" applyBorder="1" applyAlignment="1">
      <alignment horizontal="left" wrapText="1"/>
    </xf>
    <xf numFmtId="1" fontId="9" fillId="0" borderId="365" xfId="0" applyNumberFormat="1" applyFont="1" applyBorder="1" applyAlignment="1">
      <alignment horizontal="center" vertical="center"/>
    </xf>
    <xf numFmtId="1" fontId="9" fillId="0" borderId="381" xfId="0" applyNumberFormat="1" applyFont="1" applyBorder="1" applyAlignment="1">
      <alignment horizontal="center" vertical="center" wrapText="1"/>
    </xf>
    <xf numFmtId="1" fontId="9" fillId="0" borderId="564" xfId="0" applyNumberFormat="1" applyFont="1" applyBorder="1" applyAlignment="1">
      <alignment horizontal="left"/>
    </xf>
    <xf numFmtId="1" fontId="9" fillId="0" borderId="586" xfId="0" applyNumberFormat="1" applyFont="1" applyBorder="1" applyAlignment="1">
      <alignment horizontal="center" vertical="center" wrapText="1"/>
    </xf>
    <xf numFmtId="1" fontId="9" fillId="0" borderId="587" xfId="0" applyNumberFormat="1" applyFont="1" applyBorder="1" applyAlignment="1">
      <alignment horizontal="center" vertical="center" wrapText="1"/>
    </xf>
    <xf numFmtId="1" fontId="9" fillId="0" borderId="588" xfId="0" applyNumberFormat="1" applyFont="1" applyBorder="1" applyAlignment="1">
      <alignment horizontal="center" vertical="center" wrapText="1"/>
    </xf>
    <xf numFmtId="1" fontId="9" fillId="0" borderId="560" xfId="0" applyNumberFormat="1" applyFont="1" applyBorder="1" applyAlignment="1">
      <alignment horizontal="center" vertical="center" wrapText="1"/>
    </xf>
    <xf numFmtId="1" fontId="9" fillId="0" borderId="555" xfId="0" applyNumberFormat="1" applyFont="1" applyBorder="1" applyAlignment="1">
      <alignment horizontal="center" vertical="center" wrapText="1"/>
    </xf>
    <xf numFmtId="1" fontId="13" fillId="5" borderId="522" xfId="0" applyNumberFormat="1" applyFont="1" applyFill="1" applyBorder="1" applyAlignment="1">
      <alignment horizontal="center" vertical="center" wrapText="1"/>
    </xf>
    <xf numFmtId="1" fontId="13" fillId="5" borderId="558" xfId="0" applyNumberFormat="1" applyFont="1" applyFill="1" applyBorder="1" applyAlignment="1">
      <alignment horizontal="center" vertical="center" wrapText="1"/>
    </xf>
    <xf numFmtId="1" fontId="9" fillId="0" borderId="574" xfId="0" applyNumberFormat="1" applyFont="1" applyBorder="1" applyAlignment="1">
      <alignment horizontal="center" vertical="center" wrapText="1"/>
    </xf>
    <xf numFmtId="1" fontId="9" fillId="0" borderId="558" xfId="0" applyNumberFormat="1" applyFont="1" applyBorder="1" applyAlignment="1">
      <alignment horizontal="center" vertical="center" wrapText="1"/>
    </xf>
    <xf numFmtId="1" fontId="9" fillId="0" borderId="556" xfId="0" applyNumberFormat="1" applyFont="1" applyBorder="1" applyAlignment="1">
      <alignment horizontal="center" vertical="center" wrapText="1"/>
    </xf>
    <xf numFmtId="1" fontId="9" fillId="0" borderId="578" xfId="0" applyNumberFormat="1" applyFont="1" applyBorder="1" applyAlignment="1">
      <alignment horizontal="center" vertical="center" wrapText="1"/>
    </xf>
    <xf numFmtId="1" fontId="9" fillId="0" borderId="564" xfId="0" applyNumberFormat="1" applyFont="1" applyBorder="1" applyAlignment="1">
      <alignment horizontal="center" vertical="center" wrapText="1"/>
    </xf>
    <xf numFmtId="1" fontId="9" fillId="0" borderId="573" xfId="0" applyNumberFormat="1" applyFont="1" applyBorder="1" applyAlignment="1">
      <alignment horizontal="center" vertical="center" wrapText="1"/>
    </xf>
    <xf numFmtId="1" fontId="9" fillId="0" borderId="560" xfId="0" applyNumberFormat="1" applyFont="1" applyBorder="1" applyAlignment="1">
      <alignment vertical="center" wrapText="1"/>
    </xf>
    <xf numFmtId="1" fontId="9" fillId="0" borderId="555" xfId="0" applyNumberFormat="1" applyFont="1" applyBorder="1" applyAlignment="1">
      <alignment vertical="center" wrapText="1"/>
    </xf>
    <xf numFmtId="1" fontId="25" fillId="0" borderId="558" xfId="0" applyNumberFormat="1" applyFont="1" applyBorder="1" applyAlignment="1">
      <alignment horizontal="center" vertical="center"/>
    </xf>
    <xf numFmtId="1" fontId="9" fillId="0" borderId="559" xfId="0" applyNumberFormat="1" applyFont="1" applyBorder="1" applyAlignment="1">
      <alignment horizontal="center" vertical="center" wrapText="1"/>
    </xf>
    <xf numFmtId="1" fontId="9" fillId="0" borderId="559" xfId="0" applyNumberFormat="1" applyFont="1" applyBorder="1" applyAlignment="1">
      <alignment horizontal="center" vertical="center"/>
    </xf>
    <xf numFmtId="1" fontId="9" fillId="0" borderId="522" xfId="0" applyNumberFormat="1" applyFont="1" applyBorder="1" applyAlignment="1">
      <alignment horizontal="center" vertical="center"/>
    </xf>
    <xf numFmtId="1" fontId="9" fillId="0" borderId="558" xfId="0" applyNumberFormat="1" applyFont="1" applyBorder="1" applyAlignment="1">
      <alignment horizontal="center" vertical="center"/>
    </xf>
    <xf numFmtId="1" fontId="9" fillId="0" borderId="560" xfId="0" applyNumberFormat="1" applyFont="1" applyBorder="1" applyAlignment="1">
      <alignment horizontal="center" vertical="center"/>
    </xf>
    <xf numFmtId="1" fontId="9" fillId="0" borderId="556" xfId="0" applyNumberFormat="1" applyFont="1" applyBorder="1" applyAlignment="1">
      <alignment horizontal="center" vertical="center"/>
    </xf>
    <xf numFmtId="1" fontId="9" fillId="0" borderId="555" xfId="0" applyNumberFormat="1" applyFont="1" applyBorder="1" applyAlignment="1">
      <alignment horizontal="center" vertical="center"/>
    </xf>
    <xf numFmtId="1" fontId="13" fillId="5" borderId="560" xfId="0" applyNumberFormat="1" applyFont="1" applyFill="1" applyBorder="1" applyAlignment="1">
      <alignment horizontal="center" vertical="center" wrapText="1"/>
    </xf>
    <xf numFmtId="1" fontId="13" fillId="5" borderId="555" xfId="0" applyNumberFormat="1" applyFont="1" applyFill="1" applyBorder="1" applyAlignment="1">
      <alignment horizontal="center" vertical="center" wrapText="1"/>
    </xf>
    <xf numFmtId="1" fontId="9" fillId="0" borderId="552" xfId="0" applyNumberFormat="1" applyFont="1" applyBorder="1" applyAlignment="1">
      <alignment horizontal="center" vertical="center"/>
    </xf>
    <xf numFmtId="1" fontId="9" fillId="0" borderId="578" xfId="0" applyNumberFormat="1" applyFont="1" applyBorder="1" applyAlignment="1">
      <alignment horizontal="center" vertical="center"/>
    </xf>
    <xf numFmtId="1" fontId="13" fillId="5" borderId="559" xfId="0" applyNumberFormat="1" applyFont="1" applyFill="1" applyBorder="1" applyAlignment="1">
      <alignment horizontal="center" vertical="center" wrapText="1"/>
    </xf>
    <xf numFmtId="1" fontId="13" fillId="0" borderId="558" xfId="0" applyNumberFormat="1" applyFont="1" applyBorder="1" applyAlignment="1">
      <alignment horizontal="center" vertical="center" wrapText="1"/>
    </xf>
    <xf numFmtId="1" fontId="13" fillId="0" borderId="564" xfId="0" applyNumberFormat="1" applyFont="1" applyBorder="1" applyAlignment="1">
      <alignment horizontal="center" vertical="center"/>
    </xf>
    <xf numFmtId="1" fontId="9" fillId="0" borderId="564" xfId="0" applyNumberFormat="1" applyFont="1" applyBorder="1" applyAlignment="1" applyProtection="1">
      <alignment horizontal="center" vertical="center"/>
      <protection hidden="1"/>
    </xf>
    <xf numFmtId="1" fontId="9" fillId="0" borderId="558" xfId="0" applyNumberFormat="1" applyFont="1" applyBorder="1" applyAlignment="1" applyProtection="1">
      <alignment horizontal="center" vertical="center" wrapText="1"/>
      <protection hidden="1"/>
    </xf>
    <xf numFmtId="1" fontId="9" fillId="0" borderId="234" xfId="0" applyNumberFormat="1" applyFont="1" applyBorder="1" applyAlignment="1" applyProtection="1">
      <alignment horizontal="center" vertical="center" wrapText="1"/>
      <protection hidden="1"/>
    </xf>
    <xf numFmtId="1" fontId="9" fillId="0" borderId="522" xfId="0" applyNumberFormat="1" applyFont="1" applyBorder="1" applyAlignment="1">
      <alignment horizontal="center" vertical="center" wrapText="1"/>
    </xf>
    <xf numFmtId="1" fontId="9" fillId="0" borderId="560" xfId="0" applyNumberFormat="1" applyFont="1" applyBorder="1" applyAlignment="1" applyProtection="1">
      <alignment horizontal="center" vertical="center"/>
      <protection hidden="1"/>
    </xf>
    <xf numFmtId="1" fontId="9" fillId="0" borderId="556" xfId="0" applyNumberFormat="1" applyFont="1" applyBorder="1" applyAlignment="1" applyProtection="1">
      <alignment horizontal="center" vertical="center"/>
      <protection hidden="1"/>
    </xf>
    <xf numFmtId="1" fontId="9" fillId="0" borderId="555" xfId="0" applyNumberFormat="1" applyFont="1" applyBorder="1" applyAlignment="1" applyProtection="1">
      <alignment horizontal="center" vertical="center"/>
      <protection hidden="1"/>
    </xf>
    <xf numFmtId="1" fontId="9" fillId="0" borderId="552" xfId="0" applyNumberFormat="1" applyFont="1" applyBorder="1" applyAlignment="1">
      <alignment horizontal="center" vertical="center" wrapText="1"/>
    </xf>
    <xf numFmtId="1" fontId="13" fillId="0" borderId="564" xfId="0" applyNumberFormat="1" applyFont="1" applyBorder="1" applyAlignment="1">
      <alignment horizontal="center" vertical="center" wrapText="1"/>
    </xf>
    <xf numFmtId="1" fontId="6" fillId="0" borderId="560" xfId="0" applyNumberFormat="1" applyFont="1" applyBorder="1" applyAlignment="1">
      <alignment horizontal="left" vertical="center"/>
    </xf>
    <xf numFmtId="1" fontId="6" fillId="0" borderId="555" xfId="0" applyNumberFormat="1" applyFont="1" applyBorder="1" applyAlignment="1">
      <alignment horizontal="left" vertical="center"/>
    </xf>
    <xf numFmtId="1" fontId="6" fillId="0" borderId="560" xfId="0" applyNumberFormat="1" applyFont="1" applyBorder="1" applyAlignment="1">
      <alignment horizontal="left" vertical="center" wrapText="1"/>
    </xf>
    <xf numFmtId="1" fontId="6" fillId="0" borderId="555" xfId="0" applyNumberFormat="1" applyFont="1" applyBorder="1" applyAlignment="1">
      <alignment horizontal="left" vertical="center" wrapText="1"/>
    </xf>
    <xf numFmtId="1" fontId="9" fillId="0" borderId="560" xfId="0" applyNumberFormat="1" applyFont="1" applyBorder="1" applyAlignment="1">
      <alignment horizontal="left" vertical="center" wrapText="1"/>
    </xf>
    <xf numFmtId="1" fontId="9" fillId="0" borderId="555" xfId="0" applyNumberFormat="1" applyFont="1" applyBorder="1" applyAlignment="1">
      <alignment horizontal="left" vertical="center" wrapText="1"/>
    </xf>
    <xf numFmtId="1" fontId="19" fillId="0" borderId="571" xfId="0" applyNumberFormat="1" applyFont="1" applyBorder="1" applyAlignment="1">
      <alignment horizontal="center" vertical="center" wrapText="1"/>
    </xf>
    <xf numFmtId="1" fontId="19" fillId="0" borderId="556" xfId="0" applyNumberFormat="1" applyFont="1" applyBorder="1" applyAlignment="1">
      <alignment horizontal="center" vertical="center" wrapText="1"/>
    </xf>
    <xf numFmtId="1" fontId="19" fillId="0" borderId="555" xfId="0" applyNumberFormat="1" applyFont="1" applyBorder="1" applyAlignment="1">
      <alignment horizontal="center" vertical="center" wrapText="1"/>
    </xf>
    <xf numFmtId="1" fontId="6" fillId="0" borderId="556" xfId="0" applyNumberFormat="1" applyFont="1" applyBorder="1" applyAlignment="1">
      <alignment horizontal="left" vertical="center"/>
    </xf>
    <xf numFmtId="1" fontId="9" fillId="5" borderId="540" xfId="0" applyNumberFormat="1" applyFont="1" applyFill="1" applyBorder="1" applyAlignment="1">
      <alignment horizontal="center" vertical="center" wrapText="1"/>
    </xf>
    <xf numFmtId="1" fontId="9" fillId="0" borderId="543" xfId="0" applyNumberFormat="1" applyFont="1" applyBorder="1" applyAlignment="1">
      <alignment horizontal="center" vertical="center" wrapText="1"/>
    </xf>
    <xf numFmtId="1" fontId="9" fillId="0" borderId="544" xfId="0" applyNumberFormat="1" applyFont="1" applyBorder="1" applyAlignment="1">
      <alignment horizontal="center" vertical="center" wrapText="1"/>
    </xf>
    <xf numFmtId="1" fontId="9" fillId="0" borderId="545" xfId="0" applyNumberFormat="1" applyFont="1" applyBorder="1" applyAlignment="1">
      <alignment horizontal="center" vertical="center" wrapText="1"/>
    </xf>
    <xf numFmtId="1" fontId="9" fillId="0" borderId="546" xfId="0" applyNumberFormat="1" applyFont="1" applyBorder="1" applyAlignment="1">
      <alignment horizontal="center" vertical="center" wrapText="1"/>
    </xf>
    <xf numFmtId="1" fontId="9" fillId="0" borderId="542" xfId="0" applyNumberFormat="1" applyFont="1" applyBorder="1" applyAlignment="1">
      <alignment horizontal="center" vertical="center" wrapText="1"/>
    </xf>
    <xf numFmtId="1" fontId="6" fillId="0" borderId="524" xfId="0" applyNumberFormat="1" applyFont="1" applyBorder="1" applyAlignment="1">
      <alignment horizontal="left"/>
    </xf>
    <xf numFmtId="1" fontId="9" fillId="5" borderId="247" xfId="0" applyNumberFormat="1" applyFont="1" applyFill="1" applyBorder="1" applyAlignment="1">
      <alignment horizontal="center" vertical="center" wrapText="1"/>
    </xf>
    <xf numFmtId="1" fontId="9" fillId="0" borderId="537" xfId="0" applyNumberFormat="1" applyFont="1" applyBorder="1" applyAlignment="1">
      <alignment horizontal="center" vertical="center" wrapText="1"/>
    </xf>
    <xf numFmtId="1" fontId="9" fillId="0" borderId="532" xfId="0" applyNumberFormat="1" applyFont="1" applyBorder="1" applyAlignment="1">
      <alignment horizontal="center" vertical="center" wrapText="1"/>
    </xf>
    <xf numFmtId="1" fontId="9" fillId="0" borderId="529" xfId="0" applyNumberFormat="1" applyFont="1" applyBorder="1" applyAlignment="1">
      <alignment horizontal="center" vertical="center" wrapText="1"/>
    </xf>
    <xf numFmtId="1" fontId="9" fillId="0" borderId="536" xfId="0" applyNumberFormat="1" applyFont="1" applyBorder="1" applyAlignment="1">
      <alignment horizontal="center" vertical="center" wrapText="1"/>
    </xf>
    <xf numFmtId="1" fontId="9" fillId="0" borderId="530" xfId="0" applyNumberFormat="1" applyFont="1" applyBorder="1" applyAlignment="1">
      <alignment horizontal="center" vertical="center" wrapText="1"/>
    </xf>
    <xf numFmtId="1" fontId="19" fillId="0" borderId="532" xfId="0" applyNumberFormat="1" applyFont="1" applyBorder="1" applyAlignment="1">
      <alignment horizontal="center" vertical="center"/>
    </xf>
    <xf numFmtId="1" fontId="9" fillId="0" borderId="531" xfId="0" applyNumberFormat="1" applyFont="1" applyBorder="1" applyAlignment="1">
      <alignment horizontal="center" vertical="center" wrapText="1"/>
    </xf>
    <xf numFmtId="1" fontId="9" fillId="0" borderId="533" xfId="0" applyNumberFormat="1" applyFont="1" applyBorder="1" applyAlignment="1">
      <alignment horizontal="center" vertical="center" wrapText="1"/>
    </xf>
    <xf numFmtId="1" fontId="9" fillId="0" borderId="533" xfId="0" applyNumberFormat="1" applyFont="1" applyBorder="1" applyAlignment="1">
      <alignment horizontal="left" vertical="center"/>
    </xf>
    <xf numFmtId="1" fontId="9" fillId="0" borderId="201" xfId="0" applyNumberFormat="1" applyFont="1" applyBorder="1" applyAlignment="1">
      <alignment horizontal="center" vertical="center" wrapText="1"/>
    </xf>
    <xf numFmtId="1" fontId="9" fillId="0" borderId="205" xfId="0" applyNumberFormat="1" applyFont="1" applyBorder="1" applyAlignment="1">
      <alignment horizontal="center" vertical="center" wrapText="1"/>
    </xf>
    <xf numFmtId="1" fontId="9" fillId="0" borderId="206" xfId="0" applyNumberFormat="1" applyFont="1" applyBorder="1" applyAlignment="1">
      <alignment horizontal="center" vertical="center" wrapText="1"/>
    </xf>
    <xf numFmtId="1" fontId="9" fillId="0" borderId="207" xfId="0" applyNumberFormat="1" applyFont="1" applyBorder="1" applyAlignment="1">
      <alignment horizontal="center" vertical="center" wrapText="1"/>
    </xf>
    <xf numFmtId="1" fontId="9" fillId="0" borderId="211" xfId="0" applyNumberFormat="1" applyFont="1" applyBorder="1" applyAlignment="1">
      <alignment horizontal="center" vertical="center" wrapText="1"/>
    </xf>
    <xf numFmtId="1" fontId="9" fillId="0" borderId="191" xfId="0" applyNumberFormat="1" applyFont="1" applyBorder="1" applyAlignment="1">
      <alignment horizontal="center" vertical="center" wrapText="1"/>
    </xf>
    <xf numFmtId="1" fontId="9" fillId="0" borderId="529" xfId="0" applyNumberFormat="1" applyFont="1" applyBorder="1" applyAlignment="1">
      <alignment horizontal="center" vertical="center"/>
    </xf>
    <xf numFmtId="1" fontId="9" fillId="0" borderId="530" xfId="0" applyNumberFormat="1" applyFont="1" applyBorder="1" applyAlignment="1">
      <alignment horizontal="center" vertical="center"/>
    </xf>
    <xf numFmtId="1" fontId="9" fillId="0" borderId="213" xfId="0" applyNumberFormat="1" applyFont="1" applyBorder="1" applyAlignment="1">
      <alignment horizontal="center" vertical="center" wrapText="1"/>
    </xf>
    <xf numFmtId="1" fontId="9" fillId="0" borderId="211" xfId="0" applyNumberFormat="1" applyFont="1" applyBorder="1" applyAlignment="1">
      <alignment horizontal="center"/>
    </xf>
    <xf numFmtId="1" fontId="9" fillId="0" borderId="208" xfId="0" applyNumberFormat="1" applyFont="1" applyBorder="1" applyAlignment="1">
      <alignment horizontal="center"/>
    </xf>
    <xf numFmtId="1" fontId="13" fillId="0" borderId="213" xfId="0" applyNumberFormat="1" applyFont="1" applyBorder="1" applyAlignment="1">
      <alignment horizontal="center" vertical="center" wrapText="1"/>
    </xf>
    <xf numFmtId="1" fontId="9" fillId="0" borderId="470" xfId="0" applyNumberFormat="1" applyFont="1" applyBorder="1" applyAlignment="1">
      <alignment horizontal="left" vertical="center"/>
    </xf>
    <xf numFmtId="1" fontId="9" fillId="0" borderId="475" xfId="0" applyNumberFormat="1" applyFont="1" applyBorder="1" applyAlignment="1">
      <alignment horizontal="left" vertical="center"/>
    </xf>
    <xf numFmtId="1" fontId="9" fillId="0" borderId="460" xfId="0" applyNumberFormat="1" applyFont="1" applyBorder="1" applyAlignment="1">
      <alignment horizontal="center" vertical="center" wrapText="1"/>
    </xf>
    <xf numFmtId="1" fontId="9" fillId="0" borderId="509" xfId="0" applyNumberFormat="1" applyFont="1" applyBorder="1" applyAlignment="1">
      <alignment horizontal="center" vertical="center" wrapText="1"/>
    </xf>
    <xf numFmtId="1" fontId="9" fillId="0" borderId="510" xfId="0" applyNumberFormat="1" applyFont="1" applyBorder="1" applyAlignment="1">
      <alignment horizontal="center" vertical="center" wrapText="1"/>
    </xf>
    <xf numFmtId="1" fontId="13" fillId="0" borderId="520" xfId="0" applyNumberFormat="1" applyFont="1" applyBorder="1" applyAlignment="1">
      <alignment horizontal="center" vertical="center" wrapText="1"/>
    </xf>
    <xf numFmtId="1" fontId="13" fillId="0" borderId="521" xfId="0" applyNumberFormat="1" applyFont="1" applyBorder="1" applyAlignment="1">
      <alignment horizontal="center" vertical="center" wrapText="1"/>
    </xf>
    <xf numFmtId="1" fontId="13" fillId="0" borderId="522" xfId="0" applyNumberFormat="1" applyFont="1" applyBorder="1" applyAlignment="1">
      <alignment horizontal="center" vertical="center" wrapText="1"/>
    </xf>
    <xf numFmtId="1" fontId="13" fillId="5" borderId="509" xfId="0" applyNumberFormat="1" applyFont="1" applyFill="1" applyBorder="1" applyAlignment="1">
      <alignment horizontal="center" vertical="center" wrapText="1"/>
    </xf>
    <xf numFmtId="1" fontId="13" fillId="5" borderId="512" xfId="0" applyNumberFormat="1" applyFont="1" applyFill="1" applyBorder="1" applyAlignment="1">
      <alignment horizontal="center" vertical="center" wrapText="1"/>
    </xf>
    <xf numFmtId="1" fontId="13" fillId="5" borderId="511" xfId="0" applyNumberFormat="1" applyFont="1" applyFill="1" applyBorder="1" applyAlignment="1">
      <alignment horizontal="center" vertical="center" wrapText="1"/>
    </xf>
    <xf numFmtId="1" fontId="13" fillId="3" borderId="513" xfId="0" applyNumberFormat="1" applyFont="1" applyFill="1" applyBorder="1" applyAlignment="1">
      <alignment horizontal="center" vertical="center" wrapText="1"/>
    </xf>
    <xf numFmtId="1" fontId="13" fillId="3" borderId="512" xfId="0" applyNumberFormat="1" applyFont="1" applyFill="1" applyBorder="1" applyAlignment="1">
      <alignment horizontal="center" vertical="center" wrapText="1"/>
    </xf>
    <xf numFmtId="1" fontId="13" fillId="3" borderId="510" xfId="0" applyNumberFormat="1" applyFont="1" applyFill="1" applyBorder="1" applyAlignment="1">
      <alignment horizontal="center" vertical="center" wrapText="1"/>
    </xf>
    <xf numFmtId="1" fontId="13" fillId="0" borderId="509" xfId="0" applyNumberFormat="1" applyFont="1" applyBorder="1" applyAlignment="1">
      <alignment horizontal="center" vertical="center" wrapText="1"/>
    </xf>
    <xf numFmtId="1" fontId="13" fillId="0" borderId="510" xfId="0" applyNumberFormat="1" applyFont="1" applyBorder="1" applyAlignment="1">
      <alignment horizontal="center" vertical="center" wrapText="1"/>
    </xf>
    <xf numFmtId="1" fontId="13" fillId="0" borderId="511" xfId="0" applyNumberFormat="1" applyFont="1" applyBorder="1" applyAlignment="1">
      <alignment horizontal="center" vertical="center" wrapText="1"/>
    </xf>
    <xf numFmtId="1" fontId="13" fillId="0" borderId="512" xfId="0" applyNumberFormat="1" applyFont="1" applyBorder="1" applyAlignment="1">
      <alignment horizontal="center" vertical="center" wrapText="1"/>
    </xf>
    <xf numFmtId="1" fontId="13" fillId="0" borderId="460" xfId="0" applyNumberFormat="1" applyFont="1" applyBorder="1" applyAlignment="1">
      <alignment horizontal="center" vertical="center" wrapText="1"/>
    </xf>
    <xf numFmtId="1" fontId="9" fillId="0" borderId="564" xfId="0" applyNumberFormat="1" applyFont="1" applyBorder="1" applyAlignment="1" applyProtection="1">
      <alignment horizontal="center" vertical="center" wrapText="1"/>
      <protection hidden="1"/>
    </xf>
    <xf numFmtId="1" fontId="19" fillId="0" borderId="544" xfId="0" applyNumberFormat="1" applyFont="1" applyBorder="1" applyAlignment="1">
      <alignment horizontal="center" vertical="center"/>
    </xf>
    <xf numFmtId="1" fontId="6" fillId="0" borderId="552" xfId="0" applyNumberFormat="1" applyFont="1" applyBorder="1" applyAlignment="1">
      <alignment horizontal="left"/>
    </xf>
    <xf numFmtId="1" fontId="19" fillId="0" borderId="558" xfId="0" applyNumberFormat="1" applyFont="1" applyBorder="1" applyAlignment="1">
      <alignment horizontal="center" vertical="center"/>
    </xf>
    <xf numFmtId="1" fontId="9" fillId="0" borderId="207" xfId="0" applyNumberFormat="1" applyFont="1" applyBorder="1" applyAlignment="1">
      <alignment horizontal="left" vertical="center"/>
    </xf>
    <xf numFmtId="1" fontId="9" fillId="0" borderId="208" xfId="0" applyNumberFormat="1" applyFont="1" applyBorder="1" applyAlignment="1">
      <alignment horizontal="left" vertical="center"/>
    </xf>
    <xf numFmtId="1" fontId="9" fillId="0" borderId="484" xfId="0" applyNumberFormat="1" applyFont="1" applyBorder="1" applyAlignment="1">
      <alignment horizontal="center" vertical="center"/>
    </xf>
    <xf numFmtId="1" fontId="9" fillId="0" borderId="468" xfId="0" applyNumberFormat="1" applyFont="1" applyBorder="1" applyAlignment="1">
      <alignment horizontal="center" vertical="center"/>
    </xf>
    <xf numFmtId="1" fontId="9" fillId="0" borderId="484" xfId="0" applyNumberFormat="1" applyFont="1" applyBorder="1" applyAlignment="1">
      <alignment horizontal="center" vertical="center" wrapText="1"/>
    </xf>
    <xf numFmtId="1" fontId="9" fillId="0" borderId="475" xfId="0" applyNumberFormat="1" applyFont="1" applyBorder="1" applyAlignment="1">
      <alignment horizontal="center" vertical="center"/>
    </xf>
    <xf numFmtId="1" fontId="13" fillId="0" borderId="517" xfId="0" applyNumberFormat="1" applyFont="1" applyBorder="1" applyAlignment="1">
      <alignment vertical="center" wrapText="1"/>
    </xf>
    <xf numFmtId="1" fontId="13" fillId="0" borderId="493" xfId="0" applyNumberFormat="1" applyFont="1" applyBorder="1" applyAlignment="1">
      <alignment vertical="center" wrapText="1"/>
    </xf>
    <xf numFmtId="1" fontId="9" fillId="0" borderId="511" xfId="0" applyNumberFormat="1" applyFont="1" applyBorder="1" applyAlignment="1">
      <alignment horizontal="center" vertical="center" wrapText="1"/>
    </xf>
    <xf numFmtId="1" fontId="9" fillId="0" borderId="517" xfId="0" applyNumberFormat="1" applyFont="1" applyBorder="1" applyAlignment="1">
      <alignment vertical="center" wrapText="1"/>
    </xf>
    <xf numFmtId="1" fontId="9" fillId="0" borderId="493" xfId="0" applyNumberFormat="1" applyFont="1" applyBorder="1" applyAlignment="1">
      <alignment vertical="center" wrapText="1"/>
    </xf>
    <xf numFmtId="1" fontId="13" fillId="0" borderId="500" xfId="0" applyNumberFormat="1" applyFont="1" applyBorder="1" applyAlignment="1">
      <alignment horizontal="center" vertical="center" wrapText="1"/>
    </xf>
    <xf numFmtId="1" fontId="13" fillId="0" borderId="508" xfId="0" applyNumberFormat="1" applyFont="1" applyBorder="1" applyAlignment="1">
      <alignment horizontal="center" vertical="center" wrapText="1"/>
    </xf>
    <xf numFmtId="1" fontId="13" fillId="0" borderId="497" xfId="0" applyNumberFormat="1" applyFont="1" applyBorder="1" applyAlignment="1">
      <alignment horizontal="center" vertical="center" wrapText="1"/>
    </xf>
    <xf numFmtId="1" fontId="13" fillId="0" borderId="513" xfId="0" applyNumberFormat="1" applyFont="1" applyBorder="1" applyAlignment="1">
      <alignment horizontal="center" vertical="center" wrapText="1"/>
    </xf>
    <xf numFmtId="1" fontId="9" fillId="0" borderId="512" xfId="0" applyNumberFormat="1" applyFont="1" applyBorder="1" applyAlignment="1">
      <alignment horizontal="center" vertical="center" wrapText="1"/>
    </xf>
    <xf numFmtId="1" fontId="9" fillId="0" borderId="499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500" xfId="0" applyNumberFormat="1" applyFont="1" applyFill="1" applyBorder="1" applyAlignment="1" applyProtection="1">
      <alignment horizontal="left" vertical="center" wrapText="1"/>
      <protection hidden="1"/>
    </xf>
    <xf numFmtId="1" fontId="9" fillId="0" borderId="498" xfId="0" applyNumberFormat="1" applyFont="1" applyFill="1" applyBorder="1" applyAlignment="1" applyProtection="1">
      <alignment horizontal="left" vertical="center" wrapText="1"/>
      <protection hidden="1"/>
    </xf>
    <xf numFmtId="1" fontId="9" fillId="0" borderId="240" xfId="0" applyNumberFormat="1" applyFont="1" applyBorder="1" applyAlignment="1">
      <alignment horizontal="left"/>
    </xf>
    <xf numFmtId="1" fontId="9" fillId="0" borderId="235" xfId="0" applyNumberFormat="1" applyFont="1" applyBorder="1" applyAlignment="1">
      <alignment horizontal="left"/>
    </xf>
    <xf numFmtId="1" fontId="9" fillId="0" borderId="485" xfId="0" applyNumberFormat="1" applyFont="1" applyBorder="1" applyAlignment="1">
      <alignment horizontal="center" vertical="center" wrapText="1"/>
    </xf>
    <xf numFmtId="1" fontId="9" fillId="0" borderId="491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495" xfId="0" applyNumberFormat="1" applyFont="1" applyBorder="1" applyAlignment="1" applyProtection="1">
      <alignment horizontal="center" vertical="center" wrapText="1"/>
      <protection hidden="1"/>
    </xf>
    <xf numFmtId="1" fontId="9" fillId="0" borderId="9" xfId="0" applyNumberFormat="1" applyFont="1" applyBorder="1" applyAlignment="1">
      <alignment horizontal="left" vertical="center"/>
    </xf>
    <xf numFmtId="1" fontId="9" fillId="0" borderId="234" xfId="0" applyNumberFormat="1" applyFont="1" applyBorder="1" applyAlignment="1">
      <alignment horizontal="left" vertical="center"/>
    </xf>
    <xf numFmtId="1" fontId="9" fillId="0" borderId="497" xfId="0" applyNumberFormat="1" applyFont="1" applyBorder="1" applyAlignment="1">
      <alignment horizontal="left" vertical="center"/>
    </xf>
    <xf numFmtId="1" fontId="9" fillId="0" borderId="498" xfId="0" applyNumberFormat="1" applyFont="1" applyBorder="1" applyAlignment="1">
      <alignment horizontal="left" vertical="center"/>
    </xf>
    <xf numFmtId="1" fontId="9" fillId="0" borderId="497" xfId="0" applyNumberFormat="1" applyFont="1" applyBorder="1" applyAlignment="1">
      <alignment horizontal="center" vertical="center"/>
    </xf>
    <xf numFmtId="1" fontId="9" fillId="0" borderId="498" xfId="0" applyNumberFormat="1" applyFont="1" applyBorder="1" applyAlignment="1">
      <alignment horizontal="center" vertical="center"/>
    </xf>
    <xf numFmtId="1" fontId="9" fillId="0" borderId="505" xfId="0" applyNumberFormat="1" applyFont="1" applyBorder="1" applyAlignment="1">
      <alignment horizontal="center" vertical="center" wrapText="1"/>
    </xf>
    <xf numFmtId="1" fontId="9" fillId="0" borderId="506" xfId="0" applyNumberFormat="1" applyFont="1" applyBorder="1" applyAlignment="1">
      <alignment horizontal="center" vertical="center" wrapText="1"/>
    </xf>
    <xf numFmtId="1" fontId="9" fillId="0" borderId="507" xfId="0" applyNumberFormat="1" applyFont="1" applyBorder="1" applyAlignment="1">
      <alignment horizontal="center" vertical="center" wrapText="1"/>
    </xf>
    <xf numFmtId="1" fontId="9" fillId="5" borderId="497" xfId="0" applyNumberFormat="1" applyFont="1" applyFill="1" applyBorder="1" applyAlignment="1">
      <alignment horizontal="center" vertical="center" wrapText="1"/>
    </xf>
    <xf numFmtId="1" fontId="9" fillId="5" borderId="500" xfId="0" applyNumberFormat="1" applyFont="1" applyFill="1" applyBorder="1" applyAlignment="1">
      <alignment horizontal="center" vertical="center" wrapText="1"/>
    </xf>
    <xf numFmtId="1" fontId="9" fillId="5" borderId="508" xfId="0" applyNumberFormat="1" applyFont="1" applyFill="1" applyBorder="1" applyAlignment="1">
      <alignment horizontal="center" vertical="center" wrapText="1"/>
    </xf>
    <xf numFmtId="1" fontId="9" fillId="0" borderId="470" xfId="0" applyNumberFormat="1" applyFont="1" applyBorder="1" applyAlignment="1">
      <alignment horizontal="center" wrapText="1"/>
    </xf>
    <xf numFmtId="1" fontId="9" fillId="0" borderId="475" xfId="0" applyNumberFormat="1" applyFont="1" applyBorder="1" applyAlignment="1">
      <alignment horizontal="center" wrapText="1"/>
    </xf>
    <xf numFmtId="1" fontId="9" fillId="0" borderId="470" xfId="0" applyNumberFormat="1" applyFont="1" applyBorder="1" applyAlignment="1">
      <alignment horizontal="left" wrapText="1"/>
    </xf>
    <xf numFmtId="1" fontId="9" fillId="0" borderId="475" xfId="0" applyNumberFormat="1" applyFont="1" applyBorder="1" applyAlignment="1">
      <alignment horizontal="left" wrapText="1"/>
    </xf>
    <xf numFmtId="1" fontId="9" fillId="0" borderId="653" xfId="0" applyNumberFormat="1" applyFont="1" applyBorder="1" applyAlignment="1" applyProtection="1">
      <alignment horizontal="center" vertical="center" wrapText="1"/>
      <protection hidden="1"/>
    </xf>
    <xf numFmtId="1" fontId="9" fillId="0" borderId="648" xfId="0" applyNumberFormat="1" applyFont="1" applyBorder="1" applyAlignment="1">
      <alignment horizontal="center" vertical="center" wrapText="1"/>
    </xf>
    <xf numFmtId="1" fontId="9" fillId="0" borderId="647" xfId="0" applyNumberFormat="1" applyFont="1" applyBorder="1" applyAlignment="1">
      <alignment horizontal="center" vertical="center" wrapText="1"/>
    </xf>
    <xf numFmtId="1" fontId="9" fillId="0" borderId="641" xfId="0" applyNumberFormat="1" applyFont="1" applyBorder="1" applyAlignment="1">
      <alignment horizontal="center" vertical="center"/>
    </xf>
    <xf numFmtId="1" fontId="9" fillId="0" borderId="649" xfId="0" applyNumberFormat="1" applyFont="1" applyBorder="1" applyAlignment="1">
      <alignment horizontal="center" vertical="center"/>
    </xf>
    <xf numFmtId="1" fontId="9" fillId="0" borderId="645" xfId="0" applyNumberFormat="1" applyFont="1" applyBorder="1" applyAlignment="1">
      <alignment horizontal="center" vertical="center"/>
    </xf>
    <xf numFmtId="1" fontId="9" fillId="0" borderId="667" xfId="0" applyNumberFormat="1" applyFont="1" applyBorder="1" applyAlignment="1">
      <alignment horizontal="center" vertical="center"/>
    </xf>
    <xf numFmtId="1" fontId="13" fillId="0" borderId="653" xfId="0" applyNumberFormat="1" applyFont="1" applyBorder="1" applyAlignment="1">
      <alignment horizontal="center" vertical="center"/>
    </xf>
    <xf numFmtId="1" fontId="13" fillId="5" borderId="622" xfId="0" applyNumberFormat="1" applyFont="1" applyFill="1" applyBorder="1" applyAlignment="1">
      <alignment horizontal="center" vertical="center" wrapText="1"/>
    </xf>
    <xf numFmtId="1" fontId="13" fillId="5" borderId="647" xfId="0" applyNumberFormat="1" applyFont="1" applyFill="1" applyBorder="1" applyAlignment="1">
      <alignment horizontal="center" vertical="center" wrapText="1"/>
    </xf>
    <xf numFmtId="1" fontId="13" fillId="5" borderId="264" xfId="0" applyNumberFormat="1" applyFont="1" applyFill="1" applyBorder="1" applyAlignment="1">
      <alignment horizontal="center" vertical="center" wrapText="1"/>
    </xf>
    <xf numFmtId="1" fontId="9" fillId="0" borderId="663" xfId="0" applyNumberFormat="1" applyFont="1" applyBorder="1" applyAlignment="1">
      <alignment horizontal="center" vertical="center" wrapText="1"/>
    </xf>
    <xf numFmtId="1" fontId="9" fillId="0" borderId="649" xfId="0" applyNumberFormat="1" applyFont="1" applyBorder="1" applyAlignment="1">
      <alignment horizontal="center" vertical="center" wrapText="1"/>
    </xf>
    <xf numFmtId="1" fontId="9" fillId="0" borderId="645" xfId="0" applyNumberFormat="1" applyFont="1" applyBorder="1" applyAlignment="1">
      <alignment horizontal="center" vertical="center" wrapText="1"/>
    </xf>
    <xf numFmtId="1" fontId="9" fillId="0" borderId="644" xfId="0" applyNumberFormat="1" applyFont="1" applyBorder="1" applyAlignment="1">
      <alignment horizontal="center" vertical="center" wrapText="1"/>
    </xf>
    <xf numFmtId="1" fontId="9" fillId="0" borderId="667" xfId="0" applyNumberFormat="1" applyFont="1" applyBorder="1" applyAlignment="1">
      <alignment horizontal="center" vertical="center" wrapText="1"/>
    </xf>
    <xf numFmtId="1" fontId="13" fillId="5" borderId="648" xfId="0" applyNumberFormat="1" applyFont="1" applyFill="1" applyBorder="1" applyAlignment="1">
      <alignment horizontal="center" vertical="center" wrapText="1"/>
    </xf>
    <xf numFmtId="1" fontId="9" fillId="0" borderId="644" xfId="0" applyNumberFormat="1" applyFont="1" applyBorder="1" applyAlignment="1">
      <alignment horizontal="center" vertical="center"/>
    </xf>
    <xf numFmtId="1" fontId="9" fillId="0" borderId="653" xfId="0" applyNumberFormat="1" applyFont="1" applyBorder="1" applyAlignment="1">
      <alignment horizontal="center" vertical="center" wrapText="1"/>
    </xf>
    <xf numFmtId="1" fontId="9" fillId="0" borderId="653" xfId="0" applyNumberFormat="1" applyFont="1" applyBorder="1" applyAlignment="1" applyProtection="1">
      <alignment horizontal="center" vertical="center"/>
      <protection hidden="1"/>
    </xf>
    <xf numFmtId="1" fontId="9" fillId="0" borderId="647" xfId="0" applyNumberFormat="1" applyFont="1" applyBorder="1" applyAlignment="1" applyProtection="1">
      <alignment horizontal="center" vertical="center" wrapText="1"/>
      <protection hidden="1"/>
    </xf>
    <xf numFmtId="1" fontId="9" fillId="0" borderId="622" xfId="0" applyNumberFormat="1" applyFont="1" applyBorder="1" applyAlignment="1">
      <alignment horizontal="center" vertical="center" wrapText="1"/>
    </xf>
    <xf numFmtId="1" fontId="9" fillId="0" borderId="649" xfId="0" applyNumberFormat="1" applyFont="1" applyBorder="1" applyAlignment="1" applyProtection="1">
      <alignment horizontal="center" vertical="center"/>
      <protection hidden="1"/>
    </xf>
    <xf numFmtId="1" fontId="9" fillId="0" borderId="645" xfId="0" applyNumberFormat="1" applyFont="1" applyBorder="1" applyAlignment="1" applyProtection="1">
      <alignment horizontal="center" vertical="center"/>
      <protection hidden="1"/>
    </xf>
    <xf numFmtId="1" fontId="9" fillId="0" borderId="644" xfId="0" applyNumberFormat="1" applyFont="1" applyBorder="1" applyAlignment="1" applyProtection="1">
      <alignment horizontal="center" vertical="center"/>
      <protection hidden="1"/>
    </xf>
    <xf numFmtId="1" fontId="13" fillId="0" borderId="653" xfId="0" applyNumberFormat="1" applyFont="1" applyBorder="1" applyAlignment="1">
      <alignment horizontal="center" vertical="center" wrapText="1"/>
    </xf>
    <xf numFmtId="1" fontId="9" fillId="0" borderId="641" xfId="0" applyNumberFormat="1" applyFont="1" applyBorder="1" applyAlignment="1">
      <alignment horizontal="center" vertical="center" wrapText="1"/>
    </xf>
    <xf numFmtId="1" fontId="6" fillId="0" borderId="649" xfId="0" applyNumberFormat="1" applyFont="1" applyBorder="1" applyAlignment="1">
      <alignment horizontal="left" vertical="center" wrapText="1"/>
    </xf>
    <xf numFmtId="1" fontId="6" fillId="0" borderId="644" xfId="0" applyNumberFormat="1" applyFont="1" applyBorder="1" applyAlignment="1">
      <alignment horizontal="left" vertical="center" wrapText="1"/>
    </xf>
    <xf numFmtId="1" fontId="19" fillId="0" borderId="634" xfId="0" applyNumberFormat="1" applyFont="1" applyBorder="1" applyAlignment="1">
      <alignment horizontal="center" vertical="center"/>
    </xf>
    <xf numFmtId="1" fontId="19" fillId="0" borderId="647" xfId="0" applyNumberFormat="1" applyFont="1" applyBorder="1" applyAlignment="1">
      <alignment horizontal="center" vertical="center"/>
    </xf>
    <xf numFmtId="1" fontId="6" fillId="0" borderId="641" xfId="0" applyNumberFormat="1" applyFont="1" applyBorder="1" applyAlignment="1">
      <alignment horizontal="left"/>
    </xf>
    <xf numFmtId="1" fontId="9" fillId="0" borderId="635" xfId="0" applyNumberFormat="1" applyFont="1" applyBorder="1" applyAlignment="1">
      <alignment horizontal="left" vertical="center"/>
    </xf>
    <xf numFmtId="1" fontId="9" fillId="0" borderId="633" xfId="0" applyNumberFormat="1" applyFont="1" applyBorder="1" applyAlignment="1">
      <alignment horizontal="center" vertical="center" wrapText="1"/>
    </xf>
    <xf numFmtId="1" fontId="9" fillId="0" borderId="634" xfId="0" applyNumberFormat="1" applyFont="1" applyBorder="1" applyAlignment="1">
      <alignment horizontal="center" vertical="center" wrapText="1"/>
    </xf>
    <xf numFmtId="1" fontId="9" fillId="0" borderId="560" xfId="0" applyNumberFormat="1" applyFont="1" applyBorder="1" applyAlignment="1">
      <alignment horizontal="left" vertical="center"/>
    </xf>
    <xf numFmtId="1" fontId="9" fillId="0" borderId="555" xfId="0" applyNumberFormat="1" applyFont="1" applyBorder="1" applyAlignment="1">
      <alignment horizontal="left" vertical="center"/>
    </xf>
    <xf numFmtId="1" fontId="9" fillId="0" borderId="632" xfId="0" applyNumberFormat="1" applyFont="1" applyBorder="1" applyAlignment="1">
      <alignment horizontal="center" vertical="center" wrapText="1"/>
    </xf>
    <xf numFmtId="1" fontId="13" fillId="0" borderId="597" xfId="0" applyNumberFormat="1" applyFont="1" applyBorder="1" applyAlignment="1">
      <alignment horizontal="center" vertical="center" wrapText="1"/>
    </xf>
    <xf numFmtId="1" fontId="13" fillId="0" borderId="608" xfId="0" applyNumberFormat="1" applyFont="1" applyBorder="1" applyAlignment="1">
      <alignment horizontal="center" vertical="center" wrapText="1"/>
    </xf>
    <xf numFmtId="1" fontId="13" fillId="0" borderId="613" xfId="0" applyNumberFormat="1" applyFont="1" applyBorder="1" applyAlignment="1">
      <alignment horizontal="center" vertical="center" wrapText="1"/>
    </xf>
    <xf numFmtId="1" fontId="13" fillId="0" borderId="611" xfId="0" applyNumberFormat="1" applyFont="1" applyBorder="1" applyAlignment="1">
      <alignment horizontal="center" vertical="center" wrapText="1"/>
    </xf>
    <xf numFmtId="1" fontId="9" fillId="0" borderId="612" xfId="0" applyNumberFormat="1" applyFont="1" applyBorder="1" applyAlignment="1">
      <alignment horizontal="center" vertical="center" wrapText="1"/>
    </xf>
    <xf numFmtId="1" fontId="9" fillId="0" borderId="610" xfId="0" applyNumberFormat="1" applyFont="1" applyBorder="1" applyAlignment="1">
      <alignment horizontal="center" vertical="center" wrapText="1"/>
    </xf>
    <xf numFmtId="1" fontId="13" fillId="0" borderId="617" xfId="0" applyNumberFormat="1" applyFont="1" applyBorder="1" applyAlignment="1">
      <alignment vertical="center" wrapText="1"/>
    </xf>
    <xf numFmtId="1" fontId="13" fillId="0" borderId="595" xfId="0" applyNumberFormat="1" applyFont="1" applyBorder="1" applyAlignment="1">
      <alignment vertical="center" wrapText="1"/>
    </xf>
    <xf numFmtId="1" fontId="9" fillId="0" borderId="599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600" xfId="0" applyNumberFormat="1" applyFont="1" applyFill="1" applyBorder="1" applyAlignment="1" applyProtection="1">
      <alignment horizontal="left" vertical="center" wrapText="1"/>
      <protection hidden="1"/>
    </xf>
    <xf numFmtId="1" fontId="9" fillId="0" borderId="598" xfId="0" applyNumberFormat="1" applyFont="1" applyFill="1" applyBorder="1" applyAlignment="1" applyProtection="1">
      <alignment horizontal="left" vertical="center" wrapText="1"/>
      <protection hidden="1"/>
    </xf>
    <xf numFmtId="1" fontId="9" fillId="0" borderId="609" xfId="0" applyNumberFormat="1" applyFont="1" applyBorder="1" applyAlignment="1">
      <alignment horizontal="center" vertical="center" wrapText="1"/>
    </xf>
    <xf numFmtId="1" fontId="9" fillId="0" borderId="611" xfId="0" applyNumberFormat="1" applyFont="1" applyBorder="1" applyAlignment="1">
      <alignment horizontal="center" vertical="center" wrapText="1"/>
    </xf>
    <xf numFmtId="1" fontId="13" fillId="0" borderId="612" xfId="0" applyNumberFormat="1" applyFont="1" applyBorder="1" applyAlignment="1">
      <alignment horizontal="center" vertical="center" wrapText="1"/>
    </xf>
    <xf numFmtId="1" fontId="9" fillId="0" borderId="617" xfId="0" applyNumberFormat="1" applyFont="1" applyBorder="1" applyAlignment="1">
      <alignment vertical="center" wrapText="1"/>
    </xf>
    <xf numFmtId="1" fontId="9" fillId="0" borderId="595" xfId="0" applyNumberFormat="1" applyFont="1" applyBorder="1" applyAlignment="1">
      <alignment vertical="center" wrapText="1"/>
    </xf>
    <xf numFmtId="1" fontId="9" fillId="0" borderId="597" xfId="0" applyNumberFormat="1" applyFont="1" applyBorder="1" applyAlignment="1">
      <alignment horizontal="center" vertical="center"/>
    </xf>
    <xf numFmtId="1" fontId="9" fillId="0" borderId="598" xfId="0" applyNumberFormat="1" applyFont="1" applyBorder="1" applyAlignment="1">
      <alignment horizontal="center" vertical="center"/>
    </xf>
    <xf numFmtId="1" fontId="9" fillId="0" borderId="597" xfId="0" applyNumberFormat="1" applyFont="1" applyBorder="1" applyAlignment="1">
      <alignment horizontal="left" vertical="center"/>
    </xf>
    <xf numFmtId="1" fontId="9" fillId="0" borderId="598" xfId="0" applyNumberFormat="1" applyFont="1" applyBorder="1" applyAlignment="1">
      <alignment horizontal="left" vertical="center"/>
    </xf>
    <xf numFmtId="1" fontId="9" fillId="0" borderId="605" xfId="0" applyNumberFormat="1" applyFont="1" applyBorder="1" applyAlignment="1">
      <alignment horizontal="center" vertical="center" wrapText="1"/>
    </xf>
    <xf numFmtId="1" fontId="9" fillId="0" borderId="606" xfId="0" applyNumberFormat="1" applyFont="1" applyBorder="1" applyAlignment="1">
      <alignment horizontal="center" vertical="center" wrapText="1"/>
    </xf>
    <xf numFmtId="1" fontId="9" fillId="0" borderId="607" xfId="0" applyNumberFormat="1" applyFont="1" applyBorder="1" applyAlignment="1">
      <alignment horizontal="center" vertical="center" wrapText="1"/>
    </xf>
    <xf numFmtId="1" fontId="9" fillId="5" borderId="597" xfId="0" applyNumberFormat="1" applyFont="1" applyFill="1" applyBorder="1" applyAlignment="1">
      <alignment horizontal="center" vertical="center" wrapText="1"/>
    </xf>
    <xf numFmtId="1" fontId="9" fillId="5" borderId="600" xfId="0" applyNumberFormat="1" applyFont="1" applyFill="1" applyBorder="1" applyAlignment="1">
      <alignment horizontal="center" vertical="center" wrapText="1"/>
    </xf>
    <xf numFmtId="1" fontId="9" fillId="5" borderId="608" xfId="0" applyNumberFormat="1" applyFont="1" applyFill="1" applyBorder="1" applyAlignment="1">
      <alignment horizontal="center" vertical="center" wrapText="1"/>
    </xf>
    <xf numFmtId="1" fontId="13" fillId="0" borderId="600" xfId="0" applyNumberFormat="1" applyFont="1" applyBorder="1" applyAlignment="1">
      <alignment horizontal="center" vertical="center" wrapText="1"/>
    </xf>
    <xf numFmtId="1" fontId="9" fillId="0" borderId="44" xfId="0" applyNumberFormat="1" applyFont="1" applyBorder="1" applyAlignment="1">
      <alignment horizontal="left"/>
    </xf>
    <xf numFmtId="1" fontId="9" fillId="0" borderId="21" xfId="0" applyNumberFormat="1" applyFont="1" applyBorder="1" applyAlignment="1">
      <alignment horizontal="left"/>
    </xf>
    <xf numFmtId="1" fontId="9" fillId="0" borderId="593" xfId="0" applyNumberFormat="1" applyFont="1" applyBorder="1" applyAlignment="1">
      <alignment horizontal="center" vertical="center" wrapText="1"/>
    </xf>
    <xf numFmtId="1" fontId="9" fillId="0" borderId="594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560" xfId="0" applyNumberFormat="1" applyFont="1" applyBorder="1" applyAlignment="1">
      <alignment horizontal="center" wrapText="1"/>
    </xf>
    <xf numFmtId="1" fontId="9" fillId="0" borderId="555" xfId="0" applyNumberFormat="1" applyFont="1" applyBorder="1" applyAlignment="1">
      <alignment horizontal="center" wrapText="1"/>
    </xf>
    <xf numFmtId="1" fontId="9" fillId="0" borderId="560" xfId="0" applyNumberFormat="1" applyFont="1" applyBorder="1" applyAlignment="1">
      <alignment horizontal="left" wrapText="1"/>
    </xf>
    <xf numFmtId="1" fontId="9" fillId="0" borderId="555" xfId="0" applyNumberFormat="1" applyFont="1" applyBorder="1" applyAlignment="1">
      <alignment horizontal="left" wrapText="1"/>
    </xf>
    <xf numFmtId="1" fontId="13" fillId="0" borderId="620" xfId="0" applyNumberFormat="1" applyFont="1" applyBorder="1" applyAlignment="1">
      <alignment horizontal="center" vertical="center" wrapText="1"/>
    </xf>
    <xf numFmtId="1" fontId="13" fillId="0" borderId="621" xfId="0" applyNumberFormat="1" applyFont="1" applyBorder="1" applyAlignment="1">
      <alignment horizontal="center" vertical="center" wrapText="1"/>
    </xf>
    <xf numFmtId="1" fontId="13" fillId="0" borderId="622" xfId="0" applyNumberFormat="1" applyFont="1" applyBorder="1" applyAlignment="1">
      <alignment horizontal="center" vertical="center" wrapText="1"/>
    </xf>
    <xf numFmtId="1" fontId="13" fillId="5" borderId="609" xfId="0" applyNumberFormat="1" applyFont="1" applyFill="1" applyBorder="1" applyAlignment="1">
      <alignment horizontal="center" vertical="center" wrapText="1"/>
    </xf>
    <xf numFmtId="1" fontId="13" fillId="5" borderId="612" xfId="0" applyNumberFormat="1" applyFont="1" applyFill="1" applyBorder="1" applyAlignment="1">
      <alignment horizontal="center" vertical="center" wrapText="1"/>
    </xf>
    <xf numFmtId="1" fontId="13" fillId="5" borderId="611" xfId="0" applyNumberFormat="1" applyFont="1" applyFill="1" applyBorder="1" applyAlignment="1">
      <alignment horizontal="center" vertical="center" wrapText="1"/>
    </xf>
    <xf numFmtId="1" fontId="13" fillId="3" borderId="623" xfId="0" applyNumberFormat="1" applyFont="1" applyFill="1" applyBorder="1" applyAlignment="1">
      <alignment horizontal="center" vertical="center" wrapText="1"/>
    </xf>
    <xf numFmtId="1" fontId="13" fillId="3" borderId="612" xfId="0" applyNumberFormat="1" applyFont="1" applyFill="1" applyBorder="1" applyAlignment="1">
      <alignment horizontal="center" vertical="center" wrapText="1"/>
    </xf>
    <xf numFmtId="1" fontId="13" fillId="3" borderId="610" xfId="0" applyNumberFormat="1" applyFont="1" applyFill="1" applyBorder="1" applyAlignment="1">
      <alignment horizontal="center" vertical="center" wrapText="1"/>
    </xf>
    <xf numFmtId="1" fontId="13" fillId="0" borderId="609" xfId="0" applyNumberFormat="1" applyFont="1" applyBorder="1" applyAlignment="1">
      <alignment horizontal="center" vertical="center" wrapText="1"/>
    </xf>
    <xf numFmtId="1" fontId="13" fillId="0" borderId="610" xfId="0" applyNumberFormat="1" applyFont="1" applyBorder="1" applyAlignment="1">
      <alignment horizontal="center" vertical="center" wrapText="1"/>
    </xf>
    <xf numFmtId="1" fontId="9" fillId="0" borderId="629" xfId="0" applyNumberFormat="1" applyFont="1" applyBorder="1" applyAlignment="1">
      <alignment horizontal="center" vertical="center" wrapText="1"/>
    </xf>
    <xf numFmtId="1" fontId="9" fillId="0" borderId="571" xfId="0" applyNumberFormat="1" applyFont="1" applyBorder="1" applyAlignment="1">
      <alignment horizontal="center"/>
    </xf>
    <xf numFmtId="1" fontId="9" fillId="0" borderId="556" xfId="0" applyNumberFormat="1" applyFont="1" applyBorder="1" applyAlignment="1">
      <alignment horizontal="center"/>
    </xf>
    <xf numFmtId="1" fontId="9" fillId="0" borderId="555" xfId="0" applyNumberFormat="1" applyFont="1" applyBorder="1" applyAlignment="1">
      <alignment horizontal="center"/>
    </xf>
    <xf numFmtId="1" fontId="9" fillId="0" borderId="552" xfId="0" applyNumberFormat="1" applyFont="1" applyBorder="1" applyAlignment="1">
      <alignment horizontal="center"/>
    </xf>
    <xf numFmtId="1" fontId="9" fillId="0" borderId="635" xfId="0" applyNumberFormat="1" applyFont="1" applyBorder="1" applyAlignment="1">
      <alignment horizontal="center" vertical="center" wrapText="1"/>
    </xf>
    <xf numFmtId="1" fontId="9" fillId="5" borderId="631" xfId="0" applyNumberFormat="1" applyFont="1" applyFill="1" applyBorder="1" applyAlignment="1">
      <alignment horizontal="center" vertical="center" wrapText="1"/>
    </xf>
    <xf numFmtId="1" fontId="9" fillId="0" borderId="571" xfId="0" applyNumberFormat="1" applyFont="1" applyBorder="1" applyAlignment="1">
      <alignment horizontal="center" vertical="center" wrapText="1"/>
    </xf>
    <xf numFmtId="1" fontId="9" fillId="0" borderId="647" xfId="0" applyNumberFormat="1" applyFont="1" applyBorder="1" applyAlignment="1">
      <alignment horizontal="center" vertical="center"/>
    </xf>
    <xf numFmtId="1" fontId="9" fillId="0" borderId="648" xfId="0" applyNumberFormat="1" applyFont="1" applyBorder="1" applyAlignment="1">
      <alignment horizontal="center" vertical="center"/>
    </xf>
    <xf numFmtId="1" fontId="6" fillId="0" borderId="645" xfId="0" applyNumberFormat="1" applyFont="1" applyBorder="1" applyAlignment="1">
      <alignment horizontal="left" vertical="center"/>
    </xf>
    <xf numFmtId="1" fontId="6" fillId="0" borderId="644" xfId="0" applyNumberFormat="1" applyFont="1" applyBorder="1" applyAlignment="1">
      <alignment horizontal="left" vertical="center"/>
    </xf>
    <xf numFmtId="1" fontId="6" fillId="0" borderId="649" xfId="0" applyNumberFormat="1" applyFont="1" applyBorder="1" applyAlignment="1">
      <alignment horizontal="left" vertical="center"/>
    </xf>
    <xf numFmtId="1" fontId="9" fillId="0" borderId="649" xfId="0" applyNumberFormat="1" applyFont="1" applyBorder="1" applyAlignment="1">
      <alignment horizontal="left" vertical="center" wrapText="1"/>
    </xf>
    <xf numFmtId="1" fontId="9" fillId="0" borderId="644" xfId="0" applyNumberFormat="1" applyFont="1" applyBorder="1" applyAlignment="1">
      <alignment horizontal="left" vertical="center" wrapText="1"/>
    </xf>
    <xf numFmtId="1" fontId="19" fillId="0" borderId="660" xfId="0" applyNumberFormat="1" applyFont="1" applyBorder="1" applyAlignment="1">
      <alignment horizontal="center" vertical="center" wrapText="1"/>
    </xf>
    <xf numFmtId="1" fontId="19" fillId="0" borderId="645" xfId="0" applyNumberFormat="1" applyFont="1" applyBorder="1" applyAlignment="1">
      <alignment horizontal="center" vertical="center" wrapText="1"/>
    </xf>
    <xf numFmtId="1" fontId="19" fillId="0" borderId="644" xfId="0" applyNumberFormat="1" applyFont="1" applyBorder="1" applyAlignment="1">
      <alignment horizontal="center" vertical="center" wrapText="1"/>
    </xf>
    <xf numFmtId="1" fontId="13" fillId="0" borderId="647" xfId="0" applyNumberFormat="1" applyFont="1" applyBorder="1" applyAlignment="1">
      <alignment horizontal="center" vertical="center" wrapText="1"/>
    </xf>
    <xf numFmtId="1" fontId="9" fillId="0" borderId="662" xfId="0" applyNumberFormat="1" applyFont="1" applyBorder="1" applyAlignment="1">
      <alignment horizontal="center" vertical="center" wrapText="1"/>
    </xf>
    <xf numFmtId="1" fontId="9" fillId="0" borderId="649" xfId="0" applyNumberFormat="1" applyFont="1" applyBorder="1" applyAlignment="1">
      <alignment vertical="center" wrapText="1"/>
    </xf>
    <xf numFmtId="1" fontId="9" fillId="0" borderId="644" xfId="0" applyNumberFormat="1" applyFont="1" applyBorder="1" applyAlignment="1">
      <alignment vertical="center" wrapText="1"/>
    </xf>
    <xf numFmtId="1" fontId="25" fillId="0" borderId="647" xfId="0" applyNumberFormat="1" applyFont="1" applyBorder="1" applyAlignment="1">
      <alignment horizontal="center" vertical="center"/>
    </xf>
    <xf numFmtId="1" fontId="9" fillId="0" borderId="622" xfId="0" applyNumberFormat="1" applyFont="1" applyBorder="1" applyAlignment="1">
      <alignment horizontal="center" vertical="center"/>
    </xf>
    <xf numFmtId="1" fontId="13" fillId="5" borderId="649" xfId="0" applyNumberFormat="1" applyFont="1" applyFill="1" applyBorder="1" applyAlignment="1">
      <alignment horizontal="center" vertical="center" wrapText="1"/>
    </xf>
    <xf numFmtId="1" fontId="13" fillId="5" borderId="644" xfId="0" applyNumberFormat="1" applyFont="1" applyFill="1" applyBorder="1" applyAlignment="1">
      <alignment horizontal="center" vertical="center" wrapText="1"/>
    </xf>
    <xf numFmtId="1" fontId="9" fillId="0" borderId="653" xfId="0" applyNumberFormat="1" applyFont="1" applyBorder="1" applyAlignment="1">
      <alignment horizontal="left"/>
    </xf>
    <xf numFmtId="1" fontId="9" fillId="0" borderId="485" xfId="0" applyNumberFormat="1" applyFont="1" applyBorder="1" applyAlignment="1">
      <alignment horizontal="left"/>
    </xf>
    <xf numFmtId="1" fontId="13" fillId="5" borderId="722" xfId="0" applyNumberFormat="1" applyFont="1" applyFill="1" applyBorder="1" applyAlignment="1">
      <alignment horizontal="center" vertical="center" wrapText="1"/>
    </xf>
    <xf numFmtId="1" fontId="13" fillId="5" borderId="716" xfId="0" applyNumberFormat="1" applyFont="1" applyFill="1" applyBorder="1" applyAlignment="1">
      <alignment horizontal="center" vertical="center" wrapText="1"/>
    </xf>
    <xf numFmtId="1" fontId="9" fillId="0" borderId="716" xfId="0" applyNumberFormat="1" applyFont="1" applyBorder="1" applyAlignment="1">
      <alignment horizontal="center" vertical="center" wrapText="1"/>
    </xf>
    <xf numFmtId="1" fontId="9" fillId="0" borderId="719" xfId="0" applyNumberFormat="1" applyFont="1" applyBorder="1" applyAlignment="1">
      <alignment horizontal="center" vertical="center" wrapText="1"/>
    </xf>
    <xf numFmtId="1" fontId="9" fillId="0" borderId="470" xfId="0" applyNumberFormat="1" applyFont="1" applyBorder="1" applyAlignment="1">
      <alignment vertical="center" wrapText="1"/>
    </xf>
    <xf numFmtId="1" fontId="9" fillId="0" borderId="475" xfId="0" applyNumberFormat="1" applyFont="1" applyBorder="1" applyAlignment="1">
      <alignment vertical="center" wrapText="1"/>
    </xf>
    <xf numFmtId="1" fontId="25" fillId="0" borderId="716" xfId="0" applyNumberFormat="1" applyFont="1" applyBorder="1" applyAlignment="1">
      <alignment horizontal="center" vertical="center"/>
    </xf>
    <xf numFmtId="1" fontId="9" fillId="0" borderId="717" xfId="0" applyNumberFormat="1" applyFont="1" applyBorder="1" applyAlignment="1">
      <alignment horizontal="center" vertical="center" wrapText="1"/>
    </xf>
    <xf numFmtId="1" fontId="9" fillId="0" borderId="717" xfId="0" applyNumberFormat="1" applyFont="1" applyBorder="1" applyAlignment="1">
      <alignment horizontal="center" vertical="center"/>
    </xf>
    <xf numFmtId="1" fontId="9" fillId="0" borderId="722" xfId="0" applyNumberFormat="1" applyFont="1" applyBorder="1" applyAlignment="1">
      <alignment horizontal="center" vertical="center"/>
    </xf>
    <xf numFmtId="1" fontId="9" fillId="0" borderId="716" xfId="0" applyNumberFormat="1" applyFont="1" applyBorder="1" applyAlignment="1">
      <alignment horizontal="center" vertical="center"/>
    </xf>
    <xf numFmtId="1" fontId="13" fillId="5" borderId="470" xfId="0" applyNumberFormat="1" applyFont="1" applyFill="1" applyBorder="1" applyAlignment="1">
      <alignment horizontal="center" vertical="center" wrapText="1"/>
    </xf>
    <xf numFmtId="1" fontId="13" fillId="5" borderId="475" xfId="0" applyNumberFormat="1" applyFont="1" applyFill="1" applyBorder="1" applyAlignment="1">
      <alignment horizontal="center" vertical="center" wrapText="1"/>
    </xf>
    <xf numFmtId="1" fontId="13" fillId="5" borderId="717" xfId="0" applyNumberFormat="1" applyFont="1" applyFill="1" applyBorder="1" applyAlignment="1">
      <alignment horizontal="center" vertical="center" wrapText="1"/>
    </xf>
    <xf numFmtId="1" fontId="13" fillId="0" borderId="716" xfId="0" applyNumberFormat="1" applyFont="1" applyBorder="1" applyAlignment="1">
      <alignment horizontal="center" vertical="center" wrapText="1"/>
    </xf>
    <xf numFmtId="1" fontId="13" fillId="0" borderId="485" xfId="0" applyNumberFormat="1" applyFont="1" applyBorder="1" applyAlignment="1">
      <alignment horizontal="center" vertical="center"/>
    </xf>
    <xf numFmtId="1" fontId="9" fillId="0" borderId="485" xfId="0" applyNumberFormat="1" applyFont="1" applyBorder="1" applyAlignment="1" applyProtection="1">
      <alignment horizontal="center" vertical="center"/>
      <protection hidden="1"/>
    </xf>
    <xf numFmtId="1" fontId="9" fillId="0" borderId="716" xfId="0" applyNumberFormat="1" applyFont="1" applyBorder="1" applyAlignment="1" applyProtection="1">
      <alignment horizontal="center" vertical="center" wrapText="1"/>
      <protection hidden="1"/>
    </xf>
    <xf numFmtId="1" fontId="9" fillId="0" borderId="715" xfId="0" applyNumberFormat="1" applyFont="1" applyBorder="1" applyAlignment="1">
      <alignment horizontal="center" vertical="center" wrapText="1"/>
    </xf>
    <xf numFmtId="1" fontId="9" fillId="0" borderId="470" xfId="0" applyNumberFormat="1" applyFont="1" applyBorder="1" applyAlignment="1" applyProtection="1">
      <alignment horizontal="center" vertical="center"/>
      <protection hidden="1"/>
    </xf>
    <xf numFmtId="1" fontId="9" fillId="0" borderId="471" xfId="0" applyNumberFormat="1" applyFont="1" applyBorder="1" applyAlignment="1" applyProtection="1">
      <alignment horizontal="center" vertical="center"/>
      <protection hidden="1"/>
    </xf>
    <xf numFmtId="1" fontId="9" fillId="0" borderId="475" xfId="0" applyNumberFormat="1" applyFont="1" applyBorder="1" applyAlignment="1" applyProtection="1">
      <alignment horizontal="center" vertical="center"/>
      <protection hidden="1"/>
    </xf>
    <xf numFmtId="1" fontId="9" fillId="0" borderId="469" xfId="0" applyNumberFormat="1" applyFont="1" applyBorder="1" applyAlignment="1">
      <alignment horizontal="center" vertical="center" wrapText="1"/>
    </xf>
    <xf numFmtId="1" fontId="6" fillId="0" borderId="470" xfId="0" applyNumberFormat="1" applyFont="1" applyBorder="1" applyAlignment="1">
      <alignment horizontal="left" vertical="center"/>
    </xf>
    <xf numFmtId="1" fontId="6" fillId="0" borderId="475" xfId="0" applyNumberFormat="1" applyFont="1" applyBorder="1" applyAlignment="1">
      <alignment horizontal="left" vertical="center"/>
    </xf>
    <xf numFmtId="1" fontId="6" fillId="0" borderId="470" xfId="0" applyNumberFormat="1" applyFont="1" applyBorder="1" applyAlignment="1">
      <alignment horizontal="left" vertical="center" wrapText="1"/>
    </xf>
    <xf numFmtId="1" fontId="6" fillId="0" borderId="475" xfId="0" applyNumberFormat="1" applyFont="1" applyBorder="1" applyAlignment="1">
      <alignment horizontal="left" vertical="center" wrapText="1"/>
    </xf>
    <xf numFmtId="1" fontId="9" fillId="0" borderId="470" xfId="0" applyNumberFormat="1" applyFont="1" applyBorder="1" applyAlignment="1">
      <alignment horizontal="left" vertical="center" wrapText="1"/>
    </xf>
    <xf numFmtId="1" fontId="9" fillId="0" borderId="475" xfId="0" applyNumberFormat="1" applyFont="1" applyBorder="1" applyAlignment="1">
      <alignment horizontal="left" vertical="center" wrapText="1"/>
    </xf>
    <xf numFmtId="1" fontId="19" fillId="0" borderId="710" xfId="0" applyNumberFormat="1" applyFont="1" applyBorder="1" applyAlignment="1">
      <alignment horizontal="center" vertical="center" wrapText="1"/>
    </xf>
    <xf numFmtId="1" fontId="19" fillId="0" borderId="471" xfId="0" applyNumberFormat="1" applyFont="1" applyBorder="1" applyAlignment="1">
      <alignment horizontal="center" vertical="center" wrapText="1"/>
    </xf>
    <xf numFmtId="1" fontId="19" fillId="0" borderId="475" xfId="0" applyNumberFormat="1" applyFont="1" applyBorder="1" applyAlignment="1">
      <alignment horizontal="center" vertical="center" wrapText="1"/>
    </xf>
    <xf numFmtId="1" fontId="13" fillId="0" borderId="485" xfId="0" applyNumberFormat="1" applyFont="1" applyBorder="1" applyAlignment="1">
      <alignment horizontal="center" vertical="center" wrapText="1"/>
    </xf>
    <xf numFmtId="1" fontId="6" fillId="0" borderId="471" xfId="0" applyNumberFormat="1" applyFont="1" applyBorder="1" applyAlignment="1">
      <alignment horizontal="left" vertical="center"/>
    </xf>
    <xf numFmtId="1" fontId="9" fillId="5" borderId="467" xfId="0" applyNumberFormat="1" applyFont="1" applyFill="1" applyBorder="1" applyAlignment="1">
      <alignment horizontal="center" vertical="center" wrapText="1"/>
    </xf>
    <xf numFmtId="1" fontId="9" fillId="0" borderId="710" xfId="0" applyNumberFormat="1" applyFont="1" applyBorder="1" applyAlignment="1">
      <alignment horizontal="center" vertical="center" wrapText="1"/>
    </xf>
    <xf numFmtId="1" fontId="6" fillId="0" borderId="469" xfId="0" applyNumberFormat="1" applyFont="1" applyBorder="1" applyAlignment="1">
      <alignment horizontal="left"/>
    </xf>
    <xf numFmtId="1" fontId="19" fillId="0" borderId="468" xfId="0" applyNumberFormat="1" applyFont="1" applyBorder="1" applyAlignment="1">
      <alignment horizontal="center" vertical="center"/>
    </xf>
    <xf numFmtId="1" fontId="9" fillId="0" borderId="485" xfId="0" applyNumberFormat="1" applyFont="1" applyBorder="1" applyAlignment="1">
      <alignment horizontal="left" vertical="center"/>
    </xf>
    <xf numFmtId="1" fontId="9" fillId="0" borderId="686" xfId="0" applyNumberFormat="1" applyFont="1" applyBorder="1" applyAlignment="1">
      <alignment horizontal="center" vertical="center" wrapText="1"/>
    </xf>
    <xf numFmtId="1" fontId="9" fillId="0" borderId="687" xfId="0" applyNumberFormat="1" applyFont="1" applyBorder="1" applyAlignment="1">
      <alignment horizontal="center" vertical="center" wrapText="1"/>
    </xf>
    <xf numFmtId="1" fontId="9" fillId="0" borderId="680" xfId="0" applyNumberFormat="1" applyFont="1" applyBorder="1" applyAlignment="1">
      <alignment horizontal="center" vertical="center" wrapText="1"/>
    </xf>
    <xf numFmtId="1" fontId="9" fillId="0" borderId="683" xfId="0" applyNumberFormat="1" applyFont="1" applyBorder="1" applyAlignment="1">
      <alignment horizontal="center" vertical="center" wrapText="1"/>
    </xf>
    <xf numFmtId="1" fontId="9" fillId="0" borderId="708" xfId="0" applyNumberFormat="1" applyFont="1" applyBorder="1" applyAlignment="1">
      <alignment horizontal="center" vertical="center" wrapText="1"/>
    </xf>
    <xf numFmtId="1" fontId="9" fillId="0" borderId="701" xfId="0" applyNumberFormat="1" applyFont="1" applyBorder="1" applyAlignment="1">
      <alignment horizontal="center"/>
    </xf>
    <xf numFmtId="1" fontId="9" fillId="0" borderId="681" xfId="0" applyNumberFormat="1" applyFont="1" applyBorder="1" applyAlignment="1">
      <alignment horizontal="center"/>
    </xf>
    <xf numFmtId="1" fontId="9" fillId="0" borderId="679" xfId="0" applyNumberFormat="1" applyFont="1" applyBorder="1" applyAlignment="1">
      <alignment horizontal="center"/>
    </xf>
    <xf numFmtId="1" fontId="9" fillId="0" borderId="683" xfId="0" applyNumberFormat="1" applyFont="1" applyBorder="1" applyAlignment="1">
      <alignment horizontal="center" vertical="center"/>
    </xf>
    <xf numFmtId="1" fontId="13" fillId="0" borderId="680" xfId="0" applyNumberFormat="1" applyFont="1" applyBorder="1" applyAlignment="1">
      <alignment horizontal="center" vertical="center" wrapText="1"/>
    </xf>
    <xf numFmtId="1" fontId="9" fillId="0" borderId="678" xfId="0" applyNumberFormat="1" applyFont="1" applyBorder="1" applyAlignment="1">
      <alignment horizontal="center" vertical="center" wrapText="1"/>
    </xf>
    <xf numFmtId="1" fontId="9" fillId="0" borderId="679" xfId="0" applyNumberFormat="1" applyFont="1" applyBorder="1" applyAlignment="1">
      <alignment horizontal="center" vertical="center" wrapText="1"/>
    </xf>
    <xf numFmtId="1" fontId="9" fillId="0" borderId="678" xfId="0" applyNumberFormat="1" applyFont="1" applyBorder="1" applyAlignment="1">
      <alignment horizontal="left" vertical="center"/>
    </xf>
    <xf numFmtId="1" fontId="9" fillId="0" borderId="679" xfId="0" applyNumberFormat="1" applyFont="1" applyBorder="1" applyAlignment="1">
      <alignment horizontal="left" vertical="center"/>
    </xf>
    <xf numFmtId="1" fontId="9" fillId="0" borderId="688" xfId="0" applyNumberFormat="1" applyFont="1" applyBorder="1" applyAlignment="1">
      <alignment horizontal="center" vertical="center" wrapText="1"/>
    </xf>
    <xf numFmtId="1" fontId="9" fillId="0" borderId="690" xfId="0" applyNumberFormat="1" applyFont="1" applyBorder="1" applyAlignment="1">
      <alignment horizontal="center" vertical="center" wrapText="1"/>
    </xf>
    <xf numFmtId="1" fontId="9" fillId="0" borderId="691" xfId="0" applyNumberFormat="1" applyFont="1" applyBorder="1" applyAlignment="1">
      <alignment horizontal="center" vertical="center" wrapText="1"/>
    </xf>
    <xf numFmtId="1" fontId="13" fillId="0" borderId="686" xfId="0" applyNumberFormat="1" applyFont="1" applyBorder="1" applyAlignment="1">
      <alignment horizontal="center" vertical="center" wrapText="1"/>
    </xf>
    <xf numFmtId="1" fontId="13" fillId="0" borderId="687" xfId="0" applyNumberFormat="1" applyFont="1" applyBorder="1" applyAlignment="1">
      <alignment horizontal="center" vertical="center" wrapText="1"/>
    </xf>
    <xf numFmtId="1" fontId="13" fillId="0" borderId="688" xfId="0" applyNumberFormat="1" applyFont="1" applyBorder="1" applyAlignment="1">
      <alignment horizontal="center" vertical="center" wrapText="1"/>
    </xf>
    <xf numFmtId="1" fontId="13" fillId="5" borderId="678" xfId="0" applyNumberFormat="1" applyFont="1" applyFill="1" applyBorder="1" applyAlignment="1">
      <alignment horizontal="center" vertical="center" wrapText="1"/>
    </xf>
    <xf numFmtId="1" fontId="13" fillId="5" borderId="681" xfId="0" applyNumberFormat="1" applyFont="1" applyFill="1" applyBorder="1" applyAlignment="1">
      <alignment horizontal="center" vertical="center" wrapText="1"/>
    </xf>
    <xf numFmtId="1" fontId="13" fillId="5" borderId="689" xfId="0" applyNumberFormat="1" applyFont="1" applyFill="1" applyBorder="1" applyAlignment="1">
      <alignment horizontal="center" vertical="center" wrapText="1"/>
    </xf>
    <xf numFmtId="1" fontId="13" fillId="3" borderId="701" xfId="0" applyNumberFormat="1" applyFont="1" applyFill="1" applyBorder="1" applyAlignment="1">
      <alignment horizontal="center" vertical="center" wrapText="1"/>
    </xf>
    <xf numFmtId="1" fontId="13" fillId="3" borderId="681" xfId="0" applyNumberFormat="1" applyFont="1" applyFill="1" applyBorder="1" applyAlignment="1">
      <alignment horizontal="center" vertical="center" wrapText="1"/>
    </xf>
    <xf numFmtId="1" fontId="13" fillId="3" borderId="679" xfId="0" applyNumberFormat="1" applyFont="1" applyFill="1" applyBorder="1" applyAlignment="1">
      <alignment horizontal="center" vertical="center" wrapText="1"/>
    </xf>
    <xf numFmtId="1" fontId="13" fillId="0" borderId="678" xfId="0" applyNumberFormat="1" applyFont="1" applyBorder="1" applyAlignment="1">
      <alignment horizontal="center" vertical="center" wrapText="1"/>
    </xf>
    <xf numFmtId="1" fontId="13" fillId="0" borderId="679" xfId="0" applyNumberFormat="1" applyFont="1" applyBorder="1" applyAlignment="1">
      <alignment horizontal="center" vertical="center" wrapText="1"/>
    </xf>
    <xf numFmtId="1" fontId="13" fillId="0" borderId="689" xfId="0" applyNumberFormat="1" applyFont="1" applyBorder="1" applyAlignment="1">
      <alignment horizontal="center" vertical="center" wrapText="1"/>
    </xf>
    <xf numFmtId="1" fontId="13" fillId="0" borderId="681" xfId="0" applyNumberFormat="1" applyFont="1" applyBorder="1" applyAlignment="1">
      <alignment horizontal="center" vertical="center" wrapText="1"/>
    </xf>
    <xf numFmtId="1" fontId="9" fillId="0" borderId="485" xfId="0" applyNumberFormat="1" applyFont="1" applyBorder="1" applyAlignment="1" applyProtection="1">
      <alignment horizontal="center" vertical="center" wrapText="1"/>
      <protection hidden="1"/>
    </xf>
    <xf numFmtId="1" fontId="9" fillId="0" borderId="475" xfId="0" applyNumberFormat="1" applyFont="1" applyBorder="1" applyAlignment="1">
      <alignment horizontal="center"/>
    </xf>
    <xf numFmtId="1" fontId="9" fillId="0" borderId="469" xfId="0" applyNumberFormat="1" applyFont="1" applyBorder="1" applyAlignment="1">
      <alignment horizontal="center"/>
    </xf>
    <xf numFmtId="1" fontId="9" fillId="0" borderId="686" xfId="0" applyNumberFormat="1" applyFont="1" applyBorder="1" applyAlignment="1">
      <alignment horizontal="center" vertical="center"/>
    </xf>
    <xf numFmtId="1" fontId="9" fillId="0" borderId="687" xfId="0" applyNumberFormat="1" applyFont="1" applyBorder="1" applyAlignment="1">
      <alignment horizontal="center" vertical="center"/>
    </xf>
    <xf numFmtId="1" fontId="9" fillId="0" borderId="681" xfId="0" applyNumberFormat="1" applyFont="1" applyBorder="1" applyAlignment="1">
      <alignment horizontal="center" vertical="center" wrapText="1"/>
    </xf>
    <xf numFmtId="1" fontId="9" fillId="0" borderId="678" xfId="0" applyNumberFormat="1" applyFont="1" applyBorder="1" applyAlignment="1">
      <alignment horizontal="center" vertical="center"/>
    </xf>
    <xf numFmtId="1" fontId="9" fillId="0" borderId="679" xfId="0" applyNumberFormat="1" applyFont="1" applyBorder="1" applyAlignment="1">
      <alignment horizontal="center" vertical="center"/>
    </xf>
    <xf numFmtId="1" fontId="13" fillId="0" borderId="698" xfId="0" applyNumberFormat="1" applyFont="1" applyBorder="1" applyAlignment="1">
      <alignment vertical="center" wrapText="1"/>
    </xf>
    <xf numFmtId="1" fontId="13" fillId="0" borderId="676" xfId="0" applyNumberFormat="1" applyFont="1" applyBorder="1" applyAlignment="1">
      <alignment vertical="center" wrapText="1"/>
    </xf>
    <xf numFmtId="1" fontId="9" fillId="0" borderId="692" xfId="0" applyNumberFormat="1" applyFont="1" applyBorder="1" applyAlignment="1">
      <alignment horizontal="center" vertical="center" wrapText="1"/>
    </xf>
    <xf numFmtId="1" fontId="13" fillId="0" borderId="693" xfId="0" applyNumberFormat="1" applyFont="1" applyBorder="1" applyAlignment="1">
      <alignment horizontal="center" vertical="center" wrapText="1"/>
    </xf>
    <xf numFmtId="1" fontId="13" fillId="0" borderId="692" xfId="0" applyNumberFormat="1" applyFont="1" applyBorder="1" applyAlignment="1">
      <alignment horizontal="center" vertical="center" wrapText="1"/>
    </xf>
    <xf numFmtId="1" fontId="9" fillId="0" borderId="698" xfId="0" applyNumberFormat="1" applyFont="1" applyBorder="1" applyAlignment="1">
      <alignment vertical="center" wrapText="1"/>
    </xf>
    <xf numFmtId="1" fontId="9" fillId="0" borderId="676" xfId="0" applyNumberFormat="1" applyFont="1" applyBorder="1" applyAlignment="1">
      <alignment vertical="center" wrapText="1"/>
    </xf>
    <xf numFmtId="1" fontId="13" fillId="0" borderId="694" xfId="0" applyNumberFormat="1" applyFont="1" applyBorder="1" applyAlignment="1">
      <alignment horizontal="center" vertical="center" wrapText="1"/>
    </xf>
    <xf numFmtId="1" fontId="9" fillId="0" borderId="693" xfId="0" applyNumberFormat="1" applyFont="1" applyBorder="1" applyAlignment="1">
      <alignment horizontal="center" vertical="center" wrapText="1"/>
    </xf>
    <xf numFmtId="1" fontId="9" fillId="0" borderId="680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681" xfId="0" applyNumberFormat="1" applyFont="1" applyFill="1" applyBorder="1" applyAlignment="1" applyProtection="1">
      <alignment horizontal="left" vertical="center" wrapText="1"/>
      <protection hidden="1"/>
    </xf>
    <xf numFmtId="1" fontId="9" fillId="0" borderId="679" xfId="0" applyNumberFormat="1" applyFont="1" applyFill="1" applyBorder="1" applyAlignment="1" applyProtection="1">
      <alignment horizontal="left" vertical="center" wrapText="1"/>
      <protection hidden="1"/>
    </xf>
    <xf numFmtId="1" fontId="9" fillId="0" borderId="617" xfId="0" applyNumberFormat="1" applyFont="1" applyBorder="1" applyAlignment="1">
      <alignment horizontal="left"/>
    </xf>
    <xf numFmtId="1" fontId="9" fillId="0" borderId="595" xfId="0" applyNumberFormat="1" applyFont="1" applyBorder="1" applyAlignment="1">
      <alignment horizontal="left"/>
    </xf>
    <xf numFmtId="1" fontId="9" fillId="0" borderId="675" xfId="0" applyNumberFormat="1" applyFont="1" applyFill="1" applyBorder="1" applyAlignment="1" applyProtection="1">
      <alignment horizontal="center" vertical="center" wrapText="1"/>
      <protection hidden="1"/>
    </xf>
    <xf numFmtId="1" fontId="9" fillId="5" borderId="678" xfId="0" applyNumberFormat="1" applyFont="1" applyFill="1" applyBorder="1" applyAlignment="1">
      <alignment horizontal="center" vertical="center" wrapText="1"/>
    </xf>
    <xf numFmtId="1" fontId="9" fillId="5" borderId="681" xfId="0" applyNumberFormat="1" applyFont="1" applyFill="1" applyBorder="1" applyAlignment="1">
      <alignment horizontal="center" vertical="center" wrapText="1"/>
    </xf>
    <xf numFmtId="1" fontId="9" fillId="5" borderId="689" xfId="0" applyNumberFormat="1" applyFont="1" applyFill="1" applyBorder="1" applyAlignment="1">
      <alignment horizontal="center" vertical="center" wrapText="1"/>
    </xf>
    <xf numFmtId="1" fontId="9" fillId="0" borderId="617" xfId="0" applyNumberFormat="1" applyFont="1" applyBorder="1" applyAlignment="1">
      <alignment wrapText="1"/>
    </xf>
    <xf numFmtId="1" fontId="9" fillId="0" borderId="595" xfId="0" applyNumberFormat="1" applyFont="1" applyBorder="1" applyAlignment="1">
      <alignment wrapText="1"/>
    </xf>
    <xf numFmtId="1" fontId="9" fillId="0" borderId="649" xfId="0" applyNumberFormat="1" applyFont="1" applyBorder="1" applyAlignment="1">
      <alignment horizontal="center" wrapText="1"/>
    </xf>
    <xf numFmtId="1" fontId="9" fillId="0" borderId="644" xfId="0" applyNumberFormat="1" applyFont="1" applyBorder="1" applyAlignment="1">
      <alignment horizontal="center" wrapText="1"/>
    </xf>
    <xf numFmtId="1" fontId="6" fillId="0" borderId="594" xfId="0" applyNumberFormat="1" applyFont="1" applyBorder="1" applyAlignment="1">
      <alignment horizontal="left"/>
    </xf>
    <xf numFmtId="1" fontId="9" fillId="0" borderId="594" xfId="0" applyNumberFormat="1" applyFont="1" applyBorder="1" applyAlignment="1">
      <alignment horizontal="left"/>
    </xf>
    <xf numFmtId="1" fontId="9" fillId="0" borderId="649" xfId="0" applyNumberFormat="1" applyFont="1" applyBorder="1" applyAlignment="1">
      <alignment horizontal="left" wrapText="1"/>
    </xf>
    <xf numFmtId="1" fontId="9" fillId="0" borderId="644" xfId="0" applyNumberFormat="1" applyFont="1" applyBorder="1" applyAlignment="1">
      <alignment horizontal="left" wrapText="1"/>
    </xf>
    <xf numFmtId="1" fontId="9" fillId="0" borderId="787" xfId="0" applyNumberFormat="1" applyFont="1" applyBorder="1" applyAlignment="1" applyProtection="1">
      <alignment horizontal="center" vertical="center" wrapText="1"/>
      <protection hidden="1"/>
    </xf>
    <xf numFmtId="1" fontId="9" fillId="0" borderId="783" xfId="0" applyNumberFormat="1" applyFont="1" applyBorder="1" applyAlignment="1">
      <alignment horizontal="center" vertical="center" wrapText="1"/>
    </xf>
    <xf numFmtId="1" fontId="9" fillId="0" borderId="782" xfId="0" applyNumberFormat="1" applyFont="1" applyBorder="1" applyAlignment="1">
      <alignment horizontal="center" vertical="center" wrapText="1"/>
    </xf>
    <xf numFmtId="1" fontId="9" fillId="0" borderId="776" xfId="0" applyNumberFormat="1" applyFont="1" applyBorder="1" applyAlignment="1">
      <alignment horizontal="center" vertical="center"/>
    </xf>
    <xf numFmtId="1" fontId="9" fillId="0" borderId="784" xfId="0" applyNumberFormat="1" applyFont="1" applyBorder="1" applyAlignment="1">
      <alignment horizontal="center" vertical="center"/>
    </xf>
    <xf numFmtId="1" fontId="9" fillId="0" borderId="780" xfId="0" applyNumberFormat="1" applyFont="1" applyBorder="1" applyAlignment="1">
      <alignment horizontal="center" vertical="center"/>
    </xf>
    <xf numFmtId="1" fontId="9" fillId="0" borderId="799" xfId="0" applyNumberFormat="1" applyFont="1" applyBorder="1" applyAlignment="1">
      <alignment horizontal="center" vertical="center"/>
    </xf>
    <xf numFmtId="1" fontId="13" fillId="5" borderId="809" xfId="0" applyNumberFormat="1" applyFont="1" applyFill="1" applyBorder="1" applyAlignment="1">
      <alignment horizontal="center" vertical="center" wrapText="1"/>
    </xf>
    <xf numFmtId="1" fontId="13" fillId="5" borderId="808" xfId="0" applyNumberFormat="1" applyFont="1" applyFill="1" applyBorder="1" applyAlignment="1">
      <alignment horizontal="center" vertical="center" wrapText="1"/>
    </xf>
    <xf numFmtId="1" fontId="9" fillId="0" borderId="797" xfId="0" applyNumberFormat="1" applyFont="1" applyBorder="1" applyAlignment="1">
      <alignment horizontal="center" vertical="center" wrapText="1"/>
    </xf>
    <xf numFmtId="1" fontId="9" fillId="0" borderId="808" xfId="0" applyNumberFormat="1" applyFont="1" applyBorder="1" applyAlignment="1">
      <alignment horizontal="center" vertical="center" wrapText="1"/>
    </xf>
    <xf numFmtId="1" fontId="9" fillId="0" borderId="784" xfId="0" applyNumberFormat="1" applyFont="1" applyBorder="1" applyAlignment="1">
      <alignment horizontal="center" vertical="center" wrapText="1"/>
    </xf>
    <xf numFmtId="1" fontId="9" fillId="0" borderId="780" xfId="0" applyNumberFormat="1" applyFont="1" applyBorder="1" applyAlignment="1">
      <alignment horizontal="center" vertical="center" wrapText="1"/>
    </xf>
    <xf numFmtId="1" fontId="9" fillId="0" borderId="779" xfId="0" applyNumberFormat="1" applyFont="1" applyBorder="1" applyAlignment="1">
      <alignment horizontal="center" vertical="center" wrapText="1"/>
    </xf>
    <xf numFmtId="1" fontId="9" fillId="0" borderId="799" xfId="0" applyNumberFormat="1" applyFont="1" applyBorder="1" applyAlignment="1">
      <alignment horizontal="center" vertical="center" wrapText="1"/>
    </xf>
    <xf numFmtId="1" fontId="13" fillId="5" borderId="783" xfId="0" applyNumberFormat="1" applyFont="1" applyFill="1" applyBorder="1" applyAlignment="1">
      <alignment horizontal="center" vertical="center" wrapText="1"/>
    </xf>
    <xf numFmtId="1" fontId="13" fillId="5" borderId="782" xfId="0" applyNumberFormat="1" applyFont="1" applyFill="1" applyBorder="1" applyAlignment="1">
      <alignment horizontal="center" vertical="center" wrapText="1"/>
    </xf>
    <xf numFmtId="1" fontId="9" fillId="0" borderId="779" xfId="0" applyNumberFormat="1" applyFont="1" applyBorder="1" applyAlignment="1">
      <alignment horizontal="center" vertical="center"/>
    </xf>
    <xf numFmtId="1" fontId="9" fillId="0" borderId="787" xfId="0" applyNumberFormat="1" applyFont="1" applyBorder="1" applyAlignment="1">
      <alignment horizontal="center" vertical="center" wrapText="1"/>
    </xf>
    <xf numFmtId="1" fontId="13" fillId="0" borderId="787" xfId="0" applyNumberFormat="1" applyFont="1" applyBorder="1" applyAlignment="1">
      <alignment horizontal="center" vertical="center"/>
    </xf>
    <xf numFmtId="1" fontId="9" fillId="0" borderId="787" xfId="0" applyNumberFormat="1" applyFont="1" applyBorder="1" applyAlignment="1" applyProtection="1">
      <alignment horizontal="center" vertical="center"/>
      <protection hidden="1"/>
    </xf>
    <xf numFmtId="1" fontId="9" fillId="0" borderId="782" xfId="0" applyNumberFormat="1" applyFont="1" applyBorder="1" applyAlignment="1" applyProtection="1">
      <alignment horizontal="center" vertical="center" wrapText="1"/>
      <protection hidden="1"/>
    </xf>
    <xf numFmtId="1" fontId="9" fillId="0" borderId="794" xfId="0" applyNumberFormat="1" applyFont="1" applyBorder="1" applyAlignment="1">
      <alignment horizontal="center" vertical="center" wrapText="1"/>
    </xf>
    <xf numFmtId="1" fontId="9" fillId="0" borderId="784" xfId="0" applyNumberFormat="1" applyFont="1" applyBorder="1" applyAlignment="1" applyProtection="1">
      <alignment horizontal="center" vertical="center"/>
      <protection hidden="1"/>
    </xf>
    <xf numFmtId="1" fontId="9" fillId="0" borderId="780" xfId="0" applyNumberFormat="1" applyFont="1" applyBorder="1" applyAlignment="1" applyProtection="1">
      <alignment horizontal="center" vertical="center"/>
      <protection hidden="1"/>
    </xf>
    <xf numFmtId="1" fontId="9" fillId="0" borderId="779" xfId="0" applyNumberFormat="1" applyFont="1" applyBorder="1" applyAlignment="1" applyProtection="1">
      <alignment horizontal="center" vertical="center"/>
      <protection hidden="1"/>
    </xf>
    <xf numFmtId="1" fontId="13" fillId="0" borderId="787" xfId="0" applyNumberFormat="1" applyFont="1" applyBorder="1" applyAlignment="1">
      <alignment horizontal="center" vertical="center" wrapText="1"/>
    </xf>
    <xf numFmtId="1" fontId="9" fillId="0" borderId="776" xfId="0" applyNumberFormat="1" applyFont="1" applyBorder="1" applyAlignment="1">
      <alignment horizontal="center" vertical="center" wrapText="1"/>
    </xf>
    <xf numFmtId="1" fontId="6" fillId="0" borderId="784" xfId="0" applyNumberFormat="1" applyFont="1" applyBorder="1" applyAlignment="1">
      <alignment horizontal="left" vertical="center" wrapText="1"/>
    </xf>
    <xf numFmtId="1" fontId="6" fillId="0" borderId="779" xfId="0" applyNumberFormat="1" applyFont="1" applyBorder="1" applyAlignment="1">
      <alignment horizontal="left" vertical="center" wrapText="1"/>
    </xf>
    <xf numFmtId="1" fontId="19" fillId="0" borderId="760" xfId="0" applyNumberFormat="1" applyFont="1" applyBorder="1" applyAlignment="1">
      <alignment horizontal="center" vertical="center"/>
    </xf>
    <xf numFmtId="1" fontId="6" fillId="0" borderId="745" xfId="0" applyNumberFormat="1" applyFont="1" applyBorder="1" applyAlignment="1">
      <alignment horizontal="left"/>
    </xf>
    <xf numFmtId="1" fontId="19" fillId="0" borderId="782" xfId="0" applyNumberFormat="1" applyFont="1" applyBorder="1" applyAlignment="1">
      <alignment horizontal="center" vertical="center"/>
    </xf>
    <xf numFmtId="1" fontId="6" fillId="0" borderId="776" xfId="0" applyNumberFormat="1" applyFont="1" applyBorder="1" applyAlignment="1">
      <alignment horizontal="left"/>
    </xf>
    <xf numFmtId="1" fontId="9" fillId="0" borderId="767" xfId="0" applyNumberFormat="1" applyFont="1" applyBorder="1" applyAlignment="1">
      <alignment horizontal="left" vertical="center"/>
    </xf>
    <xf numFmtId="1" fontId="9" fillId="0" borderId="759" xfId="0" applyNumberFormat="1" applyFont="1" applyBorder="1" applyAlignment="1">
      <alignment horizontal="center" vertical="center" wrapText="1"/>
    </xf>
    <xf numFmtId="1" fontId="9" fillId="0" borderId="760" xfId="0" applyNumberFormat="1" applyFont="1" applyBorder="1" applyAlignment="1">
      <alignment horizontal="center" vertical="center" wrapText="1"/>
    </xf>
    <xf numFmtId="1" fontId="9" fillId="0" borderId="751" xfId="0" applyNumberFormat="1" applyFont="1" applyBorder="1" applyAlignment="1">
      <alignment horizontal="center" vertical="center" wrapText="1"/>
    </xf>
    <xf numFmtId="1" fontId="9" fillId="0" borderId="762" xfId="0" applyNumberFormat="1" applyFont="1" applyBorder="1" applyAlignment="1">
      <alignment horizontal="center" vertical="center" wrapText="1"/>
    </xf>
    <xf numFmtId="1" fontId="9" fillId="0" borderId="753" xfId="0" applyNumberFormat="1" applyFont="1" applyBorder="1" applyAlignment="1">
      <alignment horizontal="center" vertical="center" wrapText="1"/>
    </xf>
    <xf numFmtId="1" fontId="9" fillId="0" borderId="761" xfId="0" applyNumberFormat="1" applyFont="1" applyBorder="1" applyAlignment="1">
      <alignment horizontal="center" vertical="center" wrapText="1"/>
    </xf>
    <xf numFmtId="1" fontId="9" fillId="0" borderId="751" xfId="0" applyNumberFormat="1" applyFont="1" applyBorder="1" applyAlignment="1">
      <alignment horizontal="left" vertical="center"/>
    </xf>
    <xf numFmtId="1" fontId="9" fillId="0" borderId="753" xfId="0" applyNumberFormat="1" applyFont="1" applyBorder="1" applyAlignment="1">
      <alignment horizontal="left" vertical="center"/>
    </xf>
    <xf numFmtId="1" fontId="9" fillId="0" borderId="771" xfId="0" applyNumberFormat="1" applyFont="1" applyBorder="1" applyAlignment="1">
      <alignment horizontal="center" vertical="center" wrapText="1"/>
    </xf>
    <xf numFmtId="1" fontId="9" fillId="0" borderId="745" xfId="0" applyNumberFormat="1" applyFont="1" applyBorder="1" applyAlignment="1">
      <alignment horizontal="center" vertical="center"/>
    </xf>
    <xf numFmtId="1" fontId="9" fillId="0" borderId="748" xfId="0" applyNumberFormat="1" applyFont="1" applyBorder="1" applyAlignment="1">
      <alignment horizontal="center" vertical="center"/>
    </xf>
    <xf numFmtId="1" fontId="9" fillId="0" borderId="749" xfId="0" applyNumberFormat="1" applyFont="1" applyBorder="1" applyAlignment="1">
      <alignment horizontal="center" vertical="center"/>
    </xf>
    <xf numFmtId="1" fontId="9" fillId="0" borderId="748" xfId="0" applyNumberFormat="1" applyFont="1" applyBorder="1" applyAlignment="1">
      <alignment horizontal="center" vertical="center" wrapText="1"/>
    </xf>
    <xf numFmtId="1" fontId="9" fillId="0" borderId="750" xfId="0" applyNumberFormat="1" applyFont="1" applyBorder="1" applyAlignment="1">
      <alignment horizontal="center" vertical="center" wrapText="1"/>
    </xf>
    <xf numFmtId="1" fontId="9" fillId="0" borderId="749" xfId="0" applyNumberFormat="1" applyFont="1" applyBorder="1" applyAlignment="1">
      <alignment horizontal="center" vertical="center" wrapText="1"/>
    </xf>
    <xf numFmtId="1" fontId="9" fillId="0" borderId="752" xfId="0" applyNumberFormat="1" applyFont="1" applyBorder="1" applyAlignment="1">
      <alignment horizontal="center" vertical="center" wrapText="1"/>
    </xf>
    <xf numFmtId="1" fontId="9" fillId="0" borderId="751" xfId="0" applyNumberFormat="1" applyFont="1" applyBorder="1" applyAlignment="1">
      <alignment horizontal="center" vertical="center"/>
    </xf>
    <xf numFmtId="1" fontId="9" fillId="0" borderId="753" xfId="0" applyNumberFormat="1" applyFont="1" applyBorder="1" applyAlignment="1">
      <alignment horizontal="center" vertical="center"/>
    </xf>
    <xf numFmtId="1" fontId="13" fillId="0" borderId="727" xfId="0" applyNumberFormat="1" applyFont="1" applyBorder="1" applyAlignment="1">
      <alignment horizontal="center" vertical="center" wrapText="1"/>
    </xf>
    <xf numFmtId="1" fontId="13" fillId="0" borderId="729" xfId="0" applyNumberFormat="1" applyFont="1" applyBorder="1" applyAlignment="1">
      <alignment horizontal="center" vertical="center" wrapText="1"/>
    </xf>
    <xf numFmtId="1" fontId="13" fillId="0" borderId="742" xfId="0" applyNumberFormat="1" applyFont="1" applyBorder="1" applyAlignment="1">
      <alignment horizontal="center" vertical="center" wrapText="1"/>
    </xf>
    <xf numFmtId="1" fontId="13" fillId="0" borderId="740" xfId="0" applyNumberFormat="1" applyFont="1" applyBorder="1" applyAlignment="1">
      <alignment horizontal="center" vertical="center" wrapText="1"/>
    </xf>
    <xf numFmtId="1" fontId="9" fillId="0" borderId="741" xfId="0" applyNumberFormat="1" applyFont="1" applyBorder="1" applyAlignment="1">
      <alignment horizontal="center" vertical="center" wrapText="1"/>
    </xf>
    <xf numFmtId="1" fontId="9" fillId="0" borderId="739" xfId="0" applyNumberFormat="1" applyFont="1" applyBorder="1" applyAlignment="1">
      <alignment horizontal="center" vertical="center" wrapText="1"/>
    </xf>
    <xf numFmtId="1" fontId="9" fillId="0" borderId="726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728" xfId="0" applyNumberFormat="1" applyFont="1" applyFill="1" applyBorder="1" applyAlignment="1" applyProtection="1">
      <alignment horizontal="left" vertical="center" wrapText="1"/>
      <protection hidden="1"/>
    </xf>
    <xf numFmtId="1" fontId="9" fillId="0" borderId="731" xfId="0" applyNumberFormat="1" applyFont="1" applyFill="1" applyBorder="1" applyAlignment="1" applyProtection="1">
      <alignment horizontal="left" vertical="center" wrapText="1"/>
      <protection hidden="1"/>
    </xf>
    <xf numFmtId="1" fontId="9" fillId="0" borderId="738" xfId="0" applyNumberFormat="1" applyFont="1" applyBorder="1" applyAlignment="1">
      <alignment horizontal="center" vertical="center" wrapText="1"/>
    </xf>
    <xf numFmtId="1" fontId="9" fillId="0" borderId="740" xfId="0" applyNumberFormat="1" applyFont="1" applyBorder="1" applyAlignment="1">
      <alignment horizontal="center" vertical="center" wrapText="1"/>
    </xf>
    <xf numFmtId="1" fontId="13" fillId="0" borderId="741" xfId="0" applyNumberFormat="1" applyFont="1" applyBorder="1" applyAlignment="1">
      <alignment horizontal="center" vertical="center" wrapText="1"/>
    </xf>
    <xf numFmtId="1" fontId="9" fillId="0" borderId="727" xfId="0" applyNumberFormat="1" applyFont="1" applyBorder="1" applyAlignment="1">
      <alignment horizontal="center" vertical="center"/>
    </xf>
    <xf numFmtId="1" fontId="9" fillId="0" borderId="731" xfId="0" applyNumberFormat="1" applyFont="1" applyBorder="1" applyAlignment="1">
      <alignment horizontal="center" vertical="center"/>
    </xf>
    <xf numFmtId="1" fontId="9" fillId="0" borderId="727" xfId="0" applyNumberFormat="1" applyFont="1" applyBorder="1" applyAlignment="1">
      <alignment horizontal="left" vertical="center"/>
    </xf>
    <xf numFmtId="1" fontId="9" fillId="0" borderId="731" xfId="0" applyNumberFormat="1" applyFont="1" applyBorder="1" applyAlignment="1">
      <alignment horizontal="left" vertical="center"/>
    </xf>
    <xf numFmtId="1" fontId="9" fillId="0" borderId="722" xfId="0" applyNumberFormat="1" applyFont="1" applyBorder="1" applyAlignment="1">
      <alignment horizontal="center" vertical="center" wrapText="1"/>
    </xf>
    <xf numFmtId="1" fontId="9" fillId="5" borderId="727" xfId="0" applyNumberFormat="1" applyFont="1" applyFill="1" applyBorder="1" applyAlignment="1">
      <alignment horizontal="center" vertical="center" wrapText="1"/>
    </xf>
    <xf numFmtId="1" fontId="9" fillId="5" borderId="728" xfId="0" applyNumberFormat="1" applyFont="1" applyFill="1" applyBorder="1" applyAlignment="1">
      <alignment horizontal="center" vertical="center" wrapText="1"/>
    </xf>
    <xf numFmtId="1" fontId="9" fillId="5" borderId="729" xfId="0" applyNumberFormat="1" applyFont="1" applyFill="1" applyBorder="1" applyAlignment="1">
      <alignment horizontal="center" vertical="center" wrapText="1"/>
    </xf>
    <xf numFmtId="1" fontId="13" fillId="0" borderId="728" xfId="0" applyNumberFormat="1" applyFont="1" applyBorder="1" applyAlignment="1">
      <alignment horizontal="center" vertical="center" wrapText="1"/>
    </xf>
    <xf numFmtId="1" fontId="9" fillId="0" borderId="728" xfId="0" applyNumberFormat="1" applyFont="1" applyBorder="1" applyAlignment="1">
      <alignment horizontal="center" vertical="center"/>
    </xf>
    <xf numFmtId="1" fontId="9" fillId="0" borderId="732" xfId="0" applyNumberFormat="1" applyFont="1" applyBorder="1" applyAlignment="1">
      <alignment horizontal="center" vertical="center"/>
    </xf>
    <xf numFmtId="1" fontId="9" fillId="0" borderId="698" xfId="0" applyNumberFormat="1" applyFont="1" applyBorder="1" applyAlignment="1">
      <alignment horizontal="left"/>
    </xf>
    <xf numFmtId="1" fontId="9" fillId="0" borderId="676" xfId="0" applyNumberFormat="1" applyFont="1" applyBorder="1" applyAlignment="1">
      <alignment horizontal="left"/>
    </xf>
    <xf numFmtId="1" fontId="9" fillId="0" borderId="726" xfId="0" applyNumberFormat="1" applyFont="1" applyBorder="1" applyAlignment="1">
      <alignment horizontal="center" vertical="center" wrapText="1"/>
    </xf>
    <xf numFmtId="1" fontId="9" fillId="0" borderId="736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698" xfId="0" applyNumberFormat="1" applyFont="1" applyBorder="1" applyAlignment="1">
      <alignment wrapText="1"/>
    </xf>
    <xf numFmtId="1" fontId="9" fillId="0" borderId="676" xfId="0" applyNumberFormat="1" applyFont="1" applyBorder="1" applyAlignment="1">
      <alignment wrapText="1"/>
    </xf>
    <xf numFmtId="1" fontId="9" fillId="0" borderId="727" xfId="0" applyNumberFormat="1" applyFont="1" applyBorder="1" applyAlignment="1">
      <alignment horizontal="center" wrapText="1"/>
    </xf>
    <xf numFmtId="1" fontId="9" fillId="0" borderId="731" xfId="0" applyNumberFormat="1" applyFont="1" applyBorder="1" applyAlignment="1">
      <alignment horizontal="center" wrapText="1"/>
    </xf>
    <xf numFmtId="1" fontId="6" fillId="0" borderId="675" xfId="0" applyNumberFormat="1" applyFont="1" applyBorder="1" applyAlignment="1">
      <alignment horizontal="left"/>
    </xf>
    <xf numFmtId="1" fontId="9" fillId="0" borderId="675" xfId="0" applyNumberFormat="1" applyFont="1" applyBorder="1" applyAlignment="1">
      <alignment horizontal="left"/>
    </xf>
    <xf numFmtId="1" fontId="9" fillId="0" borderId="727" xfId="0" applyNumberFormat="1" applyFont="1" applyBorder="1" applyAlignment="1">
      <alignment horizontal="left" wrapText="1"/>
    </xf>
    <xf numFmtId="1" fontId="9" fillId="0" borderId="731" xfId="0" applyNumberFormat="1" applyFont="1" applyBorder="1" applyAlignment="1">
      <alignment horizontal="left" wrapText="1"/>
    </xf>
    <xf numFmtId="1" fontId="9" fillId="0" borderId="729" xfId="0" applyNumberFormat="1" applyFont="1" applyBorder="1" applyAlignment="1">
      <alignment horizontal="center" vertical="center"/>
    </xf>
    <xf numFmtId="1" fontId="13" fillId="0" borderId="457" xfId="0" applyNumberFormat="1" applyFont="1" applyBorder="1" applyAlignment="1">
      <alignment horizontal="center" vertical="center" wrapText="1"/>
    </xf>
    <xf numFmtId="1" fontId="13" fillId="0" borderId="468" xfId="0" applyNumberFormat="1" applyFont="1" applyBorder="1" applyAlignment="1">
      <alignment horizontal="center" vertical="center" wrapText="1"/>
    </xf>
    <xf numFmtId="1" fontId="13" fillId="0" borderId="473" xfId="0" applyNumberFormat="1" applyFont="1" applyBorder="1" applyAlignment="1">
      <alignment horizontal="center" vertical="center" wrapText="1"/>
    </xf>
    <xf numFmtId="1" fontId="13" fillId="5" borderId="209" xfId="0" applyNumberFormat="1" applyFont="1" applyFill="1" applyBorder="1" applyAlignment="1">
      <alignment horizontal="center" vertical="center" wrapText="1"/>
    </xf>
    <xf numFmtId="1" fontId="13" fillId="5" borderId="211" xfId="0" applyNumberFormat="1" applyFont="1" applyFill="1" applyBorder="1" applyAlignment="1">
      <alignment horizontal="center" vertical="center" wrapText="1"/>
    </xf>
    <xf numFmtId="1" fontId="13" fillId="5" borderId="210" xfId="0" applyNumberFormat="1" applyFont="1" applyFill="1" applyBorder="1" applyAlignment="1">
      <alignment horizontal="center" vertical="center" wrapText="1"/>
    </xf>
    <xf numFmtId="1" fontId="13" fillId="3" borderId="212" xfId="0" applyNumberFormat="1" applyFont="1" applyFill="1" applyBorder="1" applyAlignment="1">
      <alignment horizontal="center" vertical="center" wrapText="1"/>
    </xf>
    <xf numFmtId="1" fontId="13" fillId="3" borderId="211" xfId="0" applyNumberFormat="1" applyFont="1" applyFill="1" applyBorder="1" applyAlignment="1">
      <alignment horizontal="center" vertical="center" wrapText="1"/>
    </xf>
    <xf numFmtId="1" fontId="13" fillId="3" borderId="208" xfId="0" applyNumberFormat="1" applyFont="1" applyFill="1" applyBorder="1" applyAlignment="1">
      <alignment horizontal="center" vertical="center" wrapText="1"/>
    </xf>
    <xf numFmtId="1" fontId="13" fillId="0" borderId="209" xfId="0" applyNumberFormat="1" applyFont="1" applyBorder="1" applyAlignment="1">
      <alignment horizontal="center" vertical="center" wrapText="1"/>
    </xf>
    <xf numFmtId="1" fontId="13" fillId="0" borderId="208" xfId="0" applyNumberFormat="1" applyFont="1" applyBorder="1" applyAlignment="1">
      <alignment horizontal="center" vertical="center" wrapText="1"/>
    </xf>
    <xf numFmtId="1" fontId="13" fillId="0" borderId="210" xfId="0" applyNumberFormat="1" applyFont="1" applyBorder="1" applyAlignment="1">
      <alignment horizontal="center" vertical="center" wrapText="1"/>
    </xf>
    <xf numFmtId="1" fontId="13" fillId="0" borderId="211" xfId="0" applyNumberFormat="1" applyFont="1" applyBorder="1" applyAlignment="1">
      <alignment horizontal="center" vertical="center" wrapText="1"/>
    </xf>
    <xf numFmtId="1" fontId="9" fillId="0" borderId="767" xfId="0" applyNumberFormat="1" applyFont="1" applyBorder="1" applyAlignment="1">
      <alignment horizontal="center" vertical="center" wrapText="1"/>
    </xf>
    <xf numFmtId="1" fontId="9" fillId="0" borderId="745" xfId="0" applyNumberFormat="1" applyFont="1" applyBorder="1" applyAlignment="1">
      <alignment horizontal="center" vertical="center" wrapText="1"/>
    </xf>
    <xf numFmtId="1" fontId="9" fillId="0" borderId="768" xfId="0" applyNumberFormat="1" applyFont="1" applyBorder="1" applyAlignment="1">
      <alignment horizontal="center" vertical="center" wrapText="1"/>
    </xf>
    <xf numFmtId="1" fontId="9" fillId="0" borderId="762" xfId="0" applyNumberFormat="1" applyFont="1" applyBorder="1" applyAlignment="1">
      <alignment horizontal="center"/>
    </xf>
    <xf numFmtId="1" fontId="9" fillId="0" borderId="753" xfId="0" applyNumberFormat="1" applyFont="1" applyBorder="1" applyAlignment="1">
      <alignment horizontal="center"/>
    </xf>
    <xf numFmtId="1" fontId="13" fillId="0" borderId="767" xfId="0" applyNumberFormat="1" applyFont="1" applyBorder="1" applyAlignment="1">
      <alignment horizontal="center" vertical="center" wrapText="1"/>
    </xf>
    <xf numFmtId="1" fontId="9" fillId="0" borderId="745" xfId="0" applyNumberFormat="1" applyFont="1" applyBorder="1" applyAlignment="1">
      <alignment horizontal="center"/>
    </xf>
    <xf numFmtId="1" fontId="9" fillId="5" borderId="755" xfId="0" applyNumberFormat="1" applyFont="1" applyFill="1" applyBorder="1" applyAlignment="1">
      <alignment horizontal="center" vertical="center" wrapText="1"/>
    </xf>
    <xf numFmtId="1" fontId="9" fillId="0" borderId="782" xfId="0" applyNumberFormat="1" applyFont="1" applyBorder="1" applyAlignment="1">
      <alignment horizontal="center" vertical="center"/>
    </xf>
    <xf numFmtId="1" fontId="9" fillId="0" borderId="783" xfId="0" applyNumberFormat="1" applyFont="1" applyBorder="1" applyAlignment="1">
      <alignment horizontal="center" vertical="center"/>
    </xf>
    <xf numFmtId="1" fontId="6" fillId="0" borderId="780" xfId="0" applyNumberFormat="1" applyFont="1" applyBorder="1" applyAlignment="1">
      <alignment horizontal="left" vertical="center"/>
    </xf>
    <xf numFmtId="1" fontId="6" fillId="0" borderId="779" xfId="0" applyNumberFormat="1" applyFont="1" applyBorder="1" applyAlignment="1">
      <alignment horizontal="left" vertical="center"/>
    </xf>
    <xf numFmtId="1" fontId="6" fillId="0" borderId="784" xfId="0" applyNumberFormat="1" applyFont="1" applyBorder="1" applyAlignment="1">
      <alignment horizontal="left" vertical="center"/>
    </xf>
    <xf numFmtId="1" fontId="9" fillId="0" borderId="784" xfId="0" applyNumberFormat="1" applyFont="1" applyBorder="1" applyAlignment="1">
      <alignment horizontal="left" vertical="center" wrapText="1"/>
    </xf>
    <xf numFmtId="1" fontId="9" fillId="0" borderId="779" xfId="0" applyNumberFormat="1" applyFont="1" applyBorder="1" applyAlignment="1">
      <alignment horizontal="left" vertical="center" wrapText="1"/>
    </xf>
    <xf numFmtId="1" fontId="19" fillId="0" borderId="793" xfId="0" applyNumberFormat="1" applyFont="1" applyBorder="1" applyAlignment="1">
      <alignment horizontal="center" vertical="center" wrapText="1"/>
    </xf>
    <xf numFmtId="1" fontId="19" fillId="0" borderId="780" xfId="0" applyNumberFormat="1" applyFont="1" applyBorder="1" applyAlignment="1">
      <alignment horizontal="center" vertical="center" wrapText="1"/>
    </xf>
    <xf numFmtId="1" fontId="19" fillId="0" borderId="779" xfId="0" applyNumberFormat="1" applyFont="1" applyBorder="1" applyAlignment="1">
      <alignment horizontal="center" vertical="center" wrapText="1"/>
    </xf>
    <xf numFmtId="1" fontId="13" fillId="0" borderId="782" xfId="0" applyNumberFormat="1" applyFont="1" applyBorder="1" applyAlignment="1">
      <alignment horizontal="center" vertical="center" wrapText="1"/>
    </xf>
    <xf numFmtId="1" fontId="9" fillId="0" borderId="796" xfId="0" applyNumberFormat="1" applyFont="1" applyBorder="1" applyAlignment="1">
      <alignment horizontal="center" vertical="center" wrapText="1"/>
    </xf>
    <xf numFmtId="1" fontId="9" fillId="0" borderId="784" xfId="0" applyNumberFormat="1" applyFont="1" applyBorder="1" applyAlignment="1">
      <alignment vertical="center" wrapText="1"/>
    </xf>
    <xf numFmtId="1" fontId="9" fillId="0" borderId="779" xfId="0" applyNumberFormat="1" applyFont="1" applyBorder="1" applyAlignment="1">
      <alignment vertical="center" wrapText="1"/>
    </xf>
    <xf numFmtId="1" fontId="25" fillId="0" borderId="782" xfId="0" applyNumberFormat="1" applyFont="1" applyBorder="1" applyAlignment="1">
      <alignment horizontal="center" vertical="center"/>
    </xf>
    <xf numFmtId="1" fontId="9" fillId="0" borderId="794" xfId="0" applyNumberFormat="1" applyFont="1" applyBorder="1" applyAlignment="1">
      <alignment horizontal="center" vertical="center"/>
    </xf>
    <xf numFmtId="1" fontId="13" fillId="5" borderId="784" xfId="0" applyNumberFormat="1" applyFont="1" applyFill="1" applyBorder="1" applyAlignment="1">
      <alignment horizontal="center" vertical="center" wrapText="1"/>
    </xf>
    <xf numFmtId="1" fontId="13" fillId="5" borderId="779" xfId="0" applyNumberFormat="1" applyFont="1" applyFill="1" applyBorder="1" applyAlignment="1">
      <alignment horizontal="center" vertical="center" wrapText="1"/>
    </xf>
    <xf numFmtId="1" fontId="9" fillId="0" borderId="791" xfId="0" applyNumberFormat="1" applyFont="1" applyBorder="1" applyAlignment="1">
      <alignment horizontal="center" vertical="center" wrapText="1"/>
    </xf>
    <xf numFmtId="1" fontId="9" fillId="0" borderId="873" xfId="0" applyNumberFormat="1" applyFont="1" applyBorder="1" applyAlignment="1">
      <alignment horizontal="left"/>
    </xf>
    <xf numFmtId="1" fontId="9" fillId="0" borderId="861" xfId="0" applyNumberFormat="1" applyFont="1" applyBorder="1" applyAlignment="1">
      <alignment horizontal="center" vertical="center" wrapText="1"/>
    </xf>
    <xf numFmtId="1" fontId="9" fillId="0" borderId="864" xfId="0" applyNumberFormat="1" applyFont="1" applyBorder="1" applyAlignment="1">
      <alignment horizontal="center" vertical="center" wrapText="1"/>
    </xf>
    <xf numFmtId="1" fontId="13" fillId="5" borderId="898" xfId="0" applyNumberFormat="1" applyFont="1" applyFill="1" applyBorder="1" applyAlignment="1">
      <alignment horizontal="center" vertical="center" wrapText="1"/>
    </xf>
    <xf numFmtId="1" fontId="13" fillId="5" borderId="890" xfId="0" applyNumberFormat="1" applyFont="1" applyFill="1" applyBorder="1" applyAlignment="1">
      <alignment horizontal="center" vertical="center" wrapText="1"/>
    </xf>
    <xf numFmtId="1" fontId="9" fillId="0" borderId="842" xfId="0" applyNumberFormat="1" applyFont="1" applyBorder="1" applyAlignment="1">
      <alignment horizontal="center" vertical="center" wrapText="1"/>
    </xf>
    <xf numFmtId="1" fontId="9" fillId="0" borderId="890" xfId="0" applyNumberFormat="1" applyFont="1" applyBorder="1" applyAlignment="1">
      <alignment horizontal="center" vertical="center" wrapText="1"/>
    </xf>
    <xf numFmtId="1" fontId="9" fillId="0" borderId="862" xfId="0" applyNumberFormat="1" applyFont="1" applyBorder="1" applyAlignment="1">
      <alignment horizontal="center" vertical="center" wrapText="1"/>
    </xf>
    <xf numFmtId="1" fontId="9" fillId="0" borderId="863" xfId="0" applyNumberFormat="1" applyFont="1" applyBorder="1" applyAlignment="1">
      <alignment horizontal="center" vertical="center" wrapText="1"/>
    </xf>
    <xf numFmtId="1" fontId="9" fillId="0" borderId="873" xfId="0" applyNumberFormat="1" applyFont="1" applyBorder="1" applyAlignment="1">
      <alignment horizontal="center" vertical="center" wrapText="1"/>
    </xf>
    <xf numFmtId="1" fontId="9" fillId="0" borderId="893" xfId="0" applyNumberFormat="1" applyFont="1" applyBorder="1" applyAlignment="1">
      <alignment horizontal="center" vertical="center" wrapText="1"/>
    </xf>
    <xf numFmtId="1" fontId="9" fillId="0" borderId="861" xfId="0" applyNumberFormat="1" applyFont="1" applyBorder="1" applyAlignment="1">
      <alignment vertical="center" wrapText="1"/>
    </xf>
    <xf numFmtId="1" fontId="9" fillId="0" borderId="864" xfId="0" applyNumberFormat="1" applyFont="1" applyBorder="1" applyAlignment="1">
      <alignment vertical="center" wrapText="1"/>
    </xf>
    <xf numFmtId="1" fontId="25" fillId="0" borderId="890" xfId="0" applyNumberFormat="1" applyFont="1" applyBorder="1" applyAlignment="1">
      <alignment horizontal="center" vertical="center"/>
    </xf>
    <xf numFmtId="1" fontId="9" fillId="0" borderId="891" xfId="0" applyNumberFormat="1" applyFont="1" applyBorder="1" applyAlignment="1">
      <alignment horizontal="center" vertical="center" wrapText="1"/>
    </xf>
    <xf numFmtId="1" fontId="9" fillId="0" borderId="891" xfId="0" applyNumberFormat="1" applyFont="1" applyBorder="1" applyAlignment="1">
      <alignment horizontal="center" vertical="center"/>
    </xf>
    <xf numFmtId="1" fontId="9" fillId="0" borderId="898" xfId="0" applyNumberFormat="1" applyFont="1" applyBorder="1" applyAlignment="1">
      <alignment horizontal="center" vertical="center"/>
    </xf>
    <xf numFmtId="1" fontId="9" fillId="0" borderId="890" xfId="0" applyNumberFormat="1" applyFont="1" applyBorder="1" applyAlignment="1">
      <alignment horizontal="center" vertical="center"/>
    </xf>
    <xf numFmtId="1" fontId="9" fillId="0" borderId="861" xfId="0" applyNumberFormat="1" applyFont="1" applyBorder="1" applyAlignment="1">
      <alignment horizontal="center" vertical="center"/>
    </xf>
    <xf numFmtId="1" fontId="9" fillId="0" borderId="862" xfId="0" applyNumberFormat="1" applyFont="1" applyBorder="1" applyAlignment="1">
      <alignment horizontal="center" vertical="center"/>
    </xf>
    <xf numFmtId="1" fontId="9" fillId="0" borderId="864" xfId="0" applyNumberFormat="1" applyFont="1" applyBorder="1" applyAlignment="1">
      <alignment horizontal="center" vertical="center"/>
    </xf>
    <xf numFmtId="1" fontId="13" fillId="5" borderId="861" xfId="0" applyNumberFormat="1" applyFont="1" applyFill="1" applyBorder="1" applyAlignment="1">
      <alignment horizontal="center" vertical="center" wrapText="1"/>
    </xf>
    <xf numFmtId="1" fontId="13" fillId="5" borderId="864" xfId="0" applyNumberFormat="1" applyFont="1" applyFill="1" applyBorder="1" applyAlignment="1">
      <alignment horizontal="center" vertical="center" wrapText="1"/>
    </xf>
    <xf numFmtId="1" fontId="9" fillId="0" borderId="865" xfId="0" applyNumberFormat="1" applyFont="1" applyBorder="1" applyAlignment="1">
      <alignment horizontal="center" vertical="center"/>
    </xf>
    <xf numFmtId="1" fontId="9" fillId="0" borderId="863" xfId="0" applyNumberFormat="1" applyFont="1" applyBorder="1" applyAlignment="1">
      <alignment horizontal="center" vertical="center"/>
    </xf>
    <xf numFmtId="1" fontId="13" fillId="5" borderId="891" xfId="0" applyNumberFormat="1" applyFont="1" applyFill="1" applyBorder="1" applyAlignment="1">
      <alignment horizontal="center" vertical="center" wrapText="1"/>
    </xf>
    <xf numFmtId="1" fontId="13" fillId="0" borderId="890" xfId="0" applyNumberFormat="1" applyFont="1" applyBorder="1" applyAlignment="1">
      <alignment horizontal="center" vertical="center" wrapText="1"/>
    </xf>
    <xf numFmtId="1" fontId="13" fillId="0" borderId="873" xfId="0" applyNumberFormat="1" applyFont="1" applyBorder="1" applyAlignment="1">
      <alignment horizontal="center" vertical="center"/>
    </xf>
    <xf numFmtId="1" fontId="9" fillId="0" borderId="873" xfId="0" applyNumberFormat="1" applyFont="1" applyBorder="1" applyAlignment="1" applyProtection="1">
      <alignment horizontal="center" vertical="center"/>
      <protection hidden="1"/>
    </xf>
    <xf numFmtId="1" fontId="9" fillId="0" borderId="890" xfId="0" applyNumberFormat="1" applyFont="1" applyBorder="1" applyAlignment="1" applyProtection="1">
      <alignment horizontal="center" vertical="center" wrapText="1"/>
      <protection hidden="1"/>
    </xf>
    <xf numFmtId="1" fontId="9" fillId="0" borderId="889" xfId="0" applyNumberFormat="1" applyFont="1" applyBorder="1" applyAlignment="1">
      <alignment horizontal="center" vertical="center" wrapText="1"/>
    </xf>
    <xf numFmtId="1" fontId="9" fillId="0" borderId="861" xfId="0" applyNumberFormat="1" applyFont="1" applyBorder="1" applyAlignment="1" applyProtection="1">
      <alignment horizontal="center" vertical="center"/>
      <protection hidden="1"/>
    </xf>
    <xf numFmtId="1" fontId="9" fillId="0" borderId="862" xfId="0" applyNumberFormat="1" applyFont="1" applyBorder="1" applyAlignment="1" applyProtection="1">
      <alignment horizontal="center" vertical="center"/>
      <protection hidden="1"/>
    </xf>
    <xf numFmtId="1" fontId="9" fillId="0" borderId="864" xfId="0" applyNumberFormat="1" applyFont="1" applyBorder="1" applyAlignment="1" applyProtection="1">
      <alignment horizontal="center" vertical="center"/>
      <protection hidden="1"/>
    </xf>
    <xf numFmtId="1" fontId="9" fillId="0" borderId="865" xfId="0" applyNumberFormat="1" applyFont="1" applyBorder="1" applyAlignment="1">
      <alignment horizontal="center" vertical="center" wrapText="1"/>
    </xf>
    <xf numFmtId="1" fontId="13" fillId="0" borderId="873" xfId="0" applyNumberFormat="1" applyFont="1" applyBorder="1" applyAlignment="1">
      <alignment horizontal="center" vertical="center" wrapText="1"/>
    </xf>
    <xf numFmtId="1" fontId="6" fillId="0" borderId="861" xfId="0" applyNumberFormat="1" applyFont="1" applyBorder="1" applyAlignment="1">
      <alignment horizontal="left" vertical="center"/>
    </xf>
    <xf numFmtId="1" fontId="6" fillId="0" borderId="864" xfId="0" applyNumberFormat="1" applyFont="1" applyBorder="1" applyAlignment="1">
      <alignment horizontal="left" vertical="center"/>
    </xf>
    <xf numFmtId="1" fontId="6" fillId="0" borderId="861" xfId="0" applyNumberFormat="1" applyFont="1" applyBorder="1" applyAlignment="1">
      <alignment horizontal="left" vertical="center" wrapText="1"/>
    </xf>
    <xf numFmtId="1" fontId="6" fillId="0" borderId="864" xfId="0" applyNumberFormat="1" applyFont="1" applyBorder="1" applyAlignment="1">
      <alignment horizontal="left" vertical="center" wrapText="1"/>
    </xf>
    <xf numFmtId="1" fontId="9" fillId="0" borderId="861" xfId="0" applyNumberFormat="1" applyFont="1" applyBorder="1" applyAlignment="1">
      <alignment horizontal="left" vertical="center" wrapText="1"/>
    </xf>
    <xf numFmtId="1" fontId="9" fillId="0" borderId="864" xfId="0" applyNumberFormat="1" applyFont="1" applyBorder="1" applyAlignment="1">
      <alignment horizontal="left" vertical="center" wrapText="1"/>
    </xf>
    <xf numFmtId="1" fontId="19" fillId="0" borderId="879" xfId="0" applyNumberFormat="1" applyFont="1" applyBorder="1" applyAlignment="1">
      <alignment horizontal="center" vertical="center" wrapText="1"/>
    </xf>
    <xf numFmtId="1" fontId="19" fillId="0" borderId="862" xfId="0" applyNumberFormat="1" applyFont="1" applyBorder="1" applyAlignment="1">
      <alignment horizontal="center" vertical="center" wrapText="1"/>
    </xf>
    <xf numFmtId="1" fontId="19" fillId="0" borderId="864" xfId="0" applyNumberFormat="1" applyFont="1" applyBorder="1" applyAlignment="1">
      <alignment horizontal="center" vertical="center" wrapText="1"/>
    </xf>
    <xf numFmtId="1" fontId="6" fillId="0" borderId="862" xfId="0" applyNumberFormat="1" applyFont="1" applyBorder="1" applyAlignment="1">
      <alignment horizontal="left" vertical="center"/>
    </xf>
    <xf numFmtId="1" fontId="9" fillId="0" borderId="876" xfId="0" applyNumberFormat="1" applyFont="1" applyBorder="1" applyAlignment="1">
      <alignment horizontal="center" vertical="center"/>
    </xf>
    <xf numFmtId="1" fontId="9" fillId="0" borderId="875" xfId="0" applyNumberFormat="1" applyFont="1" applyBorder="1" applyAlignment="1">
      <alignment horizontal="center" vertical="center"/>
    </xf>
    <xf numFmtId="1" fontId="9" fillId="5" borderId="872" xfId="0" applyNumberFormat="1" applyFont="1" applyFill="1" applyBorder="1" applyAlignment="1">
      <alignment horizontal="center" vertical="center" wrapText="1"/>
    </xf>
    <xf numFmtId="1" fontId="9" fillId="0" borderId="875" xfId="0" applyNumberFormat="1" applyFont="1" applyBorder="1" applyAlignment="1">
      <alignment horizontal="center" vertical="center" wrapText="1"/>
    </xf>
    <xf numFmtId="1" fontId="9" fillId="0" borderId="876" xfId="0" applyNumberFormat="1" applyFont="1" applyBorder="1" applyAlignment="1">
      <alignment horizontal="center" vertical="center" wrapText="1"/>
    </xf>
    <xf numFmtId="1" fontId="9" fillId="0" borderId="879" xfId="0" applyNumberFormat="1" applyFont="1" applyBorder="1" applyAlignment="1">
      <alignment horizontal="center" vertical="center" wrapText="1"/>
    </xf>
    <xf numFmtId="1" fontId="6" fillId="0" borderId="865" xfId="0" applyNumberFormat="1" applyFont="1" applyBorder="1" applyAlignment="1">
      <alignment horizontal="left"/>
    </xf>
    <xf numFmtId="1" fontId="19" fillId="0" borderId="876" xfId="0" applyNumberFormat="1" applyFont="1" applyBorder="1" applyAlignment="1">
      <alignment horizontal="center" vertical="center"/>
    </xf>
    <xf numFmtId="1" fontId="9" fillId="0" borderId="860" xfId="0" applyNumberFormat="1" applyFont="1" applyBorder="1" applyAlignment="1">
      <alignment horizontal="center" vertical="center" wrapText="1"/>
    </xf>
    <xf numFmtId="1" fontId="9" fillId="0" borderId="866" xfId="0" applyNumberFormat="1" applyFont="1" applyBorder="1" applyAlignment="1">
      <alignment horizontal="center" vertical="center" wrapText="1"/>
    </xf>
    <xf numFmtId="1" fontId="9" fillId="0" borderId="873" xfId="0" applyNumberFormat="1" applyFont="1" applyBorder="1" applyAlignment="1">
      <alignment horizontal="left" vertical="center"/>
    </xf>
    <xf numFmtId="1" fontId="9" fillId="0" borderId="858" xfId="0" applyNumberFormat="1" applyFont="1" applyBorder="1" applyAlignment="1">
      <alignment horizontal="center" vertical="center" wrapText="1"/>
    </xf>
    <xf numFmtId="1" fontId="9" fillId="0" borderId="859" xfId="0" applyNumberFormat="1" applyFont="1" applyBorder="1" applyAlignment="1">
      <alignment horizontal="center" vertical="center" wrapText="1"/>
    </xf>
    <xf numFmtId="1" fontId="9" fillId="0" borderId="849" xfId="0" applyNumberFormat="1" applyFont="1" applyBorder="1" applyAlignment="1">
      <alignment horizontal="center" vertical="center" wrapText="1"/>
    </xf>
    <xf numFmtId="1" fontId="9" fillId="0" borderId="850" xfId="0" applyNumberFormat="1" applyFont="1" applyBorder="1" applyAlignment="1">
      <alignment horizontal="center" vertical="center" wrapText="1"/>
    </xf>
    <xf numFmtId="1" fontId="9" fillId="0" borderId="793" xfId="0" applyNumberFormat="1" applyFont="1" applyBorder="1" applyAlignment="1">
      <alignment horizontal="center"/>
    </xf>
    <xf numFmtId="1" fontId="9" fillId="0" borderId="780" xfId="0" applyNumberFormat="1" applyFont="1" applyBorder="1" applyAlignment="1">
      <alignment horizontal="center"/>
    </xf>
    <xf numFmtId="1" fontId="9" fillId="0" borderId="779" xfId="0" applyNumberFormat="1" applyFont="1" applyBorder="1" applyAlignment="1">
      <alignment horizontal="center"/>
    </xf>
    <xf numFmtId="1" fontId="9" fillId="0" borderId="784" xfId="0" applyNumberFormat="1" applyFont="1" applyBorder="1" applyAlignment="1">
      <alignment horizontal="left" vertical="center"/>
    </xf>
    <xf numFmtId="1" fontId="9" fillId="0" borderId="779" xfId="0" applyNumberFormat="1" applyFont="1" applyBorder="1" applyAlignment="1">
      <alignment horizontal="left" vertical="center"/>
    </xf>
    <xf numFmtId="1" fontId="9" fillId="0" borderId="851" xfId="0" applyNumberFormat="1" applyFont="1" applyBorder="1" applyAlignment="1">
      <alignment horizontal="center" vertical="center" wrapText="1"/>
    </xf>
    <xf numFmtId="1" fontId="9" fillId="0" borderId="820" xfId="0" applyNumberFormat="1" applyFont="1" applyBorder="1" applyAlignment="1">
      <alignment horizontal="center" vertical="center" wrapText="1"/>
    </xf>
    <xf numFmtId="1" fontId="9" fillId="0" borderId="836" xfId="0" applyNumberFormat="1" applyFont="1" applyBorder="1" applyAlignment="1">
      <alignment horizontal="center" vertical="center" wrapText="1"/>
    </xf>
    <xf numFmtId="1" fontId="9" fillId="0" borderId="837" xfId="0" applyNumberFormat="1" applyFont="1" applyBorder="1" applyAlignment="1">
      <alignment horizontal="center" vertical="center" wrapText="1"/>
    </xf>
    <xf numFmtId="1" fontId="13" fillId="0" borderId="832" xfId="0" applyNumberFormat="1" applyFont="1" applyBorder="1" applyAlignment="1">
      <alignment horizontal="center" vertical="center" wrapText="1"/>
    </xf>
    <xf numFmtId="1" fontId="13" fillId="0" borderId="833" xfId="0" applyNumberFormat="1" applyFont="1" applyBorder="1" applyAlignment="1">
      <alignment horizontal="center" vertical="center" wrapText="1"/>
    </xf>
    <xf numFmtId="1" fontId="13" fillId="0" borderId="834" xfId="0" applyNumberFormat="1" applyFont="1" applyBorder="1" applyAlignment="1">
      <alignment horizontal="center" vertical="center" wrapText="1"/>
    </xf>
    <xf numFmtId="1" fontId="13" fillId="0" borderId="182" xfId="0" applyNumberFormat="1" applyFont="1" applyBorder="1" applyAlignment="1">
      <alignment horizontal="center" vertical="center" wrapText="1"/>
    </xf>
    <xf numFmtId="1" fontId="13" fillId="5" borderId="824" xfId="0" applyNumberFormat="1" applyFont="1" applyFill="1" applyBorder="1" applyAlignment="1">
      <alignment horizontal="center" vertical="center" wrapText="1"/>
    </xf>
    <xf numFmtId="1" fontId="13" fillId="5" borderId="827" xfId="0" applyNumberFormat="1" applyFont="1" applyFill="1" applyBorder="1" applyAlignment="1">
      <alignment horizontal="center" vertical="center" wrapText="1"/>
    </xf>
    <xf numFmtId="1" fontId="13" fillId="5" borderId="835" xfId="0" applyNumberFormat="1" applyFont="1" applyFill="1" applyBorder="1" applyAlignment="1">
      <alignment horizontal="center" vertical="center" wrapText="1"/>
    </xf>
    <xf numFmtId="1" fontId="13" fillId="3" borderId="847" xfId="0" applyNumberFormat="1" applyFont="1" applyFill="1" applyBorder="1" applyAlignment="1">
      <alignment horizontal="center" vertical="center" wrapText="1"/>
    </xf>
    <xf numFmtId="1" fontId="13" fillId="3" borderId="827" xfId="0" applyNumberFormat="1" applyFont="1" applyFill="1" applyBorder="1" applyAlignment="1">
      <alignment horizontal="center" vertical="center" wrapText="1"/>
    </xf>
    <xf numFmtId="1" fontId="13" fillId="3" borderId="825" xfId="0" applyNumberFormat="1" applyFont="1" applyFill="1" applyBorder="1" applyAlignment="1">
      <alignment horizontal="center" vertical="center" wrapText="1"/>
    </xf>
    <xf numFmtId="1" fontId="13" fillId="0" borderId="824" xfId="0" applyNumberFormat="1" applyFont="1" applyBorder="1" applyAlignment="1">
      <alignment horizontal="center" vertical="center" wrapText="1"/>
    </xf>
    <xf numFmtId="1" fontId="13" fillId="0" borderId="825" xfId="0" applyNumberFormat="1" applyFont="1" applyBorder="1" applyAlignment="1">
      <alignment horizontal="center" vertical="center" wrapText="1"/>
    </xf>
    <xf numFmtId="1" fontId="13" fillId="0" borderId="835" xfId="0" applyNumberFormat="1" applyFont="1" applyBorder="1" applyAlignment="1">
      <alignment horizontal="center" vertical="center" wrapText="1"/>
    </xf>
    <xf numFmtId="1" fontId="13" fillId="0" borderId="827" xfId="0" applyNumberFormat="1" applyFont="1" applyBorder="1" applyAlignment="1">
      <alignment horizontal="center" vertical="center" wrapText="1"/>
    </xf>
    <xf numFmtId="1" fontId="13" fillId="0" borderId="826" xfId="0" applyNumberFormat="1" applyFont="1" applyBorder="1" applyAlignment="1">
      <alignment horizontal="center" vertical="center" wrapText="1"/>
    </xf>
    <xf numFmtId="1" fontId="13" fillId="0" borderId="900" xfId="0" applyNumberFormat="1" applyFont="1" applyBorder="1" applyAlignment="1">
      <alignment horizontal="center" vertical="center"/>
    </xf>
    <xf numFmtId="1" fontId="9" fillId="0" borderId="873" xfId="0" applyNumberFormat="1" applyFont="1" applyBorder="1" applyAlignment="1" applyProtection="1">
      <alignment horizontal="center" vertical="center" wrapText="1"/>
      <protection hidden="1"/>
    </xf>
    <xf numFmtId="1" fontId="9" fillId="0" borderId="834" xfId="0" applyNumberFormat="1" applyFont="1" applyBorder="1" applyAlignment="1">
      <alignment horizontal="center" vertical="center" wrapText="1"/>
    </xf>
    <xf numFmtId="1" fontId="9" fillId="0" borderId="864" xfId="0" applyNumberFormat="1" applyFont="1" applyBorder="1" applyAlignment="1">
      <alignment horizontal="center"/>
    </xf>
    <xf numFmtId="1" fontId="9" fillId="0" borderId="865" xfId="0" applyNumberFormat="1" applyFont="1" applyBorder="1" applyAlignment="1">
      <alignment horizontal="center"/>
    </xf>
    <xf numFmtId="1" fontId="9" fillId="0" borderId="849" xfId="0" applyNumberFormat="1" applyFont="1" applyBorder="1" applyAlignment="1">
      <alignment horizontal="center" vertical="center"/>
    </xf>
    <xf numFmtId="1" fontId="9" fillId="0" borderId="850" xfId="0" applyNumberFormat="1" applyFont="1" applyBorder="1" applyAlignment="1">
      <alignment horizontal="center" vertical="center"/>
    </xf>
    <xf numFmtId="1" fontId="13" fillId="0" borderId="844" xfId="0" applyNumberFormat="1" applyFont="1" applyBorder="1" applyAlignment="1">
      <alignment vertical="center" wrapText="1"/>
    </xf>
    <xf numFmtId="1" fontId="13" fillId="0" borderId="822" xfId="0" applyNumberFormat="1" applyFont="1" applyBorder="1" applyAlignment="1">
      <alignment vertical="center" wrapText="1"/>
    </xf>
    <xf numFmtId="1" fontId="9" fillId="0" borderId="838" xfId="0" applyNumberFormat="1" applyFont="1" applyBorder="1" applyAlignment="1">
      <alignment horizontal="center" vertical="center" wrapText="1"/>
    </xf>
    <xf numFmtId="1" fontId="13" fillId="0" borderId="839" xfId="0" applyNumberFormat="1" applyFont="1" applyBorder="1" applyAlignment="1">
      <alignment horizontal="center" vertical="center" wrapText="1"/>
    </xf>
    <xf numFmtId="1" fontId="13" fillId="0" borderId="838" xfId="0" applyNumberFormat="1" applyFont="1" applyBorder="1" applyAlignment="1">
      <alignment horizontal="center" vertical="center" wrapText="1"/>
    </xf>
    <xf numFmtId="1" fontId="9" fillId="0" borderId="844" xfId="0" applyNumberFormat="1" applyFont="1" applyBorder="1" applyAlignment="1">
      <alignment vertical="center" wrapText="1"/>
    </xf>
    <xf numFmtId="1" fontId="9" fillId="0" borderId="822" xfId="0" applyNumberFormat="1" applyFont="1" applyBorder="1" applyAlignment="1">
      <alignment vertical="center" wrapText="1"/>
    </xf>
    <xf numFmtId="1" fontId="13" fillId="0" borderId="840" xfId="0" applyNumberFormat="1" applyFont="1" applyBorder="1" applyAlignment="1">
      <alignment horizontal="center" vertical="center" wrapText="1"/>
    </xf>
    <xf numFmtId="1" fontId="9" fillId="0" borderId="839" xfId="0" applyNumberFormat="1" applyFont="1" applyBorder="1" applyAlignment="1">
      <alignment horizontal="center" vertical="center" wrapText="1"/>
    </xf>
    <xf numFmtId="1" fontId="9" fillId="0" borderId="826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827" xfId="0" applyNumberFormat="1" applyFont="1" applyFill="1" applyBorder="1" applyAlignment="1" applyProtection="1">
      <alignment horizontal="left" vertical="center" wrapText="1"/>
      <protection hidden="1"/>
    </xf>
    <xf numFmtId="1" fontId="9" fillId="0" borderId="825" xfId="0" applyNumberFormat="1" applyFont="1" applyFill="1" applyBorder="1" applyAlignment="1" applyProtection="1">
      <alignment horizontal="left" vertical="center" wrapText="1"/>
      <protection hidden="1"/>
    </xf>
    <xf numFmtId="1" fontId="9" fillId="0" borderId="734" xfId="0" applyNumberFormat="1" applyFont="1" applyBorder="1" applyAlignment="1">
      <alignment horizontal="left"/>
    </xf>
    <xf numFmtId="1" fontId="9" fillId="0" borderId="821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137" xfId="0" applyNumberFormat="1" applyFont="1" applyBorder="1" applyAlignment="1">
      <alignment horizontal="left" vertical="center"/>
    </xf>
    <xf numFmtId="1" fontId="9" fillId="0" borderId="824" xfId="0" applyNumberFormat="1" applyFont="1" applyBorder="1" applyAlignment="1">
      <alignment horizontal="left" vertical="center"/>
    </xf>
    <xf numFmtId="1" fontId="9" fillId="0" borderId="825" xfId="0" applyNumberFormat="1" applyFont="1" applyBorder="1" applyAlignment="1">
      <alignment horizontal="left" vertical="center"/>
    </xf>
    <xf numFmtId="1" fontId="9" fillId="0" borderId="824" xfId="0" applyNumberFormat="1" applyFont="1" applyBorder="1" applyAlignment="1">
      <alignment horizontal="center" vertical="center"/>
    </xf>
    <xf numFmtId="1" fontId="9" fillId="0" borderId="825" xfId="0" applyNumberFormat="1" applyFont="1" applyBorder="1" applyAlignment="1">
      <alignment horizontal="center" vertical="center"/>
    </xf>
    <xf numFmtId="1" fontId="9" fillId="0" borderId="832" xfId="0" applyNumberFormat="1" applyFont="1" applyBorder="1" applyAlignment="1">
      <alignment horizontal="center" vertical="center" wrapText="1"/>
    </xf>
    <xf numFmtId="1" fontId="9" fillId="0" borderId="833" xfId="0" applyNumberFormat="1" applyFont="1" applyBorder="1" applyAlignment="1">
      <alignment horizontal="center" vertical="center" wrapText="1"/>
    </xf>
    <xf numFmtId="1" fontId="9" fillId="5" borderId="824" xfId="0" applyNumberFormat="1" applyFont="1" applyFill="1" applyBorder="1" applyAlignment="1">
      <alignment horizontal="center" vertical="center" wrapText="1"/>
    </xf>
    <xf numFmtId="1" fontId="9" fillId="5" borderId="827" xfId="0" applyNumberFormat="1" applyFont="1" applyFill="1" applyBorder="1" applyAlignment="1">
      <alignment horizontal="center" vertical="center" wrapText="1"/>
    </xf>
    <xf numFmtId="1" fontId="9" fillId="5" borderId="835" xfId="0" applyNumberFormat="1" applyFont="1" applyFill="1" applyBorder="1" applyAlignment="1">
      <alignment horizontal="center" vertical="center" wrapText="1"/>
    </xf>
    <xf numFmtId="1" fontId="9" fillId="0" borderId="791" xfId="0" applyNumberFormat="1" applyFont="1" applyBorder="1" applyAlignment="1">
      <alignment horizontal="center" vertical="center"/>
    </xf>
    <xf numFmtId="1" fontId="9" fillId="0" borderId="808" xfId="0" applyNumberFormat="1" applyFont="1" applyBorder="1" applyAlignment="1">
      <alignment horizontal="center" vertical="center"/>
    </xf>
    <xf numFmtId="1" fontId="9" fillId="0" borderId="137" xfId="0" applyNumberFormat="1" applyFont="1" applyBorder="1" applyAlignment="1">
      <alignment horizontal="center" vertical="center"/>
    </xf>
    <xf numFmtId="1" fontId="9" fillId="0" borderId="734" xfId="0" applyNumberFormat="1" applyFont="1" applyBorder="1" applyAlignment="1">
      <alignment wrapText="1"/>
    </xf>
    <xf numFmtId="1" fontId="9" fillId="0" borderId="784" xfId="0" applyNumberFormat="1" applyFont="1" applyBorder="1" applyAlignment="1">
      <alignment horizontal="center" wrapText="1"/>
    </xf>
    <xf numFmtId="1" fontId="9" fillId="0" borderId="779" xfId="0" applyNumberFormat="1" applyFont="1" applyBorder="1" applyAlignment="1">
      <alignment horizontal="center" wrapText="1"/>
    </xf>
    <xf numFmtId="1" fontId="6" fillId="0" borderId="733" xfId="0" applyNumberFormat="1" applyFont="1" applyBorder="1" applyAlignment="1">
      <alignment horizontal="left"/>
    </xf>
    <xf numFmtId="1" fontId="9" fillId="0" borderId="733" xfId="0" applyNumberFormat="1" applyFont="1" applyBorder="1" applyAlignment="1">
      <alignment horizontal="left"/>
    </xf>
    <xf numFmtId="1" fontId="9" fillId="0" borderId="784" xfId="0" applyNumberFormat="1" applyFont="1" applyBorder="1" applyAlignment="1">
      <alignment horizontal="left" wrapText="1"/>
    </xf>
    <xf numFmtId="1" fontId="9" fillId="0" borderId="779" xfId="0" applyNumberFormat="1" applyFont="1" applyBorder="1" applyAlignment="1">
      <alignment horizontal="left" wrapText="1"/>
    </xf>
    <xf numFmtId="1" fontId="9" fillId="0" borderId="912" xfId="0" applyNumberFormat="1" applyFont="1" applyBorder="1" applyAlignment="1" applyProtection="1">
      <alignment horizontal="center" vertical="center" wrapText="1"/>
      <protection hidden="1"/>
    </xf>
    <xf numFmtId="1" fontId="9" fillId="0" borderId="937" xfId="0" applyNumberFormat="1" applyFont="1" applyBorder="1" applyAlignment="1">
      <alignment horizontal="center" vertical="center" wrapText="1"/>
    </xf>
    <xf numFmtId="1" fontId="9" fillId="0" borderId="939" xfId="0" applyNumberFormat="1" applyFont="1" applyBorder="1" applyAlignment="1">
      <alignment horizontal="center" vertical="center" wrapText="1"/>
    </xf>
    <xf numFmtId="1" fontId="13" fillId="0" borderId="945" xfId="0" applyNumberFormat="1" applyFont="1" applyBorder="1" applyAlignment="1">
      <alignment horizontal="center" vertical="center"/>
    </xf>
    <xf numFmtId="1" fontId="13" fillId="5" borderId="943" xfId="0" applyNumberFormat="1" applyFont="1" applyFill="1" applyBorder="1" applyAlignment="1">
      <alignment horizontal="center" vertical="center" wrapText="1"/>
    </xf>
    <xf numFmtId="1" fontId="13" fillId="5" borderId="939" xfId="0" applyNumberFormat="1" applyFont="1" applyFill="1" applyBorder="1" applyAlignment="1">
      <alignment horizontal="center" vertical="center" wrapText="1"/>
    </xf>
    <xf numFmtId="1" fontId="9" fillId="0" borderId="869" xfId="0" applyNumberFormat="1" applyFont="1" applyBorder="1" applyAlignment="1">
      <alignment horizontal="center" vertical="center" wrapText="1"/>
    </xf>
    <xf numFmtId="1" fontId="13" fillId="5" borderId="937" xfId="0" applyNumberFormat="1" applyFont="1" applyFill="1" applyBorder="1" applyAlignment="1">
      <alignment horizontal="center" vertical="center" wrapText="1"/>
    </xf>
    <xf numFmtId="1" fontId="9" fillId="0" borderId="912" xfId="0" applyNumberFormat="1" applyFont="1" applyBorder="1" applyAlignment="1">
      <alignment horizontal="center" vertical="center" wrapText="1"/>
    </xf>
    <xf numFmtId="1" fontId="13" fillId="0" borderId="912" xfId="0" applyNumberFormat="1" applyFont="1" applyBorder="1" applyAlignment="1">
      <alignment horizontal="center" vertical="center"/>
    </xf>
    <xf numFmtId="1" fontId="9" fillId="0" borderId="912" xfId="0" applyNumberFormat="1" applyFont="1" applyBorder="1" applyAlignment="1" applyProtection="1">
      <alignment horizontal="center" vertical="center"/>
      <protection hidden="1"/>
    </xf>
    <xf numFmtId="1" fontId="9" fillId="0" borderId="939" xfId="0" applyNumberFormat="1" applyFont="1" applyBorder="1" applyAlignment="1" applyProtection="1">
      <alignment horizontal="center" vertical="center" wrapText="1"/>
      <protection hidden="1"/>
    </xf>
    <xf numFmtId="1" fontId="9" fillId="0" borderId="938" xfId="0" applyNumberFormat="1" applyFont="1" applyBorder="1" applyAlignment="1">
      <alignment horizontal="center" vertical="center" wrapText="1"/>
    </xf>
    <xf numFmtId="1" fontId="13" fillId="0" borderId="912" xfId="0" applyNumberFormat="1" applyFont="1" applyBorder="1" applyAlignment="1">
      <alignment horizontal="center" vertical="center" wrapText="1"/>
    </xf>
    <xf numFmtId="1" fontId="9" fillId="0" borderId="910" xfId="0" applyNumberFormat="1" applyFont="1" applyBorder="1" applyAlignment="1">
      <alignment horizontal="center" vertical="center" wrapText="1"/>
    </xf>
    <xf numFmtId="1" fontId="9" fillId="0" borderId="911" xfId="0" applyNumberFormat="1" applyFont="1" applyBorder="1" applyAlignment="1">
      <alignment horizontal="center" vertical="center" wrapText="1"/>
    </xf>
    <xf numFmtId="1" fontId="19" fillId="0" borderId="911" xfId="0" applyNumberFormat="1" applyFont="1" applyBorder="1" applyAlignment="1">
      <alignment horizontal="center" vertical="center"/>
    </xf>
    <xf numFmtId="1" fontId="9" fillId="0" borderId="912" xfId="0" applyNumberFormat="1" applyFont="1" applyBorder="1" applyAlignment="1">
      <alignment horizontal="left" vertical="center"/>
    </xf>
    <xf numFmtId="1" fontId="9" fillId="0" borderId="917" xfId="0" applyNumberFormat="1" applyFont="1" applyBorder="1" applyAlignment="1">
      <alignment horizontal="center" vertical="center" wrapText="1"/>
    </xf>
    <xf numFmtId="1" fontId="9" fillId="0" borderId="861" xfId="0" applyNumberFormat="1" applyFont="1" applyBorder="1" applyAlignment="1">
      <alignment horizontal="left" vertical="center"/>
    </xf>
    <xf numFmtId="1" fontId="9" fillId="0" borderId="864" xfId="0" applyNumberFormat="1" applyFont="1" applyBorder="1" applyAlignment="1">
      <alignment horizontal="left" vertical="center"/>
    </xf>
    <xf numFmtId="1" fontId="9" fillId="0" borderId="910" xfId="0" applyNumberFormat="1" applyFont="1" applyBorder="1" applyAlignment="1">
      <alignment horizontal="center" vertical="center"/>
    </xf>
    <xf numFmtId="1" fontId="9" fillId="0" borderId="911" xfId="0" applyNumberFormat="1" applyFont="1" applyBorder="1" applyAlignment="1">
      <alignment horizontal="center" vertical="center"/>
    </xf>
    <xf numFmtId="1" fontId="13" fillId="0" borderId="861" xfId="0" applyNumberFormat="1" applyFont="1" applyBorder="1" applyAlignment="1">
      <alignment horizontal="center" vertical="center" wrapText="1"/>
    </xf>
    <xf numFmtId="1" fontId="13" fillId="0" borderId="863" xfId="0" applyNumberFormat="1" applyFont="1" applyBorder="1" applyAlignment="1">
      <alignment horizontal="center" vertical="center" wrapText="1"/>
    </xf>
    <xf numFmtId="1" fontId="13" fillId="0" borderId="922" xfId="0" applyNumberFormat="1" applyFont="1" applyBorder="1" applyAlignment="1">
      <alignment horizontal="center" vertical="center" wrapText="1"/>
    </xf>
    <xf numFmtId="1" fontId="13" fillId="0" borderId="920" xfId="0" applyNumberFormat="1" applyFont="1" applyBorder="1" applyAlignment="1">
      <alignment horizontal="center" vertical="center" wrapText="1"/>
    </xf>
    <xf numFmtId="1" fontId="9" fillId="0" borderId="921" xfId="0" applyNumberFormat="1" applyFont="1" applyBorder="1" applyAlignment="1">
      <alignment horizontal="center" vertical="center" wrapText="1"/>
    </xf>
    <xf numFmtId="1" fontId="9" fillId="0" borderId="919" xfId="0" applyNumberFormat="1" applyFont="1" applyBorder="1" applyAlignment="1">
      <alignment horizontal="center" vertical="center" wrapText="1"/>
    </xf>
    <xf numFmtId="1" fontId="9" fillId="0" borderId="912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862" xfId="0" applyNumberFormat="1" applyFont="1" applyFill="1" applyBorder="1" applyAlignment="1" applyProtection="1">
      <alignment horizontal="left" vertical="center" wrapText="1"/>
      <protection hidden="1"/>
    </xf>
    <xf numFmtId="1" fontId="9" fillId="0" borderId="864" xfId="0" applyNumberFormat="1" applyFont="1" applyFill="1" applyBorder="1" applyAlignment="1" applyProtection="1">
      <alignment horizontal="left" vertical="center" wrapText="1"/>
      <protection hidden="1"/>
    </xf>
    <xf numFmtId="1" fontId="9" fillId="0" borderId="918" xfId="0" applyNumberFormat="1" applyFont="1" applyBorder="1" applyAlignment="1">
      <alignment horizontal="center" vertical="center" wrapText="1"/>
    </xf>
    <xf numFmtId="1" fontId="9" fillId="0" borderId="920" xfId="0" applyNumberFormat="1" applyFont="1" applyBorder="1" applyAlignment="1">
      <alignment horizontal="center" vertical="center" wrapText="1"/>
    </xf>
    <xf numFmtId="1" fontId="13" fillId="0" borderId="921" xfId="0" applyNumberFormat="1" applyFont="1" applyBorder="1" applyAlignment="1">
      <alignment horizontal="center" vertical="center" wrapText="1"/>
    </xf>
    <xf numFmtId="1" fontId="9" fillId="5" borderId="861" xfId="0" applyNumberFormat="1" applyFont="1" applyFill="1" applyBorder="1" applyAlignment="1">
      <alignment horizontal="center" vertical="center" wrapText="1"/>
    </xf>
    <xf numFmtId="1" fontId="9" fillId="5" borderId="862" xfId="0" applyNumberFormat="1" applyFont="1" applyFill="1" applyBorder="1" applyAlignment="1">
      <alignment horizontal="center" vertical="center" wrapText="1"/>
    </xf>
    <xf numFmtId="1" fontId="9" fillId="5" borderId="863" xfId="0" applyNumberFormat="1" applyFont="1" applyFill="1" applyBorder="1" applyAlignment="1">
      <alignment horizontal="center" vertical="center" wrapText="1"/>
    </xf>
    <xf numFmtId="1" fontId="13" fillId="0" borderId="862" xfId="0" applyNumberFormat="1" applyFont="1" applyBorder="1" applyAlignment="1">
      <alignment horizontal="center" vertical="center" wrapText="1"/>
    </xf>
    <xf numFmtId="1" fontId="9" fillId="0" borderId="844" xfId="0" applyNumberFormat="1" applyFont="1" applyBorder="1" applyAlignment="1">
      <alignment horizontal="left"/>
    </xf>
    <xf numFmtId="1" fontId="9" fillId="0" borderId="822" xfId="0" applyNumberFormat="1" applyFont="1" applyBorder="1" applyAlignment="1">
      <alignment horizontal="left"/>
    </xf>
    <xf numFmtId="1" fontId="9" fillId="0" borderId="914" xfId="0" applyNumberFormat="1" applyFont="1" applyBorder="1" applyAlignment="1">
      <alignment horizontal="center" vertical="center" wrapText="1"/>
    </xf>
    <xf numFmtId="1" fontId="9" fillId="0" borderId="916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844" xfId="0" applyNumberFormat="1" applyFont="1" applyBorder="1" applyAlignment="1">
      <alignment wrapText="1"/>
    </xf>
    <xf numFmtId="1" fontId="9" fillId="0" borderId="822" xfId="0" applyNumberFormat="1" applyFont="1" applyBorder="1" applyAlignment="1">
      <alignment wrapText="1"/>
    </xf>
    <xf numFmtId="1" fontId="9" fillId="0" borderId="861" xfId="0" applyNumberFormat="1" applyFont="1" applyBorder="1" applyAlignment="1">
      <alignment horizontal="center" wrapText="1"/>
    </xf>
    <xf numFmtId="1" fontId="9" fillId="0" borderId="864" xfId="0" applyNumberFormat="1" applyFont="1" applyBorder="1" applyAlignment="1">
      <alignment horizontal="center" wrapText="1"/>
    </xf>
    <xf numFmtId="1" fontId="6" fillId="0" borderId="821" xfId="0" applyNumberFormat="1" applyFont="1" applyBorder="1" applyAlignment="1">
      <alignment horizontal="left"/>
    </xf>
    <xf numFmtId="1" fontId="9" fillId="0" borderId="821" xfId="0" applyNumberFormat="1" applyFont="1" applyBorder="1" applyAlignment="1">
      <alignment horizontal="left"/>
    </xf>
    <xf numFmtId="1" fontId="9" fillId="0" borderId="861" xfId="0" applyNumberFormat="1" applyFont="1" applyBorder="1" applyAlignment="1">
      <alignment horizontal="left" wrapText="1"/>
    </xf>
    <xf numFmtId="1" fontId="9" fillId="0" borderId="864" xfId="0" applyNumberFormat="1" applyFont="1" applyBorder="1" applyAlignment="1">
      <alignment horizontal="left" wrapText="1"/>
    </xf>
    <xf numFmtId="1" fontId="9" fillId="0" borderId="899" xfId="0" applyNumberFormat="1" applyFont="1" applyBorder="1" applyAlignment="1">
      <alignment horizontal="center" vertical="center"/>
    </xf>
    <xf numFmtId="1" fontId="9" fillId="0" borderId="900" xfId="0" applyNumberFormat="1" applyFont="1" applyBorder="1" applyAlignment="1">
      <alignment horizontal="center" vertical="center" wrapText="1"/>
    </xf>
    <xf numFmtId="1" fontId="9" fillId="0" borderId="899" xfId="0" applyNumberFormat="1" applyFont="1" applyBorder="1" applyAlignment="1">
      <alignment horizontal="center" vertical="center" wrapText="1"/>
    </xf>
    <xf numFmtId="1" fontId="13" fillId="0" borderId="910" xfId="0" applyNumberFormat="1" applyFont="1" applyBorder="1" applyAlignment="1">
      <alignment horizontal="center" vertical="center" wrapText="1"/>
    </xf>
    <xf numFmtId="1" fontId="13" fillId="0" borderId="911" xfId="0" applyNumberFormat="1" applyFont="1" applyBorder="1" applyAlignment="1">
      <alignment horizontal="center" vertical="center" wrapText="1"/>
    </xf>
    <xf numFmtId="1" fontId="13" fillId="0" borderId="917" xfId="0" applyNumberFormat="1" applyFont="1" applyBorder="1" applyAlignment="1">
      <alignment horizontal="center" vertical="center" wrapText="1"/>
    </xf>
    <xf numFmtId="1" fontId="13" fillId="5" borderId="862" xfId="0" applyNumberFormat="1" applyFont="1" applyFill="1" applyBorder="1" applyAlignment="1">
      <alignment horizontal="center" vertical="center" wrapText="1"/>
    </xf>
    <xf numFmtId="1" fontId="13" fillId="5" borderId="863" xfId="0" applyNumberFormat="1" applyFont="1" applyFill="1" applyBorder="1" applyAlignment="1">
      <alignment horizontal="center" vertical="center" wrapText="1"/>
    </xf>
    <xf numFmtId="1" fontId="13" fillId="3" borderId="879" xfId="0" applyNumberFormat="1" applyFont="1" applyFill="1" applyBorder="1" applyAlignment="1">
      <alignment horizontal="center" vertical="center" wrapText="1"/>
    </xf>
    <xf numFmtId="1" fontId="13" fillId="3" borderId="862" xfId="0" applyNumberFormat="1" applyFont="1" applyFill="1" applyBorder="1" applyAlignment="1">
      <alignment horizontal="center" vertical="center" wrapText="1"/>
    </xf>
    <xf numFmtId="1" fontId="13" fillId="3" borderId="864" xfId="0" applyNumberFormat="1" applyFont="1" applyFill="1" applyBorder="1" applyAlignment="1">
      <alignment horizontal="center" vertical="center" wrapText="1"/>
    </xf>
    <xf numFmtId="1" fontId="13" fillId="0" borderId="864" xfId="0" applyNumberFormat="1" applyFont="1" applyBorder="1" applyAlignment="1">
      <alignment horizontal="center" vertical="center" wrapText="1"/>
    </xf>
    <xf numFmtId="1" fontId="9" fillId="0" borderId="933" xfId="0" applyNumberFormat="1" applyFont="1" applyBorder="1" applyAlignment="1">
      <alignment horizontal="center" vertical="center" wrapText="1"/>
    </xf>
    <xf numFmtId="1" fontId="9" fillId="0" borderId="879" xfId="0" applyNumberFormat="1" applyFont="1" applyBorder="1" applyAlignment="1">
      <alignment horizontal="center"/>
    </xf>
    <xf numFmtId="1" fontId="9" fillId="0" borderId="862" xfId="0" applyNumberFormat="1" applyFont="1" applyBorder="1" applyAlignment="1">
      <alignment horizontal="center"/>
    </xf>
    <xf numFmtId="1" fontId="9" fillId="5" borderId="908" xfId="0" applyNumberFormat="1" applyFont="1" applyFill="1" applyBorder="1" applyAlignment="1">
      <alignment horizontal="center" vertical="center" wrapText="1"/>
    </xf>
    <xf numFmtId="1" fontId="9" fillId="0" borderId="937" xfId="0" applyNumberFormat="1" applyFont="1" applyBorder="1" applyAlignment="1">
      <alignment horizontal="center" vertical="center"/>
    </xf>
    <xf numFmtId="1" fontId="9" fillId="0" borderId="939" xfId="0" applyNumberFormat="1" applyFont="1" applyBorder="1" applyAlignment="1">
      <alignment horizontal="center" vertical="center"/>
    </xf>
    <xf numFmtId="1" fontId="13" fillId="0" borderId="939" xfId="0" applyNumberFormat="1" applyFont="1" applyBorder="1" applyAlignment="1">
      <alignment horizontal="center" vertical="center" wrapText="1"/>
    </xf>
    <xf numFmtId="1" fontId="9" fillId="0" borderId="940" xfId="0" applyNumberFormat="1" applyFont="1" applyBorder="1" applyAlignment="1">
      <alignment horizontal="center" vertical="center" wrapText="1"/>
    </xf>
    <xf numFmtId="1" fontId="25" fillId="0" borderId="939" xfId="0" applyNumberFormat="1" applyFont="1" applyBorder="1" applyAlignment="1">
      <alignment horizontal="center" vertical="center"/>
    </xf>
    <xf numFmtId="1" fontId="9" fillId="0" borderId="943" xfId="0" applyNumberFormat="1" applyFont="1" applyBorder="1" applyAlignment="1">
      <alignment horizontal="center" vertical="center"/>
    </xf>
    <xf numFmtId="1" fontId="9" fillId="0" borderId="912" xfId="0" applyNumberFormat="1" applyFont="1" applyBorder="1" applyAlignment="1">
      <alignment horizontal="left"/>
    </xf>
    <xf numFmtId="1" fontId="9" fillId="0" borderId="1046" xfId="0" applyNumberFormat="1" applyFont="1" applyBorder="1" applyAlignment="1">
      <alignment horizontal="left"/>
    </xf>
    <xf numFmtId="1" fontId="9" fillId="0" borderId="1043" xfId="0" applyNumberFormat="1" applyFont="1" applyBorder="1" applyAlignment="1">
      <alignment horizontal="center" vertical="center" wrapText="1"/>
    </xf>
    <xf numFmtId="1" fontId="9" fillId="0" borderId="1038" xfId="0" applyNumberFormat="1" applyFont="1" applyBorder="1" applyAlignment="1">
      <alignment horizontal="center" vertical="center" wrapText="1"/>
    </xf>
    <xf numFmtId="1" fontId="13" fillId="5" borderId="1054" xfId="0" applyNumberFormat="1" applyFont="1" applyFill="1" applyBorder="1" applyAlignment="1">
      <alignment horizontal="center" vertical="center" wrapText="1"/>
    </xf>
    <xf numFmtId="1" fontId="13" fillId="5" borderId="1041" xfId="0" applyNumberFormat="1" applyFont="1" applyFill="1" applyBorder="1" applyAlignment="1">
      <alignment horizontal="center" vertical="center" wrapText="1"/>
    </xf>
    <xf numFmtId="1" fontId="9" fillId="0" borderId="1057" xfId="0" applyNumberFormat="1" applyFont="1" applyBorder="1" applyAlignment="1">
      <alignment horizontal="center" vertical="center" wrapText="1"/>
    </xf>
    <xf numFmtId="1" fontId="9" fillId="0" borderId="1041" xfId="0" applyNumberFormat="1" applyFont="1" applyBorder="1" applyAlignment="1">
      <alignment horizontal="center" vertical="center" wrapText="1"/>
    </xf>
    <xf numFmtId="1" fontId="9" fillId="0" borderId="1039" xfId="0" applyNumberFormat="1" applyFont="1" applyBorder="1" applyAlignment="1">
      <alignment horizontal="center" vertical="center" wrapText="1"/>
    </xf>
    <xf numFmtId="1" fontId="9" fillId="0" borderId="1059" xfId="0" applyNumberFormat="1" applyFont="1" applyBorder="1" applyAlignment="1">
      <alignment horizontal="center" vertical="center" wrapText="1"/>
    </xf>
    <xf numFmtId="1" fontId="9" fillId="0" borderId="1046" xfId="0" applyNumberFormat="1" applyFont="1" applyBorder="1" applyAlignment="1">
      <alignment horizontal="center" vertical="center" wrapText="1"/>
    </xf>
    <xf numFmtId="1" fontId="9" fillId="0" borderId="1056" xfId="0" applyNumberFormat="1" applyFont="1" applyBorder="1" applyAlignment="1">
      <alignment horizontal="center" vertical="center" wrapText="1"/>
    </xf>
    <xf numFmtId="1" fontId="9" fillId="0" borderId="1043" xfId="0" applyNumberFormat="1" applyFont="1" applyBorder="1" applyAlignment="1">
      <alignment vertical="center" wrapText="1"/>
    </xf>
    <xf numFmtId="1" fontId="9" fillId="0" borderId="1038" xfId="0" applyNumberFormat="1" applyFont="1" applyBorder="1" applyAlignment="1">
      <alignment vertical="center" wrapText="1"/>
    </xf>
    <xf numFmtId="1" fontId="25" fillId="0" borderId="1041" xfId="0" applyNumberFormat="1" applyFont="1" applyBorder="1" applyAlignment="1">
      <alignment horizontal="center" vertical="center"/>
    </xf>
    <xf numFmtId="1" fontId="9" fillId="0" borderId="1042" xfId="0" applyNumberFormat="1" applyFont="1" applyBorder="1" applyAlignment="1">
      <alignment horizontal="center" vertical="center" wrapText="1"/>
    </xf>
    <xf numFmtId="1" fontId="9" fillId="0" borderId="1042" xfId="0" applyNumberFormat="1" applyFont="1" applyBorder="1" applyAlignment="1">
      <alignment horizontal="center" vertical="center"/>
    </xf>
    <xf numFmtId="1" fontId="9" fillId="0" borderId="1054" xfId="0" applyNumberFormat="1" applyFont="1" applyBorder="1" applyAlignment="1">
      <alignment horizontal="center" vertical="center"/>
    </xf>
    <xf numFmtId="1" fontId="9" fillId="0" borderId="1041" xfId="0" applyNumberFormat="1" applyFont="1" applyBorder="1" applyAlignment="1">
      <alignment horizontal="center" vertical="center"/>
    </xf>
    <xf numFmtId="1" fontId="9" fillId="0" borderId="1043" xfId="0" applyNumberFormat="1" applyFont="1" applyBorder="1" applyAlignment="1">
      <alignment horizontal="center" vertical="center"/>
    </xf>
    <xf numFmtId="1" fontId="9" fillId="0" borderId="1039" xfId="0" applyNumberFormat="1" applyFont="1" applyBorder="1" applyAlignment="1">
      <alignment horizontal="center" vertical="center"/>
    </xf>
    <xf numFmtId="1" fontId="9" fillId="0" borderId="1038" xfId="0" applyNumberFormat="1" applyFont="1" applyBorder="1" applyAlignment="1">
      <alignment horizontal="center" vertical="center"/>
    </xf>
    <xf numFmtId="1" fontId="13" fillId="5" borderId="1043" xfId="0" applyNumberFormat="1" applyFont="1" applyFill="1" applyBorder="1" applyAlignment="1">
      <alignment horizontal="center" vertical="center" wrapText="1"/>
    </xf>
    <xf numFmtId="1" fontId="13" fillId="5" borderId="1038" xfId="0" applyNumberFormat="1" applyFont="1" applyFill="1" applyBorder="1" applyAlignment="1">
      <alignment horizontal="center" vertical="center" wrapText="1"/>
    </xf>
    <xf numFmtId="1" fontId="9" fillId="0" borderId="1035" xfId="0" applyNumberFormat="1" applyFont="1" applyBorder="1" applyAlignment="1">
      <alignment horizontal="center" vertical="center"/>
    </xf>
    <xf numFmtId="1" fontId="9" fillId="0" borderId="1059" xfId="0" applyNumberFormat="1" applyFont="1" applyBorder="1" applyAlignment="1">
      <alignment horizontal="center" vertical="center"/>
    </xf>
    <xf numFmtId="1" fontId="13" fillId="5" borderId="1042" xfId="0" applyNumberFormat="1" applyFont="1" applyFill="1" applyBorder="1" applyAlignment="1">
      <alignment horizontal="center" vertical="center" wrapText="1"/>
    </xf>
    <xf numFmtId="1" fontId="13" fillId="0" borderId="1041" xfId="0" applyNumberFormat="1" applyFont="1" applyBorder="1" applyAlignment="1">
      <alignment horizontal="center" vertical="center" wrapText="1"/>
    </xf>
    <xf numFmtId="1" fontId="13" fillId="0" borderId="1046" xfId="0" applyNumberFormat="1" applyFont="1" applyBorder="1" applyAlignment="1">
      <alignment horizontal="center" vertical="center"/>
    </xf>
    <xf numFmtId="1" fontId="9" fillId="0" borderId="1046" xfId="0" applyNumberFormat="1" applyFont="1" applyBorder="1" applyAlignment="1" applyProtection="1">
      <alignment horizontal="center" vertical="center"/>
      <protection hidden="1"/>
    </xf>
    <xf numFmtId="1" fontId="9" fillId="0" borderId="1041" xfId="0" applyNumberFormat="1" applyFont="1" applyBorder="1" applyAlignment="1" applyProtection="1">
      <alignment horizontal="center" vertical="center" wrapText="1"/>
      <protection hidden="1"/>
    </xf>
    <xf numFmtId="1" fontId="9" fillId="0" borderId="1054" xfId="0" applyNumberFormat="1" applyFont="1" applyBorder="1" applyAlignment="1">
      <alignment horizontal="center" vertical="center" wrapText="1"/>
    </xf>
    <xf numFmtId="1" fontId="9" fillId="0" borderId="1043" xfId="0" applyNumberFormat="1" applyFont="1" applyBorder="1" applyAlignment="1" applyProtection="1">
      <alignment horizontal="center" vertical="center"/>
      <protection hidden="1"/>
    </xf>
    <xf numFmtId="1" fontId="9" fillId="0" borderId="1039" xfId="0" applyNumberFormat="1" applyFont="1" applyBorder="1" applyAlignment="1" applyProtection="1">
      <alignment horizontal="center" vertical="center"/>
      <protection hidden="1"/>
    </xf>
    <xf numFmtId="1" fontId="9" fillId="0" borderId="1038" xfId="0" applyNumberFormat="1" applyFont="1" applyBorder="1" applyAlignment="1" applyProtection="1">
      <alignment horizontal="center" vertical="center"/>
      <protection hidden="1"/>
    </xf>
    <xf numFmtId="1" fontId="9" fillId="0" borderId="1035" xfId="0" applyNumberFormat="1" applyFont="1" applyBorder="1" applyAlignment="1">
      <alignment horizontal="center" vertical="center" wrapText="1"/>
    </xf>
    <xf numFmtId="1" fontId="13" fillId="0" borderId="1046" xfId="0" applyNumberFormat="1" applyFont="1" applyBorder="1" applyAlignment="1">
      <alignment horizontal="center" vertical="center" wrapText="1"/>
    </xf>
    <xf numFmtId="1" fontId="6" fillId="0" borderId="1043" xfId="0" applyNumberFormat="1" applyFont="1" applyBorder="1" applyAlignment="1">
      <alignment horizontal="left" vertical="center"/>
    </xf>
    <xf numFmtId="1" fontId="6" fillId="0" borderId="1038" xfId="0" applyNumberFormat="1" applyFont="1" applyBorder="1" applyAlignment="1">
      <alignment horizontal="left" vertical="center"/>
    </xf>
    <xf numFmtId="1" fontId="6" fillId="0" borderId="1043" xfId="0" applyNumberFormat="1" applyFont="1" applyBorder="1" applyAlignment="1">
      <alignment horizontal="left" vertical="center" wrapText="1"/>
    </xf>
    <xf numFmtId="1" fontId="6" fillId="0" borderId="1038" xfId="0" applyNumberFormat="1" applyFont="1" applyBorder="1" applyAlignment="1">
      <alignment horizontal="left" vertical="center" wrapText="1"/>
    </xf>
    <xf numFmtId="1" fontId="9" fillId="0" borderId="1043" xfId="0" applyNumberFormat="1" applyFont="1" applyBorder="1" applyAlignment="1">
      <alignment horizontal="left" vertical="center" wrapText="1"/>
    </xf>
    <xf numFmtId="1" fontId="9" fillId="0" borderId="1038" xfId="0" applyNumberFormat="1" applyFont="1" applyBorder="1" applyAlignment="1">
      <alignment horizontal="left" vertical="center" wrapText="1"/>
    </xf>
    <xf numFmtId="1" fontId="19" fillId="0" borderId="1053" xfId="0" applyNumberFormat="1" applyFont="1" applyBorder="1" applyAlignment="1">
      <alignment horizontal="center" vertical="center" wrapText="1"/>
    </xf>
    <xf numFmtId="1" fontId="19" fillId="0" borderId="1039" xfId="0" applyNumberFormat="1" applyFont="1" applyBorder="1" applyAlignment="1">
      <alignment horizontal="center" vertical="center" wrapText="1"/>
    </xf>
    <xf numFmtId="1" fontId="19" fillId="0" borderId="1038" xfId="0" applyNumberFormat="1" applyFont="1" applyBorder="1" applyAlignment="1">
      <alignment horizontal="center" vertical="center" wrapText="1"/>
    </xf>
    <xf numFmtId="1" fontId="6" fillId="0" borderId="1039" xfId="0" applyNumberFormat="1" applyFont="1" applyBorder="1" applyAlignment="1">
      <alignment horizontal="left" vertical="center"/>
    </xf>
    <xf numFmtId="1" fontId="9" fillId="5" borderId="735" xfId="0" applyNumberFormat="1" applyFont="1" applyFill="1" applyBorder="1" applyAlignment="1">
      <alignment horizontal="center" vertical="center" wrapText="1"/>
    </xf>
    <xf numFmtId="1" fontId="9" fillId="0" borderId="727" xfId="0" applyNumberFormat="1" applyFont="1" applyBorder="1" applyAlignment="1">
      <alignment horizontal="center" vertical="center" wrapText="1"/>
    </xf>
    <xf numFmtId="1" fontId="9" fillId="0" borderId="728" xfId="0" applyNumberFormat="1" applyFont="1" applyBorder="1" applyAlignment="1">
      <alignment horizontal="center" vertical="center" wrapText="1"/>
    </xf>
    <xf numFmtId="1" fontId="9" fillId="0" borderId="731" xfId="0" applyNumberFormat="1" applyFont="1" applyBorder="1" applyAlignment="1">
      <alignment horizontal="center" vertical="center" wrapText="1"/>
    </xf>
    <xf numFmtId="1" fontId="6" fillId="0" borderId="732" xfId="0" applyNumberFormat="1" applyFont="1" applyBorder="1" applyAlignment="1">
      <alignment horizontal="left"/>
    </xf>
    <xf numFmtId="1" fontId="19" fillId="0" borderId="716" xfId="0" applyNumberFormat="1" applyFont="1" applyBorder="1" applyAlignment="1">
      <alignment horizontal="center" vertical="center"/>
    </xf>
    <xf numFmtId="1" fontId="9" fillId="0" borderId="729" xfId="0" applyNumberFormat="1" applyFont="1" applyBorder="1" applyAlignment="1">
      <alignment horizontal="center" vertical="center" wrapText="1"/>
    </xf>
    <xf numFmtId="1" fontId="9" fillId="0" borderId="726" xfId="0" applyNumberFormat="1" applyFont="1" applyBorder="1" applyAlignment="1">
      <alignment horizontal="left" vertical="center"/>
    </xf>
    <xf numFmtId="1" fontId="9" fillId="0" borderId="1014" xfId="0" applyNumberFormat="1" applyFont="1" applyBorder="1" applyAlignment="1">
      <alignment horizontal="center" vertical="center" wrapText="1"/>
    </xf>
    <xf numFmtId="1" fontId="9" fillId="0" borderId="1015" xfId="0" applyNumberFormat="1" applyFont="1" applyBorder="1" applyAlignment="1">
      <alignment horizontal="center" vertical="center" wrapText="1"/>
    </xf>
    <xf numFmtId="1" fontId="9" fillId="0" borderId="1023" xfId="0" applyNumberFormat="1" applyFont="1" applyBorder="1" applyAlignment="1">
      <alignment horizontal="center" vertical="center" wrapText="1"/>
    </xf>
    <xf numFmtId="1" fontId="9" fillId="0" borderId="1004" xfId="0" applyNumberFormat="1" applyFont="1" applyBorder="1" applyAlignment="1">
      <alignment horizontal="center" vertical="center" wrapText="1"/>
    </xf>
    <xf numFmtId="1" fontId="9" fillId="0" borderId="1024" xfId="0" applyNumberFormat="1" applyFont="1" applyBorder="1" applyAlignment="1">
      <alignment horizontal="center" vertical="center" wrapText="1"/>
    </xf>
    <xf numFmtId="1" fontId="9" fillId="0" borderId="1025" xfId="0" applyNumberFormat="1" applyFont="1" applyBorder="1" applyAlignment="1">
      <alignment horizontal="center"/>
    </xf>
    <xf numFmtId="1" fontId="9" fillId="0" borderId="1017" xfId="0" applyNumberFormat="1" applyFont="1" applyBorder="1" applyAlignment="1">
      <alignment horizontal="center"/>
    </xf>
    <xf numFmtId="1" fontId="9" fillId="0" borderId="1010" xfId="0" applyNumberFormat="1" applyFont="1" applyBorder="1" applyAlignment="1">
      <alignment horizontal="center"/>
    </xf>
    <xf numFmtId="1" fontId="9" fillId="0" borderId="1004" xfId="0" applyNumberFormat="1" applyFont="1" applyBorder="1" applyAlignment="1">
      <alignment horizontal="center" vertical="center"/>
    </xf>
    <xf numFmtId="1" fontId="13" fillId="0" borderId="1023" xfId="0" applyNumberFormat="1" applyFont="1" applyBorder="1" applyAlignment="1">
      <alignment horizontal="center" vertical="center" wrapText="1"/>
    </xf>
    <xf numFmtId="1" fontId="9" fillId="0" borderId="1009" xfId="0" applyNumberFormat="1" applyFont="1" applyBorder="1" applyAlignment="1">
      <alignment horizontal="center" vertical="center" wrapText="1"/>
    </xf>
    <xf numFmtId="1" fontId="9" fillId="0" borderId="1010" xfId="0" applyNumberFormat="1" applyFont="1" applyBorder="1" applyAlignment="1">
      <alignment horizontal="center" vertical="center" wrapText="1"/>
    </xf>
    <xf numFmtId="1" fontId="9" fillId="0" borderId="1009" xfId="0" applyNumberFormat="1" applyFont="1" applyBorder="1" applyAlignment="1">
      <alignment horizontal="left" vertical="center"/>
    </xf>
    <xf numFmtId="1" fontId="9" fillId="0" borderId="1010" xfId="0" applyNumberFormat="1" applyFont="1" applyBorder="1" applyAlignment="1">
      <alignment horizontal="left" vertical="center"/>
    </xf>
    <xf numFmtId="1" fontId="9" fillId="0" borderId="1016" xfId="0" applyNumberFormat="1" applyFont="1" applyBorder="1" applyAlignment="1">
      <alignment horizontal="center" vertical="center" wrapText="1"/>
    </xf>
    <xf numFmtId="1" fontId="9" fillId="0" borderId="945" xfId="0" applyNumberFormat="1" applyFont="1" applyBorder="1" applyAlignment="1">
      <alignment horizontal="center" vertical="center" wrapText="1"/>
    </xf>
    <xf numFmtId="1" fontId="9" fillId="0" borderId="992" xfId="0" applyNumberFormat="1" applyFont="1" applyBorder="1" applyAlignment="1">
      <alignment horizontal="center" vertical="center" wrapText="1"/>
    </xf>
    <xf numFmtId="1" fontId="9" fillId="0" borderId="991" xfId="0" applyNumberFormat="1" applyFont="1" applyBorder="1" applyAlignment="1">
      <alignment horizontal="center" vertical="center" wrapText="1"/>
    </xf>
    <xf numFmtId="1" fontId="13" fillId="0" borderId="999" xfId="0" applyNumberFormat="1" applyFont="1" applyBorder="1" applyAlignment="1">
      <alignment horizontal="center" vertical="center" wrapText="1"/>
    </xf>
    <xf numFmtId="1" fontId="13" fillId="0" borderId="1000" xfId="0" applyNumberFormat="1" applyFont="1" applyBorder="1" applyAlignment="1">
      <alignment horizontal="center" vertical="center" wrapText="1"/>
    </xf>
    <xf numFmtId="1" fontId="13" fillId="0" borderId="1001" xfId="0" applyNumberFormat="1" applyFont="1" applyBorder="1" applyAlignment="1">
      <alignment horizontal="center" vertical="center" wrapText="1"/>
    </xf>
    <xf numFmtId="1" fontId="13" fillId="5" borderId="918" xfId="0" applyNumberFormat="1" applyFont="1" applyFill="1" applyBorder="1" applyAlignment="1">
      <alignment horizontal="center" vertical="center" wrapText="1"/>
    </xf>
    <xf numFmtId="1" fontId="13" fillId="5" borderId="921" xfId="0" applyNumberFormat="1" applyFont="1" applyFill="1" applyBorder="1" applyAlignment="1">
      <alignment horizontal="center" vertical="center" wrapText="1"/>
    </xf>
    <xf numFmtId="1" fontId="13" fillId="5" borderId="920" xfId="0" applyNumberFormat="1" applyFont="1" applyFill="1" applyBorder="1" applyAlignment="1">
      <alignment horizontal="center" vertical="center" wrapText="1"/>
    </xf>
    <xf numFmtId="1" fontId="13" fillId="3" borderId="1002" xfId="0" applyNumberFormat="1" applyFont="1" applyFill="1" applyBorder="1" applyAlignment="1">
      <alignment horizontal="center" vertical="center" wrapText="1"/>
    </xf>
    <xf numFmtId="1" fontId="13" fillId="3" borderId="921" xfId="0" applyNumberFormat="1" applyFont="1" applyFill="1" applyBorder="1" applyAlignment="1">
      <alignment horizontal="center" vertical="center" wrapText="1"/>
    </xf>
    <xf numFmtId="1" fontId="13" fillId="3" borderId="991" xfId="0" applyNumberFormat="1" applyFont="1" applyFill="1" applyBorder="1" applyAlignment="1">
      <alignment horizontal="center" vertical="center" wrapText="1"/>
    </xf>
    <xf numFmtId="1" fontId="13" fillId="0" borderId="918" xfId="0" applyNumberFormat="1" applyFont="1" applyBorder="1" applyAlignment="1">
      <alignment horizontal="center" vertical="center" wrapText="1"/>
    </xf>
    <xf numFmtId="1" fontId="13" fillId="0" borderId="991" xfId="0" applyNumberFormat="1" applyFont="1" applyBorder="1" applyAlignment="1">
      <alignment horizontal="center" vertical="center" wrapText="1"/>
    </xf>
    <xf numFmtId="1" fontId="13" fillId="0" borderId="1062" xfId="0" applyNumberFormat="1" applyFont="1" applyBorder="1" applyAlignment="1">
      <alignment horizontal="center" vertical="center"/>
    </xf>
    <xf numFmtId="1" fontId="9" fillId="0" borderId="1046" xfId="0" applyNumberFormat="1" applyFont="1" applyBorder="1" applyAlignment="1" applyProtection="1">
      <alignment horizontal="center" vertical="center" wrapText="1"/>
      <protection hidden="1"/>
    </xf>
    <xf numFmtId="1" fontId="6" fillId="0" borderId="1035" xfId="0" applyNumberFormat="1" applyFont="1" applyBorder="1" applyAlignment="1">
      <alignment horizontal="left"/>
    </xf>
    <xf numFmtId="1" fontId="19" fillId="0" borderId="1041" xfId="0" applyNumberFormat="1" applyFont="1" applyBorder="1" applyAlignment="1">
      <alignment horizontal="center" vertical="center"/>
    </xf>
    <xf numFmtId="1" fontId="9" fillId="0" borderId="731" xfId="0" applyNumberFormat="1" applyFont="1" applyBorder="1" applyAlignment="1">
      <alignment horizontal="center"/>
    </xf>
    <xf numFmtId="1" fontId="9" fillId="0" borderId="732" xfId="0" applyNumberFormat="1" applyFont="1" applyBorder="1" applyAlignment="1">
      <alignment horizontal="center"/>
    </xf>
    <xf numFmtId="1" fontId="9" fillId="0" borderId="999" xfId="0" applyNumberFormat="1" applyFont="1" applyBorder="1" applyAlignment="1">
      <alignment horizontal="center" vertical="center"/>
    </xf>
    <xf numFmtId="1" fontId="9" fillId="0" borderId="1000" xfId="0" applyNumberFormat="1" applyFont="1" applyBorder="1" applyAlignment="1">
      <alignment horizontal="center" vertical="center"/>
    </xf>
    <xf numFmtId="1" fontId="9" fillId="0" borderId="999" xfId="0" applyNumberFormat="1" applyFont="1" applyBorder="1" applyAlignment="1">
      <alignment horizontal="center" vertical="center" wrapText="1"/>
    </xf>
    <xf numFmtId="1" fontId="9" fillId="0" borderId="1001" xfId="0" applyNumberFormat="1" applyFont="1" applyBorder="1" applyAlignment="1">
      <alignment horizontal="center" vertical="center" wrapText="1"/>
    </xf>
    <xf numFmtId="1" fontId="9" fillId="0" borderId="1000" xfId="0" applyNumberFormat="1" applyFont="1" applyBorder="1" applyAlignment="1">
      <alignment horizontal="center" vertical="center" wrapText="1"/>
    </xf>
    <xf numFmtId="1" fontId="9" fillId="0" borderId="1009" xfId="0" applyNumberFormat="1" applyFont="1" applyBorder="1" applyAlignment="1">
      <alignment horizontal="center" vertical="center"/>
    </xf>
    <xf numFmtId="1" fontId="9" fillId="0" borderId="1010" xfId="0" applyNumberFormat="1" applyFont="1" applyBorder="1" applyAlignment="1">
      <alignment horizontal="center" vertical="center"/>
    </xf>
    <xf numFmtId="1" fontId="9" fillId="0" borderId="1017" xfId="0" applyNumberFormat="1" applyFont="1" applyBorder="1" applyAlignment="1">
      <alignment horizontal="center" vertical="center" wrapText="1"/>
    </xf>
    <xf numFmtId="1" fontId="13" fillId="0" borderId="996" xfId="0" applyNumberFormat="1" applyFont="1" applyBorder="1" applyAlignment="1">
      <alignment vertical="center" wrapText="1"/>
    </xf>
    <xf numFmtId="1" fontId="13" fillId="0" borderId="977" xfId="0" applyNumberFormat="1" applyFont="1" applyBorder="1" applyAlignment="1">
      <alignment vertical="center" wrapText="1"/>
    </xf>
    <xf numFmtId="1" fontId="9" fillId="0" borderId="993" xfId="0" applyNumberFormat="1" applyFont="1" applyBorder="1" applyAlignment="1">
      <alignment horizontal="center" vertical="center" wrapText="1"/>
    </xf>
    <xf numFmtId="1" fontId="13" fillId="0" borderId="993" xfId="0" applyNumberFormat="1" applyFont="1" applyBorder="1" applyAlignment="1">
      <alignment horizontal="center" vertical="center" wrapText="1"/>
    </xf>
    <xf numFmtId="1" fontId="9" fillId="0" borderId="996" xfId="0" applyNumberFormat="1" applyFont="1" applyBorder="1" applyAlignment="1">
      <alignment vertical="center" wrapText="1"/>
    </xf>
    <xf numFmtId="1" fontId="9" fillId="0" borderId="977" xfId="0" applyNumberFormat="1" applyFont="1" applyBorder="1" applyAlignment="1">
      <alignment vertical="center" wrapText="1"/>
    </xf>
    <xf numFmtId="1" fontId="13" fillId="0" borderId="982" xfId="0" applyNumberFormat="1" applyFont="1" applyBorder="1" applyAlignment="1">
      <alignment horizontal="center" vertical="center" wrapText="1"/>
    </xf>
    <xf numFmtId="1" fontId="13" fillId="0" borderId="990" xfId="0" applyNumberFormat="1" applyFont="1" applyBorder="1" applyAlignment="1">
      <alignment horizontal="center" vertical="center" wrapText="1"/>
    </xf>
    <xf numFmtId="1" fontId="13" fillId="0" borderId="979" xfId="0" applyNumberFormat="1" applyFont="1" applyBorder="1" applyAlignment="1">
      <alignment horizontal="center" vertical="center" wrapText="1"/>
    </xf>
    <xf numFmtId="1" fontId="13" fillId="0" borderId="994" xfId="0" applyNumberFormat="1" applyFont="1" applyBorder="1" applyAlignment="1">
      <alignment horizontal="center" vertical="center" wrapText="1"/>
    </xf>
    <xf numFmtId="1" fontId="9" fillId="0" borderId="981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982" xfId="0" applyNumberFormat="1" applyFont="1" applyFill="1" applyBorder="1" applyAlignment="1" applyProtection="1">
      <alignment horizontal="left" vertical="center" wrapText="1"/>
      <protection hidden="1"/>
    </xf>
    <xf numFmtId="1" fontId="9" fillId="0" borderId="980" xfId="0" applyNumberFormat="1" applyFont="1" applyFill="1" applyBorder="1" applyAlignment="1" applyProtection="1">
      <alignment horizontal="left" vertical="center" wrapText="1"/>
      <protection hidden="1"/>
    </xf>
    <xf numFmtId="1" fontId="9" fillId="0" borderId="962" xfId="0" applyNumberFormat="1" applyFont="1" applyBorder="1" applyAlignment="1">
      <alignment horizontal="center" vertical="center"/>
    </xf>
    <xf numFmtId="1" fontId="9" fillId="0" borderId="963" xfId="0" applyNumberFormat="1" applyFont="1" applyBorder="1" applyAlignment="1">
      <alignment horizontal="center" vertical="center"/>
    </xf>
    <xf numFmtId="1" fontId="9" fillId="0" borderId="964" xfId="0" applyNumberFormat="1" applyFont="1" applyBorder="1" applyAlignment="1">
      <alignment horizontal="center" vertical="center"/>
    </xf>
    <xf numFmtId="1" fontId="9" fillId="0" borderId="950" xfId="0" applyNumberFormat="1" applyFont="1" applyBorder="1" applyAlignment="1">
      <alignment horizontal="center" vertical="center"/>
    </xf>
    <xf numFmtId="1" fontId="9" fillId="0" borderId="955" xfId="0" applyNumberFormat="1" applyFont="1" applyBorder="1" applyAlignment="1">
      <alignment horizontal="left"/>
    </xf>
    <xf numFmtId="1" fontId="9" fillId="0" borderId="956" xfId="0" applyNumberFormat="1" applyFont="1" applyBorder="1" applyAlignment="1">
      <alignment horizontal="left"/>
    </xf>
    <xf numFmtId="1" fontId="9" fillId="0" borderId="975" xfId="0" applyNumberFormat="1" applyFont="1" applyBorder="1" applyAlignment="1">
      <alignment horizontal="center" vertical="center" wrapText="1"/>
    </xf>
    <xf numFmtId="1" fontId="9" fillId="0" borderId="976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979" xfId="0" applyNumberFormat="1" applyFont="1" applyBorder="1" applyAlignment="1">
      <alignment horizontal="left" vertical="center"/>
    </xf>
    <xf numFmtId="1" fontId="9" fillId="0" borderId="980" xfId="0" applyNumberFormat="1" applyFont="1" applyBorder="1" applyAlignment="1">
      <alignment horizontal="left" vertical="center"/>
    </xf>
    <xf numFmtId="1" fontId="9" fillId="0" borderId="979" xfId="0" applyNumberFormat="1" applyFont="1" applyBorder="1" applyAlignment="1">
      <alignment horizontal="center" vertical="center"/>
    </xf>
    <xf numFmtId="1" fontId="9" fillId="0" borderId="980" xfId="0" applyNumberFormat="1" applyFont="1" applyBorder="1" applyAlignment="1">
      <alignment horizontal="center" vertical="center"/>
    </xf>
    <xf numFmtId="1" fontId="9" fillId="0" borderId="987" xfId="0" applyNumberFormat="1" applyFont="1" applyBorder="1" applyAlignment="1">
      <alignment horizontal="center" vertical="center" wrapText="1"/>
    </xf>
    <xf numFmtId="1" fontId="9" fillId="0" borderId="988" xfId="0" applyNumberFormat="1" applyFont="1" applyBorder="1" applyAlignment="1">
      <alignment horizontal="center" vertical="center" wrapText="1"/>
    </xf>
    <xf numFmtId="1" fontId="9" fillId="0" borderId="989" xfId="0" applyNumberFormat="1" applyFont="1" applyBorder="1" applyAlignment="1">
      <alignment horizontal="center" vertical="center" wrapText="1"/>
    </xf>
    <xf numFmtId="1" fontId="9" fillId="5" borderId="979" xfId="0" applyNumberFormat="1" applyFont="1" applyFill="1" applyBorder="1" applyAlignment="1">
      <alignment horizontal="center" vertical="center" wrapText="1"/>
    </xf>
    <xf numFmtId="1" fontId="9" fillId="5" borderId="982" xfId="0" applyNumberFormat="1" applyFont="1" applyFill="1" applyBorder="1" applyAlignment="1">
      <alignment horizontal="center" vertical="center" wrapText="1"/>
    </xf>
    <xf numFmtId="1" fontId="9" fillId="5" borderId="990" xfId="0" applyNumberFormat="1" applyFont="1" applyFill="1" applyBorder="1" applyAlignment="1">
      <alignment horizontal="center" vertical="center" wrapText="1"/>
    </xf>
    <xf numFmtId="1" fontId="9" fillId="0" borderId="959" xfId="0" applyNumberFormat="1" applyFont="1" applyBorder="1" applyAlignment="1">
      <alignment horizontal="center" vertical="center"/>
    </xf>
    <xf numFmtId="1" fontId="9" fillId="0" borderId="960" xfId="0" applyNumberFormat="1" applyFont="1" applyBorder="1" applyAlignment="1">
      <alignment horizontal="center" vertical="center"/>
    </xf>
    <xf numFmtId="1" fontId="9" fillId="0" borderId="961" xfId="0" applyNumberFormat="1" applyFont="1" applyBorder="1" applyAlignment="1">
      <alignment horizontal="center" vertical="center" wrapText="1"/>
    </xf>
    <xf numFmtId="1" fontId="9" fillId="0" borderId="955" xfId="0" applyNumberFormat="1" applyFont="1" applyBorder="1" applyAlignment="1">
      <alignment wrapText="1"/>
    </xf>
    <xf numFmtId="1" fontId="9" fillId="0" borderId="956" xfId="0" applyNumberFormat="1" applyFont="1" applyBorder="1" applyAlignment="1">
      <alignment wrapText="1"/>
    </xf>
    <xf numFmtId="1" fontId="9" fillId="0" borderId="918" xfId="0" applyNumberFormat="1" applyFont="1" applyBorder="1" applyAlignment="1">
      <alignment horizontal="center" wrapText="1"/>
    </xf>
    <xf numFmtId="1" fontId="9" fillId="0" borderId="919" xfId="0" applyNumberFormat="1" applyFont="1" applyBorder="1" applyAlignment="1">
      <alignment horizontal="center" wrapText="1"/>
    </xf>
    <xf numFmtId="1" fontId="6" fillId="0" borderId="736" xfId="0" applyNumberFormat="1" applyFont="1" applyBorder="1" applyAlignment="1">
      <alignment horizontal="left"/>
    </xf>
    <xf numFmtId="1" fontId="9" fillId="0" borderId="736" xfId="0" applyNumberFormat="1" applyFont="1" applyBorder="1" applyAlignment="1">
      <alignment horizontal="left"/>
    </xf>
    <xf numFmtId="1" fontId="9" fillId="0" borderId="918" xfId="0" applyNumberFormat="1" applyFont="1" applyBorder="1" applyAlignment="1">
      <alignment horizontal="left" wrapText="1"/>
    </xf>
    <xf numFmtId="1" fontId="9" fillId="0" borderId="919" xfId="0" applyNumberFormat="1" applyFont="1" applyBorder="1" applyAlignment="1">
      <alignment horizontal="left" wrapText="1"/>
    </xf>
    <xf numFmtId="1" fontId="9" fillId="0" borderId="944" xfId="0" applyNumberFormat="1" applyFont="1" applyBorder="1" applyAlignment="1">
      <alignment horizontal="center" vertical="center"/>
    </xf>
    <xf numFmtId="1" fontId="9" fillId="0" borderId="918" xfId="0" applyNumberFormat="1" applyFont="1" applyBorder="1" applyAlignment="1">
      <alignment horizontal="center" vertical="center"/>
    </xf>
    <xf numFmtId="1" fontId="9" fillId="0" borderId="921" xfId="0" applyNumberFormat="1" applyFont="1" applyBorder="1" applyAlignment="1">
      <alignment horizontal="center" vertical="center"/>
    </xf>
    <xf numFmtId="1" fontId="9" fillId="0" borderId="920" xfId="0" applyNumberFormat="1" applyFont="1" applyBorder="1" applyAlignment="1">
      <alignment horizontal="center" vertical="center"/>
    </xf>
    <xf numFmtId="1" fontId="9" fillId="0" borderId="944" xfId="0" applyNumberFormat="1" applyFont="1" applyBorder="1" applyAlignment="1">
      <alignment horizontal="center" vertical="center" wrapText="1"/>
    </xf>
    <xf numFmtId="1" fontId="9" fillId="0" borderId="951" xfId="0" applyNumberFormat="1" applyFont="1" applyBorder="1" applyAlignment="1">
      <alignment horizontal="center" vertical="center" wrapText="1"/>
    </xf>
    <xf numFmtId="1" fontId="9" fillId="0" borderId="952" xfId="0" applyNumberFormat="1" applyFont="1" applyBorder="1" applyAlignment="1">
      <alignment horizontal="center" vertical="center" wrapText="1"/>
    </xf>
    <xf numFmtId="1" fontId="9" fillId="0" borderId="953" xfId="0" applyNumberFormat="1" applyFont="1" applyBorder="1" applyAlignment="1">
      <alignment horizontal="center" vertical="center" wrapText="1"/>
    </xf>
    <xf numFmtId="1" fontId="9" fillId="0" borderId="1198" xfId="0" applyNumberFormat="1" applyFont="1" applyBorder="1" applyAlignment="1">
      <alignment horizontal="center" vertical="center" wrapText="1"/>
    </xf>
    <xf numFmtId="1" fontId="9" fillId="0" borderId="1199" xfId="0" applyNumberFormat="1" applyFont="1" applyBorder="1" applyAlignment="1">
      <alignment horizontal="center" vertical="center" wrapText="1"/>
    </xf>
    <xf numFmtId="1" fontId="9" fillId="0" borderId="1200" xfId="0" applyNumberFormat="1" applyFont="1" applyBorder="1" applyAlignment="1">
      <alignment horizontal="center" vertical="center"/>
    </xf>
    <xf numFmtId="1" fontId="9" fillId="0" borderId="1178" xfId="0" applyNumberFormat="1" applyFont="1" applyBorder="1" applyAlignment="1">
      <alignment horizontal="center" vertical="center"/>
    </xf>
    <xf numFmtId="1" fontId="9" fillId="0" borderId="1179" xfId="0" applyNumberFormat="1" applyFont="1" applyBorder="1" applyAlignment="1">
      <alignment horizontal="center" vertical="center"/>
    </xf>
    <xf numFmtId="1" fontId="9" fillId="0" borderId="1201" xfId="0" applyNumberFormat="1" applyFont="1" applyBorder="1" applyAlignment="1">
      <alignment horizontal="center" vertical="center"/>
    </xf>
    <xf numFmtId="1" fontId="9" fillId="0" borderId="460" xfId="0" applyNumberFormat="1" applyFont="1" applyBorder="1" applyAlignment="1" applyProtection="1">
      <alignment horizontal="center" vertical="center" wrapText="1"/>
      <protection hidden="1"/>
    </xf>
    <xf numFmtId="1" fontId="9" fillId="0" borderId="1124" xfId="0" applyNumberFormat="1" applyFont="1" applyBorder="1" applyAlignment="1">
      <alignment horizontal="center" vertical="center" wrapText="1"/>
    </xf>
    <xf numFmtId="1" fontId="9" fillId="0" borderId="1125" xfId="0" applyNumberFormat="1" applyFont="1" applyBorder="1" applyAlignment="1">
      <alignment horizontal="center" vertical="center" wrapText="1"/>
    </xf>
    <xf numFmtId="1" fontId="9" fillId="0" borderId="1140" xfId="0" applyNumberFormat="1" applyFont="1" applyBorder="1" applyAlignment="1">
      <alignment horizontal="center" vertical="center"/>
    </xf>
    <xf numFmtId="1" fontId="9" fillId="0" borderId="1149" xfId="0" applyNumberFormat="1" applyFont="1" applyBorder="1" applyAlignment="1">
      <alignment horizontal="center" vertical="center"/>
    </xf>
    <xf numFmtId="1" fontId="9" fillId="0" borderId="1116" xfId="0" applyNumberFormat="1" applyFont="1" applyBorder="1" applyAlignment="1">
      <alignment horizontal="center" vertical="center"/>
    </xf>
    <xf numFmtId="1" fontId="9" fillId="0" borderId="1151" xfId="0" applyNumberFormat="1" applyFont="1" applyBorder="1" applyAlignment="1">
      <alignment horizontal="center" vertical="center"/>
    </xf>
    <xf numFmtId="1" fontId="9" fillId="0" borderId="1116" xfId="0" applyNumberFormat="1" applyFont="1" applyBorder="1" applyAlignment="1">
      <alignment horizontal="center" vertical="center" wrapText="1"/>
    </xf>
    <xf numFmtId="1" fontId="9" fillId="0" borderId="1153" xfId="0" applyNumberFormat="1" applyFont="1" applyBorder="1" applyAlignment="1">
      <alignment horizontal="center" vertical="center" wrapText="1"/>
    </xf>
    <xf numFmtId="1" fontId="13" fillId="5" borderId="1124" xfId="0" applyNumberFormat="1" applyFont="1" applyFill="1" applyBorder="1" applyAlignment="1">
      <alignment horizontal="center" vertical="center" wrapText="1"/>
    </xf>
    <xf numFmtId="1" fontId="13" fillId="5" borderId="1125" xfId="0" applyNumberFormat="1" applyFont="1" applyFill="1" applyBorder="1" applyAlignment="1">
      <alignment horizontal="center" vertical="center" wrapText="1"/>
    </xf>
    <xf numFmtId="1" fontId="9" fillId="0" borderId="1153" xfId="0" applyNumberFormat="1" applyFont="1" applyBorder="1" applyAlignment="1">
      <alignment horizontal="center" vertical="center"/>
    </xf>
    <xf numFmtId="1" fontId="9" fillId="0" borderId="1149" xfId="0" applyNumberFormat="1" applyFont="1" applyBorder="1" applyAlignment="1">
      <alignment horizontal="center" vertical="center" wrapText="1"/>
    </xf>
    <xf numFmtId="1" fontId="9" fillId="0" borderId="1074" xfId="0" applyNumberFormat="1" applyFont="1" applyBorder="1" applyAlignment="1">
      <alignment horizontal="center" vertical="center" wrapText="1"/>
    </xf>
    <xf numFmtId="1" fontId="9" fillId="0" borderId="1075" xfId="0" applyNumberFormat="1" applyFont="1" applyBorder="1" applyAlignment="1">
      <alignment horizontal="left" vertical="center" wrapText="1"/>
    </xf>
    <xf numFmtId="1" fontId="9" fillId="0" borderId="1134" xfId="0" applyNumberFormat="1" applyFont="1" applyBorder="1" applyAlignment="1">
      <alignment horizontal="left" vertical="center" wrapText="1"/>
    </xf>
    <xf numFmtId="1" fontId="9" fillId="0" borderId="1159" xfId="0" applyNumberFormat="1" applyFont="1" applyBorder="1" applyAlignment="1">
      <alignment horizontal="center" vertical="center" wrapText="1"/>
    </xf>
    <xf numFmtId="1" fontId="9" fillId="0" borderId="1154" xfId="0" applyNumberFormat="1" applyFont="1" applyBorder="1" applyAlignment="1">
      <alignment horizontal="center" vertical="center" wrapText="1"/>
    </xf>
    <xf numFmtId="1" fontId="9" fillId="0" borderId="1158" xfId="0" applyNumberFormat="1" applyFont="1" applyBorder="1" applyAlignment="1">
      <alignment horizontal="center" vertical="center" wrapText="1"/>
    </xf>
    <xf numFmtId="1" fontId="6" fillId="0" borderId="1149" xfId="0" applyNumberFormat="1" applyFont="1" applyBorder="1" applyAlignment="1">
      <alignment horizontal="left" vertical="center" wrapText="1"/>
    </xf>
    <xf numFmtId="1" fontId="6" fillId="0" borderId="1153" xfId="0" applyNumberFormat="1" applyFont="1" applyBorder="1" applyAlignment="1">
      <alignment horizontal="left" vertical="center" wrapText="1"/>
    </xf>
    <xf numFmtId="1" fontId="19" fillId="0" borderId="1154" xfId="0" applyNumberFormat="1" applyFont="1" applyBorder="1" applyAlignment="1">
      <alignment horizontal="center" vertical="center"/>
    </xf>
    <xf numFmtId="1" fontId="6" fillId="0" borderId="1140" xfId="0" applyNumberFormat="1" applyFont="1" applyBorder="1" applyAlignment="1">
      <alignment horizontal="left"/>
    </xf>
    <xf numFmtId="1" fontId="9" fillId="0" borderId="1155" xfId="0" applyNumberFormat="1" applyFont="1" applyBorder="1" applyAlignment="1">
      <alignment horizontal="left" vertical="center"/>
    </xf>
    <xf numFmtId="1" fontId="9" fillId="0" borderId="1079" xfId="0" applyNumberFormat="1" applyFont="1" applyBorder="1" applyAlignment="1">
      <alignment horizontal="center" vertical="center" wrapText="1"/>
    </xf>
    <xf numFmtId="1" fontId="9" fillId="0" borderId="1081" xfId="0" applyNumberFormat="1" applyFont="1" applyBorder="1" applyAlignment="1">
      <alignment horizontal="center" vertical="center" wrapText="1"/>
    </xf>
    <xf numFmtId="1" fontId="9" fillId="0" borderId="1087" xfId="0" applyNumberFormat="1" applyFont="1" applyBorder="1" applyAlignment="1">
      <alignment horizontal="center" vertical="center" wrapText="1"/>
    </xf>
    <xf numFmtId="1" fontId="9" fillId="0" borderId="1088" xfId="0" applyNumberFormat="1" applyFont="1" applyBorder="1" applyAlignment="1">
      <alignment horizontal="center" vertical="center" wrapText="1"/>
    </xf>
    <xf numFmtId="1" fontId="9" fillId="0" borderId="1078" xfId="0" applyNumberFormat="1" applyFont="1" applyBorder="1" applyAlignment="1">
      <alignment horizontal="center" vertical="center" wrapText="1"/>
    </xf>
    <xf numFmtId="1" fontId="9" fillId="0" borderId="1149" xfId="0" applyNumberFormat="1" applyFont="1" applyBorder="1" applyAlignment="1">
      <alignment horizontal="left" vertical="center"/>
    </xf>
    <xf numFmtId="1" fontId="9" fillId="0" borderId="1144" xfId="0" applyNumberFormat="1" applyFont="1" applyBorder="1" applyAlignment="1">
      <alignment horizontal="left" vertical="center"/>
    </xf>
    <xf numFmtId="1" fontId="9" fillId="0" borderId="1137" xfId="0" applyNumberFormat="1" applyFont="1" applyBorder="1" applyAlignment="1">
      <alignment horizontal="center" vertical="center" wrapText="1"/>
    </xf>
    <xf numFmtId="1" fontId="9" fillId="0" borderId="1138" xfId="0" applyNumberFormat="1" applyFont="1" applyBorder="1" applyAlignment="1">
      <alignment horizontal="center" vertical="center" wrapText="1"/>
    </xf>
    <xf numFmtId="1" fontId="9" fillId="0" borderId="1143" xfId="0" applyNumberFormat="1" applyFont="1" applyBorder="1" applyAlignment="1">
      <alignment horizontal="center" vertical="center" wrapText="1"/>
    </xf>
    <xf numFmtId="1" fontId="9" fillId="0" borderId="1151" xfId="0" applyNumberFormat="1" applyFont="1" applyBorder="1" applyAlignment="1">
      <alignment horizontal="center" vertical="center" wrapText="1"/>
    </xf>
    <xf numFmtId="1" fontId="9" fillId="0" borderId="1075" xfId="0" applyNumberFormat="1" applyFont="1" applyBorder="1" applyAlignment="1">
      <alignment horizontal="left" wrapText="1"/>
    </xf>
    <xf numFmtId="1" fontId="9" fillId="0" borderId="1134" xfId="0" applyNumberFormat="1" applyFont="1" applyBorder="1" applyAlignment="1">
      <alignment horizontal="left" wrapText="1"/>
    </xf>
    <xf numFmtId="1" fontId="9" fillId="0" borderId="1087" xfId="0" applyNumberFormat="1" applyFont="1" applyBorder="1" applyAlignment="1">
      <alignment horizontal="center" vertical="center"/>
    </xf>
    <xf numFmtId="1" fontId="9" fillId="0" borderId="1088" xfId="0" applyNumberFormat="1" applyFont="1" applyBorder="1" applyAlignment="1">
      <alignment horizontal="center" vertical="center"/>
    </xf>
    <xf numFmtId="1" fontId="9" fillId="0" borderId="1080" xfId="0" applyNumberFormat="1" applyFont="1" applyBorder="1" applyAlignment="1">
      <alignment horizontal="center" vertical="center" wrapText="1"/>
    </xf>
    <xf numFmtId="1" fontId="9" fillId="0" borderId="1079" xfId="0" applyNumberFormat="1" applyFont="1" applyBorder="1" applyAlignment="1">
      <alignment horizontal="center" vertical="center"/>
    </xf>
    <xf numFmtId="1" fontId="9" fillId="0" borderId="1081" xfId="0" applyNumberFormat="1" applyFont="1" applyBorder="1" applyAlignment="1">
      <alignment horizontal="center" vertical="center"/>
    </xf>
    <xf numFmtId="1" fontId="13" fillId="0" borderId="1101" xfId="0" applyNumberFormat="1" applyFont="1" applyBorder="1" applyAlignment="1">
      <alignment horizontal="center" vertical="center" wrapText="1"/>
    </xf>
    <xf numFmtId="1" fontId="13" fillId="0" borderId="1112" xfId="0" applyNumberFormat="1" applyFont="1" applyBorder="1" applyAlignment="1">
      <alignment horizontal="center" vertical="center" wrapText="1"/>
    </xf>
    <xf numFmtId="1" fontId="13" fillId="0" borderId="1117" xfId="0" applyNumberFormat="1" applyFont="1" applyBorder="1" applyAlignment="1">
      <alignment horizontal="center" vertical="center" wrapText="1"/>
    </xf>
    <xf numFmtId="1" fontId="13" fillId="0" borderId="1115" xfId="0" applyNumberFormat="1" applyFont="1" applyBorder="1" applyAlignment="1">
      <alignment horizontal="center" vertical="center" wrapText="1"/>
    </xf>
    <xf numFmtId="1" fontId="9" fillId="0" borderId="1114" xfId="0" applyNumberFormat="1" applyFont="1" applyBorder="1" applyAlignment="1">
      <alignment horizontal="center" vertical="center" wrapText="1"/>
    </xf>
    <xf numFmtId="1" fontId="13" fillId="0" borderId="1121" xfId="0" applyNumberFormat="1" applyFont="1" applyBorder="1" applyAlignment="1">
      <alignment vertical="center" wrapText="1"/>
    </xf>
    <xf numFmtId="1" fontId="13" fillId="0" borderId="1099" xfId="0" applyNumberFormat="1" applyFont="1" applyBorder="1" applyAlignment="1">
      <alignment vertical="center" wrapText="1"/>
    </xf>
    <xf numFmtId="1" fontId="9" fillId="0" borderId="1103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1104" xfId="0" applyNumberFormat="1" applyFont="1" applyFill="1" applyBorder="1" applyAlignment="1" applyProtection="1">
      <alignment horizontal="left" vertical="center" wrapText="1"/>
      <protection hidden="1"/>
    </xf>
    <xf numFmtId="1" fontId="9" fillId="0" borderId="1102" xfId="0" applyNumberFormat="1" applyFont="1" applyFill="1" applyBorder="1" applyAlignment="1" applyProtection="1">
      <alignment horizontal="left" vertical="center" wrapText="1"/>
      <protection hidden="1"/>
    </xf>
    <xf numFmtId="1" fontId="9" fillId="0" borderId="1113" xfId="0" applyNumberFormat="1" applyFont="1" applyBorder="1" applyAlignment="1">
      <alignment horizontal="center" vertical="center" wrapText="1"/>
    </xf>
    <xf numFmtId="1" fontId="9" fillId="0" borderId="1115" xfId="0" applyNumberFormat="1" applyFont="1" applyBorder="1" applyAlignment="1">
      <alignment horizontal="center" vertical="center" wrapText="1"/>
    </xf>
    <xf numFmtId="1" fontId="13" fillId="0" borderId="1116" xfId="0" applyNumberFormat="1" applyFont="1" applyBorder="1" applyAlignment="1">
      <alignment horizontal="center" vertical="center" wrapText="1"/>
    </xf>
    <xf numFmtId="1" fontId="9" fillId="0" borderId="1121" xfId="0" applyNumberFormat="1" applyFont="1" applyBorder="1" applyAlignment="1">
      <alignment vertical="center" wrapText="1"/>
    </xf>
    <xf numFmtId="1" fontId="9" fillId="0" borderId="1099" xfId="0" applyNumberFormat="1" applyFont="1" applyBorder="1" applyAlignment="1">
      <alignment vertical="center" wrapText="1"/>
    </xf>
    <xf numFmtId="1" fontId="9" fillId="0" borderId="1101" xfId="0" applyNumberFormat="1" applyFont="1" applyBorder="1" applyAlignment="1">
      <alignment horizontal="center" vertical="center"/>
    </xf>
    <xf numFmtId="1" fontId="9" fillId="0" borderId="1102" xfId="0" applyNumberFormat="1" applyFont="1" applyBorder="1" applyAlignment="1">
      <alignment horizontal="center" vertical="center"/>
    </xf>
    <xf numFmtId="1" fontId="9" fillId="0" borderId="1101" xfId="0" applyNumberFormat="1" applyFont="1" applyBorder="1" applyAlignment="1">
      <alignment horizontal="left" vertical="center"/>
    </xf>
    <xf numFmtId="1" fontId="9" fillId="0" borderId="1102" xfId="0" applyNumberFormat="1" applyFont="1" applyBorder="1" applyAlignment="1">
      <alignment horizontal="left" vertical="center"/>
    </xf>
    <xf numFmtId="1" fontId="9" fillId="0" borderId="1109" xfId="0" applyNumberFormat="1" applyFont="1" applyBorder="1" applyAlignment="1">
      <alignment horizontal="center" vertical="center" wrapText="1"/>
    </xf>
    <xf numFmtId="1" fontId="9" fillId="0" borderId="1110" xfId="0" applyNumberFormat="1" applyFont="1" applyBorder="1" applyAlignment="1">
      <alignment horizontal="center" vertical="center" wrapText="1"/>
    </xf>
    <xf numFmtId="1" fontId="9" fillId="0" borderId="1111" xfId="0" applyNumberFormat="1" applyFont="1" applyBorder="1" applyAlignment="1">
      <alignment horizontal="center" vertical="center" wrapText="1"/>
    </xf>
    <xf numFmtId="1" fontId="9" fillId="5" borderId="1101" xfId="0" applyNumberFormat="1" applyFont="1" applyFill="1" applyBorder="1" applyAlignment="1">
      <alignment horizontal="center" vertical="center" wrapText="1"/>
    </xf>
    <xf numFmtId="1" fontId="9" fillId="5" borderId="1104" xfId="0" applyNumberFormat="1" applyFont="1" applyFill="1" applyBorder="1" applyAlignment="1">
      <alignment horizontal="center" vertical="center" wrapText="1"/>
    </xf>
    <xf numFmtId="1" fontId="9" fillId="5" borderId="1112" xfId="0" applyNumberFormat="1" applyFont="1" applyFill="1" applyBorder="1" applyAlignment="1">
      <alignment horizontal="center" vertical="center" wrapText="1"/>
    </xf>
    <xf numFmtId="1" fontId="13" fillId="0" borderId="1104" xfId="0" applyNumberFormat="1" applyFont="1" applyBorder="1" applyAlignment="1">
      <alignment horizontal="center" vertical="center" wrapText="1"/>
    </xf>
    <xf numFmtId="1" fontId="9" fillId="0" borderId="1080" xfId="0" applyNumberFormat="1" applyFont="1" applyBorder="1" applyAlignment="1">
      <alignment horizontal="center" vertical="center"/>
    </xf>
    <xf numFmtId="1" fontId="9" fillId="0" borderId="1089" xfId="0" applyNumberFormat="1" applyFont="1" applyBorder="1" applyAlignment="1">
      <alignment horizontal="center" vertical="center"/>
    </xf>
    <xf numFmtId="1" fontId="9" fillId="0" borderId="1075" xfId="0" applyNumberFormat="1" applyFont="1" applyBorder="1" applyAlignment="1">
      <alignment horizontal="left"/>
    </xf>
    <xf numFmtId="1" fontId="9" fillId="0" borderId="1084" xfId="0" applyNumberFormat="1" applyFont="1" applyBorder="1" applyAlignment="1">
      <alignment horizontal="left"/>
    </xf>
    <xf numFmtId="1" fontId="9" fillId="0" borderId="1097" xfId="0" applyNumberFormat="1" applyFont="1" applyBorder="1" applyAlignment="1">
      <alignment horizontal="center" vertical="center" wrapText="1"/>
    </xf>
    <xf numFmtId="1" fontId="9" fillId="0" borderId="1093" xfId="0" applyNumberFormat="1" applyFont="1" applyBorder="1" applyAlignment="1">
      <alignment horizontal="center" vertical="center" wrapText="1"/>
    </xf>
    <xf numFmtId="1" fontId="9" fillId="0" borderId="1098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1075" xfId="0" applyNumberFormat="1" applyFont="1" applyBorder="1" applyAlignment="1">
      <alignment wrapText="1"/>
    </xf>
    <xf numFmtId="1" fontId="9" fillId="0" borderId="1084" xfId="0" applyNumberFormat="1" applyFont="1" applyBorder="1" applyAlignment="1">
      <alignment wrapText="1"/>
    </xf>
    <xf numFmtId="1" fontId="9" fillId="0" borderId="1079" xfId="0" applyNumberFormat="1" applyFont="1" applyBorder="1" applyAlignment="1">
      <alignment horizontal="center" wrapText="1"/>
    </xf>
    <xf numFmtId="1" fontId="9" fillId="0" borderId="1081" xfId="0" applyNumberFormat="1" applyFont="1" applyBorder="1" applyAlignment="1">
      <alignment horizontal="center" wrapText="1"/>
    </xf>
    <xf numFmtId="1" fontId="6" fillId="0" borderId="1074" xfId="0" applyNumberFormat="1" applyFont="1" applyBorder="1" applyAlignment="1">
      <alignment horizontal="left"/>
    </xf>
    <xf numFmtId="1" fontId="9" fillId="0" borderId="1074" xfId="0" applyNumberFormat="1" applyFont="1" applyBorder="1" applyAlignment="1">
      <alignment horizontal="left"/>
    </xf>
    <xf numFmtId="1" fontId="9" fillId="0" borderId="1079" xfId="0" applyNumberFormat="1" applyFont="1" applyBorder="1" applyAlignment="1">
      <alignment horizontal="left" wrapText="1"/>
    </xf>
    <xf numFmtId="1" fontId="9" fillId="0" borderId="1081" xfId="0" applyNumberFormat="1" applyFont="1" applyBorder="1" applyAlignment="1">
      <alignment horizontal="left" wrapText="1"/>
    </xf>
    <xf numFmtId="1" fontId="9" fillId="0" borderId="1090" xfId="0" applyNumberFormat="1" applyFont="1" applyBorder="1" applyAlignment="1">
      <alignment horizontal="center" vertical="center"/>
    </xf>
    <xf numFmtId="1" fontId="13" fillId="0" borderId="1124" xfId="0" applyNumberFormat="1" applyFont="1" applyBorder="1" applyAlignment="1">
      <alignment horizontal="center" vertical="center" wrapText="1"/>
    </xf>
    <xf numFmtId="1" fontId="13" fillId="0" borderId="1125" xfId="0" applyNumberFormat="1" applyFont="1" applyBorder="1" applyAlignment="1">
      <alignment horizontal="center" vertical="center" wrapText="1"/>
    </xf>
    <xf numFmtId="1" fontId="13" fillId="0" borderId="1126" xfId="0" applyNumberFormat="1" applyFont="1" applyBorder="1" applyAlignment="1">
      <alignment horizontal="center" vertical="center" wrapText="1"/>
    </xf>
    <xf numFmtId="1" fontId="13" fillId="5" borderId="1113" xfId="0" applyNumberFormat="1" applyFont="1" applyFill="1" applyBorder="1" applyAlignment="1">
      <alignment horizontal="center" vertical="center" wrapText="1"/>
    </xf>
    <xf numFmtId="1" fontId="13" fillId="5" borderId="1116" xfId="0" applyNumberFormat="1" applyFont="1" applyFill="1" applyBorder="1" applyAlignment="1">
      <alignment horizontal="center" vertical="center" wrapText="1"/>
    </xf>
    <xf numFmtId="1" fontId="13" fillId="5" borderId="1115" xfId="0" applyNumberFormat="1" applyFont="1" applyFill="1" applyBorder="1" applyAlignment="1">
      <alignment horizontal="center" vertical="center" wrapText="1"/>
    </xf>
    <xf numFmtId="1" fontId="13" fillId="3" borderId="1117" xfId="0" applyNumberFormat="1" applyFont="1" applyFill="1" applyBorder="1" applyAlignment="1">
      <alignment horizontal="center" vertical="center" wrapText="1"/>
    </xf>
    <xf numFmtId="1" fontId="13" fillId="3" borderId="1116" xfId="0" applyNumberFormat="1" applyFont="1" applyFill="1" applyBorder="1" applyAlignment="1">
      <alignment horizontal="center" vertical="center" wrapText="1"/>
    </xf>
    <xf numFmtId="1" fontId="13" fillId="3" borderId="1114" xfId="0" applyNumberFormat="1" applyFont="1" applyFill="1" applyBorder="1" applyAlignment="1">
      <alignment horizontal="center" vertical="center" wrapText="1"/>
    </xf>
    <xf numFmtId="1" fontId="13" fillId="0" borderId="1113" xfId="0" applyNumberFormat="1" applyFont="1" applyBorder="1" applyAlignment="1">
      <alignment horizontal="center" vertical="center" wrapText="1"/>
    </xf>
    <xf numFmtId="1" fontId="13" fillId="0" borderId="1114" xfId="0" applyNumberFormat="1" applyFont="1" applyBorder="1" applyAlignment="1">
      <alignment horizontal="center" vertical="center" wrapText="1"/>
    </xf>
    <xf numFmtId="1" fontId="9" fillId="0" borderId="1079" xfId="0" applyNumberFormat="1" applyFont="1" applyBorder="1" applyAlignment="1">
      <alignment horizontal="left" vertical="center"/>
    </xf>
    <xf numFmtId="1" fontId="9" fillId="0" borderId="1081" xfId="0" applyNumberFormat="1" applyFont="1" applyBorder="1" applyAlignment="1">
      <alignment horizontal="left" vertical="center"/>
    </xf>
    <xf numFmtId="1" fontId="9" fillId="0" borderId="1133" xfId="0" applyNumberFormat="1" applyFont="1" applyBorder="1" applyAlignment="1">
      <alignment horizontal="center" vertical="center" wrapText="1"/>
    </xf>
    <xf numFmtId="1" fontId="9" fillId="0" borderId="1139" xfId="0" applyNumberFormat="1" applyFont="1" applyBorder="1" applyAlignment="1">
      <alignment horizontal="center" vertical="center" wrapText="1"/>
    </xf>
    <xf numFmtId="1" fontId="9" fillId="0" borderId="1140" xfId="0" applyNumberFormat="1" applyFont="1" applyBorder="1" applyAlignment="1">
      <alignment horizontal="center" vertical="center" wrapText="1"/>
    </xf>
    <xf numFmtId="1" fontId="9" fillId="0" borderId="1141" xfId="0" applyNumberFormat="1" applyFont="1" applyBorder="1" applyAlignment="1">
      <alignment horizontal="center" vertical="center" wrapText="1"/>
    </xf>
    <xf numFmtId="1" fontId="9" fillId="0" borderId="1142" xfId="0" applyNumberFormat="1" applyFont="1" applyBorder="1" applyAlignment="1">
      <alignment horizontal="center"/>
    </xf>
    <xf numFmtId="1" fontId="9" fillId="0" borderId="1143" xfId="0" applyNumberFormat="1" applyFont="1" applyBorder="1" applyAlignment="1">
      <alignment horizontal="center"/>
    </xf>
    <xf numFmtId="1" fontId="9" fillId="0" borderId="1144" xfId="0" applyNumberFormat="1" applyFont="1" applyBorder="1" applyAlignment="1">
      <alignment horizontal="center"/>
    </xf>
    <xf numFmtId="1" fontId="13" fillId="0" borderId="1139" xfId="0" applyNumberFormat="1" applyFont="1" applyBorder="1" applyAlignment="1">
      <alignment horizontal="center" vertical="center" wrapText="1"/>
    </xf>
    <xf numFmtId="1" fontId="9" fillId="0" borderId="1140" xfId="0" applyNumberFormat="1" applyFont="1" applyBorder="1" applyAlignment="1">
      <alignment horizontal="center"/>
    </xf>
    <xf numFmtId="1" fontId="9" fillId="0" borderId="1155" xfId="0" applyNumberFormat="1" applyFont="1" applyBorder="1" applyAlignment="1">
      <alignment horizontal="center" vertical="center" wrapText="1"/>
    </xf>
    <xf numFmtId="1" fontId="9" fillId="5" borderId="1077" xfId="0" applyNumberFormat="1" applyFont="1" applyFill="1" applyBorder="1" applyAlignment="1">
      <alignment horizontal="center" vertical="center" wrapText="1"/>
    </xf>
    <xf numFmtId="1" fontId="9" fillId="0" borderId="1142" xfId="0" applyNumberFormat="1" applyFont="1" applyBorder="1" applyAlignment="1">
      <alignment horizontal="center" vertical="center" wrapText="1"/>
    </xf>
    <xf numFmtId="1" fontId="9" fillId="0" borderId="1154" xfId="0" applyNumberFormat="1" applyFont="1" applyBorder="1" applyAlignment="1">
      <alignment horizontal="center" vertical="center"/>
    </xf>
    <xf numFmtId="1" fontId="9" fillId="0" borderId="1159" xfId="0" applyNumberFormat="1" applyFont="1" applyBorder="1" applyAlignment="1">
      <alignment horizontal="center" vertical="center"/>
    </xf>
    <xf numFmtId="1" fontId="13" fillId="0" borderId="1155" xfId="0" applyNumberFormat="1" applyFont="1" applyBorder="1" applyAlignment="1">
      <alignment horizontal="center" vertical="center" wrapText="1"/>
    </xf>
    <xf numFmtId="1" fontId="6" fillId="0" borderId="1116" xfId="0" applyNumberFormat="1" applyFont="1" applyBorder="1" applyAlignment="1">
      <alignment horizontal="left" vertical="center"/>
    </xf>
    <xf numFmtId="1" fontId="6" fillId="0" borderId="1153" xfId="0" applyNumberFormat="1" applyFont="1" applyBorder="1" applyAlignment="1">
      <alignment horizontal="left" vertical="center"/>
    </xf>
    <xf numFmtId="1" fontId="9" fillId="0" borderId="1124" xfId="0" applyNumberFormat="1" applyFont="1" applyBorder="1" applyAlignment="1">
      <alignment horizontal="center" vertical="center"/>
    </xf>
    <xf numFmtId="1" fontId="9" fillId="0" borderId="1125" xfId="0" applyNumberFormat="1" applyFont="1" applyBorder="1" applyAlignment="1">
      <alignment horizontal="center" vertical="center"/>
    </xf>
    <xf numFmtId="1" fontId="6" fillId="0" borderId="1149" xfId="0" applyNumberFormat="1" applyFont="1" applyBorder="1" applyAlignment="1">
      <alignment horizontal="left" vertical="center"/>
    </xf>
    <xf numFmtId="1" fontId="9" fillId="0" borderId="1074" xfId="0" applyNumberFormat="1" applyFont="1" applyBorder="1" applyAlignment="1">
      <alignment horizontal="left" vertical="center" wrapText="1"/>
    </xf>
    <xf numFmtId="1" fontId="9" fillId="0" borderId="1149" xfId="0" applyNumberFormat="1" applyFont="1" applyBorder="1" applyAlignment="1">
      <alignment horizontal="left" vertical="center" wrapText="1"/>
    </xf>
    <xf numFmtId="1" fontId="9" fillId="0" borderId="1153" xfId="0" applyNumberFormat="1" applyFont="1" applyBorder="1" applyAlignment="1">
      <alignment horizontal="left" vertical="center" wrapText="1"/>
    </xf>
    <xf numFmtId="1" fontId="19" fillId="0" borderId="1142" xfId="0" applyNumberFormat="1" applyFont="1" applyBorder="1" applyAlignment="1">
      <alignment horizontal="center" vertical="center" wrapText="1"/>
    </xf>
    <xf numFmtId="1" fontId="19" fillId="0" borderId="1116" xfId="0" applyNumberFormat="1" applyFont="1" applyBorder="1" applyAlignment="1">
      <alignment horizontal="center" vertical="center" wrapText="1"/>
    </xf>
    <xf numFmtId="1" fontId="19" fillId="0" borderId="1153" xfId="0" applyNumberFormat="1" applyFont="1" applyBorder="1" applyAlignment="1">
      <alignment horizontal="center" vertical="center" wrapText="1"/>
    </xf>
    <xf numFmtId="1" fontId="9" fillId="0" borderId="1134" xfId="0" applyNumberFormat="1" applyFont="1" applyBorder="1" applyAlignment="1">
      <alignment horizontal="center" vertical="center" wrapText="1"/>
    </xf>
    <xf numFmtId="1" fontId="9" fillId="0" borderId="460" xfId="0" applyNumberFormat="1" applyFont="1" applyBorder="1" applyAlignment="1" applyProtection="1">
      <alignment horizontal="center" vertical="center"/>
      <protection hidden="1"/>
    </xf>
    <xf numFmtId="1" fontId="9" fillId="0" borderId="1125" xfId="0" applyNumberFormat="1" applyFont="1" applyBorder="1" applyAlignment="1" applyProtection="1">
      <alignment horizontal="center" vertical="center" wrapText="1"/>
      <protection hidden="1"/>
    </xf>
    <xf numFmtId="1" fontId="9" fillId="0" borderId="1126" xfId="0" applyNumberFormat="1" applyFont="1" applyBorder="1" applyAlignment="1">
      <alignment horizontal="center" vertical="center" wrapText="1"/>
    </xf>
    <xf numFmtId="1" fontId="9" fillId="0" borderId="1149" xfId="0" applyNumberFormat="1" applyFont="1" applyBorder="1" applyAlignment="1" applyProtection="1">
      <alignment horizontal="center" vertical="center"/>
      <protection hidden="1"/>
    </xf>
    <xf numFmtId="1" fontId="9" fillId="0" borderId="1116" xfId="0" applyNumberFormat="1" applyFont="1" applyBorder="1" applyAlignment="1" applyProtection="1">
      <alignment horizontal="center" vertical="center"/>
      <protection hidden="1"/>
    </xf>
    <xf numFmtId="1" fontId="9" fillId="0" borderId="1153" xfId="0" applyNumberFormat="1" applyFont="1" applyBorder="1" applyAlignment="1" applyProtection="1">
      <alignment horizontal="center" vertical="center"/>
      <protection hidden="1"/>
    </xf>
    <xf numFmtId="1" fontId="9" fillId="0" borderId="1168" xfId="0" applyNumberFormat="1" applyFont="1" applyBorder="1" applyAlignment="1">
      <alignment horizontal="center" vertical="center" wrapText="1"/>
    </xf>
    <xf numFmtId="1" fontId="9" fillId="0" borderId="1149" xfId="0" applyNumberFormat="1" applyFont="1" applyBorder="1" applyAlignment="1">
      <alignment vertical="center" wrapText="1"/>
    </xf>
    <xf numFmtId="1" fontId="9" fillId="0" borderId="1153" xfId="0" applyNumberFormat="1" applyFont="1" applyBorder="1" applyAlignment="1">
      <alignment vertical="center" wrapText="1"/>
    </xf>
    <xf numFmtId="1" fontId="25" fillId="0" borderId="1125" xfId="0" applyNumberFormat="1" applyFont="1" applyBorder="1" applyAlignment="1">
      <alignment horizontal="center" vertical="center"/>
    </xf>
    <xf numFmtId="1" fontId="9" fillId="0" borderId="1175" xfId="0" applyNumberFormat="1" applyFont="1" applyBorder="1" applyAlignment="1">
      <alignment horizontal="center" vertical="center" wrapText="1"/>
    </xf>
    <xf numFmtId="1" fontId="9" fillId="0" borderId="1176" xfId="0" applyNumberFormat="1" applyFont="1" applyBorder="1" applyAlignment="1">
      <alignment horizontal="center" vertical="center" wrapText="1"/>
    </xf>
    <xf numFmtId="1" fontId="9" fillId="0" borderId="1175" xfId="0" applyNumberFormat="1" applyFont="1" applyBorder="1" applyAlignment="1">
      <alignment horizontal="center" vertical="center"/>
    </xf>
    <xf numFmtId="1" fontId="9" fillId="0" borderId="1177" xfId="0" applyNumberFormat="1" applyFont="1" applyBorder="1" applyAlignment="1">
      <alignment horizontal="center" vertical="center"/>
    </xf>
    <xf numFmtId="1" fontId="9" fillId="0" borderId="1176" xfId="0" applyNumberFormat="1" applyFont="1" applyBorder="1" applyAlignment="1">
      <alignment horizontal="center" vertical="center"/>
    </xf>
    <xf numFmtId="1" fontId="9" fillId="0" borderId="1180" xfId="0" applyNumberFormat="1" applyFont="1" applyBorder="1" applyAlignment="1">
      <alignment horizontal="center" vertical="center"/>
    </xf>
    <xf numFmtId="1" fontId="13" fillId="5" borderId="1178" xfId="0" applyNumberFormat="1" applyFont="1" applyFill="1" applyBorder="1" applyAlignment="1">
      <alignment horizontal="center" vertical="center" wrapText="1"/>
    </xf>
    <xf numFmtId="1" fontId="13" fillId="5" borderId="1180" xfId="0" applyNumberFormat="1" applyFont="1" applyFill="1" applyBorder="1" applyAlignment="1">
      <alignment horizontal="center" vertical="center" wrapText="1"/>
    </xf>
    <xf numFmtId="1" fontId="9" fillId="0" borderId="1181" xfId="0" applyNumberFormat="1" applyFont="1" applyBorder="1" applyAlignment="1">
      <alignment horizontal="center" vertical="center" wrapText="1"/>
    </xf>
    <xf numFmtId="1" fontId="9" fillId="0" borderId="1178" xfId="0" applyNumberFormat="1" applyFont="1" applyBorder="1" applyAlignment="1">
      <alignment horizontal="center" vertical="center" wrapText="1"/>
    </xf>
    <xf numFmtId="1" fontId="9" fillId="0" borderId="1179" xfId="0" applyNumberFormat="1" applyFont="1" applyBorder="1" applyAlignment="1">
      <alignment horizontal="center" vertical="center" wrapText="1"/>
    </xf>
    <xf numFmtId="1" fontId="9" fillId="0" borderId="1180" xfId="0" applyNumberFormat="1" applyFont="1" applyBorder="1" applyAlignment="1">
      <alignment horizontal="center" vertical="center" wrapText="1"/>
    </xf>
    <xf numFmtId="1" fontId="13" fillId="0" borderId="1185" xfId="0" applyNumberFormat="1" applyFont="1" applyBorder="1" applyAlignment="1">
      <alignment horizontal="center" vertical="center"/>
    </xf>
    <xf numFmtId="1" fontId="13" fillId="5" borderId="1202" xfId="0" applyNumberFormat="1" applyFont="1" applyFill="1" applyBorder="1" applyAlignment="1">
      <alignment horizontal="center" vertical="center" wrapText="1"/>
    </xf>
    <xf numFmtId="1" fontId="13" fillId="5" borderId="1199" xfId="0" applyNumberFormat="1" applyFont="1" applyFill="1" applyBorder="1" applyAlignment="1">
      <alignment horizontal="center" vertical="center" wrapText="1"/>
    </xf>
    <xf numFmtId="1" fontId="9" fillId="0" borderId="1193" xfId="0" applyNumberFormat="1" applyFont="1" applyBorder="1" applyAlignment="1">
      <alignment horizontal="center" vertical="center" wrapText="1"/>
    </xf>
    <xf numFmtId="1" fontId="9" fillId="0" borderId="1201" xfId="0" applyNumberFormat="1" applyFont="1" applyBorder="1" applyAlignment="1">
      <alignment horizontal="center" vertical="center" wrapText="1"/>
    </xf>
    <xf numFmtId="1" fontId="9" fillId="0" borderId="1181" xfId="0" applyNumberFormat="1" applyFont="1" applyBorder="1" applyAlignment="1">
      <alignment horizontal="left"/>
    </xf>
    <xf numFmtId="1" fontId="4" fillId="3" borderId="1207" xfId="0" applyNumberFormat="1" applyFont="1" applyFill="1" applyBorder="1"/>
    <xf numFmtId="1" fontId="7" fillId="3" borderId="1207" xfId="0" applyNumberFormat="1" applyFont="1" applyFill="1" applyBorder="1"/>
    <xf numFmtId="1" fontId="9" fillId="0" borderId="1198" xfId="0" applyNumberFormat="1" applyFont="1" applyBorder="1" applyAlignment="1">
      <alignment horizontal="center" vertical="center"/>
    </xf>
    <xf numFmtId="1" fontId="9" fillId="0" borderId="1199" xfId="0" applyNumberFormat="1" applyFont="1" applyBorder="1" applyAlignment="1">
      <alignment horizontal="center" vertical="center"/>
    </xf>
    <xf numFmtId="1" fontId="9" fillId="0" borderId="1185" xfId="0" applyNumberFormat="1" applyFont="1" applyBorder="1" applyAlignment="1">
      <alignment horizontal="center" vertical="center" wrapText="1"/>
    </xf>
    <xf numFmtId="1" fontId="7" fillId="3" borderId="1210" xfId="0" applyNumberFormat="1" applyFont="1" applyFill="1" applyBorder="1"/>
    <xf numFmtId="1" fontId="7" fillId="0" borderId="1210" xfId="0" applyNumberFormat="1" applyFont="1" applyBorder="1"/>
    <xf numFmtId="1" fontId="4" fillId="3" borderId="1210" xfId="0" applyNumberFormat="1" applyFont="1" applyFill="1" applyBorder="1"/>
    <xf numFmtId="1" fontId="9" fillId="0" borderId="1203" xfId="0" applyNumberFormat="1" applyFont="1" applyBorder="1" applyAlignment="1">
      <alignment horizontal="center" vertical="center"/>
    </xf>
    <xf numFmtId="1" fontId="9" fillId="0" borderId="1204" xfId="0" applyNumberFormat="1" applyFont="1" applyBorder="1" applyAlignment="1">
      <alignment horizontal="center" vertical="center"/>
    </xf>
    <xf numFmtId="1" fontId="9" fillId="3" borderId="1210" xfId="0" applyNumberFormat="1" applyFont="1" applyFill="1" applyBorder="1"/>
    <xf numFmtId="1" fontId="9" fillId="0" borderId="1210" xfId="0" applyNumberFormat="1" applyFont="1" applyBorder="1"/>
    <xf numFmtId="1" fontId="9" fillId="0" borderId="1178" xfId="0" applyNumberFormat="1" applyFont="1" applyBorder="1" applyAlignment="1">
      <alignment horizontal="left" wrapText="1"/>
    </xf>
    <xf numFmtId="1" fontId="9" fillId="0" borderId="1180" xfId="0" applyNumberFormat="1" applyFont="1" applyBorder="1" applyAlignment="1">
      <alignment horizontal="left" wrapText="1"/>
    </xf>
    <xf numFmtId="1" fontId="9" fillId="3" borderId="1200" xfId="0" applyNumberFormat="1" applyFont="1" applyFill="1" applyBorder="1"/>
    <xf numFmtId="1" fontId="9" fillId="7" borderId="1182" xfId="0" applyNumberFormat="1" applyFont="1" applyFill="1" applyBorder="1" applyProtection="1">
      <protection locked="0"/>
    </xf>
    <xf numFmtId="1" fontId="9" fillId="7" borderId="1203" xfId="0" applyNumberFormat="1" applyFont="1" applyFill="1" applyBorder="1" applyProtection="1">
      <protection locked="0"/>
    </xf>
    <xf numFmtId="1" fontId="9" fillId="7" borderId="1211" xfId="0" applyNumberFormat="1" applyFont="1" applyFill="1" applyBorder="1" applyProtection="1">
      <protection locked="0"/>
    </xf>
    <xf numFmtId="1" fontId="9" fillId="7" borderId="1204" xfId="0" applyNumberFormat="1" applyFont="1" applyFill="1" applyBorder="1" applyProtection="1">
      <protection locked="0"/>
    </xf>
    <xf numFmtId="1" fontId="9" fillId="7" borderId="1180" xfId="0" applyNumberFormat="1" applyFont="1" applyFill="1" applyBorder="1" applyProtection="1">
      <protection locked="0"/>
    </xf>
    <xf numFmtId="1" fontId="9" fillId="7" borderId="1184" xfId="0" applyNumberFormat="1" applyFont="1" applyFill="1" applyBorder="1" applyProtection="1">
      <protection locked="0"/>
    </xf>
    <xf numFmtId="1" fontId="9" fillId="0" borderId="1212" xfId="0" applyNumberFormat="1" applyFont="1" applyBorder="1" applyAlignment="1">
      <alignment horizontal="center" vertical="center" wrapText="1"/>
    </xf>
    <xf numFmtId="1" fontId="9" fillId="0" borderId="1213" xfId="0" applyNumberFormat="1" applyFont="1" applyBorder="1" applyAlignment="1">
      <alignment horizontal="center" vertical="center" wrapText="1"/>
    </xf>
    <xf numFmtId="1" fontId="9" fillId="0" borderId="1214" xfId="0" applyNumberFormat="1" applyFont="1" applyBorder="1" applyAlignment="1">
      <alignment horizontal="center" vertical="center" wrapText="1"/>
    </xf>
    <xf numFmtId="1" fontId="9" fillId="0" borderId="1178" xfId="0" applyNumberFormat="1" applyFont="1" applyBorder="1" applyAlignment="1">
      <alignment horizontal="center" wrapText="1"/>
    </xf>
    <xf numFmtId="1" fontId="9" fillId="0" borderId="1180" xfId="0" applyNumberFormat="1" applyFont="1" applyBorder="1" applyAlignment="1">
      <alignment horizontal="center" wrapText="1"/>
    </xf>
    <xf numFmtId="1" fontId="9" fillId="7" borderId="1200" xfId="0" applyNumberFormat="1" applyFont="1" applyFill="1" applyBorder="1" applyProtection="1">
      <protection locked="0"/>
    </xf>
    <xf numFmtId="1" fontId="7" fillId="3" borderId="1215" xfId="0" applyNumberFormat="1" applyFont="1" applyFill="1" applyBorder="1"/>
    <xf numFmtId="1" fontId="4" fillId="3" borderId="1197" xfId="0" applyNumberFormat="1" applyFont="1" applyFill="1" applyBorder="1"/>
    <xf numFmtId="1" fontId="9" fillId="0" borderId="1212" xfId="0" applyNumberFormat="1" applyFont="1" applyBorder="1" applyAlignment="1">
      <alignment horizontal="center" vertical="center"/>
    </xf>
    <xf numFmtId="1" fontId="9" fillId="0" borderId="1213" xfId="0" applyNumberFormat="1" applyFont="1" applyBorder="1" applyAlignment="1">
      <alignment horizontal="center" vertical="center"/>
    </xf>
    <xf numFmtId="1" fontId="13" fillId="0" borderId="1180" xfId="0" applyNumberFormat="1" applyFont="1" applyBorder="1" applyAlignment="1">
      <alignment horizontal="center" vertical="center" wrapText="1"/>
    </xf>
    <xf numFmtId="1" fontId="9" fillId="3" borderId="1215" xfId="0" applyNumberFormat="1" applyFont="1" applyFill="1" applyBorder="1"/>
    <xf numFmtId="1" fontId="9" fillId="0" borderId="1200" xfId="0" applyNumberFormat="1" applyFont="1" applyBorder="1"/>
    <xf numFmtId="1" fontId="9" fillId="0" borderId="1182" xfId="0" applyNumberFormat="1" applyFont="1" applyBorder="1"/>
    <xf numFmtId="1" fontId="9" fillId="0" borderId="1203" xfId="0" applyNumberFormat="1" applyFont="1" applyBorder="1"/>
    <xf numFmtId="1" fontId="9" fillId="0" borderId="1204" xfId="0" applyNumberFormat="1" applyFont="1" applyBorder="1"/>
    <xf numFmtId="1" fontId="9" fillId="0" borderId="1180" xfId="0" applyNumberFormat="1" applyFont="1" applyBorder="1"/>
    <xf numFmtId="1" fontId="14" fillId="0" borderId="1130" xfId="0" applyNumberFormat="1" applyFont="1" applyBorder="1"/>
    <xf numFmtId="1" fontId="14" fillId="0" borderId="1136" xfId="0" applyNumberFormat="1" applyFont="1" applyBorder="1"/>
    <xf numFmtId="1" fontId="14" fillId="0" borderId="1216" xfId="0" applyNumberFormat="1" applyFont="1" applyBorder="1"/>
    <xf numFmtId="1" fontId="10" fillId="0" borderId="1216" xfId="0" applyNumberFormat="1" applyFont="1" applyBorder="1"/>
    <xf numFmtId="1" fontId="9" fillId="0" borderId="1217" xfId="0" applyNumberFormat="1" applyFont="1" applyFill="1" applyBorder="1" applyAlignment="1" applyProtection="1">
      <alignment horizontal="left" wrapText="1"/>
      <protection hidden="1"/>
    </xf>
    <xf numFmtId="1" fontId="9" fillId="0" borderId="1217" xfId="0" applyNumberFormat="1" applyFont="1" applyBorder="1"/>
    <xf numFmtId="1" fontId="9" fillId="7" borderId="1218" xfId="0" applyNumberFormat="1" applyFont="1" applyFill="1" applyBorder="1" applyProtection="1">
      <protection locked="0"/>
    </xf>
    <xf numFmtId="1" fontId="9" fillId="3" borderId="1219" xfId="0" applyNumberFormat="1" applyFont="1" applyFill="1" applyBorder="1"/>
    <xf numFmtId="1" fontId="9" fillId="0" borderId="1219" xfId="0" applyNumberFormat="1" applyFont="1" applyBorder="1"/>
    <xf numFmtId="1" fontId="9" fillId="0" borderId="1217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1220" xfId="0" applyNumberFormat="1" applyFont="1" applyBorder="1" applyAlignment="1">
      <alignment horizontal="left" vertical="center"/>
    </xf>
    <xf numFmtId="1" fontId="9" fillId="0" borderId="1221" xfId="0" applyNumberFormat="1" applyFont="1" applyBorder="1" applyAlignment="1">
      <alignment horizontal="left" vertical="center"/>
    </xf>
    <xf numFmtId="1" fontId="9" fillId="0" borderId="1222" xfId="0" applyNumberFormat="1" applyFont="1" applyFill="1" applyBorder="1" applyAlignment="1" applyProtection="1">
      <alignment horizontal="center" vertical="center" wrapText="1"/>
      <protection hidden="1"/>
    </xf>
    <xf numFmtId="1" fontId="7" fillId="3" borderId="1219" xfId="0" applyNumberFormat="1" applyFont="1" applyFill="1" applyBorder="1"/>
    <xf numFmtId="1" fontId="9" fillId="0" borderId="1223" xfId="0" applyNumberFormat="1" applyFont="1" applyFill="1" applyBorder="1" applyAlignment="1" applyProtection="1">
      <alignment horizontal="left" vertical="center" wrapText="1"/>
      <protection hidden="1"/>
    </xf>
    <xf numFmtId="1" fontId="9" fillId="0" borderId="1221" xfId="0" applyNumberFormat="1" applyFont="1" applyFill="1" applyBorder="1" applyAlignment="1" applyProtection="1">
      <alignment horizontal="left" vertical="center" wrapText="1"/>
      <protection hidden="1"/>
    </xf>
    <xf numFmtId="1" fontId="7" fillId="3" borderId="1224" xfId="0" applyNumberFormat="1" applyFont="1" applyFill="1" applyBorder="1"/>
    <xf numFmtId="1" fontId="9" fillId="0" borderId="1220" xfId="0" applyNumberFormat="1" applyFont="1" applyBorder="1" applyAlignment="1">
      <alignment horizontal="center" vertical="center" wrapText="1"/>
    </xf>
    <xf numFmtId="1" fontId="9" fillId="0" borderId="1225" xfId="0" applyNumberFormat="1" applyFont="1" applyBorder="1" applyAlignment="1">
      <alignment horizontal="center" vertical="center" wrapText="1"/>
    </xf>
    <xf numFmtId="1" fontId="4" fillId="3" borderId="1219" xfId="0" applyNumberFormat="1" applyFont="1" applyFill="1" applyBorder="1"/>
    <xf numFmtId="1" fontId="9" fillId="0" borderId="1220" xfId="0" applyNumberFormat="1" applyFont="1" applyBorder="1" applyAlignment="1">
      <alignment horizontal="left"/>
    </xf>
    <xf numFmtId="1" fontId="9" fillId="7" borderId="1225" xfId="0" applyNumberFormat="1" applyFont="1" applyFill="1" applyBorder="1" applyProtection="1">
      <protection locked="0"/>
    </xf>
    <xf numFmtId="1" fontId="9" fillId="0" borderId="1220" xfId="0" applyNumberFormat="1" applyFont="1" applyBorder="1" applyAlignment="1">
      <alignment horizontal="center" vertical="center"/>
    </xf>
    <xf numFmtId="1" fontId="9" fillId="0" borderId="1221" xfId="0" applyNumberFormat="1" applyFont="1" applyBorder="1" applyAlignment="1">
      <alignment horizontal="center" vertical="center"/>
    </xf>
    <xf numFmtId="1" fontId="9" fillId="0" borderId="1226" xfId="0" applyNumberFormat="1" applyFont="1" applyBorder="1" applyAlignment="1">
      <alignment horizontal="center" vertical="center" wrapText="1"/>
    </xf>
    <xf numFmtId="1" fontId="9" fillId="0" borderId="1227" xfId="0" applyNumberFormat="1" applyFont="1" applyBorder="1" applyAlignment="1">
      <alignment horizontal="center" vertical="center" wrapText="1"/>
    </xf>
    <xf numFmtId="1" fontId="9" fillId="3" borderId="1219" xfId="0" applyNumberFormat="1" applyFont="1" applyFill="1" applyBorder="1" applyAlignment="1">
      <alignment wrapText="1"/>
    </xf>
    <xf numFmtId="1" fontId="9" fillId="0" borderId="1219" xfId="0" applyNumberFormat="1" applyFont="1" applyBorder="1" applyAlignment="1">
      <alignment wrapText="1"/>
    </xf>
    <xf numFmtId="1" fontId="9" fillId="0" borderId="1225" xfId="0" applyNumberFormat="1" applyFont="1" applyBorder="1"/>
    <xf numFmtId="1" fontId="9" fillId="7" borderId="1226" xfId="0" applyNumberFormat="1" applyFont="1" applyFill="1" applyBorder="1" applyProtection="1">
      <protection locked="0"/>
    </xf>
    <xf numFmtId="1" fontId="9" fillId="7" borderId="1221" xfId="0" applyNumberFormat="1" applyFont="1" applyFill="1" applyBorder="1" applyProtection="1">
      <protection locked="0"/>
    </xf>
    <xf numFmtId="1" fontId="9" fillId="0" borderId="1228" xfId="0" applyNumberFormat="1" applyFont="1" applyBorder="1" applyAlignment="1">
      <alignment horizontal="center" vertical="center" wrapText="1"/>
    </xf>
    <xf numFmtId="1" fontId="9" fillId="0" borderId="1229" xfId="0" applyNumberFormat="1" applyFont="1" applyBorder="1" applyAlignment="1">
      <alignment horizontal="center" vertical="center" wrapText="1"/>
    </xf>
    <xf numFmtId="1" fontId="9" fillId="0" borderId="1230" xfId="0" applyNumberFormat="1" applyFont="1" applyBorder="1" applyAlignment="1">
      <alignment horizontal="center" vertical="center" wrapText="1"/>
    </xf>
    <xf numFmtId="1" fontId="9" fillId="5" borderId="1220" xfId="0" applyNumberFormat="1" applyFont="1" applyFill="1" applyBorder="1" applyAlignment="1">
      <alignment horizontal="center" vertical="center" wrapText="1"/>
    </xf>
    <xf numFmtId="1" fontId="9" fillId="5" borderId="1223" xfId="0" applyNumberFormat="1" applyFont="1" applyFill="1" applyBorder="1" applyAlignment="1">
      <alignment horizontal="center" vertical="center" wrapText="1"/>
    </xf>
    <xf numFmtId="1" fontId="9" fillId="5" borderId="1231" xfId="0" applyNumberFormat="1" applyFont="1" applyFill="1" applyBorder="1" applyAlignment="1">
      <alignment horizontal="center" vertical="center" wrapText="1"/>
    </xf>
    <xf numFmtId="1" fontId="13" fillId="0" borderId="1223" xfId="0" applyNumberFormat="1" applyFont="1" applyBorder="1" applyAlignment="1">
      <alignment horizontal="center" vertical="center" wrapText="1"/>
    </xf>
    <xf numFmtId="1" fontId="13" fillId="0" borderId="1231" xfId="0" applyNumberFormat="1" applyFont="1" applyBorder="1" applyAlignment="1">
      <alignment horizontal="center" vertical="center" wrapText="1"/>
    </xf>
    <xf numFmtId="1" fontId="13" fillId="0" borderId="1220" xfId="0" applyNumberFormat="1" applyFont="1" applyBorder="1" applyAlignment="1">
      <alignment horizontal="center" vertical="center" wrapText="1"/>
    </xf>
    <xf numFmtId="1" fontId="9" fillId="3" borderId="1223" xfId="0" applyNumberFormat="1" applyFont="1" applyFill="1" applyBorder="1" applyAlignment="1">
      <alignment vertical="center"/>
    </xf>
    <xf numFmtId="1" fontId="9" fillId="3" borderId="1221" xfId="0" applyNumberFormat="1" applyFont="1" applyFill="1" applyBorder="1" applyAlignment="1">
      <alignment vertical="center"/>
    </xf>
    <xf numFmtId="1" fontId="9" fillId="0" borderId="1232" xfId="0" applyNumberFormat="1" applyFont="1" applyBorder="1" applyAlignment="1">
      <alignment horizontal="center" vertical="center" wrapText="1"/>
    </xf>
    <xf numFmtId="1" fontId="9" fillId="0" borderId="1233" xfId="0" applyNumberFormat="1" applyFont="1" applyBorder="1" applyAlignment="1">
      <alignment horizontal="center" vertical="center" wrapText="1"/>
    </xf>
    <xf numFmtId="1" fontId="9" fillId="0" borderId="1234" xfId="0" applyNumberFormat="1" applyFont="1" applyBorder="1" applyAlignment="1">
      <alignment horizontal="center" vertical="center" wrapText="1"/>
    </xf>
    <xf numFmtId="1" fontId="13" fillId="0" borderId="1235" xfId="0" applyNumberFormat="1" applyFont="1" applyBorder="1" applyAlignment="1">
      <alignment horizontal="center" vertical="center" wrapText="1"/>
    </xf>
    <xf numFmtId="1" fontId="13" fillId="0" borderId="1234" xfId="0" applyNumberFormat="1" applyFont="1" applyBorder="1" applyAlignment="1">
      <alignment horizontal="center" vertical="center" wrapText="1"/>
    </xf>
    <xf numFmtId="1" fontId="13" fillId="0" borderId="1236" xfId="0" applyNumberFormat="1" applyFont="1" applyBorder="1" applyAlignment="1">
      <alignment horizontal="center" vertical="center" wrapText="1"/>
    </xf>
    <xf numFmtId="1" fontId="9" fillId="0" borderId="1235" xfId="0" applyNumberFormat="1" applyFont="1" applyBorder="1" applyAlignment="1">
      <alignment horizontal="center" vertical="center" wrapText="1"/>
    </xf>
    <xf numFmtId="1" fontId="9" fillId="0" borderId="1237" xfId="0" applyNumberFormat="1" applyFont="1" applyBorder="1" applyAlignment="1">
      <alignment horizontal="center" vertical="center" wrapText="1"/>
    </xf>
    <xf numFmtId="1" fontId="9" fillId="0" borderId="1238" xfId="0" applyNumberFormat="1" applyFont="1" applyBorder="1" applyAlignment="1">
      <alignment horizontal="center" vertical="center" wrapText="1"/>
    </xf>
    <xf numFmtId="1" fontId="9" fillId="0" borderId="1233" xfId="0" applyNumberFormat="1" applyFont="1" applyBorder="1" applyAlignment="1">
      <alignment horizontal="center" vertical="center" wrapText="1"/>
    </xf>
    <xf numFmtId="1" fontId="9" fillId="0" borderId="1234" xfId="0" applyNumberFormat="1" applyFont="1" applyBorder="1" applyAlignment="1">
      <alignment horizontal="center" vertical="center" wrapText="1"/>
    </xf>
    <xf numFmtId="1" fontId="13" fillId="0" borderId="1239" xfId="0" applyNumberFormat="1" applyFont="1" applyBorder="1" applyAlignment="1">
      <alignment horizontal="center" vertical="center" wrapText="1"/>
    </xf>
    <xf numFmtId="1" fontId="13" fillId="0" borderId="1234" xfId="0" applyNumberFormat="1" applyFont="1" applyBorder="1" applyAlignment="1">
      <alignment horizontal="center" vertical="center" wrapText="1"/>
    </xf>
    <xf numFmtId="1" fontId="9" fillId="0" borderId="1232" xfId="0" applyNumberFormat="1" applyFont="1" applyBorder="1" applyAlignment="1">
      <alignment horizontal="center" vertical="center" wrapText="1"/>
    </xf>
    <xf numFmtId="1" fontId="9" fillId="0" borderId="1240" xfId="0" applyNumberFormat="1" applyFont="1" applyBorder="1" applyAlignment="1">
      <alignment vertical="center" wrapText="1"/>
    </xf>
    <xf numFmtId="1" fontId="9" fillId="0" borderId="1218" xfId="0" applyNumberFormat="1" applyFont="1" applyBorder="1" applyAlignment="1">
      <alignment vertical="center" wrapText="1"/>
    </xf>
    <xf numFmtId="1" fontId="9" fillId="0" borderId="1218" xfId="0" applyNumberFormat="1" applyFont="1" applyBorder="1"/>
    <xf numFmtId="1" fontId="9" fillId="7" borderId="1241" xfId="0" applyNumberFormat="1" applyFont="1" applyFill="1" applyBorder="1" applyProtection="1">
      <protection locked="0"/>
    </xf>
    <xf numFmtId="1" fontId="11" fillId="7" borderId="1241" xfId="0" applyNumberFormat="1" applyFont="1" applyFill="1" applyBorder="1" applyProtection="1">
      <protection locked="0"/>
    </xf>
    <xf numFmtId="1" fontId="9" fillId="7" borderId="1242" xfId="0" applyNumberFormat="1" applyFont="1" applyFill="1" applyBorder="1" applyProtection="1">
      <protection locked="0"/>
    </xf>
    <xf numFmtId="1" fontId="9" fillId="7" borderId="1240" xfId="0" applyNumberFormat="1" applyFont="1" applyFill="1" applyBorder="1" applyProtection="1">
      <protection locked="0"/>
    </xf>
    <xf numFmtId="1" fontId="9" fillId="7" borderId="1217" xfId="0" applyNumberFormat="1" applyFont="1" applyFill="1" applyBorder="1" applyProtection="1">
      <protection locked="0"/>
    </xf>
    <xf numFmtId="1" fontId="13" fillId="0" borderId="1243" xfId="0" applyNumberFormat="1" applyFont="1" applyBorder="1" applyAlignment="1">
      <alignment horizontal="center" vertical="center" wrapText="1"/>
    </xf>
    <xf numFmtId="1" fontId="13" fillId="0" borderId="1244" xfId="0" applyNumberFormat="1" applyFont="1" applyBorder="1" applyAlignment="1">
      <alignment horizontal="center" vertical="center" wrapText="1"/>
    </xf>
    <xf numFmtId="1" fontId="13" fillId="0" borderId="1245" xfId="0" applyNumberFormat="1" applyFont="1" applyBorder="1" applyAlignment="1">
      <alignment horizontal="center" vertical="center" wrapText="1"/>
    </xf>
    <xf numFmtId="1" fontId="13" fillId="5" borderId="1232" xfId="0" applyNumberFormat="1" applyFont="1" applyFill="1" applyBorder="1" applyAlignment="1">
      <alignment horizontal="center" vertical="center" wrapText="1"/>
    </xf>
    <xf numFmtId="1" fontId="13" fillId="5" borderId="1235" xfId="0" applyNumberFormat="1" applyFont="1" applyFill="1" applyBorder="1" applyAlignment="1">
      <alignment horizontal="center" vertical="center" wrapText="1"/>
    </xf>
    <xf numFmtId="1" fontId="13" fillId="5" borderId="1234" xfId="0" applyNumberFormat="1" applyFont="1" applyFill="1" applyBorder="1" applyAlignment="1">
      <alignment horizontal="center" vertical="center" wrapText="1"/>
    </xf>
    <xf numFmtId="1" fontId="13" fillId="3" borderId="1236" xfId="0" applyNumberFormat="1" applyFont="1" applyFill="1" applyBorder="1" applyAlignment="1">
      <alignment horizontal="center" vertical="center" wrapText="1"/>
    </xf>
    <xf numFmtId="1" fontId="13" fillId="3" borderId="1235" xfId="0" applyNumberFormat="1" applyFont="1" applyFill="1" applyBorder="1" applyAlignment="1">
      <alignment horizontal="center" vertical="center" wrapText="1"/>
    </xf>
    <xf numFmtId="1" fontId="13" fillId="3" borderId="1233" xfId="0" applyNumberFormat="1" applyFont="1" applyFill="1" applyBorder="1" applyAlignment="1">
      <alignment horizontal="center" vertical="center" wrapText="1"/>
    </xf>
    <xf numFmtId="1" fontId="13" fillId="0" borderId="1232" xfId="0" applyNumberFormat="1" applyFont="1" applyBorder="1" applyAlignment="1">
      <alignment horizontal="center" vertical="center" wrapText="1"/>
    </xf>
    <xf numFmtId="1" fontId="13" fillId="0" borderId="1233" xfId="0" applyNumberFormat="1" applyFont="1" applyBorder="1" applyAlignment="1">
      <alignment horizontal="center" vertical="center" wrapText="1"/>
    </xf>
    <xf numFmtId="1" fontId="13" fillId="0" borderId="1246" xfId="0" applyNumberFormat="1" applyFont="1" applyBorder="1" applyAlignment="1">
      <alignment horizontal="center" vertical="center" wrapText="1"/>
    </xf>
    <xf numFmtId="1" fontId="13" fillId="0" borderId="1237" xfId="0" applyNumberFormat="1" applyFont="1" applyBorder="1" applyAlignment="1">
      <alignment horizontal="center" vertical="center" wrapText="1"/>
    </xf>
    <xf numFmtId="1" fontId="13" fillId="0" borderId="1238" xfId="0" applyNumberFormat="1" applyFont="1" applyBorder="1" applyAlignment="1">
      <alignment horizontal="center" vertical="center" wrapText="1"/>
    </xf>
    <xf numFmtId="1" fontId="13" fillId="0" borderId="1233" xfId="0" applyNumberFormat="1" applyFont="1" applyBorder="1" applyAlignment="1">
      <alignment horizontal="center" vertical="center" wrapText="1"/>
    </xf>
    <xf numFmtId="1" fontId="13" fillId="0" borderId="1247" xfId="0" applyNumberFormat="1" applyFont="1" applyBorder="1" applyAlignment="1">
      <alignment horizontal="center" vertical="center" wrapText="1"/>
    </xf>
    <xf numFmtId="1" fontId="13" fillId="0" borderId="1232" xfId="0" applyNumberFormat="1" applyFont="1" applyBorder="1" applyAlignment="1">
      <alignment horizontal="center" vertical="center" wrapText="1"/>
    </xf>
    <xf numFmtId="1" fontId="13" fillId="0" borderId="1240" xfId="0" applyNumberFormat="1" applyFont="1" applyBorder="1" applyAlignment="1">
      <alignment vertical="center" wrapText="1"/>
    </xf>
    <xf numFmtId="1" fontId="13" fillId="0" borderId="1218" xfId="0" applyNumberFormat="1" applyFont="1" applyBorder="1" applyAlignment="1">
      <alignment vertical="center" wrapText="1"/>
    </xf>
    <xf numFmtId="1" fontId="13" fillId="0" borderId="1218" xfId="0" applyNumberFormat="1" applyFont="1" applyBorder="1"/>
    <xf numFmtId="1" fontId="13" fillId="7" borderId="1218" xfId="0" applyNumberFormat="1" applyFont="1" applyFill="1" applyBorder="1" applyProtection="1">
      <protection locked="0"/>
    </xf>
    <xf numFmtId="1" fontId="13" fillId="7" borderId="1241" xfId="0" applyNumberFormat="1" applyFont="1" applyFill="1" applyBorder="1" applyProtection="1">
      <protection locked="0"/>
    </xf>
    <xf numFmtId="1" fontId="13" fillId="7" borderId="1242" xfId="0" applyNumberFormat="1" applyFont="1" applyFill="1" applyBorder="1" applyProtection="1">
      <protection locked="0"/>
    </xf>
    <xf numFmtId="1" fontId="13" fillId="7" borderId="1240" xfId="0" applyNumberFormat="1" applyFont="1" applyFill="1" applyBorder="1" applyProtection="1">
      <protection locked="0"/>
    </xf>
    <xf numFmtId="1" fontId="13" fillId="7" borderId="1074" xfId="0" applyNumberFormat="1" applyFont="1" applyFill="1" applyBorder="1" applyProtection="1">
      <protection locked="0"/>
    </xf>
    <xf numFmtId="1" fontId="9" fillId="0" borderId="1248" xfId="0" applyNumberFormat="1" applyFont="1" applyBorder="1" applyAlignment="1" applyProtection="1">
      <alignment wrapText="1"/>
      <protection locked="0"/>
    </xf>
    <xf numFmtId="1" fontId="9" fillId="0" borderId="1248" xfId="0" applyNumberFormat="1" applyFont="1" applyBorder="1" applyAlignment="1">
      <alignment wrapText="1"/>
    </xf>
    <xf numFmtId="1" fontId="4" fillId="3" borderId="1249" xfId="0" applyNumberFormat="1" applyFont="1" applyFill="1" applyBorder="1"/>
    <xf numFmtId="1" fontId="9" fillId="3" borderId="1248" xfId="0" applyNumberFormat="1" applyFont="1" applyFill="1" applyBorder="1" applyAlignment="1">
      <alignment wrapText="1"/>
    </xf>
    <xf numFmtId="1" fontId="9" fillId="0" borderId="1250" xfId="0" applyNumberFormat="1" applyFont="1" applyBorder="1" applyAlignment="1">
      <alignment horizontal="center" vertical="center"/>
    </xf>
    <xf numFmtId="1" fontId="9" fillId="0" borderId="1251" xfId="0" applyNumberFormat="1" applyFont="1" applyBorder="1" applyAlignment="1">
      <alignment horizontal="center" vertical="center"/>
    </xf>
    <xf numFmtId="1" fontId="9" fillId="0" borderId="1250" xfId="0" applyNumberFormat="1" applyFont="1" applyBorder="1" applyAlignment="1">
      <alignment horizontal="center" vertical="center" wrapText="1"/>
    </xf>
    <xf numFmtId="1" fontId="9" fillId="0" borderId="1252" xfId="0" applyNumberFormat="1" applyFont="1" applyBorder="1" applyAlignment="1">
      <alignment horizontal="center" vertical="center" wrapText="1"/>
    </xf>
    <xf numFmtId="1" fontId="9" fillId="0" borderId="1251" xfId="0" applyNumberFormat="1" applyFont="1" applyBorder="1" applyAlignment="1">
      <alignment horizontal="center" vertical="center" wrapText="1"/>
    </xf>
    <xf numFmtId="1" fontId="9" fillId="0" borderId="1253" xfId="0" applyNumberFormat="1" applyFont="1" applyBorder="1" applyAlignment="1">
      <alignment horizontal="center" vertical="center" wrapText="1"/>
    </xf>
    <xf numFmtId="1" fontId="9" fillId="0" borderId="1254" xfId="0" applyNumberFormat="1" applyFont="1" applyBorder="1" applyAlignment="1">
      <alignment horizontal="center" vertical="center" wrapText="1"/>
    </xf>
    <xf numFmtId="1" fontId="9" fillId="0" borderId="1255" xfId="0" applyNumberFormat="1" applyFont="1" applyBorder="1" applyAlignment="1">
      <alignment horizontal="center" vertical="center" wrapText="1"/>
    </xf>
    <xf numFmtId="1" fontId="9" fillId="3" borderId="1256" xfId="0" applyNumberFormat="1" applyFont="1" applyFill="1" applyBorder="1" applyAlignment="1">
      <alignment wrapText="1"/>
    </xf>
    <xf numFmtId="1" fontId="9" fillId="0" borderId="1256" xfId="0" applyNumberFormat="1" applyFont="1" applyBorder="1" applyAlignment="1">
      <alignment wrapText="1"/>
    </xf>
    <xf numFmtId="1" fontId="4" fillId="3" borderId="1257" xfId="0" applyNumberFormat="1" applyFont="1" applyFill="1" applyBorder="1"/>
    <xf numFmtId="1" fontId="9" fillId="0" borderId="1253" xfId="0" applyNumberFormat="1" applyFont="1" applyBorder="1" applyAlignment="1">
      <alignment horizontal="center" vertical="center"/>
    </xf>
    <xf numFmtId="1" fontId="9" fillId="0" borderId="1255" xfId="0" applyNumberFormat="1" applyFont="1" applyBorder="1" applyAlignment="1">
      <alignment horizontal="center" vertical="center"/>
    </xf>
    <xf numFmtId="1" fontId="9" fillId="0" borderId="1258" xfId="0" applyNumberFormat="1" applyFont="1" applyBorder="1" applyAlignment="1">
      <alignment horizontal="center" vertical="center"/>
    </xf>
    <xf numFmtId="1" fontId="9" fillId="0" borderId="1255" xfId="0" applyNumberFormat="1" applyFont="1" applyBorder="1" applyAlignment="1">
      <alignment horizontal="center" vertical="center" wrapText="1"/>
    </xf>
    <xf numFmtId="1" fontId="9" fillId="0" borderId="1246" xfId="0" applyNumberFormat="1" applyFont="1" applyBorder="1" applyAlignment="1">
      <alignment horizontal="center" vertical="center" wrapText="1"/>
    </xf>
    <xf numFmtId="1" fontId="9" fillId="3" borderId="1257" xfId="0" applyNumberFormat="1" applyFont="1" applyFill="1" applyBorder="1"/>
    <xf numFmtId="1" fontId="4" fillId="3" borderId="1259" xfId="0" applyNumberFormat="1" applyFont="1" applyFill="1" applyBorder="1"/>
    <xf numFmtId="1" fontId="9" fillId="3" borderId="1246" xfId="1" applyNumberFormat="1" applyFont="1" applyFill="1" applyBorder="1"/>
    <xf numFmtId="1" fontId="9" fillId="3" borderId="1237" xfId="1" applyNumberFormat="1" applyFont="1" applyFill="1" applyBorder="1"/>
    <xf numFmtId="1" fontId="9" fillId="3" borderId="1260" xfId="1" applyNumberFormat="1" applyFont="1" applyFill="1" applyBorder="1"/>
    <xf numFmtId="1" fontId="9" fillId="7" borderId="1246" xfId="0" applyNumberFormat="1" applyFont="1" applyFill="1" applyBorder="1" applyProtection="1">
      <protection locked="0"/>
    </xf>
    <xf numFmtId="1" fontId="9" fillId="7" borderId="1255" xfId="0" applyNumberFormat="1" applyFont="1" applyFill="1" applyBorder="1" applyProtection="1">
      <protection locked="0"/>
    </xf>
    <xf numFmtId="1" fontId="9" fillId="7" borderId="1227" xfId="0" applyNumberFormat="1" applyFont="1" applyFill="1" applyBorder="1" applyProtection="1">
      <protection locked="0"/>
    </xf>
    <xf numFmtId="1" fontId="9" fillId="5" borderId="1257" xfId="0" applyNumberFormat="1" applyFont="1" applyFill="1" applyBorder="1"/>
    <xf numFmtId="1" fontId="4" fillId="5" borderId="1259" xfId="0" applyNumberFormat="1" applyFont="1" applyFill="1" applyBorder="1"/>
    <xf numFmtId="1" fontId="9" fillId="0" borderId="1261" xfId="0" applyNumberFormat="1" applyFont="1" applyBorder="1" applyAlignment="1">
      <alignment horizontal="center" vertical="center" wrapText="1"/>
    </xf>
    <xf numFmtId="1" fontId="9" fillId="0" borderId="1262" xfId="0" applyNumberFormat="1" applyFont="1" applyBorder="1" applyAlignment="1">
      <alignment horizontal="center" vertical="center" wrapText="1"/>
    </xf>
    <xf numFmtId="1" fontId="9" fillId="0" borderId="1263" xfId="0" applyNumberFormat="1" applyFont="1" applyBorder="1" applyAlignment="1">
      <alignment horizontal="center" vertical="center" wrapText="1"/>
    </xf>
    <xf numFmtId="1" fontId="9" fillId="0" borderId="1264" xfId="0" applyNumberFormat="1" applyFont="1" applyBorder="1" applyAlignment="1">
      <alignment horizontal="center" vertical="center" wrapText="1"/>
    </xf>
    <xf numFmtId="1" fontId="9" fillId="0" borderId="1247" xfId="0" applyNumberFormat="1" applyFont="1" applyBorder="1" applyAlignment="1">
      <alignment horizontal="center" vertical="center"/>
    </xf>
    <xf numFmtId="1" fontId="9" fillId="5" borderId="1256" xfId="0" applyNumberFormat="1" applyFont="1" applyFill="1" applyBorder="1"/>
    <xf numFmtId="1" fontId="9" fillId="0" borderId="1258" xfId="0" applyNumberFormat="1" applyFont="1" applyBorder="1" applyAlignment="1">
      <alignment horizontal="center" vertical="center" wrapText="1"/>
    </xf>
    <xf numFmtId="1" fontId="9" fillId="0" borderId="1265" xfId="0" applyNumberFormat="1" applyFont="1" applyBorder="1" applyAlignment="1">
      <alignment horizontal="center" vertical="center" wrapText="1"/>
    </xf>
    <xf numFmtId="1" fontId="9" fillId="0" borderId="1266" xfId="0" applyNumberFormat="1" applyFont="1" applyBorder="1"/>
    <xf numFmtId="1" fontId="9" fillId="0" borderId="1253" xfId="0" applyNumberFormat="1" applyFont="1" applyBorder="1" applyAlignment="1">
      <alignment horizontal="left" vertical="center"/>
    </xf>
    <xf numFmtId="1" fontId="9" fillId="0" borderId="1255" xfId="0" applyNumberFormat="1" applyFont="1" applyBorder="1" applyAlignment="1">
      <alignment horizontal="left" vertical="center"/>
    </xf>
    <xf numFmtId="1" fontId="9" fillId="0" borderId="1246" xfId="0" applyNumberFormat="1" applyFont="1" applyBorder="1"/>
    <xf numFmtId="1" fontId="9" fillId="0" borderId="1237" xfId="0" applyNumberFormat="1" applyFont="1" applyBorder="1"/>
    <xf numFmtId="1" fontId="9" fillId="0" borderId="1255" xfId="0" applyNumberFormat="1" applyFont="1" applyBorder="1"/>
    <xf numFmtId="1" fontId="9" fillId="0" borderId="1267" xfId="0" applyNumberFormat="1" applyFont="1" applyBorder="1"/>
    <xf numFmtId="1" fontId="9" fillId="0" borderId="1268" xfId="0" applyNumberFormat="1" applyFont="1" applyBorder="1"/>
    <xf numFmtId="1" fontId="9" fillId="5" borderId="1248" xfId="0" applyNumberFormat="1" applyFont="1" applyFill="1" applyBorder="1"/>
    <xf numFmtId="1" fontId="9" fillId="5" borderId="1267" xfId="0" applyNumberFormat="1" applyFont="1" applyFill="1" applyBorder="1"/>
    <xf numFmtId="1" fontId="7" fillId="5" borderId="1257" xfId="0" applyNumberFormat="1" applyFont="1" applyFill="1" applyBorder="1"/>
    <xf numFmtId="1" fontId="9" fillId="0" borderId="1269" xfId="0" applyNumberFormat="1" applyFont="1" applyBorder="1" applyAlignment="1">
      <alignment horizontal="center" vertical="center" wrapText="1"/>
    </xf>
    <xf numFmtId="1" fontId="9" fillId="0" borderId="1247" xfId="0" applyNumberFormat="1" applyFont="1" applyBorder="1" applyAlignment="1">
      <alignment horizontal="center" vertical="center" wrapText="1"/>
    </xf>
    <xf numFmtId="1" fontId="9" fillId="0" borderId="1270" xfId="0" applyNumberFormat="1" applyFont="1" applyBorder="1" applyAlignment="1">
      <alignment horizontal="center" vertical="center" wrapText="1"/>
    </xf>
    <xf numFmtId="1" fontId="9" fillId="0" borderId="1271" xfId="0" applyNumberFormat="1" applyFont="1" applyBorder="1" applyAlignment="1">
      <alignment horizontal="center"/>
    </xf>
    <xf numFmtId="1" fontId="9" fillId="0" borderId="1264" xfId="0" applyNumberFormat="1" applyFont="1" applyBorder="1" applyAlignment="1">
      <alignment horizontal="center"/>
    </xf>
    <xf numFmtId="1" fontId="9" fillId="0" borderId="1255" xfId="0" applyNumberFormat="1" applyFont="1" applyBorder="1" applyAlignment="1">
      <alignment horizontal="center"/>
    </xf>
    <xf numFmtId="1" fontId="13" fillId="0" borderId="1269" xfId="0" applyNumberFormat="1" applyFont="1" applyBorder="1" applyAlignment="1">
      <alignment horizontal="center" vertical="center" wrapText="1"/>
    </xf>
    <xf numFmtId="1" fontId="9" fillId="0" borderId="1262" xfId="0" applyNumberFormat="1" applyFont="1" applyBorder="1" applyAlignment="1">
      <alignment horizontal="center" vertical="center" wrapText="1"/>
    </xf>
    <xf numFmtId="1" fontId="9" fillId="0" borderId="1272" xfId="0" applyNumberFormat="1" applyFont="1" applyBorder="1" applyAlignment="1">
      <alignment horizontal="center" vertical="center" wrapText="1"/>
    </xf>
    <xf numFmtId="1" fontId="7" fillId="5" borderId="1248" xfId="0" applyNumberFormat="1" applyFont="1" applyFill="1" applyBorder="1"/>
    <xf numFmtId="1" fontId="7" fillId="5" borderId="1257" xfId="0" applyNumberFormat="1" applyFont="1" applyFill="1" applyBorder="1" applyProtection="1">
      <protection locked="0"/>
    </xf>
    <xf numFmtId="1" fontId="7" fillId="5" borderId="1273" xfId="0" applyNumberFormat="1" applyFont="1" applyFill="1" applyBorder="1"/>
    <xf numFmtId="1" fontId="4" fillId="5" borderId="1257" xfId="0" applyNumberFormat="1" applyFont="1" applyFill="1" applyBorder="1"/>
    <xf numFmtId="1" fontId="9" fillId="5" borderId="1257" xfId="0" applyNumberFormat="1" applyFont="1" applyFill="1" applyBorder="1" applyProtection="1">
      <protection locked="0"/>
    </xf>
    <xf numFmtId="1" fontId="9" fillId="5" borderId="1273" xfId="0" applyNumberFormat="1" applyFont="1" applyFill="1" applyBorder="1"/>
    <xf numFmtId="1" fontId="9" fillId="0" borderId="1274" xfId="0" applyNumberFormat="1" applyFont="1" applyBorder="1" applyAlignment="1">
      <alignment horizontal="center" vertical="center" wrapText="1"/>
    </xf>
    <xf numFmtId="1" fontId="9" fillId="0" borderId="1247" xfId="0" applyNumberFormat="1" applyFont="1" applyBorder="1" applyAlignment="1">
      <alignment horizontal="center"/>
    </xf>
    <xf numFmtId="1" fontId="9" fillId="0" borderId="1240" xfId="0" applyNumberFormat="1" applyFont="1" applyBorder="1" applyAlignment="1">
      <alignment horizontal="left" wrapText="1"/>
    </xf>
    <xf numFmtId="1" fontId="9" fillId="0" borderId="1218" xfId="0" applyNumberFormat="1" applyFont="1" applyBorder="1" applyAlignment="1">
      <alignment horizontal="left" wrapText="1"/>
    </xf>
    <xf numFmtId="1" fontId="9" fillId="0" borderId="1269" xfId="0" applyNumberFormat="1" applyFont="1" applyBorder="1" applyAlignment="1">
      <alignment horizontal="left" vertical="center"/>
    </xf>
    <xf numFmtId="1" fontId="4" fillId="3" borderId="1264" xfId="0" applyNumberFormat="1" applyFont="1" applyFill="1" applyBorder="1"/>
    <xf numFmtId="1" fontId="9" fillId="0" borderId="1259" xfId="0" applyNumberFormat="1" applyFont="1" applyBorder="1"/>
    <xf numFmtId="1" fontId="9" fillId="0" borderId="1257" xfId="0" applyNumberFormat="1" applyFont="1" applyBorder="1"/>
    <xf numFmtId="1" fontId="7" fillId="0" borderId="1257" xfId="0" applyNumberFormat="1" applyFont="1" applyBorder="1"/>
    <xf numFmtId="1" fontId="9" fillId="0" borderId="1275" xfId="0" applyNumberFormat="1" applyFont="1" applyBorder="1"/>
    <xf numFmtId="1" fontId="19" fillId="0" borderId="1262" xfId="0" applyNumberFormat="1" applyFont="1" applyBorder="1" applyAlignment="1">
      <alignment horizontal="center" vertical="center"/>
    </xf>
    <xf numFmtId="1" fontId="9" fillId="0" borderId="1275" xfId="0" applyNumberFormat="1" applyFont="1" applyBorder="1" applyProtection="1">
      <protection locked="0"/>
    </xf>
    <xf numFmtId="1" fontId="6" fillId="0" borderId="1247" xfId="0" applyNumberFormat="1" applyFont="1" applyBorder="1" applyAlignment="1">
      <alignment horizontal="left"/>
    </xf>
    <xf numFmtId="1" fontId="7" fillId="3" borderId="1257" xfId="0" applyNumberFormat="1" applyFont="1" applyFill="1" applyBorder="1"/>
    <xf numFmtId="1" fontId="7" fillId="0" borderId="1259" xfId="0" applyNumberFormat="1" applyFont="1" applyBorder="1"/>
    <xf numFmtId="1" fontId="9" fillId="5" borderId="1257" xfId="0" applyNumberFormat="1" applyFont="1" applyFill="1" applyBorder="1" applyAlignment="1">
      <alignment horizontal="center" vertical="center" wrapText="1"/>
    </xf>
    <xf numFmtId="1" fontId="9" fillId="5" borderId="1259" xfId="0" applyNumberFormat="1" applyFont="1" applyFill="1" applyBorder="1"/>
    <xf numFmtId="1" fontId="9" fillId="3" borderId="1259" xfId="0" applyNumberFormat="1" applyFont="1" applyFill="1" applyBorder="1"/>
    <xf numFmtId="1" fontId="9" fillId="5" borderId="1259" xfId="0" applyNumberFormat="1" applyFont="1" applyFill="1" applyBorder="1" applyAlignment="1">
      <alignment horizontal="center" vertical="center" wrapText="1"/>
    </xf>
    <xf numFmtId="1" fontId="9" fillId="5" borderId="1257" xfId="0" applyNumberFormat="1" applyFont="1" applyFill="1" applyBorder="1" applyAlignment="1">
      <alignment horizontal="center" vertical="center" wrapText="1"/>
    </xf>
    <xf numFmtId="1" fontId="16" fillId="5" borderId="1259" xfId="0" applyNumberFormat="1" applyFont="1" applyFill="1" applyBorder="1"/>
    <xf numFmtId="1" fontId="9" fillId="0" borderId="1271" xfId="0" applyNumberFormat="1" applyFont="1" applyBorder="1" applyAlignment="1">
      <alignment horizontal="center" vertical="center" wrapText="1"/>
    </xf>
    <xf numFmtId="1" fontId="9" fillId="5" borderId="1248" xfId="0" applyNumberFormat="1" applyFont="1" applyFill="1" applyBorder="1" applyProtection="1">
      <protection locked="0"/>
    </xf>
    <xf numFmtId="1" fontId="7" fillId="0" borderId="1248" xfId="0" applyNumberFormat="1" applyFont="1" applyBorder="1"/>
    <xf numFmtId="1" fontId="9" fillId="3" borderId="1248" xfId="0" applyNumberFormat="1" applyFont="1" applyFill="1" applyBorder="1"/>
    <xf numFmtId="1" fontId="9" fillId="0" borderId="1264" xfId="0" applyNumberFormat="1" applyFont="1" applyBorder="1" applyAlignment="1">
      <alignment horizontal="center" vertical="center" wrapText="1"/>
    </xf>
    <xf numFmtId="1" fontId="9" fillId="0" borderId="1276" xfId="0" applyNumberFormat="1" applyFont="1" applyBorder="1" applyAlignment="1">
      <alignment horizontal="center" vertical="center" wrapText="1"/>
    </xf>
    <xf numFmtId="1" fontId="9" fillId="5" borderId="1273" xfId="0" applyNumberFormat="1" applyFont="1" applyFill="1" applyBorder="1" applyProtection="1">
      <protection locked="0"/>
    </xf>
    <xf numFmtId="1" fontId="9" fillId="0" borderId="1218" xfId="0" applyNumberFormat="1" applyFont="1" applyBorder="1" applyAlignment="1">
      <alignment horizontal="right"/>
    </xf>
    <xf numFmtId="1" fontId="9" fillId="7" borderId="1277" xfId="0" applyNumberFormat="1" applyFont="1" applyFill="1" applyBorder="1" applyProtection="1">
      <protection locked="0"/>
    </xf>
    <xf numFmtId="1" fontId="16" fillId="5" borderId="1259" xfId="0" applyNumberFormat="1" applyFont="1" applyFill="1" applyBorder="1" applyProtection="1">
      <protection locked="0"/>
    </xf>
    <xf numFmtId="1" fontId="9" fillId="0" borderId="1246" xfId="0" applyNumberFormat="1" applyFont="1" applyBorder="1" applyAlignment="1">
      <alignment horizontal="right"/>
    </xf>
    <xf numFmtId="1" fontId="9" fillId="0" borderId="1237" xfId="0" applyNumberFormat="1" applyFont="1" applyBorder="1" applyAlignment="1">
      <alignment horizontal="right"/>
    </xf>
    <xf numFmtId="1" fontId="9" fillId="0" borderId="1255" xfId="0" applyNumberFormat="1" applyFont="1" applyBorder="1" applyAlignment="1">
      <alignment horizontal="right"/>
    </xf>
    <xf numFmtId="1" fontId="9" fillId="0" borderId="1264" xfId="0" applyNumberFormat="1" applyFont="1" applyBorder="1" applyAlignment="1">
      <alignment horizontal="right"/>
    </xf>
    <xf numFmtId="1" fontId="9" fillId="0" borderId="1276" xfId="0" applyNumberFormat="1" applyFont="1" applyBorder="1" applyAlignment="1">
      <alignment horizontal="right"/>
    </xf>
    <xf numFmtId="1" fontId="9" fillId="0" borderId="1273" xfId="0" applyNumberFormat="1" applyFont="1" applyBorder="1"/>
    <xf numFmtId="1" fontId="9" fillId="0" borderId="1278" xfId="0" applyNumberFormat="1" applyFont="1" applyBorder="1" applyAlignment="1">
      <alignment horizontal="center" vertical="center" wrapText="1"/>
    </xf>
    <xf numFmtId="1" fontId="9" fillId="0" borderId="1262" xfId="0" applyNumberFormat="1" applyFont="1" applyBorder="1" applyAlignment="1">
      <alignment horizontal="center" vertical="center"/>
    </xf>
    <xf numFmtId="1" fontId="9" fillId="0" borderId="1269" xfId="0" applyNumberFormat="1" applyFont="1" applyBorder="1"/>
    <xf numFmtId="1" fontId="4" fillId="0" borderId="1257" xfId="0" applyNumberFormat="1" applyFont="1" applyBorder="1"/>
    <xf numFmtId="1" fontId="4" fillId="0" borderId="1257" xfId="0" applyNumberFormat="1" applyFont="1" applyBorder="1" applyProtection="1">
      <protection locked="0"/>
    </xf>
    <xf numFmtId="1" fontId="4" fillId="4" borderId="1257" xfId="0" applyNumberFormat="1" applyFont="1" applyFill="1" applyBorder="1" applyProtection="1">
      <protection locked="0"/>
    </xf>
    <xf numFmtId="1" fontId="4" fillId="6" borderId="1257" xfId="0" applyNumberFormat="1" applyFont="1" applyFill="1" applyBorder="1" applyProtection="1">
      <protection locked="0"/>
    </xf>
    <xf numFmtId="1" fontId="9" fillId="5" borderId="1279" xfId="0" applyNumberFormat="1" applyFont="1" applyFill="1" applyBorder="1"/>
    <xf numFmtId="1" fontId="9" fillId="0" borderId="1279" xfId="0" applyNumberFormat="1" applyFont="1" applyBorder="1"/>
    <xf numFmtId="1" fontId="7" fillId="0" borderId="1268" xfId="0" applyNumberFormat="1" applyFont="1" applyBorder="1"/>
    <xf numFmtId="1" fontId="7" fillId="0" borderId="1279" xfId="0" applyNumberFormat="1" applyFont="1" applyBorder="1"/>
    <xf numFmtId="1" fontId="9" fillId="0" borderId="1261" xfId="0" applyNumberFormat="1" applyFont="1" applyBorder="1" applyAlignment="1">
      <alignment horizontal="center" vertical="center"/>
    </xf>
    <xf numFmtId="1" fontId="9" fillId="0" borderId="1246" xfId="0" applyNumberFormat="1" applyFont="1" applyBorder="1" applyAlignment="1">
      <alignment horizontal="center" vertical="center"/>
    </xf>
    <xf numFmtId="1" fontId="9" fillId="0" borderId="1237" xfId="0" applyNumberFormat="1" applyFont="1" applyBorder="1" applyAlignment="1">
      <alignment horizontal="center" vertical="center"/>
    </xf>
    <xf numFmtId="1" fontId="6" fillId="0" borderId="1264" xfId="0" applyNumberFormat="1" applyFont="1" applyBorder="1" applyAlignment="1">
      <alignment horizontal="left" vertical="center"/>
    </xf>
    <xf numFmtId="1" fontId="6" fillId="0" borderId="1255" xfId="0" applyNumberFormat="1" applyFont="1" applyBorder="1" applyAlignment="1">
      <alignment horizontal="left" vertical="center"/>
    </xf>
    <xf numFmtId="1" fontId="9" fillId="0" borderId="1246" xfId="0" applyNumberFormat="1" applyFont="1" applyBorder="1" applyAlignment="1">
      <alignment wrapText="1"/>
    </xf>
    <xf numFmtId="1" fontId="9" fillId="0" borderId="1237" xfId="0" applyNumberFormat="1" applyFont="1" applyBorder="1" applyAlignment="1">
      <alignment wrapText="1"/>
    </xf>
    <xf numFmtId="1" fontId="9" fillId="7" borderId="1280" xfId="0" applyNumberFormat="1" applyFont="1" applyFill="1" applyBorder="1" applyProtection="1">
      <protection locked="0"/>
    </xf>
    <xf numFmtId="1" fontId="6" fillId="0" borderId="1253" xfId="0" applyNumberFormat="1" applyFont="1" applyBorder="1" applyAlignment="1">
      <alignment horizontal="left" vertical="center" wrapText="1"/>
    </xf>
    <xf numFmtId="1" fontId="6" fillId="0" borderId="1255" xfId="0" applyNumberFormat="1" applyFont="1" applyBorder="1" applyAlignment="1">
      <alignment horizontal="left" vertical="center" wrapText="1"/>
    </xf>
    <xf numFmtId="1" fontId="9" fillId="8" borderId="1253" xfId="0" applyNumberFormat="1" applyFont="1" applyFill="1" applyBorder="1" applyAlignment="1">
      <alignment horizontal="center"/>
    </xf>
    <xf numFmtId="1" fontId="9" fillId="8" borderId="1264" xfId="0" applyNumberFormat="1" applyFont="1" applyFill="1" applyBorder="1" applyAlignment="1">
      <alignment horizontal="center"/>
    </xf>
    <xf numFmtId="1" fontId="9" fillId="8" borderId="1255" xfId="0" applyNumberFormat="1" applyFont="1" applyFill="1" applyBorder="1" applyAlignment="1">
      <alignment horizontal="center"/>
    </xf>
    <xf numFmtId="1" fontId="9" fillId="0" borderId="1240" xfId="0" applyNumberFormat="1" applyFont="1" applyBorder="1" applyAlignment="1">
      <alignment horizontal="left" vertical="center" wrapText="1"/>
    </xf>
    <xf numFmtId="1" fontId="9" fillId="0" borderId="1218" xfId="0" applyNumberFormat="1" applyFont="1" applyBorder="1" applyAlignment="1">
      <alignment wrapText="1"/>
    </xf>
    <xf numFmtId="1" fontId="9" fillId="0" borderId="1243" xfId="0" applyNumberFormat="1" applyFont="1" applyBorder="1" applyAlignment="1">
      <alignment horizontal="left" vertical="center" wrapText="1"/>
    </xf>
    <xf numFmtId="1" fontId="9" fillId="0" borderId="1245" xfId="0" applyNumberFormat="1" applyFont="1" applyBorder="1" applyAlignment="1">
      <alignment horizontal="left" vertical="center" wrapText="1"/>
    </xf>
    <xf numFmtId="1" fontId="9" fillId="0" borderId="1255" xfId="0" applyNumberFormat="1" applyFont="1" applyBorder="1" applyAlignment="1">
      <alignment wrapText="1"/>
    </xf>
    <xf numFmtId="1" fontId="9" fillId="7" borderId="1264" xfId="0" applyNumberFormat="1" applyFont="1" applyFill="1" applyBorder="1" applyProtection="1">
      <protection locked="0"/>
    </xf>
    <xf numFmtId="1" fontId="9" fillId="7" borderId="1247" xfId="0" applyNumberFormat="1" applyFont="1" applyFill="1" applyBorder="1" applyProtection="1">
      <protection locked="0"/>
    </xf>
    <xf numFmtId="1" fontId="6" fillId="0" borderId="1253" xfId="0" applyNumberFormat="1" applyFont="1" applyBorder="1" applyAlignment="1">
      <alignment horizontal="left" vertical="center"/>
    </xf>
    <xf numFmtId="1" fontId="6" fillId="0" borderId="1264" xfId="0" applyNumberFormat="1" applyFont="1" applyBorder="1" applyAlignment="1">
      <alignment horizontal="left" vertical="center"/>
    </xf>
    <xf numFmtId="1" fontId="9" fillId="9" borderId="1246" xfId="0" applyNumberFormat="1" applyFont="1" applyFill="1" applyBorder="1"/>
    <xf numFmtId="1" fontId="9" fillId="9" borderId="1255" xfId="0" applyNumberFormat="1" applyFont="1" applyFill="1" applyBorder="1"/>
    <xf numFmtId="1" fontId="9" fillId="0" borderId="1277" xfId="0" applyNumberFormat="1" applyFont="1" applyBorder="1" applyAlignment="1">
      <alignment horizontal="left" vertical="center" wrapText="1"/>
    </xf>
    <xf numFmtId="1" fontId="9" fillId="7" borderId="1244" xfId="0" applyNumberFormat="1" applyFont="1" applyFill="1" applyBorder="1" applyProtection="1">
      <protection locked="0"/>
    </xf>
    <xf numFmtId="1" fontId="9" fillId="0" borderId="1218" xfId="0" applyNumberFormat="1" applyFont="1" applyBorder="1" applyAlignment="1">
      <alignment vertical="center" wrapText="1"/>
    </xf>
    <xf numFmtId="1" fontId="9" fillId="9" borderId="1218" xfId="0" applyNumberFormat="1" applyFont="1" applyFill="1" applyBorder="1"/>
    <xf numFmtId="1" fontId="9" fillId="9" borderId="1241" xfId="0" applyNumberFormat="1" applyFont="1" applyFill="1" applyBorder="1"/>
    <xf numFmtId="1" fontId="9" fillId="9" borderId="1244" xfId="0" applyNumberFormat="1" applyFont="1" applyFill="1" applyBorder="1"/>
    <xf numFmtId="1" fontId="9" fillId="0" borderId="1218" xfId="0" applyNumberFormat="1" applyFont="1" applyBorder="1" applyAlignment="1">
      <alignment horizontal="left" vertical="center" wrapText="1"/>
    </xf>
    <xf numFmtId="1" fontId="9" fillId="0" borderId="1243" xfId="0" applyNumberFormat="1" applyFont="1" applyBorder="1" applyAlignment="1">
      <alignment horizontal="center" vertical="center"/>
    </xf>
    <xf numFmtId="1" fontId="9" fillId="0" borderId="1244" xfId="0" applyNumberFormat="1" applyFont="1" applyBorder="1" applyAlignment="1">
      <alignment horizontal="center" vertical="center"/>
    </xf>
    <xf numFmtId="1" fontId="19" fillId="0" borderId="1271" xfId="0" applyNumberFormat="1" applyFont="1" applyBorder="1" applyAlignment="1">
      <alignment horizontal="center" vertical="center" wrapText="1"/>
    </xf>
    <xf numFmtId="1" fontId="19" fillId="0" borderId="1264" xfId="0" applyNumberFormat="1" applyFont="1" applyBorder="1" applyAlignment="1">
      <alignment horizontal="center" vertical="center" wrapText="1"/>
    </xf>
    <xf numFmtId="1" fontId="19" fillId="0" borderId="1255" xfId="0" applyNumberFormat="1" applyFont="1" applyBorder="1" applyAlignment="1">
      <alignment horizontal="center" vertical="center" wrapText="1"/>
    </xf>
    <xf numFmtId="1" fontId="9" fillId="0" borderId="1218" xfId="0" applyNumberFormat="1" applyFont="1" applyBorder="1" applyAlignment="1">
      <alignment horizontal="center" vertical="center" wrapText="1"/>
    </xf>
    <xf numFmtId="1" fontId="9" fillId="0" borderId="1278" xfId="0" applyNumberFormat="1" applyFont="1" applyBorder="1" applyAlignment="1">
      <alignment horizontal="center" vertical="center"/>
    </xf>
    <xf numFmtId="1" fontId="21" fillId="0" borderId="1276" xfId="0" applyNumberFormat="1" applyFont="1" applyBorder="1" applyAlignment="1">
      <alignment horizontal="center" vertical="center" wrapText="1"/>
    </xf>
    <xf numFmtId="1" fontId="21" fillId="0" borderId="1278" xfId="0" applyNumberFormat="1" applyFont="1" applyBorder="1" applyAlignment="1">
      <alignment horizontal="center" vertical="center" wrapText="1"/>
    </xf>
    <xf numFmtId="1" fontId="21" fillId="0" borderId="1255" xfId="0" applyNumberFormat="1" applyFont="1" applyBorder="1" applyAlignment="1">
      <alignment horizontal="center" vertical="center" wrapText="1"/>
    </xf>
    <xf numFmtId="1" fontId="6" fillId="0" borderId="1253" xfId="0" applyNumberFormat="1" applyFont="1" applyBorder="1" applyAlignment="1">
      <alignment horizontal="left" vertical="center"/>
    </xf>
    <xf numFmtId="1" fontId="9" fillId="8" borderId="1243" xfId="0" applyNumberFormat="1" applyFont="1" applyFill="1" applyBorder="1"/>
    <xf numFmtId="1" fontId="9" fillId="8" borderId="1245" xfId="0" applyNumberFormat="1" applyFont="1" applyFill="1" applyBorder="1"/>
    <xf numFmtId="1" fontId="9" fillId="8" borderId="1281" xfId="0" applyNumberFormat="1" applyFont="1" applyFill="1" applyBorder="1"/>
    <xf numFmtId="1" fontId="9" fillId="8" borderId="1282" xfId="0" applyNumberFormat="1" applyFont="1" applyFill="1" applyBorder="1"/>
    <xf numFmtId="1" fontId="9" fillId="8" borderId="1244" xfId="0" applyNumberFormat="1" applyFont="1" applyFill="1" applyBorder="1"/>
    <xf numFmtId="1" fontId="9" fillId="0" borderId="1253" xfId="0" applyNumberFormat="1" applyFont="1" applyBorder="1" applyAlignment="1">
      <alignment horizontal="left" vertical="center" wrapText="1"/>
    </xf>
    <xf numFmtId="1" fontId="9" fillId="0" borderId="1255" xfId="0" applyNumberFormat="1" applyFont="1" applyBorder="1" applyAlignment="1">
      <alignment horizontal="left" vertical="center" wrapText="1"/>
    </xf>
    <xf numFmtId="1" fontId="9" fillId="0" borderId="1278" xfId="0" applyNumberFormat="1" applyFont="1" applyBorder="1" applyAlignment="1">
      <alignment wrapText="1"/>
    </xf>
    <xf numFmtId="1" fontId="9" fillId="7" borderId="1276" xfId="0" applyNumberFormat="1" applyFont="1" applyFill="1" applyBorder="1" applyProtection="1">
      <protection locked="0"/>
    </xf>
    <xf numFmtId="1" fontId="9" fillId="7" borderId="1278" xfId="0" applyNumberFormat="1" applyFont="1" applyFill="1" applyBorder="1" applyProtection="1">
      <protection locked="0"/>
    </xf>
    <xf numFmtId="1" fontId="9" fillId="7" borderId="1258" xfId="0" applyNumberFormat="1" applyFont="1" applyFill="1" applyBorder="1" applyProtection="1">
      <protection locked="0"/>
    </xf>
    <xf numFmtId="1" fontId="9" fillId="9" borderId="1277" xfId="0" applyNumberFormat="1" applyFont="1" applyFill="1" applyBorder="1"/>
    <xf numFmtId="1" fontId="13" fillId="0" borderId="1240" xfId="0" applyNumberFormat="1" applyFont="1" applyBorder="1" applyAlignment="1">
      <alignment horizontal="left" vertical="center" wrapText="1"/>
    </xf>
    <xf numFmtId="1" fontId="9" fillId="0" borderId="1240" xfId="0" applyNumberFormat="1" applyFont="1" applyBorder="1" applyAlignment="1">
      <alignment horizontal="left" vertical="center" wrapText="1"/>
    </xf>
    <xf numFmtId="1" fontId="9" fillId="0" borderId="1243" xfId="0" applyNumberFormat="1" applyFont="1" applyBorder="1" applyAlignment="1">
      <alignment horizontal="center" vertical="center" wrapText="1"/>
    </xf>
    <xf numFmtId="1" fontId="9" fillId="0" borderId="1244" xfId="0" applyNumberFormat="1" applyFont="1" applyBorder="1" applyAlignment="1">
      <alignment horizontal="center" vertical="center" wrapText="1"/>
    </xf>
    <xf numFmtId="1" fontId="9" fillId="0" borderId="1255" xfId="0" applyNumberFormat="1" applyFont="1" applyBorder="1" applyAlignment="1">
      <alignment horizontal="center" vertical="center"/>
    </xf>
    <xf numFmtId="1" fontId="13" fillId="0" borderId="1269" xfId="0" applyNumberFormat="1" applyFont="1" applyBorder="1" applyAlignment="1">
      <alignment horizontal="center" vertical="center"/>
    </xf>
    <xf numFmtId="1" fontId="9" fillId="0" borderId="1269" xfId="0" applyNumberFormat="1" applyFont="1" applyBorder="1" applyAlignment="1" applyProtection="1">
      <alignment horizontal="center" vertical="center"/>
      <protection hidden="1"/>
    </xf>
    <xf numFmtId="1" fontId="9" fillId="0" borderId="1244" xfId="0" applyNumberFormat="1" applyFont="1" applyBorder="1" applyAlignment="1" applyProtection="1">
      <alignment horizontal="center" vertical="center" wrapText="1"/>
      <protection hidden="1"/>
    </xf>
    <xf numFmtId="1" fontId="9" fillId="0" borderId="1245" xfId="0" applyNumberFormat="1" applyFont="1" applyBorder="1" applyAlignment="1">
      <alignment horizontal="center" vertical="center" wrapText="1"/>
    </xf>
    <xf numFmtId="1" fontId="9" fillId="0" borderId="1253" xfId="0" applyNumberFormat="1" applyFont="1" applyBorder="1" applyAlignment="1" applyProtection="1">
      <alignment horizontal="center" vertical="center"/>
      <protection hidden="1"/>
    </xf>
    <xf numFmtId="1" fontId="9" fillId="0" borderId="1264" xfId="0" applyNumberFormat="1" applyFont="1" applyBorder="1" applyAlignment="1" applyProtection="1">
      <alignment horizontal="center" vertical="center"/>
      <protection hidden="1"/>
    </xf>
    <xf numFmtId="1" fontId="9" fillId="0" borderId="1255" xfId="0" applyNumberFormat="1" applyFont="1" applyBorder="1" applyAlignment="1" applyProtection="1">
      <alignment horizontal="center" vertical="center"/>
      <protection hidden="1"/>
    </xf>
    <xf numFmtId="1" fontId="9" fillId="0" borderId="1258" xfId="0" applyNumberFormat="1" applyFont="1" applyBorder="1" applyAlignment="1" applyProtection="1">
      <alignment horizontal="center" vertical="center" wrapText="1"/>
      <protection hidden="1"/>
    </xf>
    <xf numFmtId="1" fontId="9" fillId="0" borderId="1283" xfId="0" applyNumberFormat="1" applyFont="1" applyBorder="1" applyAlignment="1" applyProtection="1">
      <alignment horizontal="center" vertical="center" wrapText="1"/>
      <protection hidden="1"/>
    </xf>
    <xf numFmtId="1" fontId="9" fillId="0" borderId="1258" xfId="0" applyNumberFormat="1" applyFont="1" applyBorder="1" applyAlignment="1" applyProtection="1">
      <alignment horizontal="center" vertical="center"/>
      <protection hidden="1"/>
    </xf>
    <xf numFmtId="1" fontId="9" fillId="0" borderId="1244" xfId="0" applyNumberFormat="1" applyFont="1" applyBorder="1" applyAlignment="1" applyProtection="1">
      <alignment horizontal="center" vertical="center"/>
      <protection hidden="1"/>
    </xf>
    <xf numFmtId="1" fontId="9" fillId="0" borderId="1269" xfId="0" applyNumberFormat="1" applyFont="1" applyBorder="1" applyAlignment="1" applyProtection="1">
      <alignment horizontal="center" vertical="center"/>
      <protection hidden="1"/>
    </xf>
    <xf numFmtId="1" fontId="9" fillId="0" borderId="1246" xfId="0" applyNumberFormat="1" applyFont="1" applyBorder="1" applyAlignment="1" applyProtection="1">
      <alignment horizontal="center" vertical="center"/>
      <protection hidden="1"/>
    </xf>
    <xf numFmtId="1" fontId="9" fillId="0" borderId="1269" xfId="0" applyNumberFormat="1" applyFont="1" applyBorder="1" applyAlignment="1" applyProtection="1">
      <alignment horizontal="center" vertical="center" wrapText="1"/>
      <protection hidden="1"/>
    </xf>
    <xf numFmtId="1" fontId="9" fillId="0" borderId="1269" xfId="0" applyNumberFormat="1" applyFont="1" applyBorder="1" applyAlignment="1" applyProtection="1">
      <alignment horizontal="left" vertical="center" wrapText="1"/>
      <protection hidden="1"/>
    </xf>
    <xf numFmtId="1" fontId="9" fillId="0" borderId="1258" xfId="0" applyNumberFormat="1" applyFont="1" applyBorder="1" applyAlignment="1">
      <alignment horizontal="right" wrapText="1"/>
    </xf>
    <xf numFmtId="1" fontId="9" fillId="0" borderId="1283" xfId="0" applyNumberFormat="1" applyFont="1" applyBorder="1" applyAlignment="1">
      <alignment horizontal="right" wrapText="1"/>
    </xf>
    <xf numFmtId="1" fontId="9" fillId="0" borderId="1284" xfId="0" applyNumberFormat="1" applyFont="1" applyBorder="1"/>
    <xf numFmtId="1" fontId="9" fillId="0" borderId="1285" xfId="0" applyNumberFormat="1" applyFont="1" applyBorder="1"/>
    <xf numFmtId="1" fontId="9" fillId="5" borderId="1284" xfId="0" applyNumberFormat="1" applyFont="1" applyFill="1" applyBorder="1"/>
    <xf numFmtId="1" fontId="9" fillId="5" borderId="1285" xfId="0" applyNumberFormat="1" applyFont="1" applyFill="1" applyBorder="1"/>
    <xf numFmtId="1" fontId="9" fillId="0" borderId="1264" xfId="0" applyNumberFormat="1" applyFont="1" applyBorder="1" applyAlignment="1">
      <alignment horizontal="center" vertical="center"/>
    </xf>
    <xf numFmtId="1" fontId="9" fillId="0" borderId="1274" xfId="0" applyNumberFormat="1" applyFont="1" applyBorder="1" applyAlignment="1">
      <alignment horizontal="center" vertical="center"/>
    </xf>
    <xf numFmtId="1" fontId="13" fillId="5" borderId="1243" xfId="0" applyNumberFormat="1" applyFont="1" applyFill="1" applyBorder="1" applyAlignment="1">
      <alignment horizontal="center" vertical="center" wrapText="1"/>
    </xf>
    <xf numFmtId="1" fontId="13" fillId="5" borderId="1244" xfId="0" applyNumberFormat="1" applyFont="1" applyFill="1" applyBorder="1" applyAlignment="1">
      <alignment horizontal="center" vertical="center" wrapText="1"/>
    </xf>
    <xf numFmtId="1" fontId="9" fillId="0" borderId="1282" xfId="0" applyNumberFormat="1" applyFont="1" applyBorder="1" applyAlignment="1">
      <alignment horizontal="center" vertical="center" wrapText="1"/>
    </xf>
    <xf numFmtId="1" fontId="9" fillId="0" borderId="1286" xfId="0" applyNumberFormat="1" applyFont="1" applyBorder="1" applyAlignment="1">
      <alignment horizontal="center" vertical="center" wrapText="1"/>
    </xf>
    <xf numFmtId="1" fontId="9" fillId="0" borderId="1253" xfId="0" applyNumberFormat="1" applyFont="1" applyBorder="1" applyAlignment="1">
      <alignment vertical="center" wrapText="1"/>
    </xf>
    <xf numFmtId="1" fontId="9" fillId="0" borderId="1255" xfId="0" applyNumberFormat="1" applyFont="1" applyBorder="1" applyAlignment="1">
      <alignment vertical="center" wrapText="1"/>
    </xf>
    <xf numFmtId="1" fontId="9" fillId="0" borderId="1227" xfId="0" applyNumberFormat="1" applyFont="1" applyBorder="1" applyAlignment="1">
      <alignment wrapText="1"/>
    </xf>
    <xf numFmtId="1" fontId="9" fillId="0" borderId="1286" xfId="0" applyNumberFormat="1" applyFont="1" applyBorder="1" applyAlignment="1">
      <alignment wrapText="1"/>
    </xf>
    <xf numFmtId="1" fontId="9" fillId="0" borderId="1264" xfId="0" applyNumberFormat="1" applyFont="1" applyBorder="1" applyAlignment="1">
      <alignment wrapText="1"/>
    </xf>
    <xf numFmtId="1" fontId="9" fillId="0" borderId="1247" xfId="0" applyNumberFormat="1" applyFont="1" applyBorder="1" applyAlignment="1">
      <alignment wrapText="1"/>
    </xf>
    <xf numFmtId="1" fontId="25" fillId="0" borderId="1244" xfId="0" applyNumberFormat="1" applyFont="1" applyBorder="1" applyAlignment="1">
      <alignment horizontal="center" vertical="center"/>
    </xf>
    <xf numFmtId="1" fontId="9" fillId="0" borderId="1245" xfId="0" applyNumberFormat="1" applyFont="1" applyBorder="1" applyAlignment="1">
      <alignment horizontal="center" vertical="center"/>
    </xf>
    <xf numFmtId="1" fontId="13" fillId="5" borderId="1253" xfId="0" applyNumberFormat="1" applyFont="1" applyFill="1" applyBorder="1" applyAlignment="1">
      <alignment horizontal="center" vertical="center" wrapText="1"/>
    </xf>
    <xf numFmtId="1" fontId="13" fillId="5" borderId="1255" xfId="0" applyNumberFormat="1" applyFont="1" applyFill="1" applyBorder="1" applyAlignment="1">
      <alignment horizontal="center" vertical="center" wrapText="1"/>
    </xf>
    <xf numFmtId="1" fontId="9" fillId="0" borderId="1283" xfId="0" applyNumberFormat="1" applyFont="1" applyBorder="1" applyAlignment="1">
      <alignment horizontal="center" vertical="center" wrapText="1"/>
    </xf>
    <xf numFmtId="1" fontId="9" fillId="0" borderId="1244" xfId="0" applyNumberFormat="1" applyFont="1" applyBorder="1" applyAlignment="1">
      <alignment horizontal="center" vertical="center"/>
    </xf>
    <xf numFmtId="1" fontId="9" fillId="8" borderId="1242" xfId="0" applyNumberFormat="1" applyFont="1" applyFill="1" applyBorder="1" applyProtection="1">
      <protection locked="0"/>
    </xf>
    <xf numFmtId="1" fontId="9" fillId="8" borderId="1218" xfId="0" applyNumberFormat="1" applyFont="1" applyFill="1" applyBorder="1" applyProtection="1">
      <protection locked="0"/>
    </xf>
    <xf numFmtId="1" fontId="9" fillId="8" borderId="1277" xfId="0" applyNumberFormat="1" applyFont="1" applyFill="1" applyBorder="1" applyProtection="1">
      <protection locked="0"/>
    </xf>
    <xf numFmtId="1" fontId="9" fillId="0" borderId="1287" xfId="0" applyNumberFormat="1" applyFont="1" applyBorder="1"/>
    <xf numFmtId="1" fontId="9" fillId="0" borderId="1288" xfId="0" applyNumberFormat="1" applyFont="1" applyBorder="1"/>
    <xf numFmtId="1" fontId="9" fillId="0" borderId="1289" xfId="0" applyNumberFormat="1" applyFont="1" applyBorder="1"/>
    <xf numFmtId="1" fontId="9" fillId="7" borderId="1282" xfId="0" applyNumberFormat="1" applyFont="1" applyFill="1" applyBorder="1" applyProtection="1">
      <protection locked="0"/>
    </xf>
    <xf numFmtId="1" fontId="9" fillId="7" borderId="1245" xfId="0" applyNumberFormat="1" applyFont="1" applyFill="1" applyBorder="1" applyProtection="1">
      <protection locked="0"/>
    </xf>
    <xf numFmtId="1" fontId="9" fillId="7" borderId="1269" xfId="0" applyNumberFormat="1" applyFont="1" applyFill="1" applyBorder="1" applyProtection="1">
      <protection locked="0"/>
    </xf>
    <xf numFmtId="1" fontId="13" fillId="5" borderId="1245" xfId="0" applyNumberFormat="1" applyFont="1" applyFill="1" applyBorder="1" applyAlignment="1">
      <alignment horizontal="center" vertical="center" wrapText="1"/>
    </xf>
    <xf numFmtId="1" fontId="9" fillId="0" borderId="1258" xfId="0" applyNumberFormat="1" applyFont="1" applyBorder="1" applyAlignment="1">
      <alignment horizontal="center" vertical="center" wrapText="1"/>
    </xf>
    <xf numFmtId="1" fontId="13" fillId="0" borderId="1278" xfId="0" applyNumberFormat="1" applyFont="1" applyBorder="1" applyAlignment="1">
      <alignment horizontal="center" vertical="center" wrapText="1"/>
    </xf>
    <xf numFmtId="1" fontId="9" fillId="0" borderId="1269" xfId="0" applyNumberFormat="1" applyFont="1" applyBorder="1" applyAlignment="1">
      <alignment horizontal="left"/>
    </xf>
    <xf numFmtId="1" fontId="9" fillId="0" borderId="1258" xfId="0" applyNumberFormat="1" applyFont="1" applyBorder="1"/>
    <xf numFmtId="1" fontId="9" fillId="0" borderId="1283" xfId="0" applyNumberFormat="1" applyFont="1" applyBorder="1"/>
    <xf numFmtId="1" fontId="9" fillId="0" borderId="1244" xfId="0" applyNumberFormat="1" applyFont="1" applyBorder="1" applyAlignment="1">
      <alignment wrapText="1"/>
    </xf>
    <xf numFmtId="1" fontId="9" fillId="7" borderId="1290" xfId="0" applyNumberFormat="1" applyFont="1" applyFill="1" applyBorder="1" applyProtection="1">
      <protection locked="0"/>
    </xf>
    <xf numFmtId="1" fontId="9" fillId="7" borderId="1244" xfId="0" applyNumberFormat="1" applyFont="1" applyFill="1" applyBorder="1" applyAlignment="1" applyProtection="1">
      <alignment horizontal="center"/>
      <protection locked="0"/>
    </xf>
    <xf numFmtId="1" fontId="7" fillId="5" borderId="1285" xfId="0" applyNumberFormat="1" applyFont="1" applyFill="1" applyBorder="1"/>
    <xf numFmtId="1" fontId="12" fillId="0" borderId="1291" xfId="0" applyNumberFormat="1" applyFont="1" applyBorder="1"/>
    <xf numFmtId="1" fontId="4" fillId="0" borderId="1292" xfId="0" applyNumberFormat="1" applyFont="1" applyBorder="1"/>
    <xf numFmtId="1" fontId="4" fillId="3" borderId="1292" xfId="0" applyNumberFormat="1" applyFont="1" applyFill="1" applyBorder="1"/>
    <xf numFmtId="1" fontId="9" fillId="0" borderId="1242" xfId="0" applyNumberFormat="1" applyFont="1" applyBorder="1" applyAlignment="1">
      <alignment horizontal="right" wrapText="1"/>
    </xf>
  </cellXfs>
  <cellStyles count="4">
    <cellStyle name="Normal" xfId="0" builtinId="0"/>
    <cellStyle name="Normal 2" xfId="2" xr:uid="{3010F81F-0431-4F09-B107-C8DA013D03D7}"/>
    <cellStyle name="Notas" xfId="1" builtinId="10"/>
    <cellStyle name="Notas 2" xfId="3" xr:uid="{6554F369-F23D-4DFF-98E6-60BA610C1A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MATRICES%20REGISTRO%20REM%202019/V1.1/SA_19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CAMBIOS%20REM%202019/NOV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DICIEMBRE/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MARZO/116108S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19/REM%20MENSUAL%20A&#209;O%202019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2019</v>
          </cell>
        </row>
      </sheetData>
      <sheetData sheetId="1"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31">
          <cell r="F31"/>
        </row>
        <row r="32">
          <cell r="F32"/>
        </row>
        <row r="33">
          <cell r="F33"/>
        </row>
      </sheetData>
      <sheetData sheetId="2"/>
      <sheetData sheetId="3">
        <row r="78">
          <cell r="C7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410E1-0642-4048-9759-A1630283966F}">
  <dimension ref="A1:CZ310"/>
  <sheetViews>
    <sheetView workbookViewId="0">
      <selection activeCell="D16" sqref="D16"/>
    </sheetView>
  </sheetViews>
  <sheetFormatPr baseColWidth="10" defaultColWidth="11.42578125" defaultRowHeight="14.25" x14ac:dyDescent="0.2"/>
  <cols>
    <col min="1" max="1" width="37.140625" style="2" customWidth="1"/>
    <col min="2" max="2" width="43.42578125" style="2" customWidth="1"/>
    <col min="3" max="3" width="11.85546875" style="2" customWidth="1"/>
    <col min="4" max="4" width="13.5703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06" width="11.140625" style="2" customWidth="1"/>
    <col min="107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",[1]NOMBRE!B2," - ","( ",[1]NOMBRE!C2,[1]NOMBRE!D2,[1]NOMBRE!E2,[1]NOMBRE!F2,[1]NOMBRE!G2," )")</f>
        <v>COMUNA:  - (  )</v>
      </c>
    </row>
    <row r="3" spans="1:92" ht="16.149999999999999" customHeight="1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</row>
    <row r="4" spans="1:92" ht="16.149999999999999" customHeight="1" x14ac:dyDescent="0.2">
      <c r="A4" s="1" t="str">
        <f>CONCATENATE("MES: ",[1]NOMBRE!B6," - ","( ",[1]NOMBRE!C6,[1]NOMBRE!D6," )")</f>
        <v>MES:  - (  )</v>
      </c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</row>
    <row r="5" spans="1:92" ht="16.149999999999999" customHeight="1" x14ac:dyDescent="0.2">
      <c r="A5" s="1" t="str">
        <f>CONCATENATE("AÑO: ",[1]NOMBRE!B7)</f>
        <v>AÑO: 2019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5"/>
    </row>
    <row r="7" spans="1:92" ht="15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5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5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3567" t="s">
        <v>3</v>
      </c>
      <c r="B9" s="3534"/>
      <c r="C9" s="3419" t="s">
        <v>4</v>
      </c>
      <c r="D9" s="3377" t="s">
        <v>5</v>
      </c>
      <c r="E9" s="3378"/>
      <c r="F9" s="3378"/>
      <c r="G9" s="3378"/>
      <c r="H9" s="3378"/>
      <c r="I9" s="3378"/>
      <c r="J9" s="3378"/>
      <c r="K9" s="3378"/>
      <c r="L9" s="3378"/>
      <c r="M9" s="3379"/>
      <c r="N9" s="3542" t="s">
        <v>6</v>
      </c>
      <c r="O9" s="3419" t="s">
        <v>7</v>
      </c>
      <c r="P9" s="3419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9"/>
      <c r="AG9" s="9"/>
      <c r="AH9" s="9"/>
      <c r="AI9" s="9"/>
      <c r="AJ9" s="9"/>
      <c r="AK9" s="9"/>
      <c r="AL9" s="9"/>
      <c r="AM9" s="9"/>
      <c r="AN9" s="9"/>
      <c r="AO9" s="9"/>
      <c r="AP9" s="18"/>
      <c r="AQ9" s="18"/>
      <c r="AR9" s="18"/>
      <c r="AS9" s="18"/>
      <c r="AT9" s="18"/>
      <c r="AU9" s="18"/>
      <c r="AV9" s="18"/>
      <c r="AW9" s="18"/>
      <c r="AX9" s="5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413"/>
      <c r="C10" s="3421"/>
      <c r="D10" s="19" t="s">
        <v>9</v>
      </c>
      <c r="E10" s="20" t="s">
        <v>10</v>
      </c>
      <c r="F10" s="20" t="s">
        <v>11</v>
      </c>
      <c r="G10" s="20" t="s">
        <v>12</v>
      </c>
      <c r="H10" s="20" t="s">
        <v>13</v>
      </c>
      <c r="I10" s="20" t="s">
        <v>14</v>
      </c>
      <c r="J10" s="20" t="s">
        <v>15</v>
      </c>
      <c r="K10" s="20" t="s">
        <v>16</v>
      </c>
      <c r="L10" s="20" t="s">
        <v>17</v>
      </c>
      <c r="M10" s="21" t="s">
        <v>18</v>
      </c>
      <c r="N10" s="3368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23"/>
      <c r="AG10" s="23"/>
      <c r="AH10" s="23"/>
      <c r="AI10" s="23"/>
      <c r="AJ10" s="23"/>
      <c r="AK10" s="23"/>
      <c r="AL10" s="23"/>
      <c r="AM10" s="23"/>
      <c r="AN10" s="23"/>
      <c r="AO10" s="24"/>
      <c r="AP10" s="24"/>
      <c r="AQ10" s="24"/>
      <c r="AR10" s="24"/>
      <c r="AS10" s="24"/>
      <c r="AT10" s="24"/>
      <c r="AU10" s="24"/>
      <c r="AV10" s="24"/>
      <c r="AW10" s="24"/>
      <c r="AX10" s="5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3616" t="s">
        <v>19</v>
      </c>
      <c r="B11" s="3617"/>
      <c r="C11" s="25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30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23"/>
      <c r="AG11" s="23"/>
      <c r="AH11" s="23"/>
      <c r="AI11" s="23"/>
      <c r="AJ11" s="23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5"/>
      <c r="CD11" s="4" t="str">
        <f>IF(C11&gt;=[1]A03!C78,"","*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23"/>
      <c r="AG12" s="23"/>
      <c r="AH12" s="23"/>
      <c r="AI12" s="23"/>
      <c r="AJ12" s="23"/>
      <c r="AK12" s="24"/>
      <c r="AL12" s="24"/>
      <c r="AM12" s="24"/>
      <c r="AN12" s="24"/>
      <c r="AO12" s="23"/>
      <c r="AP12" s="23"/>
      <c r="AQ12" s="24"/>
      <c r="AR12" s="24"/>
      <c r="AS12" s="24"/>
      <c r="AT12" s="24"/>
      <c r="AU12" s="24"/>
      <c r="AV12" s="24"/>
      <c r="AW12" s="24"/>
      <c r="AX12" s="5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23"/>
      <c r="AG13" s="23"/>
      <c r="AH13" s="23"/>
      <c r="AI13" s="23"/>
      <c r="AJ13" s="23"/>
      <c r="AK13" s="24"/>
      <c r="AL13" s="24"/>
      <c r="AM13" s="24"/>
      <c r="AN13" s="24"/>
      <c r="AO13" s="23"/>
      <c r="AP13" s="23"/>
      <c r="AQ13" s="23"/>
      <c r="AR13" s="24"/>
      <c r="AS13" s="24"/>
      <c r="AT13" s="24"/>
      <c r="AU13" s="24"/>
      <c r="AV13" s="24"/>
      <c r="AW13" s="24"/>
      <c r="AX13" s="5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23"/>
      <c r="AG14" s="23"/>
      <c r="AH14" s="23"/>
      <c r="AI14" s="23"/>
      <c r="AJ14" s="23"/>
      <c r="AK14" s="23"/>
      <c r="AL14" s="23"/>
      <c r="AM14" s="23"/>
      <c r="AN14" s="23"/>
      <c r="AO14" s="24"/>
      <c r="AP14" s="24"/>
      <c r="AQ14" s="24"/>
      <c r="AR14" s="24"/>
      <c r="AS14" s="24"/>
      <c r="AT14" s="24"/>
      <c r="AU14" s="24"/>
      <c r="AV14" s="24"/>
      <c r="AW14" s="24"/>
      <c r="AX14" s="5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23"/>
      <c r="AG15" s="23"/>
      <c r="AH15" s="23"/>
      <c r="AI15" s="23"/>
      <c r="AJ15" s="23"/>
      <c r="AK15" s="23"/>
      <c r="AL15" s="23"/>
      <c r="AM15" s="23"/>
      <c r="AN15" s="23"/>
      <c r="AO15" s="24"/>
      <c r="AP15" s="24"/>
      <c r="AQ15" s="24"/>
      <c r="AR15" s="24"/>
      <c r="AS15" s="24"/>
      <c r="AT15" s="24"/>
      <c r="AU15" s="24"/>
      <c r="AV15" s="24"/>
      <c r="AW15" s="24"/>
      <c r="AX15" s="5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3623" t="s">
        <v>23</v>
      </c>
      <c r="B16" s="3624"/>
      <c r="C16" s="56">
        <f>SUM(D16:M16)</f>
        <v>0</v>
      </c>
      <c r="D16" s="57"/>
      <c r="E16" s="58"/>
      <c r="F16" s="58"/>
      <c r="G16" s="58"/>
      <c r="H16" s="58"/>
      <c r="I16" s="58"/>
      <c r="J16" s="58"/>
      <c r="K16" s="58"/>
      <c r="L16" s="59"/>
      <c r="M16" s="60"/>
      <c r="N16" s="61"/>
      <c r="O16" s="62"/>
      <c r="P16" s="62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23"/>
      <c r="AG16" s="23"/>
      <c r="AH16" s="23"/>
      <c r="AI16" s="23"/>
      <c r="AJ16" s="23"/>
      <c r="AK16" s="23"/>
      <c r="AL16" s="23"/>
      <c r="AM16" s="23"/>
      <c r="AN16" s="23"/>
      <c r="AO16" s="24"/>
      <c r="AP16" s="24"/>
      <c r="AQ16" s="24"/>
      <c r="AR16" s="24"/>
      <c r="AS16" s="24"/>
      <c r="AT16" s="24"/>
      <c r="AU16" s="24"/>
      <c r="AV16" s="24"/>
      <c r="AW16" s="24"/>
      <c r="AX16" s="5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5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3541" t="s">
        <v>25</v>
      </c>
      <c r="B18" s="3542"/>
      <c r="C18" s="3419" t="s">
        <v>26</v>
      </c>
      <c r="D18" s="3419" t="s">
        <v>27</v>
      </c>
      <c r="E18" s="3419" t="s">
        <v>7</v>
      </c>
      <c r="F18" s="3419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23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5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368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23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5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3614" t="s">
        <v>28</v>
      </c>
      <c r="B20" s="3615"/>
      <c r="C20" s="607">
        <f>SUM(ENERO:DICIEMBRE!C20)</f>
        <v>1013</v>
      </c>
      <c r="D20" s="607">
        <f>SUM(ENERO:DICIEMBRE!D20)</f>
        <v>3</v>
      </c>
      <c r="E20" s="607">
        <f>SUM(ENERO:DICIEMBRE!E20)</f>
        <v>13</v>
      </c>
      <c r="F20" s="607">
        <f>SUM(ENERO:DICIEMBRE!F20)</f>
        <v>64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23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5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3610" t="s">
        <v>29</v>
      </c>
      <c r="B21" s="3611"/>
      <c r="C21" s="607">
        <f>SUM(ENERO:DICIEMBRE!C21)</f>
        <v>7</v>
      </c>
      <c r="D21" s="607">
        <f>SUM(ENERO:DICIEMBRE!D21)</f>
        <v>0</v>
      </c>
      <c r="E21" s="607">
        <f>SUM(ENERO:DICIEMBRE!E21)</f>
        <v>0</v>
      </c>
      <c r="F21" s="607">
        <f>SUM(ENERO:DICIEMBRE!F21)</f>
        <v>1</v>
      </c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23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5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07">
        <f>SUM(ENERO:DICIEMBRE!C22)</f>
        <v>49</v>
      </c>
      <c r="D22" s="607">
        <f>SUM(ENERO:DICIEMBRE!D22)</f>
        <v>0</v>
      </c>
      <c r="E22" s="607">
        <f>SUM(ENERO:DICIEMBRE!E22)</f>
        <v>1</v>
      </c>
      <c r="F22" s="607">
        <f>SUM(ENERO:DICIEMBRE!F22)</f>
        <v>4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23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5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07">
        <f>SUM(ENERO:DICIEMBRE!C23)</f>
        <v>93</v>
      </c>
      <c r="D23" s="607">
        <f>SUM(ENERO:DICIEMBRE!D23)</f>
        <v>1</v>
      </c>
      <c r="E23" s="607">
        <f>SUM(ENERO:DICIEMBRE!E23)</f>
        <v>1</v>
      </c>
      <c r="F23" s="607">
        <f>SUM(ENERO:DICIEMBRE!F23)</f>
        <v>8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23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5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07">
        <f>SUM(ENERO:DICIEMBRE!C24)</f>
        <v>27</v>
      </c>
      <c r="D24" s="607">
        <f>SUM(ENERO:DICIEMBRE!D24)</f>
        <v>0</v>
      </c>
      <c r="E24" s="607">
        <f>SUM(ENERO:DICIEMBRE!E24)</f>
        <v>0</v>
      </c>
      <c r="F24" s="607">
        <f>SUM(ENERO:DICIEMBRE!F24)</f>
        <v>4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23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5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07">
        <f>SUM(ENERO:DICIEMBRE!C25)</f>
        <v>2</v>
      </c>
      <c r="D25" s="607">
        <f>SUM(ENERO:DICIEMBRE!D25)</f>
        <v>0</v>
      </c>
      <c r="E25" s="607">
        <f>SUM(ENERO:DICIEMBRE!E25)</f>
        <v>0</v>
      </c>
      <c r="F25" s="607">
        <f>SUM(ENERO:DICIEMBRE!F25)</f>
        <v>0</v>
      </c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23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5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07">
        <f>SUM(ENERO:DICIEMBRE!C26)</f>
        <v>6</v>
      </c>
      <c r="D26" s="607">
        <f>SUM(ENERO:DICIEMBRE!D26)</f>
        <v>0</v>
      </c>
      <c r="E26" s="607">
        <f>SUM(ENERO:DICIEMBRE!E26)</f>
        <v>0</v>
      </c>
      <c r="F26" s="607">
        <f>SUM(ENERO:DICIEMBRE!F26)</f>
        <v>4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23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5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07">
        <f>SUM(ENERO:DICIEMBRE!C27)</f>
        <v>127</v>
      </c>
      <c r="D27" s="607">
        <f>SUM(ENERO:DICIEMBRE!D27)</f>
        <v>0</v>
      </c>
      <c r="E27" s="607">
        <f>SUM(ENERO:DICIEMBRE!E27)</f>
        <v>3</v>
      </c>
      <c r="F27" s="607">
        <f>SUM(ENERO:DICIEMBRE!F27)</f>
        <v>5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23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5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07">
        <f>SUM(ENERO:DICIEMBRE!C28)</f>
        <v>189</v>
      </c>
      <c r="D28" s="607">
        <f>SUM(ENERO:DICIEMBRE!D28)</f>
        <v>1</v>
      </c>
      <c r="E28" s="607">
        <f>SUM(ENERO:DICIEMBRE!E28)</f>
        <v>2</v>
      </c>
      <c r="F28" s="607">
        <f>SUM(ENERO:DICIEMBRE!F28)</f>
        <v>3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23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5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07">
        <f>SUM(ENERO:DICIEMBRE!C29)</f>
        <v>9</v>
      </c>
      <c r="D29" s="607">
        <f>SUM(ENERO:DICIEMBRE!D29)</f>
        <v>0</v>
      </c>
      <c r="E29" s="607">
        <f>SUM(ENERO:DICIEMBRE!E29)</f>
        <v>0</v>
      </c>
      <c r="F29" s="607">
        <f>SUM(ENERO:DICIEMBRE!F29)</f>
        <v>1</v>
      </c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23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5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07">
        <f>SUM(ENERO:DICIEMBRE!C30)</f>
        <v>504</v>
      </c>
      <c r="D30" s="607">
        <f>SUM(ENERO:DICIEMBRE!D30)</f>
        <v>1</v>
      </c>
      <c r="E30" s="607">
        <f>SUM(ENERO:DICIEMBRE!E30)</f>
        <v>6</v>
      </c>
      <c r="F30" s="607">
        <f>SUM(ENERO:DICIEMBRE!F30)</f>
        <v>34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9"/>
      <c r="AF30" s="9"/>
      <c r="AG30" s="9"/>
      <c r="AH30" s="68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69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11" t="s">
        <v>39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9"/>
      <c r="AF31" s="9"/>
      <c r="AG31" s="9"/>
      <c r="AH31" s="68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69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3567" t="s">
        <v>40</v>
      </c>
      <c r="B32" s="3534"/>
      <c r="C32" s="3419" t="s">
        <v>4</v>
      </c>
      <c r="D32" s="3377" t="s">
        <v>5</v>
      </c>
      <c r="E32" s="3378"/>
      <c r="F32" s="3378"/>
      <c r="G32" s="3378"/>
      <c r="H32" s="3378"/>
      <c r="I32" s="3378"/>
      <c r="J32" s="3378"/>
      <c r="K32" s="3378"/>
      <c r="L32" s="3378"/>
      <c r="M32" s="3378"/>
      <c r="N32" s="3414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9"/>
      <c r="AG32" s="9"/>
      <c r="AH32" s="9"/>
      <c r="AI32" s="68"/>
      <c r="AJ32" s="9"/>
      <c r="AK32" s="9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69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413"/>
      <c r="C33" s="3421"/>
      <c r="D33" s="19" t="s">
        <v>9</v>
      </c>
      <c r="E33" s="20" t="s">
        <v>10</v>
      </c>
      <c r="F33" s="20" t="s">
        <v>11</v>
      </c>
      <c r="G33" s="20" t="s">
        <v>12</v>
      </c>
      <c r="H33" s="20" t="s">
        <v>13</v>
      </c>
      <c r="I33" s="20" t="s">
        <v>14</v>
      </c>
      <c r="J33" s="20" t="s">
        <v>15</v>
      </c>
      <c r="K33" s="20" t="s">
        <v>16</v>
      </c>
      <c r="L33" s="20" t="s">
        <v>17</v>
      </c>
      <c r="M33" s="21" t="s">
        <v>18</v>
      </c>
      <c r="N33" s="72" t="s">
        <v>41</v>
      </c>
      <c r="O33" s="73"/>
      <c r="P33" s="74"/>
      <c r="Q33" s="75"/>
      <c r="R33" s="76"/>
      <c r="S33" s="76"/>
      <c r="T33" s="75"/>
      <c r="U33" s="77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23"/>
      <c r="AG33" s="23"/>
      <c r="AH33" s="23"/>
      <c r="AI33" s="78"/>
      <c r="AJ33" s="23"/>
      <c r="AK33" s="23"/>
      <c r="AL33" s="23"/>
      <c r="AM33" s="23"/>
      <c r="AN33" s="23"/>
      <c r="AO33" s="23"/>
      <c r="AP33" s="23"/>
      <c r="AQ33" s="24"/>
      <c r="AR33" s="24"/>
      <c r="AS33" s="24"/>
      <c r="AT33" s="24"/>
      <c r="AU33" s="24"/>
      <c r="AV33" s="24"/>
      <c r="AW33" s="24"/>
      <c r="AX33" s="69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3376" t="s">
        <v>42</v>
      </c>
      <c r="B34" s="3376"/>
      <c r="C34" s="79">
        <f>SUM(D34:M34)</f>
        <v>0</v>
      </c>
      <c r="D34" s="80">
        <f t="shared" ref="D34:K34" si="1">SUM(D35:D43)</f>
        <v>0</v>
      </c>
      <c r="E34" s="81">
        <f t="shared" si="1"/>
        <v>0</v>
      </c>
      <c r="F34" s="81">
        <f t="shared" si="1"/>
        <v>0</v>
      </c>
      <c r="G34" s="81">
        <f t="shared" si="1"/>
        <v>0</v>
      </c>
      <c r="H34" s="81">
        <f t="shared" si="1"/>
        <v>0</v>
      </c>
      <c r="I34" s="81">
        <f t="shared" si="1"/>
        <v>0</v>
      </c>
      <c r="J34" s="81">
        <f t="shared" si="1"/>
        <v>0</v>
      </c>
      <c r="K34" s="81">
        <f t="shared" si="1"/>
        <v>0</v>
      </c>
      <c r="L34" s="81">
        <f>SUM(L35:L43)</f>
        <v>0</v>
      </c>
      <c r="M34" s="82">
        <f>SUM(M35:M43)</f>
        <v>0</v>
      </c>
      <c r="N34" s="83">
        <f>SUM(N35:N43)</f>
        <v>0</v>
      </c>
      <c r="O34" s="84"/>
      <c r="P34" s="85"/>
      <c r="Q34" s="86"/>
      <c r="R34" s="87"/>
      <c r="S34" s="87"/>
      <c r="T34" s="86"/>
      <c r="U34" s="88"/>
      <c r="V34" s="88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23"/>
      <c r="AK34" s="23"/>
      <c r="AL34" s="23"/>
      <c r="AM34" s="23"/>
      <c r="AN34" s="23"/>
      <c r="AO34" s="23"/>
      <c r="AP34" s="23"/>
      <c r="AQ34" s="24"/>
      <c r="AR34" s="24"/>
      <c r="AS34" s="24"/>
      <c r="AT34" s="24"/>
      <c r="AU34" s="24"/>
      <c r="AV34" s="24"/>
      <c r="AW34" s="24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3601" t="s">
        <v>43</v>
      </c>
      <c r="B35" s="3602"/>
      <c r="C35" s="89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30"/>
      <c r="O35" s="90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23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44</v>
      </c>
      <c r="B36" s="3604"/>
      <c r="C36" s="92">
        <f t="shared" ref="C36:C44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90" t="str">
        <f t="shared" ref="O36:O44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23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BZ36" s="2"/>
      <c r="CA36" s="4" t="str">
        <f t="shared" ref="CA36:CA44" si="4">IF(CG36=1,"* No olvide digitar la columna Espacios Amigables (Digite Cero si no tiene). ","")</f>
        <v/>
      </c>
      <c r="CG36" s="16">
        <f t="shared" ref="CG36:CG4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3487" t="s">
        <v>45</v>
      </c>
      <c r="B37" s="98" t="s">
        <v>46</v>
      </c>
      <c r="C37" s="89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30"/>
      <c r="O37" s="90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23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68"/>
      <c r="B38" s="99" t="s">
        <v>47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90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23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68"/>
      <c r="B39" s="99" t="s">
        <v>48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90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23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68"/>
      <c r="B40" s="99" t="s">
        <v>49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90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23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88"/>
      <c r="B41" s="101" t="s">
        <v>50</v>
      </c>
      <c r="C41" s="92">
        <f t="shared" si="2"/>
        <v>0</v>
      </c>
      <c r="D41" s="93"/>
      <c r="E41" s="94"/>
      <c r="F41" s="94"/>
      <c r="G41" s="94"/>
      <c r="H41" s="94"/>
      <c r="I41" s="94"/>
      <c r="J41" s="94"/>
      <c r="K41" s="94"/>
      <c r="L41" s="94"/>
      <c r="M41" s="95"/>
      <c r="N41" s="96"/>
      <c r="O41" s="90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23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82" t="s">
        <v>51</v>
      </c>
      <c r="B42" s="102" t="s">
        <v>52</v>
      </c>
      <c r="C42" s="103">
        <f t="shared" si="2"/>
        <v>0</v>
      </c>
      <c r="D42" s="104"/>
      <c r="E42" s="105"/>
      <c r="F42" s="105"/>
      <c r="G42" s="105"/>
      <c r="H42" s="105"/>
      <c r="I42" s="105"/>
      <c r="J42" s="105"/>
      <c r="K42" s="105"/>
      <c r="L42" s="105"/>
      <c r="M42" s="106"/>
      <c r="N42" s="107"/>
      <c r="O42" s="90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23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thickBot="1" x14ac:dyDescent="0.25">
      <c r="A43" s="3605"/>
      <c r="B43" s="108" t="s">
        <v>53</v>
      </c>
      <c r="C43" s="109">
        <f t="shared" si="2"/>
        <v>0</v>
      </c>
      <c r="D43" s="50"/>
      <c r="E43" s="51"/>
      <c r="F43" s="51"/>
      <c r="G43" s="51"/>
      <c r="H43" s="51"/>
      <c r="I43" s="51"/>
      <c r="J43" s="51"/>
      <c r="K43" s="51"/>
      <c r="L43" s="51"/>
      <c r="M43" s="53"/>
      <c r="N43" s="54"/>
      <c r="O43" s="90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23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thickTop="1" x14ac:dyDescent="0.2">
      <c r="A44" s="3596" t="s">
        <v>54</v>
      </c>
      <c r="B44" s="3597"/>
      <c r="C44" s="110">
        <f t="shared" si="2"/>
        <v>0</v>
      </c>
      <c r="D44" s="111"/>
      <c r="E44" s="112"/>
      <c r="F44" s="112"/>
      <c r="G44" s="112"/>
      <c r="H44" s="112"/>
      <c r="I44" s="112"/>
      <c r="J44" s="112"/>
      <c r="K44" s="112"/>
      <c r="L44" s="112"/>
      <c r="M44" s="113"/>
      <c r="N44" s="114"/>
      <c r="O44" s="90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23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BZ44" s="2"/>
      <c r="CA44" s="4" t="str">
        <f t="shared" si="4"/>
        <v/>
      </c>
      <c r="CG44" s="16">
        <f>IF(AND(C44&lt;&gt;0,N44=""),1,0)</f>
        <v>0</v>
      </c>
      <c r="CH44" s="16"/>
      <c r="CI44" s="16"/>
      <c r="CJ44" s="16"/>
      <c r="CK44" s="16"/>
      <c r="CL44" s="16"/>
      <c r="CM44" s="16"/>
      <c r="CN44" s="16"/>
    </row>
    <row r="45" spans="1:92" ht="31.15" customHeight="1" x14ac:dyDescent="0.2">
      <c r="A45" s="115" t="s">
        <v>55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2"/>
      <c r="T45" s="12"/>
      <c r="U45" s="13"/>
      <c r="V45" s="13"/>
      <c r="W45" s="13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BZ45" s="2"/>
      <c r="CG45" s="16"/>
      <c r="CH45" s="16"/>
      <c r="CI45" s="16"/>
      <c r="CJ45" s="16"/>
      <c r="CK45" s="16"/>
      <c r="CL45" s="16"/>
      <c r="CM45" s="16"/>
      <c r="CN45" s="16"/>
    </row>
    <row r="46" spans="1:92" ht="16.149999999999999" customHeight="1" x14ac:dyDescent="0.2">
      <c r="A46" s="116" t="s">
        <v>56</v>
      </c>
      <c r="B46" s="117" t="s">
        <v>57</v>
      </c>
      <c r="C46" s="118"/>
      <c r="D46" s="118"/>
      <c r="E46" s="118"/>
      <c r="F46" s="118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CG46" s="16"/>
      <c r="CH46" s="16"/>
      <c r="CI46" s="16"/>
      <c r="CJ46" s="16"/>
      <c r="CK46" s="16"/>
      <c r="CL46" s="16"/>
      <c r="CM46" s="16"/>
      <c r="CN46" s="16"/>
    </row>
    <row r="47" spans="1:92" ht="16.149999999999999" customHeight="1" x14ac:dyDescent="0.2">
      <c r="A47" s="119" t="s">
        <v>58</v>
      </c>
      <c r="B47" s="64"/>
      <c r="C47" s="7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9"/>
      <c r="AJ47" s="9"/>
      <c r="AK47" s="9"/>
      <c r="AL47" s="9"/>
      <c r="AM47" s="9"/>
      <c r="AN47" s="9"/>
      <c r="AO47" s="120"/>
      <c r="AP47" s="120"/>
      <c r="AQ47" s="120"/>
      <c r="AR47" s="120"/>
      <c r="AS47" s="120"/>
      <c r="AT47" s="120"/>
      <c r="AU47" s="120"/>
      <c r="AV47" s="120"/>
      <c r="CG47" s="16"/>
      <c r="CH47" s="16"/>
      <c r="CI47" s="16"/>
      <c r="CJ47" s="16"/>
      <c r="CK47" s="16"/>
      <c r="CL47" s="16"/>
      <c r="CM47" s="16"/>
      <c r="CN47" s="16"/>
    </row>
    <row r="48" spans="1:92" ht="31.15" customHeight="1" x14ac:dyDescent="0.2">
      <c r="A48" s="121" t="s">
        <v>59</v>
      </c>
      <c r="B48" s="74"/>
      <c r="C48" s="13"/>
      <c r="D48" s="13"/>
      <c r="E48" s="13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3"/>
      <c r="U48" s="13"/>
      <c r="V48" s="13"/>
      <c r="W48" s="13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9"/>
      <c r="AP48" s="9"/>
      <c r="AQ48" s="9"/>
      <c r="AR48" s="9"/>
      <c r="AS48" s="9"/>
      <c r="AT48" s="9"/>
      <c r="AU48" s="9"/>
      <c r="AV48" s="9"/>
      <c r="AW48" s="5"/>
      <c r="BZ48" s="2"/>
      <c r="CG48" s="16"/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3377" t="s">
        <v>60</v>
      </c>
      <c r="B49" s="3414"/>
      <c r="C49" s="117" t="s">
        <v>57</v>
      </c>
      <c r="D49" s="19" t="s">
        <v>61</v>
      </c>
      <c r="E49" s="122" t="s">
        <v>62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23"/>
      <c r="AP49" s="23"/>
      <c r="AQ49" s="23"/>
      <c r="AR49" s="23"/>
      <c r="AS49" s="23"/>
      <c r="AT49" s="23"/>
      <c r="AU49" s="23"/>
      <c r="AV49" s="23"/>
      <c r="AW49" s="5"/>
      <c r="CG49" s="16"/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3555" t="s">
        <v>63</v>
      </c>
      <c r="B50" s="3556"/>
      <c r="C50" s="79">
        <f>SUM(D50:E50)</f>
        <v>0</v>
      </c>
      <c r="D50" s="57"/>
      <c r="E50" s="61"/>
      <c r="F50" s="32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17"/>
      <c r="S50" s="17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3"/>
      <c r="AM50" s="123"/>
      <c r="AN50" s="123"/>
      <c r="AO50" s="24"/>
      <c r="AP50" s="24"/>
      <c r="AQ50" s="23"/>
      <c r="AR50" s="23"/>
      <c r="AS50" s="23"/>
      <c r="AT50" s="23"/>
      <c r="AU50" s="23"/>
      <c r="AV50" s="23"/>
      <c r="AW50" s="5"/>
      <c r="CA50" s="4" t="str">
        <f>IF(AND(([1]A01!$C18+[1]A01!$C19+[1]A01!$C20+[1]A01!$C21+[1]A01!$F31+[1]A01!$F32+[1]A01!$F33)&lt;&gt;0,D50=0,E50=""),"* Observacion : En A01 existen contoles no ingresados, Revisar. ","")</f>
        <v/>
      </c>
      <c r="CG50" s="16"/>
      <c r="CH50" s="16"/>
      <c r="CI50" s="16"/>
      <c r="CJ50" s="16"/>
      <c r="CK50" s="16"/>
      <c r="CL50" s="16"/>
      <c r="CM50" s="16"/>
      <c r="CN50" s="16"/>
    </row>
    <row r="51" spans="1:96" ht="31.15" customHeight="1" x14ac:dyDescent="0.2">
      <c r="A51" s="124" t="s">
        <v>64</v>
      </c>
      <c r="B51" s="13"/>
      <c r="C51" s="13"/>
      <c r="D51" s="13"/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3"/>
      <c r="U51" s="13"/>
      <c r="V51" s="13"/>
      <c r="W51" s="13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9"/>
      <c r="AP51" s="9"/>
      <c r="AQ51" s="9"/>
      <c r="AR51" s="9"/>
      <c r="AS51" s="9"/>
      <c r="AT51" s="9"/>
      <c r="AU51" s="9"/>
      <c r="AV51" s="9"/>
      <c r="AW51" s="5"/>
      <c r="BZ51" s="2"/>
      <c r="CG51" s="16"/>
      <c r="CH51" s="16"/>
      <c r="CI51" s="16"/>
      <c r="CJ51" s="16"/>
      <c r="CK51" s="16"/>
      <c r="CL51" s="16"/>
      <c r="CM51" s="16"/>
      <c r="CN51" s="16"/>
    </row>
    <row r="52" spans="1:96" ht="27.75" customHeight="1" x14ac:dyDescent="0.2">
      <c r="A52" s="3541" t="s">
        <v>65</v>
      </c>
      <c r="B52" s="3542"/>
      <c r="C52" s="3541" t="s">
        <v>66</v>
      </c>
      <c r="D52" s="3557"/>
      <c r="E52" s="3542"/>
      <c r="F52" s="3598" t="s">
        <v>67</v>
      </c>
      <c r="G52" s="3599"/>
      <c r="H52" s="3599"/>
      <c r="I52" s="3599"/>
      <c r="J52" s="3599"/>
      <c r="K52" s="3599"/>
      <c r="L52" s="3599"/>
      <c r="M52" s="3599"/>
      <c r="N52" s="3599"/>
      <c r="O52" s="3599"/>
      <c r="P52" s="3599"/>
      <c r="Q52" s="3600"/>
      <c r="R52" s="3572" t="s">
        <v>68</v>
      </c>
      <c r="S52" s="3571"/>
      <c r="T52" s="3569" t="s">
        <v>69</v>
      </c>
      <c r="U52" s="3571"/>
      <c r="V52" s="125" t="s">
        <v>70</v>
      </c>
      <c r="W52" s="125"/>
      <c r="X52" s="125"/>
      <c r="Y52" s="125"/>
      <c r="Z52" s="126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8"/>
      <c r="AT52" s="128"/>
      <c r="AU52" s="128"/>
      <c r="AV52" s="129"/>
      <c r="AW52" s="129"/>
      <c r="AX52" s="129"/>
      <c r="AY52" s="129"/>
      <c r="AZ52" s="129"/>
      <c r="BA52" s="5"/>
      <c r="BZ52" s="2"/>
      <c r="CA52" s="3"/>
      <c r="CB52" s="3"/>
      <c r="CC52" s="3"/>
      <c r="CD52" s="3"/>
      <c r="CK52" s="16"/>
      <c r="CL52" s="16"/>
      <c r="CM52" s="16"/>
      <c r="CN52" s="16"/>
      <c r="CO52" s="16"/>
      <c r="CP52" s="16"/>
      <c r="CQ52" s="16"/>
      <c r="CR52" s="16"/>
    </row>
    <row r="53" spans="1:96" ht="25.15" customHeight="1" x14ac:dyDescent="0.2">
      <c r="A53" s="3374"/>
      <c r="B53" s="3375"/>
      <c r="C53" s="3366"/>
      <c r="D53" s="3367"/>
      <c r="E53" s="3368"/>
      <c r="F53" s="3590" t="s">
        <v>71</v>
      </c>
      <c r="G53" s="3588"/>
      <c r="H53" s="3590" t="s">
        <v>72</v>
      </c>
      <c r="I53" s="3588"/>
      <c r="J53" s="3590" t="s">
        <v>73</v>
      </c>
      <c r="K53" s="3588"/>
      <c r="L53" s="3590" t="s">
        <v>74</v>
      </c>
      <c r="M53" s="3588"/>
      <c r="N53" s="3590" t="s">
        <v>75</v>
      </c>
      <c r="O53" s="3588"/>
      <c r="P53" s="3590" t="s">
        <v>76</v>
      </c>
      <c r="Q53" s="3592"/>
      <c r="R53" s="3593" t="s">
        <v>77</v>
      </c>
      <c r="S53" s="3594"/>
      <c r="T53" s="3595" t="s">
        <v>78</v>
      </c>
      <c r="U53" s="3594"/>
      <c r="V53" s="3587" t="s">
        <v>79</v>
      </c>
      <c r="W53" s="3588"/>
      <c r="X53" s="3589" t="s">
        <v>80</v>
      </c>
      <c r="Y53" s="3590" t="s">
        <v>81</v>
      </c>
      <c r="Z53" s="3588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8"/>
      <c r="AT53" s="128"/>
      <c r="AU53" s="128"/>
      <c r="AV53" s="129"/>
      <c r="AW53" s="129"/>
      <c r="AX53" s="129"/>
      <c r="AY53" s="129"/>
      <c r="AZ53" s="129"/>
      <c r="BA53" s="5"/>
      <c r="BZ53" s="2"/>
      <c r="CA53" s="3"/>
      <c r="CB53" s="3"/>
      <c r="CC53" s="3"/>
      <c r="CD53" s="3"/>
      <c r="CK53" s="16"/>
      <c r="CL53" s="16"/>
      <c r="CM53" s="16"/>
      <c r="CN53" s="16"/>
      <c r="CO53" s="16"/>
      <c r="CP53" s="16"/>
      <c r="CQ53" s="16"/>
      <c r="CR53" s="16"/>
    </row>
    <row r="54" spans="1:96" ht="35.25" customHeight="1" x14ac:dyDescent="0.2">
      <c r="A54" s="3366"/>
      <c r="B54" s="3368"/>
      <c r="C54" s="19" t="s">
        <v>82</v>
      </c>
      <c r="D54" s="130" t="s">
        <v>83</v>
      </c>
      <c r="E54" s="131" t="s">
        <v>84</v>
      </c>
      <c r="F54" s="132" t="s">
        <v>83</v>
      </c>
      <c r="G54" s="133" t="s">
        <v>84</v>
      </c>
      <c r="H54" s="132" t="s">
        <v>83</v>
      </c>
      <c r="I54" s="133" t="s">
        <v>84</v>
      </c>
      <c r="J54" s="132" t="s">
        <v>83</v>
      </c>
      <c r="K54" s="133" t="s">
        <v>84</v>
      </c>
      <c r="L54" s="132" t="s">
        <v>83</v>
      </c>
      <c r="M54" s="133" t="s">
        <v>84</v>
      </c>
      <c r="N54" s="132" t="s">
        <v>83</v>
      </c>
      <c r="O54" s="133" t="s">
        <v>84</v>
      </c>
      <c r="P54" s="132" t="s">
        <v>83</v>
      </c>
      <c r="Q54" s="134" t="s">
        <v>84</v>
      </c>
      <c r="R54" s="135" t="s">
        <v>83</v>
      </c>
      <c r="S54" s="136" t="s">
        <v>84</v>
      </c>
      <c r="T54" s="135" t="s">
        <v>83</v>
      </c>
      <c r="U54" s="136" t="s">
        <v>84</v>
      </c>
      <c r="V54" s="133" t="s">
        <v>85</v>
      </c>
      <c r="W54" s="117" t="s">
        <v>86</v>
      </c>
      <c r="X54" s="3421"/>
      <c r="Y54" s="116" t="s">
        <v>87</v>
      </c>
      <c r="Z54" s="117" t="s">
        <v>88</v>
      </c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8"/>
      <c r="AT54" s="128"/>
      <c r="AU54" s="128"/>
      <c r="AV54" s="129"/>
      <c r="AW54" s="129"/>
      <c r="AX54" s="129"/>
      <c r="AY54" s="129"/>
      <c r="AZ54" s="129"/>
      <c r="BA54" s="5"/>
      <c r="BZ54" s="2"/>
      <c r="CA54" s="3"/>
      <c r="CB54" s="3"/>
      <c r="CC54" s="3"/>
      <c r="CD54" s="3"/>
      <c r="CK54" s="16"/>
      <c r="CL54" s="16"/>
      <c r="CM54" s="16"/>
      <c r="CN54" s="16"/>
      <c r="CO54" s="16"/>
      <c r="CP54" s="16"/>
      <c r="CQ54" s="16"/>
      <c r="CR54" s="16"/>
    </row>
    <row r="55" spans="1:96" ht="16.149999999999999" customHeight="1" x14ac:dyDescent="0.2">
      <c r="A55" s="3591" t="s">
        <v>89</v>
      </c>
      <c r="B55" s="3506"/>
      <c r="C55" s="137">
        <f>SUM(D55:E55)</f>
        <v>0</v>
      </c>
      <c r="D55" s="138">
        <f>SUM(F55+H55+J55+L55+N55+P55)</f>
        <v>0</v>
      </c>
      <c r="E55" s="139">
        <f t="shared" ref="D55:E57" si="6">SUM(G55+I55+K55+M55+O55+Q55)</f>
        <v>0</v>
      </c>
      <c r="F55" s="26"/>
      <c r="G55" s="30"/>
      <c r="H55" s="26"/>
      <c r="I55" s="30"/>
      <c r="J55" s="26"/>
      <c r="K55" s="30"/>
      <c r="L55" s="26"/>
      <c r="M55" s="30"/>
      <c r="N55" s="26"/>
      <c r="O55" s="30"/>
      <c r="P55" s="26"/>
      <c r="Q55" s="140"/>
      <c r="R55" s="141"/>
      <c r="S55" s="142"/>
      <c r="T55" s="141"/>
      <c r="U55" s="142"/>
      <c r="V55" s="143"/>
      <c r="W55" s="26"/>
      <c r="X55" s="144"/>
      <c r="Y55" s="144"/>
      <c r="Z55" s="145"/>
      <c r="AA55" s="146"/>
      <c r="AB55" s="127"/>
      <c r="AC55" s="127"/>
      <c r="AD55" s="127"/>
      <c r="AE55" s="127"/>
      <c r="AF55" s="127"/>
      <c r="AG55" s="127"/>
      <c r="AH55" s="12"/>
      <c r="AI55" s="12"/>
      <c r="AJ55" s="12"/>
      <c r="AK55" s="12"/>
      <c r="AL55" s="127"/>
      <c r="AM55" s="127"/>
      <c r="AN55" s="12"/>
      <c r="AO55" s="127"/>
      <c r="AP55" s="127"/>
      <c r="AQ55" s="127"/>
      <c r="AR55" s="127"/>
      <c r="AS55" s="128"/>
      <c r="AT55" s="128"/>
      <c r="AU55" s="128"/>
      <c r="AV55" s="129"/>
      <c r="AW55" s="129"/>
      <c r="AX55" s="129"/>
      <c r="AY55" s="129"/>
      <c r="AZ55" s="129"/>
      <c r="BA55" s="5"/>
      <c r="BZ55" s="2"/>
      <c r="CA55" s="3"/>
      <c r="CB55" s="3"/>
      <c r="CC55" s="3"/>
      <c r="CD55" s="3"/>
      <c r="CG55" s="4">
        <v>0</v>
      </c>
      <c r="CH55" s="4">
        <v>0</v>
      </c>
      <c r="CK55" s="16"/>
      <c r="CL55" s="16"/>
      <c r="CM55" s="16"/>
      <c r="CN55" s="16"/>
      <c r="CO55" s="16"/>
      <c r="CP55" s="16"/>
      <c r="CQ55" s="16"/>
      <c r="CR55" s="16"/>
    </row>
    <row r="56" spans="1:96" ht="16.149999999999999" customHeight="1" x14ac:dyDescent="0.2">
      <c r="A56" s="3499" t="s">
        <v>90</v>
      </c>
      <c r="B56" s="3501"/>
      <c r="C56" s="147">
        <f>SUM(D56:E56)</f>
        <v>0</v>
      </c>
      <c r="D56" s="148">
        <f>SUM(F56+H56+J56+L56+N56+P56)</f>
        <v>0</v>
      </c>
      <c r="E56" s="149">
        <f t="shared" si="6"/>
        <v>0</v>
      </c>
      <c r="F56" s="35"/>
      <c r="G56" s="39"/>
      <c r="H56" s="35"/>
      <c r="I56" s="39"/>
      <c r="J56" s="35"/>
      <c r="K56" s="39"/>
      <c r="L56" s="35"/>
      <c r="M56" s="39"/>
      <c r="N56" s="35"/>
      <c r="O56" s="39"/>
      <c r="P56" s="35"/>
      <c r="Q56" s="150"/>
      <c r="R56" s="151"/>
      <c r="S56" s="152"/>
      <c r="T56" s="151"/>
      <c r="U56" s="152"/>
      <c r="V56" s="153"/>
      <c r="W56" s="35"/>
      <c r="X56" s="154"/>
      <c r="Y56" s="154"/>
      <c r="Z56" s="66"/>
      <c r="AA56" s="146"/>
      <c r="AB56" s="127"/>
      <c r="AC56" s="127"/>
      <c r="AD56" s="127"/>
      <c r="AE56" s="127"/>
      <c r="AF56" s="127"/>
      <c r="AG56" s="127"/>
      <c r="AH56" s="12"/>
      <c r="AI56" s="12"/>
      <c r="AJ56" s="12"/>
      <c r="AK56" s="12"/>
      <c r="AL56" s="127"/>
      <c r="AM56" s="127"/>
      <c r="AN56" s="12"/>
      <c r="AO56" s="127"/>
      <c r="AP56" s="127"/>
      <c r="AQ56" s="127"/>
      <c r="AR56" s="127"/>
      <c r="AS56" s="128"/>
      <c r="AT56" s="128"/>
      <c r="AU56" s="128"/>
      <c r="AV56" s="129"/>
      <c r="AW56" s="129"/>
      <c r="AX56" s="129"/>
      <c r="AY56" s="129"/>
      <c r="AZ56" s="129"/>
      <c r="BA56" s="5"/>
      <c r="BZ56" s="2"/>
      <c r="CA56" s="3"/>
      <c r="CB56" s="3"/>
      <c r="CC56" s="3"/>
      <c r="CD56" s="3"/>
      <c r="CG56" s="4">
        <v>0</v>
      </c>
      <c r="CH56" s="4">
        <v>0</v>
      </c>
      <c r="CK56" s="16"/>
      <c r="CL56" s="16"/>
      <c r="CM56" s="16"/>
      <c r="CN56" s="16"/>
      <c r="CO56" s="16"/>
      <c r="CP56" s="16"/>
      <c r="CQ56" s="16"/>
      <c r="CR56" s="16"/>
    </row>
    <row r="57" spans="1:96" ht="16.149999999999999" customHeight="1" x14ac:dyDescent="0.2">
      <c r="A57" s="3499" t="s">
        <v>91</v>
      </c>
      <c r="B57" s="3501"/>
      <c r="C57" s="147">
        <f>SUM(D57:E57)</f>
        <v>0</v>
      </c>
      <c r="D57" s="148">
        <f t="shared" si="6"/>
        <v>0</v>
      </c>
      <c r="E57" s="149">
        <f>SUM(G57+I57+K57+M57+O57+Q57)</f>
        <v>0</v>
      </c>
      <c r="F57" s="35"/>
      <c r="G57" s="39"/>
      <c r="H57" s="35"/>
      <c r="I57" s="39"/>
      <c r="J57" s="35"/>
      <c r="K57" s="39"/>
      <c r="L57" s="35"/>
      <c r="M57" s="39"/>
      <c r="N57" s="35"/>
      <c r="O57" s="39"/>
      <c r="P57" s="35"/>
      <c r="Q57" s="150"/>
      <c r="R57" s="151"/>
      <c r="S57" s="152"/>
      <c r="T57" s="151"/>
      <c r="U57" s="152"/>
      <c r="V57" s="153"/>
      <c r="W57" s="35"/>
      <c r="X57" s="154"/>
      <c r="Y57" s="154"/>
      <c r="Z57" s="66"/>
      <c r="AA57" s="146"/>
      <c r="AB57" s="127"/>
      <c r="AC57" s="127"/>
      <c r="AD57" s="127"/>
      <c r="AE57" s="127"/>
      <c r="AF57" s="127"/>
      <c r="AG57" s="127"/>
      <c r="AH57" s="12"/>
      <c r="AI57" s="12"/>
      <c r="AJ57" s="12"/>
      <c r="AK57" s="12"/>
      <c r="AL57" s="127"/>
      <c r="AM57" s="127"/>
      <c r="AN57" s="12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5"/>
      <c r="BZ57" s="2"/>
      <c r="CA57" s="3"/>
      <c r="CB57" s="3"/>
      <c r="CC57" s="3"/>
      <c r="CD57" s="3"/>
      <c r="CG57" s="4">
        <v>0</v>
      </c>
      <c r="CH57" s="4">
        <v>0</v>
      </c>
      <c r="CK57" s="16"/>
      <c r="CL57" s="16"/>
      <c r="CM57" s="16"/>
      <c r="CN57" s="16"/>
      <c r="CO57" s="16"/>
      <c r="CP57" s="16"/>
      <c r="CQ57" s="16"/>
      <c r="CR57" s="16"/>
    </row>
    <row r="58" spans="1:96" ht="16.149999999999999" customHeight="1" x14ac:dyDescent="0.2">
      <c r="A58" s="3575"/>
      <c r="B58" s="3576"/>
      <c r="C58" s="155"/>
      <c r="D58" s="156"/>
      <c r="E58" s="157"/>
      <c r="F58" s="158"/>
      <c r="G58" s="159"/>
      <c r="H58" s="158"/>
      <c r="I58" s="159"/>
      <c r="J58" s="158"/>
      <c r="K58" s="159"/>
      <c r="L58" s="158"/>
      <c r="M58" s="159"/>
      <c r="N58" s="158"/>
      <c r="O58" s="159"/>
      <c r="P58" s="158"/>
      <c r="Q58" s="160"/>
      <c r="R58" s="161"/>
      <c r="S58" s="162"/>
      <c r="T58" s="161"/>
      <c r="U58" s="162"/>
      <c r="V58" s="163"/>
      <c r="W58" s="158"/>
      <c r="X58" s="164"/>
      <c r="Y58" s="165"/>
      <c r="Z58" s="166"/>
      <c r="AA58" s="146"/>
      <c r="AB58" s="127"/>
      <c r="AC58" s="127"/>
      <c r="AD58" s="127"/>
      <c r="AE58" s="127"/>
      <c r="AF58" s="127"/>
      <c r="AG58" s="127"/>
      <c r="AH58" s="12"/>
      <c r="AI58" s="12"/>
      <c r="AJ58" s="12"/>
      <c r="AK58" s="12"/>
      <c r="AL58" s="127"/>
      <c r="AM58" s="127"/>
      <c r="AN58" s="12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5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16.149999999999999" customHeight="1" x14ac:dyDescent="0.2">
      <c r="A59" s="3577" t="s">
        <v>92</v>
      </c>
      <c r="B59" s="3507"/>
      <c r="C59" s="167">
        <f>SUM(D59:E59)</f>
        <v>0</v>
      </c>
      <c r="D59" s="168">
        <f>SUM(F59+H59+J59+L59+N59+P59)</f>
        <v>0</v>
      </c>
      <c r="E59" s="169">
        <f>SUM(G59+I59+K59+M59+O59+Q59)</f>
        <v>0</v>
      </c>
      <c r="F59" s="93"/>
      <c r="G59" s="96"/>
      <c r="H59" s="93"/>
      <c r="I59" s="96"/>
      <c r="J59" s="93"/>
      <c r="K59" s="96"/>
      <c r="L59" s="93"/>
      <c r="M59" s="96"/>
      <c r="N59" s="93"/>
      <c r="O59" s="96"/>
      <c r="P59" s="93"/>
      <c r="Q59" s="170"/>
      <c r="R59" s="171"/>
      <c r="S59" s="172"/>
      <c r="T59" s="171"/>
      <c r="U59" s="172"/>
      <c r="V59" s="173"/>
      <c r="W59" s="93"/>
      <c r="X59" s="174"/>
      <c r="Y59" s="175"/>
      <c r="Z59" s="175"/>
      <c r="AA59" s="146"/>
      <c r="AB59" s="127"/>
      <c r="AC59" s="127"/>
      <c r="AD59" s="127"/>
      <c r="AE59" s="127"/>
      <c r="AF59" s="127"/>
      <c r="AG59" s="127"/>
      <c r="AH59" s="12"/>
      <c r="AI59" s="12"/>
      <c r="AJ59" s="12"/>
      <c r="AK59" s="12"/>
      <c r="AL59" s="127"/>
      <c r="AM59" s="127"/>
      <c r="AN59" s="12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5"/>
      <c r="BZ59" s="2"/>
      <c r="CA59" s="3"/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27" customHeight="1" x14ac:dyDescent="0.2">
      <c r="A60" s="124" t="s">
        <v>93</v>
      </c>
      <c r="B60" s="176"/>
      <c r="C60" s="176"/>
      <c r="D60" s="176"/>
      <c r="E60" s="176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6"/>
      <c r="U60" s="176"/>
      <c r="V60" s="176"/>
      <c r="W60" s="13"/>
      <c r="X60" s="8"/>
      <c r="Y60" s="8"/>
      <c r="Z60" s="8"/>
      <c r="AA60" s="178"/>
      <c r="AB60" s="127"/>
      <c r="AC60" s="127"/>
      <c r="AD60" s="127"/>
      <c r="AE60" s="127"/>
      <c r="AF60" s="127"/>
      <c r="AG60" s="127"/>
      <c r="AH60" s="12"/>
      <c r="AI60" s="12"/>
      <c r="AJ60" s="12"/>
      <c r="AK60" s="12"/>
      <c r="AL60" s="127"/>
      <c r="AM60" s="127"/>
      <c r="AN60" s="12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.75" customHeight="1" x14ac:dyDescent="0.2">
      <c r="A61" s="3578" t="s">
        <v>65</v>
      </c>
      <c r="B61" s="3579"/>
      <c r="C61" s="3578" t="s">
        <v>66</v>
      </c>
      <c r="D61" s="3580"/>
      <c r="E61" s="3579"/>
      <c r="F61" s="3400" t="s">
        <v>94</v>
      </c>
      <c r="G61" s="3582"/>
      <c r="H61" s="3582"/>
      <c r="I61" s="3582"/>
      <c r="J61" s="3582"/>
      <c r="K61" s="3582"/>
      <c r="L61" s="3582"/>
      <c r="M61" s="3582"/>
      <c r="N61" s="3582"/>
      <c r="O61" s="3582"/>
      <c r="P61" s="3582"/>
      <c r="Q61" s="3583"/>
      <c r="R61" s="3584" t="s">
        <v>95</v>
      </c>
      <c r="S61" s="3585"/>
      <c r="T61" s="3585"/>
      <c r="U61" s="3585"/>
      <c r="V61" s="3586"/>
      <c r="W61" s="178"/>
      <c r="X61" s="127"/>
      <c r="Y61" s="127"/>
      <c r="Z61" s="127"/>
      <c r="AA61" s="127"/>
      <c r="AB61" s="127"/>
      <c r="AC61" s="127"/>
      <c r="AD61" s="12"/>
      <c r="AE61" s="12"/>
      <c r="AF61" s="12"/>
      <c r="AG61" s="12"/>
      <c r="AH61" s="127"/>
      <c r="AI61" s="127"/>
      <c r="AJ61" s="12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CG61" s="16"/>
      <c r="CH61" s="16"/>
      <c r="CI61" s="16"/>
      <c r="CJ61" s="16"/>
      <c r="CK61" s="16"/>
      <c r="CL61" s="16"/>
      <c r="CM61" s="16"/>
      <c r="CN61" s="16"/>
    </row>
    <row r="62" spans="1:96" ht="21.75" customHeight="1" x14ac:dyDescent="0.2">
      <c r="A62" s="3398"/>
      <c r="B62" s="3388"/>
      <c r="C62" s="3399"/>
      <c r="D62" s="3581"/>
      <c r="E62" s="3389"/>
      <c r="F62" s="3569" t="s">
        <v>71</v>
      </c>
      <c r="G62" s="3570"/>
      <c r="H62" s="3569" t="s">
        <v>72</v>
      </c>
      <c r="I62" s="3570"/>
      <c r="J62" s="3569" t="s">
        <v>73</v>
      </c>
      <c r="K62" s="3570"/>
      <c r="L62" s="3569" t="s">
        <v>74</v>
      </c>
      <c r="M62" s="3570"/>
      <c r="N62" s="3569" t="s">
        <v>75</v>
      </c>
      <c r="O62" s="3570"/>
      <c r="P62" s="3569" t="s">
        <v>76</v>
      </c>
      <c r="Q62" s="3571"/>
      <c r="R62" s="3572" t="s">
        <v>79</v>
      </c>
      <c r="S62" s="3570"/>
      <c r="T62" s="3456" t="s">
        <v>80</v>
      </c>
      <c r="U62" s="3569" t="s">
        <v>81</v>
      </c>
      <c r="V62" s="3570"/>
      <c r="W62" s="178"/>
      <c r="X62" s="127"/>
      <c r="Y62" s="127"/>
      <c r="Z62" s="127"/>
      <c r="AA62" s="127"/>
      <c r="AB62" s="127"/>
      <c r="AC62" s="127"/>
      <c r="AD62" s="12"/>
      <c r="AE62" s="12"/>
      <c r="AF62" s="12"/>
      <c r="AG62" s="12"/>
      <c r="AH62" s="127"/>
      <c r="AI62" s="127"/>
      <c r="AJ62" s="12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CG62" s="16"/>
      <c r="CH62" s="16"/>
      <c r="CI62" s="16"/>
      <c r="CJ62" s="16"/>
      <c r="CK62" s="16"/>
      <c r="CL62" s="16"/>
      <c r="CM62" s="16"/>
      <c r="CN62" s="16"/>
    </row>
    <row r="63" spans="1:96" ht="22.5" customHeight="1" x14ac:dyDescent="0.2">
      <c r="A63" s="3399"/>
      <c r="B63" s="3389"/>
      <c r="C63" s="179" t="s">
        <v>82</v>
      </c>
      <c r="D63" s="180" t="s">
        <v>83</v>
      </c>
      <c r="E63" s="181" t="s">
        <v>84</v>
      </c>
      <c r="F63" s="182" t="s">
        <v>83</v>
      </c>
      <c r="G63" s="183" t="s">
        <v>84</v>
      </c>
      <c r="H63" s="182" t="s">
        <v>83</v>
      </c>
      <c r="I63" s="183" t="s">
        <v>84</v>
      </c>
      <c r="J63" s="182" t="s">
        <v>83</v>
      </c>
      <c r="K63" s="183" t="s">
        <v>84</v>
      </c>
      <c r="L63" s="182" t="s">
        <v>83</v>
      </c>
      <c r="M63" s="183" t="s">
        <v>84</v>
      </c>
      <c r="N63" s="182" t="s">
        <v>83</v>
      </c>
      <c r="O63" s="183" t="s">
        <v>84</v>
      </c>
      <c r="P63" s="182" t="s">
        <v>83</v>
      </c>
      <c r="Q63" s="136" t="s">
        <v>84</v>
      </c>
      <c r="R63" s="183" t="s">
        <v>85</v>
      </c>
      <c r="S63" s="184" t="s">
        <v>86</v>
      </c>
      <c r="T63" s="3458"/>
      <c r="U63" s="185" t="s">
        <v>87</v>
      </c>
      <c r="V63" s="184" t="s">
        <v>88</v>
      </c>
      <c r="W63" s="178"/>
      <c r="X63" s="127"/>
      <c r="Y63" s="127"/>
      <c r="Z63" s="127"/>
      <c r="AA63" s="127"/>
      <c r="AB63" s="127"/>
      <c r="AC63" s="127"/>
      <c r="AD63" s="12"/>
      <c r="AE63" s="12"/>
      <c r="AF63" s="12"/>
      <c r="AG63" s="12"/>
      <c r="AH63" s="127"/>
      <c r="AI63" s="127"/>
      <c r="AJ63" s="12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CG63" s="16"/>
      <c r="CH63" s="16"/>
      <c r="CI63" s="16"/>
      <c r="CJ63" s="16"/>
      <c r="CK63" s="16"/>
      <c r="CL63" s="16"/>
      <c r="CM63" s="16"/>
      <c r="CN63" s="16"/>
    </row>
    <row r="64" spans="1:96" ht="16.149999999999999" customHeight="1" x14ac:dyDescent="0.2">
      <c r="A64" s="3573" t="s">
        <v>89</v>
      </c>
      <c r="B64" s="3574"/>
      <c r="C64" s="186">
        <f>SUM(D64:E64)</f>
        <v>0</v>
      </c>
      <c r="D64" s="187">
        <f t="shared" ref="D64:E67" si="7">SUM(F64+H64+J64+L64+N64+P64)</f>
        <v>0</v>
      </c>
      <c r="E64" s="188">
        <f t="shared" si="7"/>
        <v>0</v>
      </c>
      <c r="F64" s="189"/>
      <c r="G64" s="190"/>
      <c r="H64" s="189"/>
      <c r="I64" s="190"/>
      <c r="J64" s="189"/>
      <c r="K64" s="190"/>
      <c r="L64" s="189"/>
      <c r="M64" s="190"/>
      <c r="N64" s="189"/>
      <c r="O64" s="190"/>
      <c r="P64" s="189"/>
      <c r="Q64" s="191"/>
      <c r="R64" s="192"/>
      <c r="S64" s="189"/>
      <c r="T64" s="193"/>
      <c r="U64" s="193"/>
      <c r="V64" s="194"/>
      <c r="W64" s="178"/>
      <c r="X64" s="127"/>
      <c r="Y64" s="127"/>
      <c r="Z64" s="127"/>
      <c r="AA64" s="127"/>
      <c r="AB64" s="127"/>
      <c r="AC64" s="127"/>
      <c r="AD64" s="12"/>
      <c r="AE64" s="12"/>
      <c r="AF64" s="12"/>
      <c r="AG64" s="12"/>
      <c r="AH64" s="127"/>
      <c r="AI64" s="127"/>
      <c r="AJ64" s="12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CG64" s="16"/>
      <c r="CH64" s="16"/>
      <c r="CI64" s="16"/>
      <c r="CJ64" s="16"/>
      <c r="CK64" s="16"/>
      <c r="CL64" s="16"/>
      <c r="CM64" s="16"/>
      <c r="CN64" s="16"/>
    </row>
    <row r="65" spans="1:92" ht="16.149999999999999" customHeight="1" x14ac:dyDescent="0.2">
      <c r="A65" s="3563" t="s">
        <v>90</v>
      </c>
      <c r="B65" s="3564"/>
      <c r="C65" s="195">
        <f>SUM(D65:E65)</f>
        <v>0</v>
      </c>
      <c r="D65" s="196">
        <f t="shared" si="7"/>
        <v>0</v>
      </c>
      <c r="E65" s="197">
        <f t="shared" si="7"/>
        <v>0</v>
      </c>
      <c r="F65" s="198"/>
      <c r="G65" s="199"/>
      <c r="H65" s="198"/>
      <c r="I65" s="199"/>
      <c r="J65" s="198"/>
      <c r="K65" s="199"/>
      <c r="L65" s="198"/>
      <c r="M65" s="199"/>
      <c r="N65" s="198"/>
      <c r="O65" s="199"/>
      <c r="P65" s="198"/>
      <c r="Q65" s="200"/>
      <c r="R65" s="201"/>
      <c r="S65" s="198"/>
      <c r="T65" s="202"/>
      <c r="U65" s="202"/>
      <c r="V65" s="203"/>
      <c r="W65" s="178"/>
      <c r="X65" s="127"/>
      <c r="Y65" s="127"/>
      <c r="Z65" s="127"/>
      <c r="AA65" s="127"/>
      <c r="AB65" s="127"/>
      <c r="AC65" s="127"/>
      <c r="AD65" s="12"/>
      <c r="AE65" s="12"/>
      <c r="AF65" s="12"/>
      <c r="AG65" s="12"/>
      <c r="AH65" s="127"/>
      <c r="AI65" s="127"/>
      <c r="AJ65" s="12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CG65" s="16"/>
      <c r="CH65" s="16"/>
      <c r="CI65" s="16"/>
      <c r="CJ65" s="16"/>
      <c r="CK65" s="16"/>
      <c r="CL65" s="16"/>
      <c r="CM65" s="16"/>
      <c r="CN65" s="16"/>
    </row>
    <row r="66" spans="1:92" ht="16.149999999999999" customHeight="1" x14ac:dyDescent="0.2">
      <c r="A66" s="3563" t="s">
        <v>91</v>
      </c>
      <c r="B66" s="3564"/>
      <c r="C66" s="195">
        <f>SUM(D66:E66)</f>
        <v>0</v>
      </c>
      <c r="D66" s="196">
        <f t="shared" si="7"/>
        <v>0</v>
      </c>
      <c r="E66" s="197">
        <f t="shared" si="7"/>
        <v>0</v>
      </c>
      <c r="F66" s="198"/>
      <c r="G66" s="199"/>
      <c r="H66" s="198"/>
      <c r="I66" s="199"/>
      <c r="J66" s="198"/>
      <c r="K66" s="199"/>
      <c r="L66" s="198"/>
      <c r="M66" s="199"/>
      <c r="N66" s="198"/>
      <c r="O66" s="199"/>
      <c r="P66" s="198"/>
      <c r="Q66" s="200"/>
      <c r="R66" s="201"/>
      <c r="S66" s="198"/>
      <c r="T66" s="202"/>
      <c r="U66" s="202"/>
      <c r="V66" s="203"/>
      <c r="W66" s="178"/>
      <c r="X66" s="127"/>
      <c r="Y66" s="127"/>
      <c r="Z66" s="127"/>
      <c r="AA66" s="127"/>
      <c r="AB66" s="127"/>
      <c r="AC66" s="127"/>
      <c r="AD66" s="12"/>
      <c r="AE66" s="12"/>
      <c r="AF66" s="12"/>
      <c r="AG66" s="12"/>
      <c r="AH66" s="127"/>
      <c r="AI66" s="127"/>
      <c r="AJ66" s="12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CG66" s="16"/>
      <c r="CH66" s="16"/>
      <c r="CI66" s="16"/>
      <c r="CJ66" s="16"/>
      <c r="CK66" s="16"/>
      <c r="CL66" s="16"/>
      <c r="CM66" s="16"/>
      <c r="CN66" s="16"/>
    </row>
    <row r="67" spans="1:92" ht="16.149999999999999" customHeight="1" x14ac:dyDescent="0.2">
      <c r="A67" s="3565" t="s">
        <v>92</v>
      </c>
      <c r="B67" s="3566"/>
      <c r="C67" s="204">
        <f>SUM(D67:E67)</f>
        <v>0</v>
      </c>
      <c r="D67" s="205">
        <f t="shared" si="7"/>
        <v>0</v>
      </c>
      <c r="E67" s="206">
        <f t="shared" si="7"/>
        <v>0</v>
      </c>
      <c r="F67" s="207"/>
      <c r="G67" s="208"/>
      <c r="H67" s="207"/>
      <c r="I67" s="208"/>
      <c r="J67" s="207"/>
      <c r="K67" s="208"/>
      <c r="L67" s="207"/>
      <c r="M67" s="208"/>
      <c r="N67" s="207"/>
      <c r="O67" s="208"/>
      <c r="P67" s="207"/>
      <c r="Q67" s="209"/>
      <c r="R67" s="210"/>
      <c r="S67" s="207"/>
      <c r="T67" s="211"/>
      <c r="U67" s="212"/>
      <c r="V67" s="212"/>
      <c r="W67" s="178"/>
      <c r="X67" s="127"/>
      <c r="Y67" s="127"/>
      <c r="Z67" s="127"/>
      <c r="AA67" s="12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2" ht="31.15" customHeight="1" x14ac:dyDescent="0.2">
      <c r="A68" s="213" t="s">
        <v>96</v>
      </c>
      <c r="B68" s="127"/>
      <c r="C68" s="127"/>
      <c r="D68" s="127"/>
      <c r="E68" s="127"/>
      <c r="F68" s="127"/>
      <c r="G68" s="12"/>
      <c r="H68" s="12"/>
      <c r="I68" s="12"/>
      <c r="J68" s="12"/>
      <c r="K68" s="127"/>
      <c r="L68" s="127"/>
      <c r="M68" s="12"/>
      <c r="N68" s="127"/>
      <c r="O68" s="127"/>
      <c r="P68" s="127"/>
      <c r="Q68" s="127"/>
      <c r="R68" s="214"/>
      <c r="S68" s="214"/>
      <c r="T68" s="214"/>
      <c r="U68" s="215"/>
      <c r="V68" s="215"/>
      <c r="W68" s="215"/>
      <c r="X68" s="215"/>
      <c r="Y68" s="215"/>
      <c r="Z68" s="5"/>
      <c r="AR68" s="127"/>
      <c r="AS68" s="127"/>
      <c r="AT68" s="127"/>
      <c r="AU68" s="127"/>
      <c r="AV68" s="127"/>
      <c r="AW68" s="127"/>
      <c r="AX68" s="127"/>
      <c r="AY68" s="127"/>
      <c r="AZ68" s="127"/>
      <c r="BZ68" s="2"/>
      <c r="CG68" s="16"/>
      <c r="CH68" s="16"/>
      <c r="CI68" s="16"/>
      <c r="CJ68" s="16"/>
      <c r="CK68" s="16"/>
      <c r="CL68" s="16"/>
      <c r="CM68" s="16"/>
      <c r="CN68" s="16"/>
    </row>
    <row r="69" spans="1:92" ht="16.149999999999999" customHeight="1" x14ac:dyDescent="0.2">
      <c r="A69" s="3567" t="s">
        <v>97</v>
      </c>
      <c r="B69" s="3534"/>
      <c r="C69" s="3541" t="s">
        <v>57</v>
      </c>
      <c r="D69" s="3557"/>
      <c r="E69" s="3542"/>
      <c r="F69" s="3369" t="s">
        <v>98</v>
      </c>
      <c r="G69" s="3387"/>
      <c r="H69" s="3387"/>
      <c r="I69" s="3387"/>
      <c r="J69" s="3387"/>
      <c r="K69" s="3387"/>
      <c r="L69" s="3387"/>
      <c r="M69" s="3387"/>
      <c r="N69" s="3387"/>
      <c r="O69" s="3387"/>
      <c r="P69" s="216"/>
      <c r="Q69" s="127"/>
      <c r="R69" s="214"/>
      <c r="S69" s="214"/>
      <c r="T69" s="214"/>
      <c r="U69" s="215"/>
      <c r="V69" s="215"/>
      <c r="W69" s="215"/>
      <c r="X69" s="215"/>
      <c r="Y69" s="215"/>
      <c r="Z69" s="5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2" ht="16.149999999999999" customHeight="1" x14ac:dyDescent="0.2">
      <c r="A70" s="3568"/>
      <c r="B70" s="3533"/>
      <c r="C70" s="3374"/>
      <c r="D70" s="3558"/>
      <c r="E70" s="3375"/>
      <c r="F70" s="3369" t="s">
        <v>99</v>
      </c>
      <c r="G70" s="3370"/>
      <c r="H70" s="3369" t="s">
        <v>100</v>
      </c>
      <c r="I70" s="3370"/>
      <c r="J70" s="3369" t="s">
        <v>101</v>
      </c>
      <c r="K70" s="3370"/>
      <c r="L70" s="3369" t="s">
        <v>102</v>
      </c>
      <c r="M70" s="3370"/>
      <c r="N70" s="3377" t="s">
        <v>11</v>
      </c>
      <c r="O70" s="3414"/>
      <c r="P70" s="127"/>
      <c r="Q70" s="127"/>
      <c r="R70" s="214"/>
      <c r="S70" s="214"/>
      <c r="T70" s="214"/>
      <c r="U70" s="215"/>
      <c r="V70" s="215"/>
      <c r="W70" s="215"/>
      <c r="X70" s="215"/>
      <c r="Y70" s="215"/>
      <c r="Z70" s="5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2" ht="16.149999999999999" customHeight="1" x14ac:dyDescent="0.2">
      <c r="A71" s="3411"/>
      <c r="B71" s="3413"/>
      <c r="C71" s="217" t="s">
        <v>82</v>
      </c>
      <c r="D71" s="130" t="s">
        <v>83</v>
      </c>
      <c r="E71" s="133" t="s">
        <v>84</v>
      </c>
      <c r="F71" s="19" t="s">
        <v>83</v>
      </c>
      <c r="G71" s="133" t="s">
        <v>84</v>
      </c>
      <c r="H71" s="19" t="s">
        <v>83</v>
      </c>
      <c r="I71" s="133" t="s">
        <v>84</v>
      </c>
      <c r="J71" s="19" t="s">
        <v>83</v>
      </c>
      <c r="K71" s="133" t="s">
        <v>84</v>
      </c>
      <c r="L71" s="19" t="s">
        <v>83</v>
      </c>
      <c r="M71" s="133" t="s">
        <v>84</v>
      </c>
      <c r="N71" s="19" t="s">
        <v>83</v>
      </c>
      <c r="O71" s="133" t="s">
        <v>84</v>
      </c>
      <c r="P71" s="127"/>
      <c r="Q71" s="127"/>
      <c r="R71" s="214"/>
      <c r="S71" s="214"/>
      <c r="T71" s="214"/>
      <c r="U71" s="215"/>
      <c r="V71" s="215"/>
      <c r="W71" s="215"/>
      <c r="X71" s="215"/>
      <c r="Y71" s="215"/>
      <c r="Z71" s="5"/>
      <c r="CG71" s="16"/>
      <c r="CH71" s="16"/>
      <c r="CI71" s="16"/>
      <c r="CJ71" s="16"/>
      <c r="CK71" s="16"/>
      <c r="CL71" s="16"/>
      <c r="CM71" s="16"/>
      <c r="CN71" s="16"/>
    </row>
    <row r="72" spans="1:92" ht="16.149999999999999" customHeight="1" x14ac:dyDescent="0.2">
      <c r="A72" s="3369" t="s">
        <v>58</v>
      </c>
      <c r="B72" s="3370"/>
      <c r="C72" s="218">
        <f>SUM(D72:E72)</f>
        <v>0</v>
      </c>
      <c r="D72" s="219">
        <f>SUM(F72+H72+J72+L72+N72)</f>
        <v>0</v>
      </c>
      <c r="E72" s="220">
        <f>SUM(G72+I72+K72+M72+O72)</f>
        <v>0</v>
      </c>
      <c r="F72" s="57"/>
      <c r="G72" s="61"/>
      <c r="H72" s="57"/>
      <c r="I72" s="61"/>
      <c r="J72" s="57"/>
      <c r="K72" s="62"/>
      <c r="L72" s="57"/>
      <c r="M72" s="62"/>
      <c r="N72" s="57"/>
      <c r="O72" s="62"/>
      <c r="P72" s="127"/>
      <c r="Q72" s="127"/>
      <c r="R72" s="214"/>
      <c r="S72" s="214"/>
      <c r="T72" s="214"/>
      <c r="U72" s="215"/>
      <c r="V72" s="215"/>
      <c r="W72" s="215"/>
      <c r="X72" s="215"/>
      <c r="Y72" s="215"/>
      <c r="Z72" s="5"/>
      <c r="CG72" s="16"/>
      <c r="CH72" s="16"/>
      <c r="CI72" s="16"/>
      <c r="CJ72" s="16"/>
      <c r="CK72" s="16"/>
      <c r="CL72" s="16"/>
      <c r="CM72" s="16"/>
      <c r="CN72" s="16"/>
    </row>
    <row r="73" spans="1:92" ht="31.15" customHeight="1" x14ac:dyDescent="0.2">
      <c r="A73" s="115" t="s">
        <v>103</v>
      </c>
      <c r="B73" s="221"/>
      <c r="C73" s="115"/>
      <c r="D73" s="115"/>
      <c r="E73" s="115"/>
      <c r="F73" s="115"/>
      <c r="G73" s="115"/>
      <c r="H73" s="222"/>
      <c r="I73" s="222"/>
      <c r="J73" s="222"/>
      <c r="K73" s="223"/>
      <c r="L73" s="223"/>
      <c r="M73" s="223"/>
      <c r="N73" s="223"/>
      <c r="O73" s="223"/>
      <c r="P73" s="222"/>
      <c r="Q73" s="222"/>
      <c r="R73" s="222"/>
      <c r="S73" s="222"/>
      <c r="T73" s="127"/>
      <c r="U73" s="127"/>
      <c r="V73" s="127"/>
      <c r="W73" s="127"/>
      <c r="X73" s="12"/>
      <c r="Y73" s="12"/>
      <c r="Z73" s="12"/>
      <c r="AA73" s="12"/>
      <c r="AB73" s="127"/>
      <c r="AC73" s="127"/>
      <c r="AD73" s="12"/>
      <c r="AE73" s="127"/>
      <c r="AF73" s="127"/>
      <c r="AG73" s="127"/>
      <c r="AH73" s="127"/>
      <c r="AI73" s="127"/>
      <c r="AJ73" s="127"/>
      <c r="AK73" s="127"/>
      <c r="AL73" s="224"/>
      <c r="AM73" s="225"/>
      <c r="AN73" s="226"/>
      <c r="AO73" s="215"/>
      <c r="AP73" s="215"/>
      <c r="AQ73" s="215"/>
      <c r="AR73" s="215"/>
      <c r="AS73" s="215"/>
      <c r="AT73" s="215"/>
      <c r="AU73" s="215"/>
      <c r="AV73" s="215"/>
      <c r="AW73" s="5"/>
      <c r="BZ73" s="2"/>
      <c r="CG73" s="16"/>
      <c r="CH73" s="16"/>
      <c r="CI73" s="16"/>
      <c r="CJ73" s="16"/>
      <c r="CK73" s="16"/>
      <c r="CL73" s="16"/>
      <c r="CM73" s="16"/>
      <c r="CN73" s="16"/>
    </row>
    <row r="74" spans="1:92" ht="16.149999999999999" customHeight="1" x14ac:dyDescent="0.2">
      <c r="A74" s="3541" t="s">
        <v>56</v>
      </c>
      <c r="B74" s="3542"/>
      <c r="C74" s="3541" t="s">
        <v>57</v>
      </c>
      <c r="D74" s="3557"/>
      <c r="E74" s="3542"/>
      <c r="F74" s="3369" t="s">
        <v>58</v>
      </c>
      <c r="G74" s="3387"/>
      <c r="H74" s="3387"/>
      <c r="I74" s="3387"/>
      <c r="J74" s="3387"/>
      <c r="K74" s="3387"/>
      <c r="L74" s="3387"/>
      <c r="M74" s="3387"/>
      <c r="N74" s="3387"/>
      <c r="O74" s="3387"/>
      <c r="P74" s="3387"/>
      <c r="Q74" s="3387"/>
      <c r="R74" s="3387"/>
      <c r="S74" s="3387"/>
      <c r="T74" s="3387"/>
      <c r="U74" s="3387"/>
      <c r="V74" s="3387"/>
      <c r="W74" s="3387"/>
      <c r="X74" s="3387"/>
      <c r="Y74" s="3387"/>
      <c r="Z74" s="3387"/>
      <c r="AA74" s="3387"/>
      <c r="AB74" s="3387"/>
      <c r="AC74" s="3387"/>
      <c r="AD74" s="3387"/>
      <c r="AE74" s="3387"/>
      <c r="AF74" s="3387"/>
      <c r="AG74" s="3370"/>
      <c r="AH74" s="71"/>
      <c r="AI74" s="12"/>
      <c r="AJ74" s="12"/>
      <c r="AK74" s="12"/>
      <c r="AL74" s="23"/>
      <c r="AM74" s="23"/>
      <c r="AN74" s="23"/>
      <c r="AO74" s="23"/>
      <c r="AP74" s="23"/>
      <c r="AQ74" s="23"/>
      <c r="AR74" s="23"/>
      <c r="AS74" s="23"/>
      <c r="AT74" s="23"/>
      <c r="AU74" s="69"/>
      <c r="CG74" s="16"/>
      <c r="CH74" s="16"/>
      <c r="CI74" s="16"/>
      <c r="CJ74" s="16"/>
      <c r="CK74" s="16"/>
      <c r="CL74" s="16"/>
      <c r="CM74" s="16"/>
      <c r="CN74" s="16"/>
    </row>
    <row r="75" spans="1:92" ht="16.149999999999999" customHeight="1" x14ac:dyDescent="0.2">
      <c r="A75" s="3374"/>
      <c r="B75" s="3375"/>
      <c r="C75" s="3374"/>
      <c r="D75" s="3558"/>
      <c r="E75" s="3375"/>
      <c r="F75" s="3376" t="s">
        <v>104</v>
      </c>
      <c r="G75" s="3376"/>
      <c r="H75" s="3376" t="s">
        <v>105</v>
      </c>
      <c r="I75" s="3376"/>
      <c r="J75" s="3376" t="s">
        <v>106</v>
      </c>
      <c r="K75" s="3376"/>
      <c r="L75" s="3376" t="s">
        <v>107</v>
      </c>
      <c r="M75" s="3376"/>
      <c r="N75" s="3376" t="s">
        <v>108</v>
      </c>
      <c r="O75" s="3376"/>
      <c r="P75" s="3376" t="s">
        <v>109</v>
      </c>
      <c r="Q75" s="3376"/>
      <c r="R75" s="3376" t="s">
        <v>110</v>
      </c>
      <c r="S75" s="3376"/>
      <c r="T75" s="3376" t="s">
        <v>111</v>
      </c>
      <c r="U75" s="3376"/>
      <c r="V75" s="3376" t="s">
        <v>112</v>
      </c>
      <c r="W75" s="3376"/>
      <c r="X75" s="3376" t="s">
        <v>113</v>
      </c>
      <c r="Y75" s="3376"/>
      <c r="Z75" s="3369" t="s">
        <v>114</v>
      </c>
      <c r="AA75" s="3370"/>
      <c r="AB75" s="3369" t="s">
        <v>115</v>
      </c>
      <c r="AC75" s="3370"/>
      <c r="AD75" s="3369" t="s">
        <v>116</v>
      </c>
      <c r="AE75" s="3370"/>
      <c r="AF75" s="3369" t="s">
        <v>117</v>
      </c>
      <c r="AG75" s="3370"/>
      <c r="AH75" s="12"/>
      <c r="AI75" s="12"/>
      <c r="AJ75" s="12"/>
      <c r="AK75" s="12"/>
      <c r="AL75" s="23"/>
      <c r="AM75" s="23"/>
      <c r="AN75" s="23"/>
      <c r="AO75" s="23"/>
      <c r="AP75" s="23"/>
      <c r="AQ75" s="23"/>
      <c r="AR75" s="23"/>
      <c r="AS75" s="23"/>
      <c r="AT75" s="23"/>
      <c r="AU75" s="69"/>
      <c r="CG75" s="16"/>
      <c r="CH75" s="16"/>
      <c r="CI75" s="16"/>
      <c r="CJ75" s="16"/>
      <c r="CK75" s="16"/>
      <c r="CL75" s="16"/>
      <c r="CM75" s="16"/>
      <c r="CN75" s="16"/>
    </row>
    <row r="76" spans="1:92" ht="16.149999999999999" customHeight="1" x14ac:dyDescent="0.2">
      <c r="A76" s="3374"/>
      <c r="B76" s="3375"/>
      <c r="C76" s="19" t="s">
        <v>82</v>
      </c>
      <c r="D76" s="130" t="s">
        <v>83</v>
      </c>
      <c r="E76" s="133" t="s">
        <v>84</v>
      </c>
      <c r="F76" s="132" t="s">
        <v>83</v>
      </c>
      <c r="G76" s="227" t="s">
        <v>84</v>
      </c>
      <c r="H76" s="132" t="s">
        <v>83</v>
      </c>
      <c r="I76" s="227" t="s">
        <v>84</v>
      </c>
      <c r="J76" s="132" t="s">
        <v>83</v>
      </c>
      <c r="K76" s="227" t="s">
        <v>84</v>
      </c>
      <c r="L76" s="132" t="s">
        <v>83</v>
      </c>
      <c r="M76" s="227" t="s">
        <v>84</v>
      </c>
      <c r="N76" s="132" t="s">
        <v>83</v>
      </c>
      <c r="O76" s="227" t="s">
        <v>84</v>
      </c>
      <c r="P76" s="132" t="s">
        <v>83</v>
      </c>
      <c r="Q76" s="227" t="s">
        <v>84</v>
      </c>
      <c r="R76" s="132" t="s">
        <v>83</v>
      </c>
      <c r="S76" s="227" t="s">
        <v>84</v>
      </c>
      <c r="T76" s="132" t="s">
        <v>83</v>
      </c>
      <c r="U76" s="227" t="s">
        <v>84</v>
      </c>
      <c r="V76" s="132" t="s">
        <v>83</v>
      </c>
      <c r="W76" s="227" t="s">
        <v>84</v>
      </c>
      <c r="X76" s="132" t="s">
        <v>83</v>
      </c>
      <c r="Y76" s="227" t="s">
        <v>84</v>
      </c>
      <c r="Z76" s="132" t="s">
        <v>83</v>
      </c>
      <c r="AA76" s="227" t="s">
        <v>84</v>
      </c>
      <c r="AB76" s="132" t="s">
        <v>83</v>
      </c>
      <c r="AC76" s="227" t="s">
        <v>84</v>
      </c>
      <c r="AD76" s="132" t="s">
        <v>83</v>
      </c>
      <c r="AE76" s="227" t="s">
        <v>84</v>
      </c>
      <c r="AF76" s="132" t="s">
        <v>83</v>
      </c>
      <c r="AG76" s="227" t="s">
        <v>84</v>
      </c>
      <c r="AH76" s="12"/>
      <c r="AI76" s="12"/>
      <c r="AJ76" s="12"/>
      <c r="AK76" s="17"/>
      <c r="AL76" s="228"/>
      <c r="AM76" s="228"/>
      <c r="AN76" s="228"/>
      <c r="AO76" s="228"/>
      <c r="AP76" s="228"/>
      <c r="AQ76" s="228"/>
      <c r="AR76" s="228"/>
      <c r="AS76" s="228"/>
      <c r="AT76" s="228"/>
      <c r="AU76" s="229"/>
      <c r="AV76" s="230"/>
      <c r="AW76" s="230"/>
      <c r="AX76" s="230"/>
      <c r="AY76" s="230"/>
      <c r="CG76" s="16"/>
      <c r="CH76" s="16"/>
      <c r="CI76" s="16"/>
      <c r="CJ76" s="16"/>
      <c r="CK76" s="16"/>
      <c r="CL76" s="16"/>
      <c r="CM76" s="16"/>
      <c r="CN76" s="16"/>
    </row>
    <row r="77" spans="1:92" ht="16.149999999999999" customHeight="1" x14ac:dyDescent="0.2">
      <c r="A77" s="3555" t="s">
        <v>118</v>
      </c>
      <c r="B77" s="3556"/>
      <c r="C77" s="80">
        <f t="shared" ref="C77:C82" si="8">SUM(D77:E77)</f>
        <v>21</v>
      </c>
      <c r="D77" s="81">
        <f t="shared" ref="D77:E82" si="9">SUM(F77+H77+J77+L77+N77+P77+R77+T77+V77+X77+Z77+AB77+AD77+AF77)</f>
        <v>6</v>
      </c>
      <c r="E77" s="231">
        <f t="shared" si="9"/>
        <v>15</v>
      </c>
      <c r="F77" s="607">
        <f>SUM(ENERO:DICIEMBRE!F77)</f>
        <v>1</v>
      </c>
      <c r="G77" s="607">
        <f>SUM(ENERO:DICIEMBRE!G77)</f>
        <v>0</v>
      </c>
      <c r="H77" s="607">
        <f>SUM(ENERO:DICIEMBRE!H77)</f>
        <v>0</v>
      </c>
      <c r="I77" s="607">
        <f>SUM(ENERO:DICIEMBRE!I77)</f>
        <v>1</v>
      </c>
      <c r="J77" s="607">
        <f>SUM(ENERO:DICIEMBRE!J77)</f>
        <v>0</v>
      </c>
      <c r="K77" s="607">
        <f>SUM(ENERO:DICIEMBRE!K77)</f>
        <v>1</v>
      </c>
      <c r="L77" s="607">
        <f>SUM(ENERO:DICIEMBRE!L77)</f>
        <v>0</v>
      </c>
      <c r="M77" s="607">
        <f>SUM(ENERO:DICIEMBRE!M77)</f>
        <v>1</v>
      </c>
      <c r="N77" s="607">
        <f>SUM(ENERO:DICIEMBRE!N77)</f>
        <v>0</v>
      </c>
      <c r="O77" s="607">
        <f>SUM(ENERO:DICIEMBRE!O77)</f>
        <v>1</v>
      </c>
      <c r="P77" s="607">
        <f>SUM(ENERO:DICIEMBRE!P77)</f>
        <v>1</v>
      </c>
      <c r="Q77" s="607">
        <f>SUM(ENERO:DICIEMBRE!Q77)</f>
        <v>0</v>
      </c>
      <c r="R77" s="607">
        <f>SUM(ENERO:DICIEMBRE!R77)</f>
        <v>0</v>
      </c>
      <c r="S77" s="607">
        <f>SUM(ENERO:DICIEMBRE!S77)</f>
        <v>1</v>
      </c>
      <c r="T77" s="607">
        <f>SUM(ENERO:DICIEMBRE!T77)</f>
        <v>1</v>
      </c>
      <c r="U77" s="607">
        <f>SUM(ENERO:DICIEMBRE!U77)</f>
        <v>0</v>
      </c>
      <c r="V77" s="607">
        <f>SUM(ENERO:DICIEMBRE!V77)</f>
        <v>1</v>
      </c>
      <c r="W77" s="607">
        <f>SUM(ENERO:DICIEMBRE!W77)</f>
        <v>3</v>
      </c>
      <c r="X77" s="607">
        <f>SUM(ENERO:DICIEMBRE!X77)</f>
        <v>0</v>
      </c>
      <c r="Y77" s="607">
        <f>SUM(ENERO:DICIEMBRE!Y77)</f>
        <v>4</v>
      </c>
      <c r="Z77" s="607">
        <f>SUM(ENERO:DICIEMBRE!Z77)</f>
        <v>0</v>
      </c>
      <c r="AA77" s="607">
        <f>SUM(ENERO:DICIEMBRE!AA77)</f>
        <v>2</v>
      </c>
      <c r="AB77" s="607">
        <f>SUM(ENERO:DICIEMBRE!AB77)</f>
        <v>2</v>
      </c>
      <c r="AC77" s="607">
        <f>SUM(ENERO:DICIEMBRE!AC77)</f>
        <v>1</v>
      </c>
      <c r="AD77" s="607">
        <f>SUM(ENERO:DICIEMBRE!AD77)</f>
        <v>0</v>
      </c>
      <c r="AE77" s="607">
        <f>SUM(ENERO:DICIEMBRE!AE77)</f>
        <v>0</v>
      </c>
      <c r="AF77" s="607">
        <f>SUM(ENERO:DICIEMBRE!AF77)</f>
        <v>0</v>
      </c>
      <c r="AG77" s="607">
        <f>SUM(ENERO:DICIEMBRE!AG77)</f>
        <v>0</v>
      </c>
      <c r="AH77" s="12"/>
      <c r="AI77" s="12"/>
      <c r="AJ77" s="12"/>
      <c r="AK77" s="17"/>
      <c r="AL77" s="228"/>
      <c r="AM77" s="228"/>
      <c r="AN77" s="228"/>
      <c r="AO77" s="228"/>
      <c r="AP77" s="228"/>
      <c r="AQ77" s="228"/>
      <c r="AR77" s="228"/>
      <c r="AS77" s="228"/>
      <c r="AT77" s="228"/>
      <c r="AU77" s="229"/>
      <c r="AV77" s="230"/>
      <c r="AW77" s="230"/>
      <c r="AX77" s="230"/>
      <c r="AY77" s="230"/>
      <c r="CG77" s="16"/>
      <c r="CH77" s="16"/>
      <c r="CI77" s="16"/>
      <c r="CJ77" s="16"/>
      <c r="CK77" s="16"/>
      <c r="CL77" s="16"/>
      <c r="CM77" s="16"/>
      <c r="CN77" s="16"/>
    </row>
    <row r="78" spans="1:92" ht="16.149999999999999" customHeight="1" x14ac:dyDescent="0.2">
      <c r="A78" s="3557" t="s">
        <v>119</v>
      </c>
      <c r="B78" s="232" t="s">
        <v>120</v>
      </c>
      <c r="C78" s="137">
        <f t="shared" si="8"/>
        <v>0</v>
      </c>
      <c r="D78" s="138">
        <f t="shared" si="9"/>
        <v>0</v>
      </c>
      <c r="E78" s="139">
        <f t="shared" si="9"/>
        <v>0</v>
      </c>
      <c r="F78" s="607">
        <f>SUM(ENERO:DICIEMBRE!F78)</f>
        <v>0</v>
      </c>
      <c r="G78" s="607">
        <f>SUM(ENERO:DICIEMBRE!G78)</f>
        <v>0</v>
      </c>
      <c r="H78" s="607">
        <f>SUM(ENERO:DICIEMBRE!H78)</f>
        <v>0</v>
      </c>
      <c r="I78" s="607">
        <f>SUM(ENERO:DICIEMBRE!I78)</f>
        <v>0</v>
      </c>
      <c r="J78" s="607">
        <f>SUM(ENERO:DICIEMBRE!J78)</f>
        <v>0</v>
      </c>
      <c r="K78" s="607">
        <f>SUM(ENERO:DICIEMBRE!K78)</f>
        <v>0</v>
      </c>
      <c r="L78" s="607">
        <f>SUM(ENERO:DICIEMBRE!L78)</f>
        <v>0</v>
      </c>
      <c r="M78" s="607">
        <f>SUM(ENERO:DICIEMBRE!M78)</f>
        <v>0</v>
      </c>
      <c r="N78" s="607">
        <f>SUM(ENERO:DICIEMBRE!N78)</f>
        <v>0</v>
      </c>
      <c r="O78" s="607">
        <f>SUM(ENERO:DICIEMBRE!O78)</f>
        <v>0</v>
      </c>
      <c r="P78" s="607">
        <f>SUM(ENERO:DICIEMBRE!P78)</f>
        <v>0</v>
      </c>
      <c r="Q78" s="607">
        <f>SUM(ENERO:DICIEMBRE!Q78)</f>
        <v>0</v>
      </c>
      <c r="R78" s="607">
        <f>SUM(ENERO:DICIEMBRE!R78)</f>
        <v>0</v>
      </c>
      <c r="S78" s="607">
        <f>SUM(ENERO:DICIEMBRE!S78)</f>
        <v>0</v>
      </c>
      <c r="T78" s="607">
        <f>SUM(ENERO:DICIEMBRE!T78)</f>
        <v>0</v>
      </c>
      <c r="U78" s="607">
        <f>SUM(ENERO:DICIEMBRE!U78)</f>
        <v>0</v>
      </c>
      <c r="V78" s="607">
        <f>SUM(ENERO:DICIEMBRE!V78)</f>
        <v>0</v>
      </c>
      <c r="W78" s="607">
        <f>SUM(ENERO:DICIEMBRE!W78)</f>
        <v>0</v>
      </c>
      <c r="X78" s="607">
        <f>SUM(ENERO:DICIEMBRE!X78)</f>
        <v>0</v>
      </c>
      <c r="Y78" s="607">
        <f>SUM(ENERO:DICIEMBRE!Y78)</f>
        <v>0</v>
      </c>
      <c r="Z78" s="607">
        <f>SUM(ENERO:DICIEMBRE!Z78)</f>
        <v>0</v>
      </c>
      <c r="AA78" s="607">
        <f>SUM(ENERO:DICIEMBRE!AA78)</f>
        <v>0</v>
      </c>
      <c r="AB78" s="607">
        <f>SUM(ENERO:DICIEMBRE!AB78)</f>
        <v>0</v>
      </c>
      <c r="AC78" s="607">
        <f>SUM(ENERO:DICIEMBRE!AC78)</f>
        <v>0</v>
      </c>
      <c r="AD78" s="607">
        <f>SUM(ENERO:DICIEMBRE!AD78)</f>
        <v>0</v>
      </c>
      <c r="AE78" s="607">
        <f>SUM(ENERO:DICIEMBRE!AE78)</f>
        <v>0</v>
      </c>
      <c r="AF78" s="607">
        <f>SUM(ENERO:DICIEMBRE!AF78)</f>
        <v>0</v>
      </c>
      <c r="AG78" s="607">
        <f>SUM(ENERO:DICIEMBRE!AG78)</f>
        <v>0</v>
      </c>
      <c r="AH78" s="12"/>
      <c r="AI78" s="12"/>
      <c r="AJ78" s="123"/>
      <c r="AK78" s="233"/>
      <c r="AL78" s="228"/>
      <c r="AM78" s="228"/>
      <c r="AN78" s="228"/>
      <c r="AO78" s="228"/>
      <c r="AP78" s="228"/>
      <c r="AQ78" s="228"/>
      <c r="AR78" s="228"/>
      <c r="AS78" s="228"/>
      <c r="AT78" s="228"/>
      <c r="AU78" s="229"/>
      <c r="AV78" s="230"/>
      <c r="AW78" s="230"/>
      <c r="AX78" s="230"/>
      <c r="AY78" s="230"/>
      <c r="CG78" s="16"/>
      <c r="CH78" s="16"/>
      <c r="CI78" s="16"/>
      <c r="CJ78" s="16"/>
      <c r="CK78" s="16"/>
      <c r="CL78" s="16"/>
      <c r="CM78" s="16"/>
      <c r="CN78" s="16"/>
    </row>
    <row r="79" spans="1:92" ht="16.149999999999999" customHeight="1" x14ac:dyDescent="0.2">
      <c r="A79" s="3558"/>
      <c r="B79" s="234" t="s">
        <v>121</v>
      </c>
      <c r="C79" s="147">
        <f t="shared" si="8"/>
        <v>21</v>
      </c>
      <c r="D79" s="148">
        <f t="shared" si="9"/>
        <v>6</v>
      </c>
      <c r="E79" s="149">
        <f t="shared" si="9"/>
        <v>15</v>
      </c>
      <c r="F79" s="607">
        <f>SUM(ENERO:DICIEMBRE!F79)</f>
        <v>1</v>
      </c>
      <c r="G79" s="607">
        <f>SUM(ENERO:DICIEMBRE!G79)</f>
        <v>0</v>
      </c>
      <c r="H79" s="607">
        <f>SUM(ENERO:DICIEMBRE!H79)</f>
        <v>0</v>
      </c>
      <c r="I79" s="607">
        <f>SUM(ENERO:DICIEMBRE!I79)</f>
        <v>1</v>
      </c>
      <c r="J79" s="607">
        <f>SUM(ENERO:DICIEMBRE!J79)</f>
        <v>0</v>
      </c>
      <c r="K79" s="607">
        <f>SUM(ENERO:DICIEMBRE!K79)</f>
        <v>1</v>
      </c>
      <c r="L79" s="607">
        <f>SUM(ENERO:DICIEMBRE!L79)</f>
        <v>0</v>
      </c>
      <c r="M79" s="607">
        <f>SUM(ENERO:DICIEMBRE!M79)</f>
        <v>1</v>
      </c>
      <c r="N79" s="607">
        <f>SUM(ENERO:DICIEMBRE!N79)</f>
        <v>0</v>
      </c>
      <c r="O79" s="607">
        <f>SUM(ENERO:DICIEMBRE!O79)</f>
        <v>1</v>
      </c>
      <c r="P79" s="607">
        <f>SUM(ENERO:DICIEMBRE!P79)</f>
        <v>1</v>
      </c>
      <c r="Q79" s="607">
        <f>SUM(ENERO:DICIEMBRE!Q79)</f>
        <v>0</v>
      </c>
      <c r="R79" s="607">
        <f>SUM(ENERO:DICIEMBRE!R79)</f>
        <v>0</v>
      </c>
      <c r="S79" s="607">
        <f>SUM(ENERO:DICIEMBRE!S79)</f>
        <v>1</v>
      </c>
      <c r="T79" s="607">
        <f>SUM(ENERO:DICIEMBRE!T79)</f>
        <v>1</v>
      </c>
      <c r="U79" s="607">
        <f>SUM(ENERO:DICIEMBRE!U79)</f>
        <v>0</v>
      </c>
      <c r="V79" s="607">
        <f>SUM(ENERO:DICIEMBRE!V79)</f>
        <v>1</v>
      </c>
      <c r="W79" s="607">
        <f>SUM(ENERO:DICIEMBRE!W79)</f>
        <v>3</v>
      </c>
      <c r="X79" s="607">
        <f>SUM(ENERO:DICIEMBRE!X79)</f>
        <v>0</v>
      </c>
      <c r="Y79" s="607">
        <f>SUM(ENERO:DICIEMBRE!Y79)</f>
        <v>4</v>
      </c>
      <c r="Z79" s="607">
        <f>SUM(ENERO:DICIEMBRE!Z79)</f>
        <v>0</v>
      </c>
      <c r="AA79" s="607">
        <f>SUM(ENERO:DICIEMBRE!AA79)</f>
        <v>2</v>
      </c>
      <c r="AB79" s="607">
        <f>SUM(ENERO:DICIEMBRE!AB79)</f>
        <v>2</v>
      </c>
      <c r="AC79" s="607">
        <f>SUM(ENERO:DICIEMBRE!AC79)</f>
        <v>1</v>
      </c>
      <c r="AD79" s="607">
        <f>SUM(ENERO:DICIEMBRE!AD79)</f>
        <v>0</v>
      </c>
      <c r="AE79" s="607">
        <f>SUM(ENERO:DICIEMBRE!AE79)</f>
        <v>0</v>
      </c>
      <c r="AF79" s="607">
        <f>SUM(ENERO:DICIEMBRE!AF79)</f>
        <v>0</v>
      </c>
      <c r="AG79" s="607">
        <f>SUM(ENERO:DICIEMBRE!AG79)</f>
        <v>0</v>
      </c>
      <c r="AH79" s="127"/>
      <c r="AI79" s="12"/>
      <c r="AJ79" s="235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9"/>
      <c r="AV79" s="230"/>
      <c r="AW79" s="230"/>
      <c r="AX79" s="230"/>
      <c r="AY79" s="230"/>
      <c r="CG79" s="16"/>
      <c r="CH79" s="16"/>
      <c r="CI79" s="16"/>
      <c r="CJ79" s="16"/>
      <c r="CK79" s="16"/>
      <c r="CL79" s="16"/>
      <c r="CM79" s="16"/>
      <c r="CN79" s="16"/>
    </row>
    <row r="80" spans="1:92" ht="16.149999999999999" customHeight="1" x14ac:dyDescent="0.2">
      <c r="A80" s="3558"/>
      <c r="B80" s="234" t="s">
        <v>122</v>
      </c>
      <c r="C80" s="147">
        <f t="shared" si="8"/>
        <v>0</v>
      </c>
      <c r="D80" s="148">
        <f t="shared" si="9"/>
        <v>0</v>
      </c>
      <c r="E80" s="149">
        <f t="shared" si="9"/>
        <v>0</v>
      </c>
      <c r="F80" s="607">
        <f>SUM(ENERO:DICIEMBRE!F80)</f>
        <v>0</v>
      </c>
      <c r="G80" s="607">
        <f>SUM(ENERO:DICIEMBRE!G80)</f>
        <v>0</v>
      </c>
      <c r="H80" s="607">
        <f>SUM(ENERO:DICIEMBRE!H80)</f>
        <v>0</v>
      </c>
      <c r="I80" s="607">
        <f>SUM(ENERO:DICIEMBRE!I80)</f>
        <v>0</v>
      </c>
      <c r="J80" s="607">
        <f>SUM(ENERO:DICIEMBRE!J80)</f>
        <v>0</v>
      </c>
      <c r="K80" s="607">
        <f>SUM(ENERO:DICIEMBRE!K80)</f>
        <v>0</v>
      </c>
      <c r="L80" s="607">
        <f>SUM(ENERO:DICIEMBRE!L80)</f>
        <v>0</v>
      </c>
      <c r="M80" s="607">
        <f>SUM(ENERO:DICIEMBRE!M80)</f>
        <v>0</v>
      </c>
      <c r="N80" s="607">
        <f>SUM(ENERO:DICIEMBRE!N80)</f>
        <v>0</v>
      </c>
      <c r="O80" s="607">
        <f>SUM(ENERO:DICIEMBRE!O80)</f>
        <v>0</v>
      </c>
      <c r="P80" s="607">
        <f>SUM(ENERO:DICIEMBRE!P80)</f>
        <v>0</v>
      </c>
      <c r="Q80" s="607">
        <f>SUM(ENERO:DICIEMBRE!Q80)</f>
        <v>0</v>
      </c>
      <c r="R80" s="607">
        <f>SUM(ENERO:DICIEMBRE!R80)</f>
        <v>0</v>
      </c>
      <c r="S80" s="607">
        <f>SUM(ENERO:DICIEMBRE!S80)</f>
        <v>0</v>
      </c>
      <c r="T80" s="607">
        <f>SUM(ENERO:DICIEMBRE!T80)</f>
        <v>0</v>
      </c>
      <c r="U80" s="607">
        <f>SUM(ENERO:DICIEMBRE!U80)</f>
        <v>0</v>
      </c>
      <c r="V80" s="607">
        <f>SUM(ENERO:DICIEMBRE!V80)</f>
        <v>0</v>
      </c>
      <c r="W80" s="607">
        <f>SUM(ENERO:DICIEMBRE!W80)</f>
        <v>0</v>
      </c>
      <c r="X80" s="607">
        <f>SUM(ENERO:DICIEMBRE!X80)</f>
        <v>0</v>
      </c>
      <c r="Y80" s="607">
        <f>SUM(ENERO:DICIEMBRE!Y80)</f>
        <v>0</v>
      </c>
      <c r="Z80" s="607">
        <f>SUM(ENERO:DICIEMBRE!Z80)</f>
        <v>0</v>
      </c>
      <c r="AA80" s="607">
        <f>SUM(ENERO:DICIEMBRE!AA80)</f>
        <v>0</v>
      </c>
      <c r="AB80" s="607">
        <f>SUM(ENERO:DICIEMBRE!AB80)</f>
        <v>0</v>
      </c>
      <c r="AC80" s="607">
        <f>SUM(ENERO:DICIEMBRE!AC80)</f>
        <v>0</v>
      </c>
      <c r="AD80" s="607">
        <f>SUM(ENERO:DICIEMBRE!AD80)</f>
        <v>0</v>
      </c>
      <c r="AE80" s="607">
        <f>SUM(ENERO:DICIEMBRE!AE80)</f>
        <v>0</v>
      </c>
      <c r="AF80" s="607">
        <f>SUM(ENERO:DICIEMBRE!AF80)</f>
        <v>0</v>
      </c>
      <c r="AG80" s="607">
        <f>SUM(ENERO:DICIEMBRE!AG80)</f>
        <v>0</v>
      </c>
      <c r="AH80" s="12"/>
      <c r="AI80" s="12"/>
      <c r="AJ80" s="236"/>
      <c r="AK80" s="17"/>
      <c r="AL80" s="228"/>
      <c r="AM80" s="228"/>
      <c r="AN80" s="228"/>
      <c r="AO80" s="228"/>
      <c r="AP80" s="228"/>
      <c r="AQ80" s="228"/>
      <c r="AR80" s="228"/>
      <c r="AS80" s="228"/>
      <c r="AT80" s="228"/>
      <c r="AU80" s="229"/>
      <c r="AV80" s="230"/>
      <c r="AW80" s="230"/>
      <c r="AX80" s="230"/>
      <c r="AY80" s="230"/>
      <c r="CG80" s="16"/>
      <c r="CH80" s="16"/>
      <c r="CI80" s="16"/>
      <c r="CJ80" s="16"/>
      <c r="CK80" s="16"/>
      <c r="CL80" s="16"/>
      <c r="CM80" s="16"/>
      <c r="CN80" s="16"/>
    </row>
    <row r="81" spans="1:92" ht="25.15" customHeight="1" x14ac:dyDescent="0.2">
      <c r="A81" s="3558"/>
      <c r="B81" s="237" t="s">
        <v>123</v>
      </c>
      <c r="C81" s="147">
        <f t="shared" si="8"/>
        <v>0</v>
      </c>
      <c r="D81" s="148">
        <f t="shared" si="9"/>
        <v>0</v>
      </c>
      <c r="E81" s="149">
        <f t="shared" si="9"/>
        <v>0</v>
      </c>
      <c r="F81" s="607">
        <f>SUM(ENERO:DICIEMBRE!F81)</f>
        <v>0</v>
      </c>
      <c r="G81" s="607">
        <f>SUM(ENERO:DICIEMBRE!G81)</f>
        <v>0</v>
      </c>
      <c r="H81" s="607">
        <f>SUM(ENERO:DICIEMBRE!H81)</f>
        <v>0</v>
      </c>
      <c r="I81" s="607">
        <f>SUM(ENERO:DICIEMBRE!I81)</f>
        <v>0</v>
      </c>
      <c r="J81" s="607">
        <f>SUM(ENERO:DICIEMBRE!J81)</f>
        <v>0</v>
      </c>
      <c r="K81" s="607">
        <f>SUM(ENERO:DICIEMBRE!K81)</f>
        <v>0</v>
      </c>
      <c r="L81" s="607">
        <f>SUM(ENERO:DICIEMBRE!L81)</f>
        <v>0</v>
      </c>
      <c r="M81" s="607">
        <f>SUM(ENERO:DICIEMBRE!M81)</f>
        <v>0</v>
      </c>
      <c r="N81" s="607">
        <f>SUM(ENERO:DICIEMBRE!N81)</f>
        <v>0</v>
      </c>
      <c r="O81" s="607">
        <f>SUM(ENERO:DICIEMBRE!O81)</f>
        <v>0</v>
      </c>
      <c r="P81" s="607">
        <f>SUM(ENERO:DICIEMBRE!P81)</f>
        <v>0</v>
      </c>
      <c r="Q81" s="607">
        <f>SUM(ENERO:DICIEMBRE!Q81)</f>
        <v>0</v>
      </c>
      <c r="R81" s="607">
        <f>SUM(ENERO:DICIEMBRE!R81)</f>
        <v>0</v>
      </c>
      <c r="S81" s="607">
        <f>SUM(ENERO:DICIEMBRE!S81)</f>
        <v>0</v>
      </c>
      <c r="T81" s="607">
        <f>SUM(ENERO:DICIEMBRE!T81)</f>
        <v>0</v>
      </c>
      <c r="U81" s="607">
        <f>SUM(ENERO:DICIEMBRE!U81)</f>
        <v>0</v>
      </c>
      <c r="V81" s="607">
        <f>SUM(ENERO:DICIEMBRE!V81)</f>
        <v>0</v>
      </c>
      <c r="W81" s="607">
        <f>SUM(ENERO:DICIEMBRE!W81)</f>
        <v>0</v>
      </c>
      <c r="X81" s="607">
        <f>SUM(ENERO:DICIEMBRE!X81)</f>
        <v>0</v>
      </c>
      <c r="Y81" s="607">
        <f>SUM(ENERO:DICIEMBRE!Y81)</f>
        <v>0</v>
      </c>
      <c r="Z81" s="607">
        <f>SUM(ENERO:DICIEMBRE!Z81)</f>
        <v>0</v>
      </c>
      <c r="AA81" s="607">
        <f>SUM(ENERO:DICIEMBRE!AA81)</f>
        <v>0</v>
      </c>
      <c r="AB81" s="607">
        <f>SUM(ENERO:DICIEMBRE!AB81)</f>
        <v>0</v>
      </c>
      <c r="AC81" s="607">
        <f>SUM(ENERO:DICIEMBRE!AC81)</f>
        <v>0</v>
      </c>
      <c r="AD81" s="607">
        <f>SUM(ENERO:DICIEMBRE!AD81)</f>
        <v>0</v>
      </c>
      <c r="AE81" s="607">
        <f>SUM(ENERO:DICIEMBRE!AE81)</f>
        <v>0</v>
      </c>
      <c r="AF81" s="607">
        <f>SUM(ENERO:DICIEMBRE!AF81)</f>
        <v>0</v>
      </c>
      <c r="AG81" s="607">
        <f>SUM(ENERO:DICIEMBRE!AG81)</f>
        <v>0</v>
      </c>
      <c r="AH81" s="12"/>
      <c r="AI81" s="12"/>
      <c r="AJ81" s="238"/>
      <c r="AK81" s="233"/>
      <c r="AL81" s="228"/>
      <c r="AM81" s="228"/>
      <c r="AN81" s="228"/>
      <c r="AO81" s="228"/>
      <c r="AP81" s="228"/>
      <c r="AQ81" s="228"/>
      <c r="AR81" s="228"/>
      <c r="AS81" s="228"/>
      <c r="AT81" s="228"/>
      <c r="AU81" s="229"/>
      <c r="AV81" s="230"/>
      <c r="AW81" s="230"/>
      <c r="AX81" s="230"/>
      <c r="AY81" s="230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3367"/>
      <c r="B82" s="239" t="s">
        <v>124</v>
      </c>
      <c r="C82" s="240">
        <f t="shared" si="8"/>
        <v>0</v>
      </c>
      <c r="D82" s="241">
        <f t="shared" si="9"/>
        <v>0</v>
      </c>
      <c r="E82" s="242">
        <f t="shared" si="9"/>
        <v>0</v>
      </c>
      <c r="F82" s="607">
        <f>SUM(ENERO:DICIEMBRE!F82)</f>
        <v>0</v>
      </c>
      <c r="G82" s="607">
        <f>SUM(ENERO:DICIEMBRE!G82)</f>
        <v>0</v>
      </c>
      <c r="H82" s="607">
        <f>SUM(ENERO:DICIEMBRE!H82)</f>
        <v>0</v>
      </c>
      <c r="I82" s="607">
        <f>SUM(ENERO:DICIEMBRE!I82)</f>
        <v>0</v>
      </c>
      <c r="J82" s="607">
        <f>SUM(ENERO:DICIEMBRE!J82)</f>
        <v>0</v>
      </c>
      <c r="K82" s="607">
        <f>SUM(ENERO:DICIEMBRE!K82)</f>
        <v>0</v>
      </c>
      <c r="L82" s="607">
        <f>SUM(ENERO:DICIEMBRE!L82)</f>
        <v>0</v>
      </c>
      <c r="M82" s="607">
        <f>SUM(ENERO:DICIEMBRE!M82)</f>
        <v>0</v>
      </c>
      <c r="N82" s="607">
        <f>SUM(ENERO:DICIEMBRE!N82)</f>
        <v>0</v>
      </c>
      <c r="O82" s="607">
        <f>SUM(ENERO:DICIEMBRE!O82)</f>
        <v>0</v>
      </c>
      <c r="P82" s="607">
        <f>SUM(ENERO:DICIEMBRE!P82)</f>
        <v>0</v>
      </c>
      <c r="Q82" s="607">
        <f>SUM(ENERO:DICIEMBRE!Q82)</f>
        <v>0</v>
      </c>
      <c r="R82" s="607">
        <f>SUM(ENERO:DICIEMBRE!R82)</f>
        <v>0</v>
      </c>
      <c r="S82" s="607">
        <f>SUM(ENERO:DICIEMBRE!S82)</f>
        <v>0</v>
      </c>
      <c r="T82" s="607">
        <f>SUM(ENERO:DICIEMBRE!T82)</f>
        <v>0</v>
      </c>
      <c r="U82" s="607">
        <f>SUM(ENERO:DICIEMBRE!U82)</f>
        <v>0</v>
      </c>
      <c r="V82" s="607">
        <f>SUM(ENERO:DICIEMBRE!V82)</f>
        <v>0</v>
      </c>
      <c r="W82" s="607">
        <f>SUM(ENERO:DICIEMBRE!W82)</f>
        <v>0</v>
      </c>
      <c r="X82" s="607">
        <f>SUM(ENERO:DICIEMBRE!X82)</f>
        <v>0</v>
      </c>
      <c r="Y82" s="607">
        <f>SUM(ENERO:DICIEMBRE!Y82)</f>
        <v>0</v>
      </c>
      <c r="Z82" s="607">
        <f>SUM(ENERO:DICIEMBRE!Z82)</f>
        <v>0</v>
      </c>
      <c r="AA82" s="607">
        <f>SUM(ENERO:DICIEMBRE!AA82)</f>
        <v>0</v>
      </c>
      <c r="AB82" s="607">
        <f>SUM(ENERO:DICIEMBRE!AB82)</f>
        <v>0</v>
      </c>
      <c r="AC82" s="607">
        <f>SUM(ENERO:DICIEMBRE!AC82)</f>
        <v>0</v>
      </c>
      <c r="AD82" s="607">
        <f>SUM(ENERO:DICIEMBRE!AD82)</f>
        <v>0</v>
      </c>
      <c r="AE82" s="607">
        <f>SUM(ENERO:DICIEMBRE!AE82)</f>
        <v>0</v>
      </c>
      <c r="AF82" s="607">
        <f>SUM(ENERO:DICIEMBRE!AF82)</f>
        <v>0</v>
      </c>
      <c r="AG82" s="607">
        <f>SUM(ENERO:DICIEMBRE!AG82)</f>
        <v>0</v>
      </c>
      <c r="AH82" s="12"/>
      <c r="AI82" s="12"/>
      <c r="AJ82" s="236"/>
      <c r="AK82" s="244"/>
      <c r="AL82" s="228"/>
      <c r="AM82" s="228"/>
      <c r="AN82" s="228"/>
      <c r="AO82" s="228"/>
      <c r="AP82" s="228"/>
      <c r="AQ82" s="228"/>
      <c r="AR82" s="228"/>
      <c r="AS82" s="228"/>
      <c r="AT82" s="228"/>
      <c r="AU82" s="229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31.15" customHeight="1" x14ac:dyDescent="0.2">
      <c r="A83" s="245" t="s">
        <v>125</v>
      </c>
      <c r="B83" s="115"/>
      <c r="C83" s="115"/>
      <c r="D83" s="115"/>
      <c r="E83" s="115"/>
      <c r="F83" s="246"/>
      <c r="G83" s="115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3"/>
      <c r="X83" s="223"/>
      <c r="Y83" s="223"/>
      <c r="Z83" s="223"/>
      <c r="AA83" s="223"/>
      <c r="AB83" s="222"/>
      <c r="AC83" s="222"/>
      <c r="AD83" s="222"/>
      <c r="AE83" s="222"/>
      <c r="AF83" s="222"/>
      <c r="AG83" s="222"/>
      <c r="AH83" s="12"/>
      <c r="AI83" s="12"/>
      <c r="AJ83" s="8"/>
      <c r="AK83" s="15"/>
      <c r="AL83" s="15"/>
      <c r="AM83" s="15"/>
      <c r="AN83" s="247"/>
      <c r="AO83" s="247"/>
      <c r="AP83" s="247"/>
      <c r="AQ83" s="247"/>
      <c r="AR83" s="247"/>
      <c r="AS83" s="247"/>
      <c r="AT83" s="247"/>
      <c r="AU83" s="247"/>
      <c r="AV83" s="247"/>
      <c r="AW83" s="229"/>
      <c r="AX83" s="230"/>
      <c r="AY83" s="230"/>
      <c r="BZ83" s="2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541" t="s">
        <v>56</v>
      </c>
      <c r="B84" s="3542"/>
      <c r="C84" s="3419" t="s">
        <v>57</v>
      </c>
      <c r="D84" s="3419"/>
      <c r="E84" s="3419"/>
      <c r="F84" s="3443" t="s">
        <v>126</v>
      </c>
      <c r="G84" s="3443"/>
      <c r="H84" s="3443"/>
      <c r="I84" s="3443"/>
      <c r="J84" s="3443"/>
      <c r="K84" s="3443"/>
      <c r="L84" s="3443"/>
      <c r="M84" s="3443"/>
      <c r="N84" s="3443"/>
      <c r="O84" s="3443"/>
      <c r="P84" s="3443"/>
      <c r="Q84" s="3443"/>
      <c r="R84" s="3443"/>
      <c r="S84" s="3443"/>
      <c r="T84" s="3443"/>
      <c r="U84" s="3443"/>
      <c r="V84" s="3443"/>
      <c r="W84" s="3443"/>
      <c r="X84" s="3443"/>
      <c r="Y84" s="3443"/>
      <c r="Z84" s="3443"/>
      <c r="AA84" s="3443"/>
      <c r="AB84" s="3443"/>
      <c r="AC84" s="3443"/>
      <c r="AD84" s="3443"/>
      <c r="AE84" s="3443"/>
      <c r="AF84" s="3443"/>
      <c r="AG84" s="3562"/>
      <c r="AH84" s="3561" t="s">
        <v>127</v>
      </c>
      <c r="AI84" s="3526"/>
      <c r="AJ84" s="3526"/>
      <c r="AK84" s="3559"/>
      <c r="AL84" s="228"/>
      <c r="AM84" s="228"/>
      <c r="AN84" s="228"/>
      <c r="AO84" s="228"/>
      <c r="AP84" s="228"/>
      <c r="AQ84" s="228"/>
      <c r="AR84" s="228"/>
      <c r="AS84" s="228"/>
      <c r="AT84" s="228"/>
      <c r="AU84" s="229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3420"/>
      <c r="D85" s="3420"/>
      <c r="E85" s="3420"/>
      <c r="F85" s="3376" t="s">
        <v>104</v>
      </c>
      <c r="G85" s="3376"/>
      <c r="H85" s="3376" t="s">
        <v>105</v>
      </c>
      <c r="I85" s="3376"/>
      <c r="J85" s="3443" t="s">
        <v>106</v>
      </c>
      <c r="K85" s="3443"/>
      <c r="L85" s="3443" t="s">
        <v>107</v>
      </c>
      <c r="M85" s="3443"/>
      <c r="N85" s="3443" t="s">
        <v>108</v>
      </c>
      <c r="O85" s="3443"/>
      <c r="P85" s="3443" t="s">
        <v>109</v>
      </c>
      <c r="Q85" s="3443"/>
      <c r="R85" s="3376" t="s">
        <v>110</v>
      </c>
      <c r="S85" s="3376"/>
      <c r="T85" s="3443" t="s">
        <v>111</v>
      </c>
      <c r="U85" s="3443"/>
      <c r="V85" s="3443" t="s">
        <v>112</v>
      </c>
      <c r="W85" s="3443"/>
      <c r="X85" s="3443" t="s">
        <v>113</v>
      </c>
      <c r="Y85" s="3443"/>
      <c r="Z85" s="3443" t="s">
        <v>114</v>
      </c>
      <c r="AA85" s="3443"/>
      <c r="AB85" s="3443" t="s">
        <v>115</v>
      </c>
      <c r="AC85" s="3443"/>
      <c r="AD85" s="3443" t="s">
        <v>116</v>
      </c>
      <c r="AE85" s="3443"/>
      <c r="AF85" s="3443" t="s">
        <v>117</v>
      </c>
      <c r="AG85" s="3562"/>
      <c r="AH85" s="3542" t="s">
        <v>128</v>
      </c>
      <c r="AI85" s="3419" t="s">
        <v>129</v>
      </c>
      <c r="AJ85" s="3419" t="s">
        <v>130</v>
      </c>
      <c r="AK85" s="3456" t="s">
        <v>131</v>
      </c>
      <c r="AL85" s="228"/>
      <c r="AM85" s="228"/>
      <c r="AN85" s="228"/>
      <c r="AO85" s="228"/>
      <c r="AP85" s="228"/>
      <c r="AQ85" s="228"/>
      <c r="AR85" s="228"/>
      <c r="AS85" s="228"/>
      <c r="AT85" s="228"/>
      <c r="AU85" s="229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3374"/>
      <c r="B86" s="3375"/>
      <c r="C86" s="19" t="s">
        <v>82</v>
      </c>
      <c r="D86" s="130" t="s">
        <v>83</v>
      </c>
      <c r="E86" s="133" t="s">
        <v>84</v>
      </c>
      <c r="F86" s="132" t="s">
        <v>83</v>
      </c>
      <c r="G86" s="248" t="s">
        <v>84</v>
      </c>
      <c r="H86" s="132" t="s">
        <v>83</v>
      </c>
      <c r="I86" s="248" t="s">
        <v>84</v>
      </c>
      <c r="J86" s="132" t="s">
        <v>83</v>
      </c>
      <c r="K86" s="248" t="s">
        <v>84</v>
      </c>
      <c r="L86" s="132" t="s">
        <v>83</v>
      </c>
      <c r="M86" s="248" t="s">
        <v>84</v>
      </c>
      <c r="N86" s="132" t="s">
        <v>83</v>
      </c>
      <c r="O86" s="248" t="s">
        <v>84</v>
      </c>
      <c r="P86" s="132" t="s">
        <v>83</v>
      </c>
      <c r="Q86" s="248" t="s">
        <v>84</v>
      </c>
      <c r="R86" s="132" t="s">
        <v>83</v>
      </c>
      <c r="S86" s="248" t="s">
        <v>84</v>
      </c>
      <c r="T86" s="132" t="s">
        <v>83</v>
      </c>
      <c r="U86" s="248" t="s">
        <v>84</v>
      </c>
      <c r="V86" s="132" t="s">
        <v>83</v>
      </c>
      <c r="W86" s="248" t="s">
        <v>84</v>
      </c>
      <c r="X86" s="132" t="s">
        <v>83</v>
      </c>
      <c r="Y86" s="248" t="s">
        <v>84</v>
      </c>
      <c r="Z86" s="132" t="s">
        <v>83</v>
      </c>
      <c r="AA86" s="248" t="s">
        <v>84</v>
      </c>
      <c r="AB86" s="132" t="s">
        <v>83</v>
      </c>
      <c r="AC86" s="248" t="s">
        <v>84</v>
      </c>
      <c r="AD86" s="132" t="s">
        <v>83</v>
      </c>
      <c r="AE86" s="248" t="s">
        <v>84</v>
      </c>
      <c r="AF86" s="132" t="s">
        <v>83</v>
      </c>
      <c r="AG86" s="249" t="s">
        <v>84</v>
      </c>
      <c r="AH86" s="3368"/>
      <c r="AI86" s="3421"/>
      <c r="AJ86" s="3421"/>
      <c r="AK86" s="345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9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16.149999999999999" customHeight="1" x14ac:dyDescent="0.2">
      <c r="A87" s="3555" t="s">
        <v>132</v>
      </c>
      <c r="B87" s="3556"/>
      <c r="C87" s="80">
        <f t="shared" ref="C87:C92" si="10">SUM(D87:E87)</f>
        <v>1</v>
      </c>
      <c r="D87" s="81">
        <f t="shared" ref="D87:E92" si="11">SUM(F87+H87+J87+L87+N87+P87+R87+T87+V87+X87+Z87+AB87+AD87+AF87)</f>
        <v>0</v>
      </c>
      <c r="E87" s="231">
        <f t="shared" si="11"/>
        <v>1</v>
      </c>
      <c r="F87" s="607">
        <f>SUM(ENERO:DICIEMBRE!F87)</f>
        <v>0</v>
      </c>
      <c r="G87" s="607">
        <f>SUM(ENERO:DICIEMBRE!G87)</f>
        <v>0</v>
      </c>
      <c r="H87" s="607">
        <f>SUM(ENERO:DICIEMBRE!H87)</f>
        <v>0</v>
      </c>
      <c r="I87" s="607">
        <f>SUM(ENERO:DICIEMBRE!I87)</f>
        <v>0</v>
      </c>
      <c r="J87" s="607">
        <f>SUM(ENERO:DICIEMBRE!J87)</f>
        <v>0</v>
      </c>
      <c r="K87" s="607">
        <f>SUM(ENERO:DICIEMBRE!K87)</f>
        <v>0</v>
      </c>
      <c r="L87" s="607">
        <f>SUM(ENERO:DICIEMBRE!L87)</f>
        <v>0</v>
      </c>
      <c r="M87" s="607">
        <f>SUM(ENERO:DICIEMBRE!M87)</f>
        <v>0</v>
      </c>
      <c r="N87" s="607">
        <f>SUM(ENERO:DICIEMBRE!N87)</f>
        <v>0</v>
      </c>
      <c r="O87" s="607">
        <f>SUM(ENERO:DICIEMBRE!O87)</f>
        <v>0</v>
      </c>
      <c r="P87" s="607">
        <f>SUM(ENERO:DICIEMBRE!P87)</f>
        <v>0</v>
      </c>
      <c r="Q87" s="607">
        <f>SUM(ENERO:DICIEMBRE!Q87)</f>
        <v>0</v>
      </c>
      <c r="R87" s="607">
        <f>SUM(ENERO:DICIEMBRE!R87)</f>
        <v>0</v>
      </c>
      <c r="S87" s="607">
        <f>SUM(ENERO:DICIEMBRE!S87)</f>
        <v>0</v>
      </c>
      <c r="T87" s="607">
        <f>SUM(ENERO:DICIEMBRE!T87)</f>
        <v>0</v>
      </c>
      <c r="U87" s="607">
        <f>SUM(ENERO:DICIEMBRE!U87)</f>
        <v>0</v>
      </c>
      <c r="V87" s="607">
        <f>SUM(ENERO:DICIEMBRE!V87)</f>
        <v>0</v>
      </c>
      <c r="W87" s="607">
        <f>SUM(ENERO:DICIEMBRE!W87)</f>
        <v>0</v>
      </c>
      <c r="X87" s="607">
        <f>SUM(ENERO:DICIEMBRE!X87)</f>
        <v>0</v>
      </c>
      <c r="Y87" s="607">
        <f>SUM(ENERO:DICIEMBRE!Y87)</f>
        <v>0</v>
      </c>
      <c r="Z87" s="607">
        <f>SUM(ENERO:DICIEMBRE!Z87)</f>
        <v>0</v>
      </c>
      <c r="AA87" s="607">
        <f>SUM(ENERO:DICIEMBRE!AA87)</f>
        <v>0</v>
      </c>
      <c r="AB87" s="607">
        <f>SUM(ENERO:DICIEMBRE!AB87)</f>
        <v>0</v>
      </c>
      <c r="AC87" s="607">
        <f>SUM(ENERO:DICIEMBRE!AC87)</f>
        <v>0</v>
      </c>
      <c r="AD87" s="607">
        <f>SUM(ENERO:DICIEMBRE!AD87)</f>
        <v>0</v>
      </c>
      <c r="AE87" s="607">
        <f>SUM(ENERO:DICIEMBRE!AE87)</f>
        <v>0</v>
      </c>
      <c r="AF87" s="607">
        <f>SUM(ENERO:DICIEMBRE!AF87)</f>
        <v>0</v>
      </c>
      <c r="AG87" s="607">
        <f>SUM(ENERO:DICIEMBRE!AG87)</f>
        <v>1</v>
      </c>
      <c r="AH87" s="607">
        <f>SUM(ENERO:DICIEMBRE!AH87)</f>
        <v>0</v>
      </c>
      <c r="AI87" s="607">
        <f>SUM(ENERO:DICIEMBRE!AI87)</f>
        <v>0</v>
      </c>
      <c r="AJ87" s="607">
        <f>SUM(ENERO:DICIEMBRE!AJ87)</f>
        <v>1</v>
      </c>
      <c r="AK87" s="607">
        <f>SUM(ENERO:DICIEMBRE!AK87)</f>
        <v>0</v>
      </c>
      <c r="AL87" s="250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7" t="s">
        <v>119</v>
      </c>
      <c r="B88" s="232" t="s">
        <v>120</v>
      </c>
      <c r="C88" s="137">
        <f t="shared" si="10"/>
        <v>119</v>
      </c>
      <c r="D88" s="138">
        <f t="shared" si="11"/>
        <v>35</v>
      </c>
      <c r="E88" s="139">
        <f t="shared" si="11"/>
        <v>84</v>
      </c>
      <c r="F88" s="607">
        <f>SUM(ENERO:DICIEMBRE!F88)</f>
        <v>5</v>
      </c>
      <c r="G88" s="607">
        <f>SUM(ENERO:DICIEMBRE!G88)</f>
        <v>0</v>
      </c>
      <c r="H88" s="607">
        <f>SUM(ENERO:DICIEMBRE!H88)</f>
        <v>3</v>
      </c>
      <c r="I88" s="607">
        <f>SUM(ENERO:DICIEMBRE!I88)</f>
        <v>5</v>
      </c>
      <c r="J88" s="607">
        <f>SUM(ENERO:DICIEMBRE!J88)</f>
        <v>0</v>
      </c>
      <c r="K88" s="607">
        <f>SUM(ENERO:DICIEMBRE!K88)</f>
        <v>1</v>
      </c>
      <c r="L88" s="607">
        <f>SUM(ENERO:DICIEMBRE!L88)</f>
        <v>0</v>
      </c>
      <c r="M88" s="607">
        <f>SUM(ENERO:DICIEMBRE!M88)</f>
        <v>2</v>
      </c>
      <c r="N88" s="607">
        <f>SUM(ENERO:DICIEMBRE!N88)</f>
        <v>0</v>
      </c>
      <c r="O88" s="607">
        <f>SUM(ENERO:DICIEMBRE!O88)</f>
        <v>4</v>
      </c>
      <c r="P88" s="607">
        <f>SUM(ENERO:DICIEMBRE!P88)</f>
        <v>2</v>
      </c>
      <c r="Q88" s="607">
        <f>SUM(ENERO:DICIEMBRE!Q88)</f>
        <v>1</v>
      </c>
      <c r="R88" s="607">
        <f>SUM(ENERO:DICIEMBRE!R88)</f>
        <v>0</v>
      </c>
      <c r="S88" s="607">
        <f>SUM(ENERO:DICIEMBRE!S88)</f>
        <v>7</v>
      </c>
      <c r="T88" s="607">
        <f>SUM(ENERO:DICIEMBRE!T88)</f>
        <v>0</v>
      </c>
      <c r="U88" s="607">
        <f>SUM(ENERO:DICIEMBRE!U88)</f>
        <v>13</v>
      </c>
      <c r="V88" s="607">
        <f>SUM(ENERO:DICIEMBRE!V88)</f>
        <v>5</v>
      </c>
      <c r="W88" s="607">
        <f>SUM(ENERO:DICIEMBRE!W88)</f>
        <v>4</v>
      </c>
      <c r="X88" s="607">
        <f>SUM(ENERO:DICIEMBRE!X88)</f>
        <v>7</v>
      </c>
      <c r="Y88" s="607">
        <f>SUM(ENERO:DICIEMBRE!Y88)</f>
        <v>16</v>
      </c>
      <c r="Z88" s="607">
        <f>SUM(ENERO:DICIEMBRE!Z88)</f>
        <v>2</v>
      </c>
      <c r="AA88" s="607">
        <f>SUM(ENERO:DICIEMBRE!AA88)</f>
        <v>15</v>
      </c>
      <c r="AB88" s="607">
        <f>SUM(ENERO:DICIEMBRE!AB88)</f>
        <v>6</v>
      </c>
      <c r="AC88" s="607">
        <f>SUM(ENERO:DICIEMBRE!AC88)</f>
        <v>10</v>
      </c>
      <c r="AD88" s="607">
        <f>SUM(ENERO:DICIEMBRE!AD88)</f>
        <v>4</v>
      </c>
      <c r="AE88" s="607">
        <f>SUM(ENERO:DICIEMBRE!AE88)</f>
        <v>2</v>
      </c>
      <c r="AF88" s="607">
        <f>SUM(ENERO:DICIEMBRE!AF88)</f>
        <v>1</v>
      </c>
      <c r="AG88" s="607">
        <f>SUM(ENERO:DICIEMBRE!AG88)</f>
        <v>4</v>
      </c>
      <c r="AH88" s="607">
        <f>SUM(ENERO:DICIEMBRE!AH88)</f>
        <v>0</v>
      </c>
      <c r="AI88" s="607">
        <f>SUM(ENERO:DICIEMBRE!AI88)</f>
        <v>0</v>
      </c>
      <c r="AJ88" s="607">
        <f>SUM(ENERO:DICIEMBRE!AJ88)</f>
        <v>0</v>
      </c>
      <c r="AK88" s="607">
        <f>SUM(ENERO:DICIEMBRE!AK88)</f>
        <v>0</v>
      </c>
      <c r="AL88" s="250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6.149999999999999" customHeight="1" x14ac:dyDescent="0.2">
      <c r="A89" s="3558"/>
      <c r="B89" s="234" t="s">
        <v>121</v>
      </c>
      <c r="C89" s="147">
        <f t="shared" si="10"/>
        <v>1</v>
      </c>
      <c r="D89" s="148">
        <f t="shared" si="11"/>
        <v>0</v>
      </c>
      <c r="E89" s="149">
        <f t="shared" si="11"/>
        <v>1</v>
      </c>
      <c r="F89" s="607">
        <f>SUM(ENERO:DICIEMBRE!F89)</f>
        <v>0</v>
      </c>
      <c r="G89" s="607">
        <f>SUM(ENERO:DICIEMBRE!G89)</f>
        <v>0</v>
      </c>
      <c r="H89" s="607">
        <f>SUM(ENERO:DICIEMBRE!H89)</f>
        <v>0</v>
      </c>
      <c r="I89" s="607">
        <f>SUM(ENERO:DICIEMBRE!I89)</f>
        <v>0</v>
      </c>
      <c r="J89" s="607">
        <f>SUM(ENERO:DICIEMBRE!J89)</f>
        <v>0</v>
      </c>
      <c r="K89" s="607">
        <f>SUM(ENERO:DICIEMBRE!K89)</f>
        <v>0</v>
      </c>
      <c r="L89" s="607">
        <f>SUM(ENERO:DICIEMBRE!L89)</f>
        <v>0</v>
      </c>
      <c r="M89" s="607">
        <f>SUM(ENERO:DICIEMBRE!M89)</f>
        <v>0</v>
      </c>
      <c r="N89" s="607">
        <f>SUM(ENERO:DICIEMBRE!N89)</f>
        <v>0</v>
      </c>
      <c r="O89" s="607">
        <f>SUM(ENERO:DICIEMBRE!O89)</f>
        <v>0</v>
      </c>
      <c r="P89" s="607">
        <f>SUM(ENERO:DICIEMBRE!P89)</f>
        <v>0</v>
      </c>
      <c r="Q89" s="607">
        <f>SUM(ENERO:DICIEMBRE!Q89)</f>
        <v>0</v>
      </c>
      <c r="R89" s="607">
        <f>SUM(ENERO:DICIEMBRE!R89)</f>
        <v>0</v>
      </c>
      <c r="S89" s="607">
        <f>SUM(ENERO:DICIEMBRE!S89)</f>
        <v>0</v>
      </c>
      <c r="T89" s="607">
        <f>SUM(ENERO:DICIEMBRE!T89)</f>
        <v>0</v>
      </c>
      <c r="U89" s="607">
        <f>SUM(ENERO:DICIEMBRE!U89)</f>
        <v>0</v>
      </c>
      <c r="V89" s="607">
        <f>SUM(ENERO:DICIEMBRE!V89)</f>
        <v>0</v>
      </c>
      <c r="W89" s="607">
        <f>SUM(ENERO:DICIEMBRE!W89)</f>
        <v>0</v>
      </c>
      <c r="X89" s="607">
        <f>SUM(ENERO:DICIEMBRE!X89)</f>
        <v>0</v>
      </c>
      <c r="Y89" s="607">
        <f>SUM(ENERO:DICIEMBRE!Y89)</f>
        <v>0</v>
      </c>
      <c r="Z89" s="607">
        <f>SUM(ENERO:DICIEMBRE!Z89)</f>
        <v>0</v>
      </c>
      <c r="AA89" s="607">
        <f>SUM(ENERO:DICIEMBRE!AA89)</f>
        <v>0</v>
      </c>
      <c r="AB89" s="607">
        <f>SUM(ENERO:DICIEMBRE!AB89)</f>
        <v>0</v>
      </c>
      <c r="AC89" s="607">
        <f>SUM(ENERO:DICIEMBRE!AC89)</f>
        <v>0</v>
      </c>
      <c r="AD89" s="607">
        <f>SUM(ENERO:DICIEMBRE!AD89)</f>
        <v>0</v>
      </c>
      <c r="AE89" s="607">
        <f>SUM(ENERO:DICIEMBRE!AE89)</f>
        <v>0</v>
      </c>
      <c r="AF89" s="607">
        <f>SUM(ENERO:DICIEMBRE!AF89)</f>
        <v>0</v>
      </c>
      <c r="AG89" s="607">
        <f>SUM(ENERO:DICIEMBRE!AG89)</f>
        <v>1</v>
      </c>
      <c r="AH89" s="607">
        <f>SUM(ENERO:DICIEMBRE!AH89)</f>
        <v>0</v>
      </c>
      <c r="AI89" s="607">
        <f>SUM(ENERO:DICIEMBRE!AI89)</f>
        <v>0</v>
      </c>
      <c r="AJ89" s="607">
        <f>SUM(ENERO:DICIEMBRE!AJ89)</f>
        <v>1</v>
      </c>
      <c r="AK89" s="607">
        <f>SUM(ENERO:DICIEMBRE!AK89)</f>
        <v>0</v>
      </c>
      <c r="AL89" s="250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230"/>
      <c r="AX89" s="230"/>
      <c r="AY89" s="230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16.149999999999999" customHeight="1" x14ac:dyDescent="0.2">
      <c r="A90" s="3558"/>
      <c r="B90" s="234" t="s">
        <v>122</v>
      </c>
      <c r="C90" s="147">
        <f t="shared" si="10"/>
        <v>0</v>
      </c>
      <c r="D90" s="148">
        <f t="shared" si="11"/>
        <v>0</v>
      </c>
      <c r="E90" s="149">
        <f t="shared" si="11"/>
        <v>0</v>
      </c>
      <c r="F90" s="607">
        <f>SUM(ENERO:DICIEMBRE!F90)</f>
        <v>0</v>
      </c>
      <c r="G90" s="607">
        <f>SUM(ENERO:DICIEMBRE!G90)</f>
        <v>0</v>
      </c>
      <c r="H90" s="607">
        <f>SUM(ENERO:DICIEMBRE!H90)</f>
        <v>0</v>
      </c>
      <c r="I90" s="607">
        <f>SUM(ENERO:DICIEMBRE!I90)</f>
        <v>0</v>
      </c>
      <c r="J90" s="607">
        <f>SUM(ENERO:DICIEMBRE!J90)</f>
        <v>0</v>
      </c>
      <c r="K90" s="607">
        <f>SUM(ENERO:DICIEMBRE!K90)</f>
        <v>0</v>
      </c>
      <c r="L90" s="607">
        <f>SUM(ENERO:DICIEMBRE!L90)</f>
        <v>0</v>
      </c>
      <c r="M90" s="607">
        <f>SUM(ENERO:DICIEMBRE!M90)</f>
        <v>0</v>
      </c>
      <c r="N90" s="607">
        <f>SUM(ENERO:DICIEMBRE!N90)</f>
        <v>0</v>
      </c>
      <c r="O90" s="607">
        <f>SUM(ENERO:DICIEMBRE!O90)</f>
        <v>0</v>
      </c>
      <c r="P90" s="607">
        <f>SUM(ENERO:DICIEMBRE!P90)</f>
        <v>0</v>
      </c>
      <c r="Q90" s="607">
        <f>SUM(ENERO:DICIEMBRE!Q90)</f>
        <v>0</v>
      </c>
      <c r="R90" s="607">
        <f>SUM(ENERO:DICIEMBRE!R90)</f>
        <v>0</v>
      </c>
      <c r="S90" s="607">
        <f>SUM(ENERO:DICIEMBRE!S90)</f>
        <v>0</v>
      </c>
      <c r="T90" s="607">
        <f>SUM(ENERO:DICIEMBRE!T90)</f>
        <v>0</v>
      </c>
      <c r="U90" s="607">
        <f>SUM(ENERO:DICIEMBRE!U90)</f>
        <v>0</v>
      </c>
      <c r="V90" s="607">
        <f>SUM(ENERO:DICIEMBRE!V90)</f>
        <v>0</v>
      </c>
      <c r="W90" s="607">
        <f>SUM(ENERO:DICIEMBRE!W90)</f>
        <v>0</v>
      </c>
      <c r="X90" s="607">
        <f>SUM(ENERO:DICIEMBRE!X90)</f>
        <v>0</v>
      </c>
      <c r="Y90" s="607">
        <f>SUM(ENERO:DICIEMBRE!Y90)</f>
        <v>0</v>
      </c>
      <c r="Z90" s="607">
        <f>SUM(ENERO:DICIEMBRE!Z90)</f>
        <v>0</v>
      </c>
      <c r="AA90" s="607">
        <f>SUM(ENERO:DICIEMBRE!AA90)</f>
        <v>0</v>
      </c>
      <c r="AB90" s="607">
        <f>SUM(ENERO:DICIEMBRE!AB90)</f>
        <v>0</v>
      </c>
      <c r="AC90" s="607">
        <f>SUM(ENERO:DICIEMBRE!AC90)</f>
        <v>0</v>
      </c>
      <c r="AD90" s="607">
        <f>SUM(ENERO:DICIEMBRE!AD90)</f>
        <v>0</v>
      </c>
      <c r="AE90" s="607">
        <f>SUM(ENERO:DICIEMBRE!AE90)</f>
        <v>0</v>
      </c>
      <c r="AF90" s="607">
        <f>SUM(ENERO:DICIEMBRE!AF90)</f>
        <v>0</v>
      </c>
      <c r="AG90" s="607">
        <f>SUM(ENERO:DICIEMBRE!AG90)</f>
        <v>0</v>
      </c>
      <c r="AH90" s="607">
        <f>SUM(ENERO:DICIEMBRE!AH90)</f>
        <v>0</v>
      </c>
      <c r="AI90" s="607">
        <f>SUM(ENERO:DICIEMBRE!AI90)</f>
        <v>0</v>
      </c>
      <c r="AJ90" s="607">
        <f>SUM(ENERO:DICIEMBRE!AJ90)</f>
        <v>0</v>
      </c>
      <c r="AK90" s="607">
        <f>SUM(ENERO:DICIEMBRE!AK90)</f>
        <v>0</v>
      </c>
      <c r="AL90" s="250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25.15" customHeight="1" x14ac:dyDescent="0.2">
      <c r="A91" s="3558"/>
      <c r="B91" s="237" t="s">
        <v>123</v>
      </c>
      <c r="C91" s="147">
        <f t="shared" si="10"/>
        <v>0</v>
      </c>
      <c r="D91" s="148">
        <f t="shared" si="11"/>
        <v>0</v>
      </c>
      <c r="E91" s="149">
        <f t="shared" si="11"/>
        <v>0</v>
      </c>
      <c r="F91" s="607">
        <f>SUM(ENERO:DICIEMBRE!F91)</f>
        <v>0</v>
      </c>
      <c r="G91" s="607">
        <f>SUM(ENERO:DICIEMBRE!G91)</f>
        <v>0</v>
      </c>
      <c r="H91" s="607">
        <f>SUM(ENERO:DICIEMBRE!H91)</f>
        <v>0</v>
      </c>
      <c r="I91" s="607">
        <f>SUM(ENERO:DICIEMBRE!I91)</f>
        <v>0</v>
      </c>
      <c r="J91" s="607">
        <f>SUM(ENERO:DICIEMBRE!J91)</f>
        <v>0</v>
      </c>
      <c r="K91" s="607">
        <f>SUM(ENERO:DICIEMBRE!K91)</f>
        <v>0</v>
      </c>
      <c r="L91" s="607">
        <f>SUM(ENERO:DICIEMBRE!L91)</f>
        <v>0</v>
      </c>
      <c r="M91" s="607">
        <f>SUM(ENERO:DICIEMBRE!M91)</f>
        <v>0</v>
      </c>
      <c r="N91" s="607">
        <f>SUM(ENERO:DICIEMBRE!N91)</f>
        <v>0</v>
      </c>
      <c r="O91" s="607">
        <f>SUM(ENERO:DICIEMBRE!O91)</f>
        <v>0</v>
      </c>
      <c r="P91" s="607">
        <f>SUM(ENERO:DICIEMBRE!P91)</f>
        <v>0</v>
      </c>
      <c r="Q91" s="607">
        <f>SUM(ENERO:DICIEMBRE!Q91)</f>
        <v>0</v>
      </c>
      <c r="R91" s="607">
        <f>SUM(ENERO:DICIEMBRE!R91)</f>
        <v>0</v>
      </c>
      <c r="S91" s="607">
        <f>SUM(ENERO:DICIEMBRE!S91)</f>
        <v>0</v>
      </c>
      <c r="T91" s="607">
        <f>SUM(ENERO:DICIEMBRE!T91)</f>
        <v>0</v>
      </c>
      <c r="U91" s="607">
        <f>SUM(ENERO:DICIEMBRE!U91)</f>
        <v>0</v>
      </c>
      <c r="V91" s="607">
        <f>SUM(ENERO:DICIEMBRE!V91)</f>
        <v>0</v>
      </c>
      <c r="W91" s="607">
        <f>SUM(ENERO:DICIEMBRE!W91)</f>
        <v>0</v>
      </c>
      <c r="X91" s="607">
        <f>SUM(ENERO:DICIEMBRE!X91)</f>
        <v>0</v>
      </c>
      <c r="Y91" s="607">
        <f>SUM(ENERO:DICIEMBRE!Y91)</f>
        <v>0</v>
      </c>
      <c r="Z91" s="607">
        <f>SUM(ENERO:DICIEMBRE!Z91)</f>
        <v>0</v>
      </c>
      <c r="AA91" s="607">
        <f>SUM(ENERO:DICIEMBRE!AA91)</f>
        <v>0</v>
      </c>
      <c r="AB91" s="607">
        <f>SUM(ENERO:DICIEMBRE!AB91)</f>
        <v>0</v>
      </c>
      <c r="AC91" s="607">
        <f>SUM(ENERO:DICIEMBRE!AC91)</f>
        <v>0</v>
      </c>
      <c r="AD91" s="607">
        <f>SUM(ENERO:DICIEMBRE!AD91)</f>
        <v>0</v>
      </c>
      <c r="AE91" s="607">
        <f>SUM(ENERO:DICIEMBRE!AE91)</f>
        <v>0</v>
      </c>
      <c r="AF91" s="607">
        <f>SUM(ENERO:DICIEMBRE!AF91)</f>
        <v>0</v>
      </c>
      <c r="AG91" s="607">
        <f>SUM(ENERO:DICIEMBRE!AG91)</f>
        <v>0</v>
      </c>
      <c r="AH91" s="607">
        <f>SUM(ENERO:DICIEMBRE!AH91)</f>
        <v>0</v>
      </c>
      <c r="AI91" s="607">
        <f>SUM(ENERO:DICIEMBRE!AI91)</f>
        <v>0</v>
      </c>
      <c r="AJ91" s="607">
        <f>SUM(ENERO:DICIEMBRE!AJ91)</f>
        <v>0</v>
      </c>
      <c r="AK91" s="607">
        <f>SUM(ENERO:DICIEMBRE!AK91)</f>
        <v>0</v>
      </c>
      <c r="AL91" s="250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3367"/>
      <c r="B92" s="239" t="s">
        <v>124</v>
      </c>
      <c r="C92" s="240">
        <f t="shared" si="10"/>
        <v>0</v>
      </c>
      <c r="D92" s="241">
        <f>SUM(F92+H92+J92+L92+N92+P92+R92+T92+V92+X92+Z92+AB92+AD92+AF92)</f>
        <v>0</v>
      </c>
      <c r="E92" s="242">
        <f t="shared" si="11"/>
        <v>0</v>
      </c>
      <c r="F92" s="607">
        <f>SUM(ENERO:DICIEMBRE!F92)</f>
        <v>0</v>
      </c>
      <c r="G92" s="607">
        <f>SUM(ENERO:DICIEMBRE!G92)</f>
        <v>0</v>
      </c>
      <c r="H92" s="607">
        <f>SUM(ENERO:DICIEMBRE!H92)</f>
        <v>0</v>
      </c>
      <c r="I92" s="607">
        <f>SUM(ENERO:DICIEMBRE!I92)</f>
        <v>0</v>
      </c>
      <c r="J92" s="607">
        <f>SUM(ENERO:DICIEMBRE!J92)</f>
        <v>0</v>
      </c>
      <c r="K92" s="607">
        <f>SUM(ENERO:DICIEMBRE!K92)</f>
        <v>0</v>
      </c>
      <c r="L92" s="607">
        <f>SUM(ENERO:DICIEMBRE!L92)</f>
        <v>0</v>
      </c>
      <c r="M92" s="607">
        <f>SUM(ENERO:DICIEMBRE!M92)</f>
        <v>0</v>
      </c>
      <c r="N92" s="607">
        <f>SUM(ENERO:DICIEMBRE!N92)</f>
        <v>0</v>
      </c>
      <c r="O92" s="607">
        <f>SUM(ENERO:DICIEMBRE!O92)</f>
        <v>0</v>
      </c>
      <c r="P92" s="607">
        <f>SUM(ENERO:DICIEMBRE!P92)</f>
        <v>0</v>
      </c>
      <c r="Q92" s="607">
        <f>SUM(ENERO:DICIEMBRE!Q92)</f>
        <v>0</v>
      </c>
      <c r="R92" s="607">
        <f>SUM(ENERO:DICIEMBRE!R92)</f>
        <v>0</v>
      </c>
      <c r="S92" s="607">
        <f>SUM(ENERO:DICIEMBRE!S92)</f>
        <v>0</v>
      </c>
      <c r="T92" s="607">
        <f>SUM(ENERO:DICIEMBRE!T92)</f>
        <v>0</v>
      </c>
      <c r="U92" s="607">
        <f>SUM(ENERO:DICIEMBRE!U92)</f>
        <v>0</v>
      </c>
      <c r="V92" s="607">
        <f>SUM(ENERO:DICIEMBRE!V92)</f>
        <v>0</v>
      </c>
      <c r="W92" s="607">
        <f>SUM(ENERO:DICIEMBRE!W92)</f>
        <v>0</v>
      </c>
      <c r="X92" s="607">
        <f>SUM(ENERO:DICIEMBRE!X92)</f>
        <v>0</v>
      </c>
      <c r="Y92" s="607">
        <f>SUM(ENERO:DICIEMBRE!Y92)</f>
        <v>0</v>
      </c>
      <c r="Z92" s="607">
        <f>SUM(ENERO:DICIEMBRE!Z92)</f>
        <v>0</v>
      </c>
      <c r="AA92" s="607">
        <f>SUM(ENERO:DICIEMBRE!AA92)</f>
        <v>0</v>
      </c>
      <c r="AB92" s="607">
        <f>SUM(ENERO:DICIEMBRE!AB92)</f>
        <v>0</v>
      </c>
      <c r="AC92" s="607">
        <f>SUM(ENERO:DICIEMBRE!AC92)</f>
        <v>0</v>
      </c>
      <c r="AD92" s="607">
        <f>SUM(ENERO:DICIEMBRE!AD92)</f>
        <v>0</v>
      </c>
      <c r="AE92" s="607">
        <f>SUM(ENERO:DICIEMBRE!AE92)</f>
        <v>0</v>
      </c>
      <c r="AF92" s="607">
        <f>SUM(ENERO:DICIEMBRE!AF92)</f>
        <v>0</v>
      </c>
      <c r="AG92" s="607">
        <f>SUM(ENERO:DICIEMBRE!AG92)</f>
        <v>0</v>
      </c>
      <c r="AH92" s="607">
        <f>SUM(ENERO:DICIEMBRE!AH92)</f>
        <v>0</v>
      </c>
      <c r="AI92" s="607">
        <f>SUM(ENERO:DICIEMBRE!AI92)</f>
        <v>0</v>
      </c>
      <c r="AJ92" s="607">
        <f>SUM(ENERO:DICIEMBRE!AJ92)</f>
        <v>0</v>
      </c>
      <c r="AK92" s="607">
        <f>SUM(ENERO:DICIEMBRE!AK92)</f>
        <v>0</v>
      </c>
      <c r="AL92" s="250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31.15" customHeight="1" x14ac:dyDescent="0.2">
      <c r="A93" s="115" t="s">
        <v>133</v>
      </c>
      <c r="B93" s="115"/>
      <c r="C93" s="115"/>
      <c r="D93" s="115"/>
      <c r="E93" s="115"/>
      <c r="F93" s="115"/>
      <c r="G93" s="115"/>
      <c r="H93" s="222"/>
      <c r="I93" s="222"/>
      <c r="J93" s="222"/>
      <c r="K93" s="22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2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15"/>
      <c r="AL93" s="15"/>
      <c r="AM93" s="15"/>
      <c r="AN93" s="247"/>
      <c r="AO93" s="247"/>
      <c r="AP93" s="247"/>
      <c r="AQ93" s="247"/>
      <c r="AR93" s="247"/>
      <c r="AS93" s="247"/>
      <c r="AT93" s="247"/>
      <c r="AU93" s="251"/>
      <c r="AV93" s="251"/>
      <c r="AW93" s="230"/>
      <c r="AX93" s="230"/>
      <c r="AY93" s="230"/>
      <c r="BZ93" s="2"/>
      <c r="CG93" s="16"/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557" t="s">
        <v>56</v>
      </c>
      <c r="B94" s="3557"/>
      <c r="C94" s="3541" t="s">
        <v>57</v>
      </c>
      <c r="D94" s="3557"/>
      <c r="E94" s="3542"/>
      <c r="F94" s="3369" t="s">
        <v>58</v>
      </c>
      <c r="G94" s="3387"/>
      <c r="H94" s="3387"/>
      <c r="I94" s="3387"/>
      <c r="J94" s="3387"/>
      <c r="K94" s="3387"/>
      <c r="L94" s="3387"/>
      <c r="M94" s="3387"/>
      <c r="N94" s="3387"/>
      <c r="O94" s="3387"/>
      <c r="P94" s="3387"/>
      <c r="Q94" s="3387"/>
      <c r="R94" s="3387"/>
      <c r="S94" s="3387"/>
      <c r="T94" s="3387"/>
      <c r="U94" s="3387"/>
      <c r="V94" s="3387"/>
      <c r="W94" s="3387"/>
      <c r="X94" s="3387"/>
      <c r="Y94" s="3387"/>
      <c r="Z94" s="3387"/>
      <c r="AA94" s="3387"/>
      <c r="AB94" s="3387"/>
      <c r="AC94" s="3387"/>
      <c r="AD94" s="3387"/>
      <c r="AE94" s="3387"/>
      <c r="AF94" s="3387"/>
      <c r="AG94" s="3371"/>
      <c r="AH94" s="3559" t="s">
        <v>127</v>
      </c>
      <c r="AI94" s="3560"/>
      <c r="AJ94" s="3560"/>
      <c r="AK94" s="15"/>
      <c r="AL94" s="247"/>
      <c r="AM94" s="247"/>
      <c r="AN94" s="247"/>
      <c r="AO94" s="247"/>
      <c r="AP94" s="247"/>
      <c r="AQ94" s="247"/>
      <c r="AR94" s="252"/>
      <c r="AS94" s="247"/>
      <c r="AT94" s="247"/>
      <c r="AU94" s="253"/>
      <c r="AV94" s="230"/>
      <c r="AW94" s="230"/>
      <c r="AX94" s="230"/>
      <c r="AY94" s="230"/>
      <c r="CG94" s="16"/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558"/>
      <c r="B95" s="3558"/>
      <c r="C95" s="3374"/>
      <c r="D95" s="3558"/>
      <c r="E95" s="3375"/>
      <c r="F95" s="3377" t="s">
        <v>134</v>
      </c>
      <c r="G95" s="3414"/>
      <c r="H95" s="3377" t="s">
        <v>105</v>
      </c>
      <c r="I95" s="3414"/>
      <c r="J95" s="3377" t="s">
        <v>106</v>
      </c>
      <c r="K95" s="3414"/>
      <c r="L95" s="3377" t="s">
        <v>107</v>
      </c>
      <c r="M95" s="3414"/>
      <c r="N95" s="3377" t="s">
        <v>108</v>
      </c>
      <c r="O95" s="3414"/>
      <c r="P95" s="3377" t="s">
        <v>109</v>
      </c>
      <c r="Q95" s="3414"/>
      <c r="R95" s="3377" t="s">
        <v>110</v>
      </c>
      <c r="S95" s="3414"/>
      <c r="T95" s="3377" t="s">
        <v>111</v>
      </c>
      <c r="U95" s="3414"/>
      <c r="V95" s="3377" t="s">
        <v>112</v>
      </c>
      <c r="W95" s="3414"/>
      <c r="X95" s="3377" t="s">
        <v>113</v>
      </c>
      <c r="Y95" s="3414"/>
      <c r="Z95" s="3369" t="s">
        <v>114</v>
      </c>
      <c r="AA95" s="3370"/>
      <c r="AB95" s="3369" t="s">
        <v>115</v>
      </c>
      <c r="AC95" s="3370"/>
      <c r="AD95" s="3369" t="s">
        <v>116</v>
      </c>
      <c r="AE95" s="3370"/>
      <c r="AF95" s="3369" t="s">
        <v>117</v>
      </c>
      <c r="AG95" s="3371"/>
      <c r="AH95" s="3542" t="s">
        <v>135</v>
      </c>
      <c r="AI95" s="3419" t="s">
        <v>136</v>
      </c>
      <c r="AJ95" s="3419" t="s">
        <v>130</v>
      </c>
      <c r="AK95" s="17"/>
      <c r="AL95" s="228"/>
      <c r="AM95" s="228"/>
      <c r="AN95" s="228"/>
      <c r="AO95" s="228"/>
      <c r="AP95" s="228"/>
      <c r="AQ95" s="228"/>
      <c r="AR95" s="254"/>
      <c r="AS95" s="228"/>
      <c r="AT95" s="228"/>
      <c r="AU95" s="253"/>
      <c r="AV95" s="230"/>
      <c r="AW95" s="230"/>
      <c r="AX95" s="230"/>
      <c r="AY95" s="230"/>
      <c r="CG95" s="16"/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3367"/>
      <c r="B96" s="3367"/>
      <c r="C96" s="19" t="s">
        <v>82</v>
      </c>
      <c r="D96" s="130" t="s">
        <v>83</v>
      </c>
      <c r="E96" s="133" t="s">
        <v>84</v>
      </c>
      <c r="F96" s="132" t="s">
        <v>83</v>
      </c>
      <c r="G96" s="248" t="s">
        <v>84</v>
      </c>
      <c r="H96" s="132" t="s">
        <v>83</v>
      </c>
      <c r="I96" s="248" t="s">
        <v>84</v>
      </c>
      <c r="J96" s="132" t="s">
        <v>83</v>
      </c>
      <c r="K96" s="248" t="s">
        <v>84</v>
      </c>
      <c r="L96" s="132" t="s">
        <v>83</v>
      </c>
      <c r="M96" s="248" t="s">
        <v>84</v>
      </c>
      <c r="N96" s="132" t="s">
        <v>83</v>
      </c>
      <c r="O96" s="248" t="s">
        <v>84</v>
      </c>
      <c r="P96" s="132" t="s">
        <v>83</v>
      </c>
      <c r="Q96" s="248" t="s">
        <v>84</v>
      </c>
      <c r="R96" s="132" t="s">
        <v>83</v>
      </c>
      <c r="S96" s="248" t="s">
        <v>84</v>
      </c>
      <c r="T96" s="132" t="s">
        <v>83</v>
      </c>
      <c r="U96" s="248" t="s">
        <v>84</v>
      </c>
      <c r="V96" s="132" t="s">
        <v>83</v>
      </c>
      <c r="W96" s="248" t="s">
        <v>84</v>
      </c>
      <c r="X96" s="132" t="s">
        <v>83</v>
      </c>
      <c r="Y96" s="248" t="s">
        <v>84</v>
      </c>
      <c r="Z96" s="132" t="s">
        <v>83</v>
      </c>
      <c r="AA96" s="248" t="s">
        <v>84</v>
      </c>
      <c r="AB96" s="132" t="s">
        <v>83</v>
      </c>
      <c r="AC96" s="248" t="s">
        <v>84</v>
      </c>
      <c r="AD96" s="132" t="s">
        <v>83</v>
      </c>
      <c r="AE96" s="248" t="s">
        <v>84</v>
      </c>
      <c r="AF96" s="132" t="s">
        <v>83</v>
      </c>
      <c r="AG96" s="249" t="s">
        <v>84</v>
      </c>
      <c r="AH96" s="3368"/>
      <c r="AI96" s="3421"/>
      <c r="AJ96" s="3421"/>
      <c r="AK96" s="255"/>
      <c r="AL96" s="17"/>
      <c r="AM96" s="17"/>
      <c r="AN96" s="17"/>
      <c r="AO96" s="17"/>
      <c r="AP96" s="17"/>
      <c r="AQ96" s="17"/>
      <c r="AR96" s="17"/>
      <c r="AS96" s="228"/>
      <c r="AT96" s="228"/>
      <c r="AU96" s="253"/>
      <c r="AV96" s="230"/>
      <c r="AW96" s="230"/>
      <c r="AX96" s="230"/>
      <c r="AY96" s="230"/>
      <c r="CG96" s="16"/>
      <c r="CH96" s="16"/>
      <c r="CI96" s="16"/>
      <c r="CJ96" s="16"/>
      <c r="CK96" s="16"/>
      <c r="CL96" s="16"/>
      <c r="CM96" s="16"/>
      <c r="CN96" s="16"/>
    </row>
    <row r="97" spans="1:92" ht="16.149999999999999" customHeight="1" x14ac:dyDescent="0.25">
      <c r="A97" s="3547" t="s">
        <v>137</v>
      </c>
      <c r="B97" s="3548"/>
      <c r="C97" s="137">
        <f>SUM(D97:E97)</f>
        <v>0</v>
      </c>
      <c r="D97" s="138">
        <f t="shared" ref="D97:E100" si="12">SUM(F97+H97+J97+L97+N97+P97+R97+T97+V97+X97+Z97+AB97+AD97+AF97)</f>
        <v>0</v>
      </c>
      <c r="E97" s="139">
        <f t="shared" si="12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256"/>
      <c r="AL97" s="17"/>
      <c r="AM97" s="17"/>
      <c r="AN97" s="17"/>
      <c r="AO97" s="17"/>
      <c r="AP97" s="17"/>
      <c r="AQ97" s="17"/>
      <c r="AR97" s="17"/>
      <c r="AS97" s="228"/>
      <c r="AT97" s="228"/>
      <c r="AU97" s="253"/>
      <c r="AV97" s="230"/>
      <c r="AW97" s="230"/>
      <c r="AX97" s="230"/>
      <c r="AY97" s="230"/>
      <c r="CG97" s="16"/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49" t="s">
        <v>138</v>
      </c>
      <c r="B98" s="3550"/>
      <c r="C98" s="257">
        <f>SUM(D98:E98)</f>
        <v>0</v>
      </c>
      <c r="D98" s="258">
        <f t="shared" si="12"/>
        <v>0</v>
      </c>
      <c r="E98" s="259">
        <f t="shared" si="12"/>
        <v>0</v>
      </c>
      <c r="F98" s="50"/>
      <c r="G98" s="54"/>
      <c r="H98" s="50"/>
      <c r="I98" s="54"/>
      <c r="J98" s="50"/>
      <c r="K98" s="54"/>
      <c r="L98" s="50"/>
      <c r="M98" s="54"/>
      <c r="N98" s="50"/>
      <c r="O98" s="54"/>
      <c r="P98" s="50"/>
      <c r="Q98" s="54"/>
      <c r="R98" s="50"/>
      <c r="S98" s="54"/>
      <c r="T98" s="50"/>
      <c r="U98" s="54"/>
      <c r="V98" s="50"/>
      <c r="W98" s="54"/>
      <c r="X98" s="50"/>
      <c r="Y98" s="54"/>
      <c r="Z98" s="50"/>
      <c r="AA98" s="54"/>
      <c r="AB98" s="50"/>
      <c r="AC98" s="54"/>
      <c r="AD98" s="50"/>
      <c r="AE98" s="54"/>
      <c r="AF98" s="50"/>
      <c r="AG98" s="260"/>
      <c r="AH98" s="54"/>
      <c r="AI98" s="261"/>
      <c r="AJ98" s="261"/>
      <c r="AK98" s="262"/>
      <c r="AL98" s="17"/>
      <c r="AM98" s="17"/>
      <c r="AN98" s="17"/>
      <c r="AO98" s="17"/>
      <c r="AP98" s="17"/>
      <c r="AQ98" s="17"/>
      <c r="AR98" s="17"/>
      <c r="AS98" s="228"/>
      <c r="AT98" s="228"/>
      <c r="AU98" s="253"/>
      <c r="AV98" s="230"/>
      <c r="AW98" s="230"/>
      <c r="AX98" s="230"/>
      <c r="AY98" s="230"/>
      <c r="CG98" s="16"/>
      <c r="CH98" s="16"/>
      <c r="CI98" s="16"/>
      <c r="CJ98" s="16"/>
      <c r="CK98" s="16"/>
      <c r="CL98" s="16"/>
      <c r="CM98" s="16"/>
      <c r="CN98" s="16"/>
    </row>
    <row r="99" spans="1:92" ht="16.149999999999999" customHeight="1" x14ac:dyDescent="0.2">
      <c r="A99" s="3551" t="s">
        <v>139</v>
      </c>
      <c r="B99" s="232" t="s">
        <v>140</v>
      </c>
      <c r="C99" s="137">
        <f>SUM(D99:E99)</f>
        <v>0</v>
      </c>
      <c r="D99" s="138">
        <f t="shared" si="12"/>
        <v>0</v>
      </c>
      <c r="E99" s="139">
        <f t="shared" si="12"/>
        <v>0</v>
      </c>
      <c r="F99" s="26"/>
      <c r="G99" s="30"/>
      <c r="H99" s="26"/>
      <c r="I99" s="30"/>
      <c r="J99" s="26"/>
      <c r="K99" s="30"/>
      <c r="L99" s="26"/>
      <c r="M99" s="30"/>
      <c r="N99" s="26"/>
      <c r="O99" s="30"/>
      <c r="P99" s="26"/>
      <c r="Q99" s="30"/>
      <c r="R99" s="26"/>
      <c r="S99" s="30"/>
      <c r="T99" s="26"/>
      <c r="U99" s="30"/>
      <c r="V99" s="26"/>
      <c r="W99" s="30"/>
      <c r="X99" s="26"/>
      <c r="Y99" s="30"/>
      <c r="Z99" s="26"/>
      <c r="AA99" s="30"/>
      <c r="AB99" s="26"/>
      <c r="AC99" s="30"/>
      <c r="AD99" s="26"/>
      <c r="AE99" s="30"/>
      <c r="AF99" s="26"/>
      <c r="AG99" s="140"/>
      <c r="AH99" s="30"/>
      <c r="AI99" s="145"/>
      <c r="AJ99" s="145"/>
      <c r="AK99" s="262"/>
      <c r="AL99" s="17"/>
      <c r="AM99" s="17"/>
      <c r="AN99" s="17"/>
      <c r="AO99" s="17"/>
      <c r="AP99" s="17"/>
      <c r="AQ99" s="17"/>
      <c r="AR99" s="17"/>
      <c r="AS99" s="228"/>
      <c r="AT99" s="228"/>
      <c r="AU99" s="253"/>
      <c r="AV99" s="230"/>
      <c r="AW99" s="230"/>
      <c r="AX99" s="230"/>
      <c r="AY99" s="230"/>
      <c r="CG99" s="16"/>
      <c r="CH99" s="16"/>
      <c r="CI99" s="16"/>
      <c r="CJ99" s="16"/>
      <c r="CK99" s="16"/>
      <c r="CL99" s="16"/>
      <c r="CM99" s="16"/>
      <c r="CN99" s="16"/>
    </row>
    <row r="100" spans="1:92" ht="16.149999999999999" customHeight="1" x14ac:dyDescent="0.2">
      <c r="A100" s="3552"/>
      <c r="B100" s="239" t="s">
        <v>141</v>
      </c>
      <c r="C100" s="240">
        <f>SUM(D100:E100)</f>
        <v>0</v>
      </c>
      <c r="D100" s="241">
        <f t="shared" si="12"/>
        <v>0</v>
      </c>
      <c r="E100" s="242">
        <f t="shared" si="12"/>
        <v>0</v>
      </c>
      <c r="F100" s="93"/>
      <c r="G100" s="96"/>
      <c r="H100" s="93"/>
      <c r="I100" s="96"/>
      <c r="J100" s="93"/>
      <c r="K100" s="96"/>
      <c r="L100" s="93"/>
      <c r="M100" s="96"/>
      <c r="N100" s="93"/>
      <c r="O100" s="96"/>
      <c r="P100" s="93"/>
      <c r="Q100" s="96"/>
      <c r="R100" s="93"/>
      <c r="S100" s="96"/>
      <c r="T100" s="93"/>
      <c r="U100" s="96"/>
      <c r="V100" s="93"/>
      <c r="W100" s="96"/>
      <c r="X100" s="93"/>
      <c r="Y100" s="96"/>
      <c r="Z100" s="93"/>
      <c r="AA100" s="96"/>
      <c r="AB100" s="93"/>
      <c r="AC100" s="96"/>
      <c r="AD100" s="93"/>
      <c r="AE100" s="96"/>
      <c r="AF100" s="93"/>
      <c r="AG100" s="170"/>
      <c r="AH100" s="96"/>
      <c r="AI100" s="67"/>
      <c r="AJ100" s="67"/>
      <c r="AK100" s="262"/>
      <c r="AL100" s="17"/>
      <c r="AM100" s="17"/>
      <c r="AN100" s="17"/>
      <c r="AO100" s="17"/>
      <c r="AP100" s="17"/>
      <c r="AQ100" s="17"/>
      <c r="AR100" s="17"/>
      <c r="AS100" s="233"/>
      <c r="AT100" s="233"/>
      <c r="AU100" s="253"/>
      <c r="AV100" s="230"/>
      <c r="AW100" s="230"/>
      <c r="AX100" s="230"/>
      <c r="AY100" s="230"/>
      <c r="CG100" s="16"/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553" t="s">
        <v>142</v>
      </c>
      <c r="B101" s="3554"/>
      <c r="C101" s="167">
        <f>SUM(D101:E101)</f>
        <v>0</v>
      </c>
      <c r="D101" s="168">
        <f>SUM(F101+H101+J101+L101+N101+P101+R101+T101+V101+X101+Z101+AB101+AD101+AF101)</f>
        <v>0</v>
      </c>
      <c r="E101" s="169">
        <f>SUM(G101+I101+K101+M101+O101+Q101+S101+U101+W101+Y101+AA101+AC101+AE101+AG101)</f>
        <v>0</v>
      </c>
      <c r="F101" s="263"/>
      <c r="G101" s="264"/>
      <c r="H101" s="263"/>
      <c r="I101" s="264"/>
      <c r="J101" s="263"/>
      <c r="K101" s="264"/>
      <c r="L101" s="263"/>
      <c r="M101" s="264"/>
      <c r="N101" s="263"/>
      <c r="O101" s="264"/>
      <c r="P101" s="263"/>
      <c r="Q101" s="264"/>
      <c r="R101" s="263"/>
      <c r="S101" s="264"/>
      <c r="T101" s="263"/>
      <c r="U101" s="264"/>
      <c r="V101" s="263"/>
      <c r="W101" s="264"/>
      <c r="X101" s="263"/>
      <c r="Y101" s="264"/>
      <c r="Z101" s="263"/>
      <c r="AA101" s="264"/>
      <c r="AB101" s="263"/>
      <c r="AC101" s="264"/>
      <c r="AD101" s="263"/>
      <c r="AE101" s="264"/>
      <c r="AF101" s="263"/>
      <c r="AG101" s="265"/>
      <c r="AH101" s="264"/>
      <c r="AI101" s="266"/>
      <c r="AJ101" s="266"/>
      <c r="AK101" s="32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230"/>
      <c r="AX101" s="230"/>
      <c r="AY101" s="230"/>
      <c r="CA101" s="4" t="str">
        <f>IF(C101&gt;C100+C99,"* Los Ingresos de pacientes dependientes severos con escaras DEBEN estar incluidos en los Ingresos de pacientes dependientes severos Oncológicos o No Oncológicos. ","")</f>
        <v/>
      </c>
      <c r="CG101" s="16"/>
      <c r="CH101" s="16"/>
      <c r="CI101" s="16"/>
      <c r="CJ101" s="16"/>
      <c r="CK101" s="16"/>
      <c r="CL101" s="16"/>
      <c r="CM101" s="16"/>
      <c r="CN101" s="16"/>
    </row>
    <row r="102" spans="1:92" ht="31.15" customHeight="1" x14ac:dyDescent="0.2">
      <c r="A102" s="121" t="s">
        <v>143</v>
      </c>
      <c r="B102" s="121"/>
      <c r="C102" s="121"/>
      <c r="D102" s="121"/>
      <c r="E102" s="121"/>
      <c r="F102" s="115"/>
      <c r="G102" s="115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15"/>
      <c r="AL102" s="267"/>
      <c r="AM102" s="15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29"/>
      <c r="AX102" s="230"/>
      <c r="AY102" s="230"/>
      <c r="BZ102" s="2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">
      <c r="A103" s="3541" t="s">
        <v>3</v>
      </c>
      <c r="B103" s="3542"/>
      <c r="C103" s="3369" t="s">
        <v>57</v>
      </c>
      <c r="D103" s="3387"/>
      <c r="E103" s="3370"/>
      <c r="F103" s="3369" t="s">
        <v>114</v>
      </c>
      <c r="G103" s="3370"/>
      <c r="H103" s="3369" t="s">
        <v>115</v>
      </c>
      <c r="I103" s="3370"/>
      <c r="J103" s="3369" t="s">
        <v>116</v>
      </c>
      <c r="K103" s="3370"/>
      <c r="L103" s="3369" t="s">
        <v>117</v>
      </c>
      <c r="M103" s="3370"/>
      <c r="N103" s="268"/>
      <c r="O103" s="269"/>
      <c r="P103" s="123"/>
      <c r="Q103" s="270"/>
      <c r="R103" s="270"/>
      <c r="S103" s="271"/>
      <c r="T103" s="24"/>
      <c r="U103" s="272"/>
      <c r="V103" s="24"/>
      <c r="W103" s="24"/>
      <c r="X103" s="24"/>
      <c r="Y103" s="24"/>
      <c r="Z103" s="18"/>
      <c r="AA103" s="18"/>
      <c r="AB103" s="5"/>
      <c r="AC103" s="5"/>
      <c r="AD103" s="69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366"/>
      <c r="B104" s="3368"/>
      <c r="C104" s="19" t="s">
        <v>82</v>
      </c>
      <c r="D104" s="130" t="s">
        <v>83</v>
      </c>
      <c r="E104" s="133" t="s">
        <v>84</v>
      </c>
      <c r="F104" s="19" t="s">
        <v>83</v>
      </c>
      <c r="G104" s="133" t="s">
        <v>84</v>
      </c>
      <c r="H104" s="19" t="s">
        <v>83</v>
      </c>
      <c r="I104" s="133" t="s">
        <v>84</v>
      </c>
      <c r="J104" s="19" t="s">
        <v>83</v>
      </c>
      <c r="K104" s="133" t="s">
        <v>84</v>
      </c>
      <c r="L104" s="19" t="s">
        <v>83</v>
      </c>
      <c r="M104" s="133" t="s">
        <v>84</v>
      </c>
      <c r="N104" s="273"/>
      <c r="O104" s="24"/>
      <c r="P104" s="24"/>
      <c r="Q104" s="24"/>
      <c r="R104" s="24"/>
      <c r="S104" s="24"/>
      <c r="T104" s="24"/>
      <c r="U104" s="24"/>
      <c r="V104" s="274"/>
      <c r="W104" s="24"/>
      <c r="X104" s="24"/>
      <c r="Y104" s="24"/>
      <c r="Z104" s="18"/>
      <c r="AA104" s="18"/>
      <c r="AB104" s="5"/>
      <c r="AC104" s="5"/>
      <c r="AD104" s="69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537" t="s">
        <v>144</v>
      </c>
      <c r="B105" s="89" t="s">
        <v>145</v>
      </c>
      <c r="C105" s="137">
        <f>SUM(D105:E105)</f>
        <v>0</v>
      </c>
      <c r="D105" s="138">
        <f t="shared" ref="D105:E107" si="13">SUM(F105+H105+J105+L105)</f>
        <v>0</v>
      </c>
      <c r="E105" s="139">
        <f t="shared" si="13"/>
        <v>0</v>
      </c>
      <c r="F105" s="104"/>
      <c r="G105" s="107"/>
      <c r="H105" s="104"/>
      <c r="I105" s="107"/>
      <c r="J105" s="104"/>
      <c r="K105" s="107"/>
      <c r="L105" s="104"/>
      <c r="M105" s="107"/>
      <c r="N105" s="273"/>
      <c r="O105" s="24"/>
      <c r="P105" s="24"/>
      <c r="Q105" s="24"/>
      <c r="R105" s="24"/>
      <c r="S105" s="24"/>
      <c r="T105" s="24"/>
      <c r="U105" s="24"/>
      <c r="V105" s="274"/>
      <c r="W105" s="24"/>
      <c r="X105" s="24"/>
      <c r="Y105" s="24"/>
      <c r="Z105" s="18"/>
      <c r="AA105" s="18"/>
      <c r="AB105" s="5"/>
      <c r="AC105" s="5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38"/>
      <c r="B106" s="100" t="s">
        <v>146</v>
      </c>
      <c r="C106" s="147">
        <f>SUM(D106:E106)</f>
        <v>0</v>
      </c>
      <c r="D106" s="148">
        <f t="shared" si="13"/>
        <v>0</v>
      </c>
      <c r="E106" s="149">
        <f t="shared" si="13"/>
        <v>0</v>
      </c>
      <c r="F106" s="104"/>
      <c r="G106" s="107"/>
      <c r="H106" s="104"/>
      <c r="I106" s="107"/>
      <c r="J106" s="104"/>
      <c r="K106" s="107"/>
      <c r="L106" s="104"/>
      <c r="M106" s="107"/>
      <c r="N106" s="273"/>
      <c r="O106" s="24"/>
      <c r="P106" s="24"/>
      <c r="Q106" s="24"/>
      <c r="R106" s="24"/>
      <c r="S106" s="24"/>
      <c r="T106" s="24"/>
      <c r="U106" s="24"/>
      <c r="V106" s="274"/>
      <c r="W106" s="24"/>
      <c r="X106" s="24"/>
      <c r="Y106" s="24"/>
      <c r="Z106" s="18"/>
      <c r="AA106" s="18"/>
      <c r="AB106" s="5"/>
      <c r="AC106" s="5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39"/>
      <c r="B107" s="275" t="s">
        <v>147</v>
      </c>
      <c r="C107" s="257">
        <f>SUM(D107:E107)</f>
        <v>0</v>
      </c>
      <c r="D107" s="258">
        <f t="shared" si="13"/>
        <v>0</v>
      </c>
      <c r="E107" s="259">
        <f t="shared" si="13"/>
        <v>0</v>
      </c>
      <c r="F107" s="104"/>
      <c r="G107" s="107"/>
      <c r="H107" s="104"/>
      <c r="I107" s="107"/>
      <c r="J107" s="104"/>
      <c r="K107" s="107"/>
      <c r="L107" s="104"/>
      <c r="M107" s="107"/>
      <c r="N107" s="273"/>
      <c r="O107" s="24"/>
      <c r="P107" s="24"/>
      <c r="Q107" s="24"/>
      <c r="R107" s="24"/>
      <c r="S107" s="24"/>
      <c r="T107" s="24"/>
      <c r="U107" s="24"/>
      <c r="V107" s="274"/>
      <c r="W107" s="24"/>
      <c r="X107" s="24"/>
      <c r="Y107" s="24"/>
      <c r="Z107" s="18"/>
      <c r="AA107" s="18"/>
      <c r="AB107" s="5"/>
      <c r="AC107" s="5"/>
      <c r="CG107" s="16"/>
      <c r="CH107" s="16"/>
      <c r="CI107" s="16"/>
      <c r="CJ107" s="16"/>
      <c r="CK107" s="16"/>
      <c r="CL107" s="16"/>
      <c r="CM107" s="16"/>
      <c r="CN107" s="16"/>
    </row>
    <row r="108" spans="1:92" ht="16.149999999999999" customHeight="1" x14ac:dyDescent="0.2">
      <c r="A108" s="3536" t="s">
        <v>148</v>
      </c>
      <c r="B108" s="3536"/>
      <c r="C108" s="80">
        <f t="shared" ref="C108:M108" si="14">SUM(C105:C107)</f>
        <v>0</v>
      </c>
      <c r="D108" s="81">
        <f t="shared" si="14"/>
        <v>0</v>
      </c>
      <c r="E108" s="231">
        <f t="shared" si="14"/>
        <v>0</v>
      </c>
      <c r="F108" s="80">
        <f t="shared" si="14"/>
        <v>0</v>
      </c>
      <c r="G108" s="231">
        <f t="shared" si="14"/>
        <v>0</v>
      </c>
      <c r="H108" s="80">
        <f t="shared" si="14"/>
        <v>0</v>
      </c>
      <c r="I108" s="231">
        <f t="shared" si="14"/>
        <v>0</v>
      </c>
      <c r="J108" s="80">
        <f t="shared" si="14"/>
        <v>0</v>
      </c>
      <c r="K108" s="231">
        <f t="shared" si="14"/>
        <v>0</v>
      </c>
      <c r="L108" s="80">
        <f t="shared" si="14"/>
        <v>0</v>
      </c>
      <c r="M108" s="231">
        <f t="shared" si="14"/>
        <v>0</v>
      </c>
      <c r="N108" s="273"/>
      <c r="O108" s="24"/>
      <c r="P108" s="24"/>
      <c r="Q108" s="24"/>
      <c r="R108" s="24"/>
      <c r="S108" s="24"/>
      <c r="T108" s="24"/>
      <c r="U108" s="24"/>
      <c r="V108" s="274"/>
      <c r="W108" s="24"/>
      <c r="X108" s="24"/>
      <c r="Y108" s="24"/>
      <c r="Z108" s="18"/>
      <c r="AA108" s="18"/>
      <c r="AB108" s="5"/>
      <c r="AC108" s="5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37" t="s">
        <v>149</v>
      </c>
      <c r="B109" s="103" t="s">
        <v>150</v>
      </c>
      <c r="C109" s="276">
        <f>SUM(D109:E109)</f>
        <v>0</v>
      </c>
      <c r="D109" s="277">
        <f t="shared" ref="D109:E112" si="15">SUM(F109+H109+J109+L109)</f>
        <v>0</v>
      </c>
      <c r="E109" s="278">
        <f t="shared" si="15"/>
        <v>0</v>
      </c>
      <c r="F109" s="104"/>
      <c r="G109" s="107"/>
      <c r="H109" s="104"/>
      <c r="I109" s="107"/>
      <c r="J109" s="104"/>
      <c r="K109" s="107"/>
      <c r="L109" s="104"/>
      <c r="M109" s="107"/>
      <c r="N109" s="273"/>
      <c r="O109" s="24"/>
      <c r="P109" s="24"/>
      <c r="Q109" s="24"/>
      <c r="R109" s="24"/>
      <c r="S109" s="24"/>
      <c r="T109" s="24"/>
      <c r="U109" s="24"/>
      <c r="V109" s="274"/>
      <c r="W109" s="24"/>
      <c r="X109" s="18"/>
      <c r="Y109" s="18"/>
      <c r="Z109" s="18"/>
      <c r="AA109" s="18"/>
      <c r="AB109" s="5"/>
      <c r="AC109" s="5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38"/>
      <c r="B110" s="100" t="s">
        <v>151</v>
      </c>
      <c r="C110" s="147">
        <f>SUM(D110:E110)</f>
        <v>0</v>
      </c>
      <c r="D110" s="148">
        <f t="shared" si="15"/>
        <v>0</v>
      </c>
      <c r="E110" s="149">
        <f t="shared" si="15"/>
        <v>0</v>
      </c>
      <c r="F110" s="35"/>
      <c r="G110" s="39"/>
      <c r="H110" s="35"/>
      <c r="I110" s="39"/>
      <c r="J110" s="35"/>
      <c r="K110" s="39"/>
      <c r="L110" s="35"/>
      <c r="M110" s="39"/>
      <c r="N110" s="71"/>
      <c r="O110" s="12"/>
      <c r="P110" s="12"/>
      <c r="Q110" s="12"/>
      <c r="R110" s="12"/>
      <c r="S110" s="12"/>
      <c r="T110" s="12"/>
      <c r="U110" s="27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74"/>
      <c r="AI110" s="24"/>
      <c r="AJ110" s="18"/>
      <c r="AK110" s="18"/>
      <c r="AL110" s="18"/>
      <c r="AM110" s="18"/>
      <c r="AN110" s="5"/>
      <c r="AO110" s="5"/>
      <c r="CG110" s="16"/>
      <c r="CH110" s="16"/>
      <c r="CI110" s="16"/>
      <c r="CJ110" s="16"/>
      <c r="CK110" s="16"/>
      <c r="CL110" s="16"/>
      <c r="CM110" s="16"/>
      <c r="CN110" s="16"/>
    </row>
    <row r="111" spans="1:92" ht="16.149999999999999" customHeight="1" x14ac:dyDescent="0.2">
      <c r="A111" s="3538"/>
      <c r="B111" s="100" t="s">
        <v>152</v>
      </c>
      <c r="C111" s="147">
        <f>SUM(D111:E111)</f>
        <v>0</v>
      </c>
      <c r="D111" s="148">
        <f t="shared" si="15"/>
        <v>0</v>
      </c>
      <c r="E111" s="149">
        <f t="shared" si="15"/>
        <v>0</v>
      </c>
      <c r="F111" s="35"/>
      <c r="G111" s="39"/>
      <c r="H111" s="35"/>
      <c r="I111" s="39"/>
      <c r="J111" s="35"/>
      <c r="K111" s="39"/>
      <c r="L111" s="35"/>
      <c r="M111" s="39"/>
      <c r="N111" s="71"/>
      <c r="O111" s="12"/>
      <c r="P111" s="12"/>
      <c r="Q111" s="12"/>
      <c r="R111" s="12"/>
      <c r="S111" s="12"/>
      <c r="T111" s="12"/>
      <c r="U111" s="27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74"/>
      <c r="AI111" s="24"/>
      <c r="AJ111" s="18"/>
      <c r="AK111" s="18"/>
      <c r="AL111" s="18"/>
      <c r="AM111" s="18"/>
      <c r="AN111" s="5"/>
      <c r="AO111" s="5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3539"/>
      <c r="B112" s="109" t="s">
        <v>153</v>
      </c>
      <c r="C112" s="257">
        <f>SUM(D112:E112)</f>
        <v>0</v>
      </c>
      <c r="D112" s="258">
        <f t="shared" si="15"/>
        <v>0</v>
      </c>
      <c r="E112" s="259">
        <f t="shared" si="15"/>
        <v>0</v>
      </c>
      <c r="F112" s="50"/>
      <c r="G112" s="54"/>
      <c r="H112" s="50"/>
      <c r="I112" s="54"/>
      <c r="J112" s="50"/>
      <c r="K112" s="54"/>
      <c r="L112" s="50"/>
      <c r="M112" s="54"/>
      <c r="N112" s="71"/>
      <c r="O112" s="12"/>
      <c r="P112" s="12"/>
      <c r="Q112" s="12"/>
      <c r="R112" s="12"/>
      <c r="S112" s="12"/>
      <c r="T112" s="12"/>
      <c r="U112" s="123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74"/>
      <c r="AI112" s="24"/>
      <c r="AJ112" s="18"/>
      <c r="AK112" s="18"/>
      <c r="AL112" s="18"/>
      <c r="AM112" s="18"/>
      <c r="AN112" s="5"/>
      <c r="AO112" s="5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536" t="s">
        <v>148</v>
      </c>
      <c r="B113" s="3536"/>
      <c r="C113" s="80">
        <f t="shared" ref="C113:M113" si="16">SUM(C109:C112)</f>
        <v>0</v>
      </c>
      <c r="D113" s="81">
        <f t="shared" si="16"/>
        <v>0</v>
      </c>
      <c r="E113" s="231">
        <f t="shared" si="16"/>
        <v>0</v>
      </c>
      <c r="F113" s="80">
        <f t="shared" si="16"/>
        <v>0</v>
      </c>
      <c r="G113" s="231">
        <f t="shared" si="16"/>
        <v>0</v>
      </c>
      <c r="H113" s="80">
        <f t="shared" si="16"/>
        <v>0</v>
      </c>
      <c r="I113" s="231">
        <f t="shared" si="16"/>
        <v>0</v>
      </c>
      <c r="J113" s="80">
        <f t="shared" si="16"/>
        <v>0</v>
      </c>
      <c r="K113" s="231">
        <f t="shared" si="16"/>
        <v>0</v>
      </c>
      <c r="L113" s="80">
        <f t="shared" si="16"/>
        <v>0</v>
      </c>
      <c r="M113" s="231">
        <f t="shared" si="16"/>
        <v>0</v>
      </c>
      <c r="N113" s="71"/>
      <c r="O113" s="12"/>
      <c r="P113" s="12"/>
      <c r="Q113" s="12"/>
      <c r="R113" s="12"/>
      <c r="S113" s="12"/>
      <c r="T113" s="12"/>
      <c r="U113" s="236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74"/>
      <c r="AI113" s="24"/>
      <c r="AJ113" s="18"/>
      <c r="AK113" s="18"/>
      <c r="AL113" s="18"/>
      <c r="AM113" s="18"/>
      <c r="AN113" s="5"/>
      <c r="AO113" s="5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3540" t="s">
        <v>154</v>
      </c>
      <c r="B114" s="3540"/>
      <c r="C114" s="167">
        <f t="shared" ref="C114:M114" si="17">SUM(C108+C113)</f>
        <v>0</v>
      </c>
      <c r="D114" s="168">
        <f t="shared" si="17"/>
        <v>0</v>
      </c>
      <c r="E114" s="169">
        <f t="shared" si="17"/>
        <v>0</v>
      </c>
      <c r="F114" s="167">
        <f t="shared" si="17"/>
        <v>0</v>
      </c>
      <c r="G114" s="169">
        <f t="shared" si="17"/>
        <v>0</v>
      </c>
      <c r="H114" s="167">
        <f t="shared" si="17"/>
        <v>0</v>
      </c>
      <c r="I114" s="169">
        <f t="shared" si="17"/>
        <v>0</v>
      </c>
      <c r="J114" s="167">
        <f t="shared" si="17"/>
        <v>0</v>
      </c>
      <c r="K114" s="169">
        <f t="shared" si="17"/>
        <v>0</v>
      </c>
      <c r="L114" s="167">
        <f t="shared" si="17"/>
        <v>0</v>
      </c>
      <c r="M114" s="169">
        <f t="shared" si="17"/>
        <v>0</v>
      </c>
      <c r="O114" s="12"/>
      <c r="P114" s="12"/>
      <c r="Q114" s="12"/>
      <c r="R114" s="12"/>
      <c r="S114" s="12"/>
      <c r="T114" s="12"/>
      <c r="U114" s="236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74"/>
      <c r="AI114" s="24"/>
      <c r="AJ114" s="18"/>
      <c r="AK114" s="18"/>
      <c r="AL114" s="18"/>
      <c r="AM114" s="18"/>
      <c r="AN114" s="5"/>
      <c r="AO114" s="5"/>
      <c r="CG114" s="16"/>
      <c r="CH114" s="16"/>
      <c r="CI114" s="16"/>
      <c r="CJ114" s="16"/>
      <c r="CK114" s="16"/>
      <c r="CL114" s="16"/>
      <c r="CM114" s="16"/>
      <c r="CN114" s="16"/>
    </row>
    <row r="115" spans="1:92" ht="31.15" customHeight="1" x14ac:dyDescent="0.2">
      <c r="A115" s="121" t="s">
        <v>155</v>
      </c>
      <c r="B115" s="121"/>
      <c r="C115" s="121"/>
      <c r="D115" s="279"/>
      <c r="E115" s="121"/>
      <c r="F115" s="121"/>
      <c r="G115" s="115"/>
      <c r="H115" s="115"/>
      <c r="I115" s="222"/>
      <c r="J115" s="222"/>
      <c r="K115" s="222"/>
      <c r="L115" s="222"/>
      <c r="M115" s="222"/>
      <c r="N115" s="222"/>
      <c r="O115" s="222"/>
      <c r="P115" s="222"/>
      <c r="Q115" s="280"/>
      <c r="R115" s="280"/>
      <c r="S115" s="15"/>
      <c r="T115" s="281"/>
      <c r="U115" s="15"/>
      <c r="V115" s="15"/>
      <c r="W115" s="15"/>
      <c r="X115" s="247"/>
      <c r="Y115" s="247"/>
      <c r="Z115" s="247"/>
      <c r="AA115" s="247"/>
      <c r="AB115" s="247"/>
      <c r="AC115" s="247"/>
      <c r="AD115" s="247"/>
      <c r="AE115" s="247"/>
      <c r="AF115" s="9"/>
      <c r="AG115" s="18"/>
      <c r="AH115" s="18"/>
      <c r="AI115" s="18"/>
      <c r="AJ115" s="282"/>
      <c r="AK115" s="18"/>
      <c r="AL115" s="18"/>
      <c r="AM115" s="18"/>
      <c r="AN115" s="18"/>
      <c r="AO115" s="18"/>
      <c r="AP115" s="18"/>
      <c r="AQ115" s="18"/>
      <c r="BZ115" s="2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541" t="s">
        <v>3</v>
      </c>
      <c r="B116" s="3542"/>
      <c r="C116" s="3369" t="s">
        <v>57</v>
      </c>
      <c r="D116" s="3387"/>
      <c r="E116" s="3370"/>
      <c r="F116" s="3369" t="s">
        <v>114</v>
      </c>
      <c r="G116" s="3370"/>
      <c r="H116" s="3369" t="s">
        <v>115</v>
      </c>
      <c r="I116" s="3370"/>
      <c r="J116" s="3369" t="s">
        <v>116</v>
      </c>
      <c r="K116" s="3370"/>
      <c r="L116" s="3369" t="s">
        <v>117</v>
      </c>
      <c r="M116" s="3387"/>
      <c r="N116" s="3546" t="s">
        <v>127</v>
      </c>
      <c r="O116" s="3387"/>
      <c r="P116" s="3370"/>
      <c r="Q116" s="3543"/>
      <c r="R116" s="3544"/>
      <c r="S116" s="3545"/>
      <c r="T116" s="3545"/>
      <c r="U116" s="3545"/>
      <c r="V116" s="3545"/>
      <c r="W116" s="3545"/>
      <c r="X116" s="3545"/>
      <c r="Y116" s="3545"/>
      <c r="Z116" s="3545"/>
      <c r="AA116" s="283"/>
      <c r="AB116" s="228"/>
      <c r="AC116" s="228"/>
      <c r="AD116" s="228"/>
      <c r="AE116" s="247"/>
      <c r="AF116" s="18"/>
      <c r="AG116" s="18"/>
      <c r="AH116" s="18"/>
      <c r="AI116" s="23"/>
      <c r="AJ116" s="23"/>
      <c r="AK116" s="23"/>
      <c r="AL116" s="23"/>
      <c r="AM116" s="284"/>
      <c r="AN116" s="24"/>
      <c r="AO116" s="24"/>
      <c r="AP116" s="24"/>
      <c r="AQ116" s="24"/>
      <c r="AR116" s="24"/>
      <c r="AS116" s="24"/>
      <c r="AT116" s="24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3366"/>
      <c r="B117" s="3368"/>
      <c r="C117" s="19" t="s">
        <v>82</v>
      </c>
      <c r="D117" s="130" t="s">
        <v>83</v>
      </c>
      <c r="E117" s="133" t="s">
        <v>84</v>
      </c>
      <c r="F117" s="19" t="s">
        <v>83</v>
      </c>
      <c r="G117" s="133" t="s">
        <v>84</v>
      </c>
      <c r="H117" s="19" t="s">
        <v>83</v>
      </c>
      <c r="I117" s="133" t="s">
        <v>84</v>
      </c>
      <c r="J117" s="19" t="s">
        <v>83</v>
      </c>
      <c r="K117" s="133" t="s">
        <v>84</v>
      </c>
      <c r="L117" s="19" t="s">
        <v>83</v>
      </c>
      <c r="M117" s="285" t="s">
        <v>84</v>
      </c>
      <c r="N117" s="286" t="s">
        <v>128</v>
      </c>
      <c r="O117" s="130" t="s">
        <v>129</v>
      </c>
      <c r="P117" s="133" t="s">
        <v>130</v>
      </c>
      <c r="Q117" s="287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3"/>
      <c r="AB117" s="228"/>
      <c r="AC117" s="228"/>
      <c r="AD117" s="228"/>
      <c r="AE117" s="247"/>
      <c r="AF117" s="18"/>
      <c r="AG117" s="18"/>
      <c r="AH117" s="18"/>
      <c r="AI117" s="23"/>
      <c r="AJ117" s="23"/>
      <c r="AK117" s="23"/>
      <c r="AL117" s="23"/>
      <c r="AM117" s="284"/>
      <c r="AN117" s="24"/>
      <c r="AO117" s="24"/>
      <c r="AP117" s="24"/>
      <c r="AQ117" s="24"/>
      <c r="AR117" s="24"/>
      <c r="AS117" s="24"/>
      <c r="AT117" s="24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3537" t="s">
        <v>144</v>
      </c>
      <c r="B118" s="89" t="s">
        <v>145</v>
      </c>
      <c r="C118" s="289">
        <f>SUM(D118:E118)</f>
        <v>0</v>
      </c>
      <c r="D118" s="290">
        <f t="shared" ref="D118:E120" si="18">SUM(F118+H118+J118+L118)</f>
        <v>0</v>
      </c>
      <c r="E118" s="291">
        <f t="shared" si="18"/>
        <v>0</v>
      </c>
      <c r="F118" s="26"/>
      <c r="G118" s="30"/>
      <c r="H118" s="26"/>
      <c r="I118" s="30"/>
      <c r="J118" s="26"/>
      <c r="K118" s="30"/>
      <c r="L118" s="26"/>
      <c r="M118" s="292"/>
      <c r="N118" s="293"/>
      <c r="O118" s="27"/>
      <c r="P118" s="30"/>
      <c r="Q118" s="294"/>
      <c r="R118" s="228"/>
      <c r="S118" s="228"/>
      <c r="T118" s="228"/>
      <c r="U118" s="228"/>
      <c r="V118" s="228"/>
      <c r="W118" s="228"/>
      <c r="X118" s="228"/>
      <c r="Y118" s="295"/>
      <c r="Z118" s="295"/>
      <c r="AA118" s="283"/>
      <c r="AB118" s="228"/>
      <c r="AC118" s="228"/>
      <c r="AD118" s="228"/>
      <c r="AE118" s="247"/>
      <c r="AF118" s="18"/>
      <c r="AG118" s="18"/>
      <c r="AH118" s="18"/>
      <c r="AI118" s="23"/>
      <c r="AJ118" s="23"/>
      <c r="AK118" s="23"/>
      <c r="AL118" s="23"/>
      <c r="AM118" s="23"/>
      <c r="AN118" s="24"/>
      <c r="AO118" s="24"/>
      <c r="AP118" s="24"/>
      <c r="AQ118" s="24"/>
      <c r="AR118" s="24"/>
      <c r="AS118" s="24"/>
      <c r="AT118" s="24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146</v>
      </c>
      <c r="C119" s="296">
        <f>SUM(D119:E119)</f>
        <v>0</v>
      </c>
      <c r="D119" s="297">
        <f t="shared" si="18"/>
        <v>0</v>
      </c>
      <c r="E119" s="298">
        <f t="shared" si="18"/>
        <v>0</v>
      </c>
      <c r="F119" s="35"/>
      <c r="G119" s="39"/>
      <c r="H119" s="35"/>
      <c r="I119" s="39"/>
      <c r="J119" s="35"/>
      <c r="K119" s="39"/>
      <c r="L119" s="35"/>
      <c r="M119" s="299"/>
      <c r="N119" s="300"/>
      <c r="O119" s="36"/>
      <c r="P119" s="39"/>
      <c r="Q119" s="294"/>
      <c r="R119" s="228"/>
      <c r="S119" s="228"/>
      <c r="T119" s="228"/>
      <c r="U119" s="228"/>
      <c r="V119" s="228"/>
      <c r="W119" s="228"/>
      <c r="X119" s="228"/>
      <c r="Y119" s="295"/>
      <c r="Z119" s="301"/>
      <c r="AA119" s="244"/>
      <c r="AB119" s="233"/>
      <c r="AC119" s="233"/>
      <c r="AD119" s="233"/>
      <c r="AE119" s="251"/>
      <c r="AF119" s="302"/>
      <c r="AG119" s="302"/>
      <c r="AH119" s="302"/>
      <c r="AI119" s="303"/>
      <c r="AJ119" s="303"/>
      <c r="AK119" s="303"/>
      <c r="AL119" s="303"/>
      <c r="AM119" s="23"/>
      <c r="AN119" s="24"/>
      <c r="AO119" s="24"/>
      <c r="AP119" s="24"/>
      <c r="AQ119" s="24"/>
      <c r="AR119" s="24"/>
      <c r="AS119" s="24"/>
      <c r="AT119" s="24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9"/>
      <c r="B120" s="275" t="s">
        <v>147</v>
      </c>
      <c r="C120" s="304">
        <f>SUM(D120:E120)</f>
        <v>0</v>
      </c>
      <c r="D120" s="305">
        <f t="shared" si="18"/>
        <v>0</v>
      </c>
      <c r="E120" s="306">
        <f t="shared" si="18"/>
        <v>0</v>
      </c>
      <c r="F120" s="50"/>
      <c r="G120" s="54"/>
      <c r="H120" s="50"/>
      <c r="I120" s="54"/>
      <c r="J120" s="50"/>
      <c r="K120" s="54"/>
      <c r="L120" s="50"/>
      <c r="M120" s="307"/>
      <c r="N120" s="308"/>
      <c r="O120" s="51"/>
      <c r="P120" s="54"/>
      <c r="Q120" s="294"/>
      <c r="R120" s="228"/>
      <c r="S120" s="228"/>
      <c r="T120" s="228"/>
      <c r="U120" s="228"/>
      <c r="V120" s="228"/>
      <c r="W120" s="228"/>
      <c r="X120" s="228"/>
      <c r="Y120" s="309"/>
      <c r="Z120" s="295"/>
      <c r="AA120" s="228"/>
      <c r="AB120" s="228"/>
      <c r="AC120" s="228"/>
      <c r="AD120" s="228"/>
      <c r="AE120" s="247"/>
      <c r="AF120" s="18"/>
      <c r="AG120" s="18"/>
      <c r="AH120" s="18"/>
      <c r="AI120" s="23"/>
      <c r="AJ120" s="23"/>
      <c r="AK120" s="23"/>
      <c r="AL120" s="23"/>
      <c r="AM120" s="23"/>
      <c r="AN120" s="24"/>
      <c r="AO120" s="24"/>
      <c r="AP120" s="24"/>
      <c r="AQ120" s="24"/>
      <c r="AR120" s="24"/>
      <c r="AS120" s="24"/>
      <c r="AT120" s="24"/>
      <c r="CG120" s="16"/>
      <c r="CH120" s="16"/>
      <c r="CI120" s="16"/>
      <c r="CJ120" s="16"/>
      <c r="CK120" s="16"/>
      <c r="CL120" s="16"/>
      <c r="CM120" s="16"/>
      <c r="CN120" s="16"/>
    </row>
    <row r="121" spans="1:92" ht="16.149999999999999" customHeight="1" x14ac:dyDescent="0.2">
      <c r="A121" s="3536" t="s">
        <v>148</v>
      </c>
      <c r="B121" s="3536"/>
      <c r="C121" s="310">
        <f t="shared" ref="C121:P121" si="19">SUM(C118:C120)</f>
        <v>0</v>
      </c>
      <c r="D121" s="311">
        <f t="shared" si="19"/>
        <v>0</v>
      </c>
      <c r="E121" s="312">
        <f t="shared" si="19"/>
        <v>0</v>
      </c>
      <c r="F121" s="310">
        <f t="shared" si="19"/>
        <v>0</v>
      </c>
      <c r="G121" s="312">
        <f t="shared" si="19"/>
        <v>0</v>
      </c>
      <c r="H121" s="310">
        <f t="shared" si="19"/>
        <v>0</v>
      </c>
      <c r="I121" s="312">
        <f t="shared" si="19"/>
        <v>0</v>
      </c>
      <c r="J121" s="310">
        <f t="shared" si="19"/>
        <v>0</v>
      </c>
      <c r="K121" s="312">
        <f t="shared" si="19"/>
        <v>0</v>
      </c>
      <c r="L121" s="310">
        <f t="shared" si="19"/>
        <v>0</v>
      </c>
      <c r="M121" s="313">
        <f t="shared" si="19"/>
        <v>0</v>
      </c>
      <c r="N121" s="314">
        <f t="shared" si="19"/>
        <v>0</v>
      </c>
      <c r="O121" s="311">
        <f t="shared" si="19"/>
        <v>0</v>
      </c>
      <c r="P121" s="312">
        <f t="shared" si="19"/>
        <v>0</v>
      </c>
      <c r="Q121" s="32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228"/>
      <c r="AD121" s="228"/>
      <c r="AE121" s="247"/>
      <c r="AF121" s="18"/>
      <c r="AG121" s="18"/>
      <c r="AH121" s="18"/>
      <c r="AI121" s="23"/>
      <c r="AJ121" s="23"/>
      <c r="AK121" s="23"/>
      <c r="AL121" s="23"/>
      <c r="AM121" s="23"/>
      <c r="AN121" s="24"/>
      <c r="AO121" s="24"/>
      <c r="AP121" s="24"/>
      <c r="AQ121" s="24"/>
      <c r="AR121" s="24"/>
      <c r="AS121" s="24"/>
      <c r="AT121" s="24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3537" t="s">
        <v>149</v>
      </c>
      <c r="B122" s="103" t="s">
        <v>150</v>
      </c>
      <c r="C122" s="315">
        <f>SUM(D122:E122)</f>
        <v>0</v>
      </c>
      <c r="D122" s="316">
        <f t="shared" ref="D122:E125" si="20">SUM(F122+H122+J122+L122)</f>
        <v>0</v>
      </c>
      <c r="E122" s="317">
        <f t="shared" si="20"/>
        <v>0</v>
      </c>
      <c r="F122" s="104"/>
      <c r="G122" s="107"/>
      <c r="H122" s="104"/>
      <c r="I122" s="107"/>
      <c r="J122" s="104"/>
      <c r="K122" s="107"/>
      <c r="L122" s="104"/>
      <c r="M122" s="318"/>
      <c r="N122" s="319"/>
      <c r="O122" s="105"/>
      <c r="P122" s="107"/>
      <c r="Q122" s="294"/>
      <c r="R122" s="228"/>
      <c r="S122" s="228"/>
      <c r="T122" s="228"/>
      <c r="U122" s="228"/>
      <c r="V122" s="228"/>
      <c r="W122" s="228"/>
      <c r="X122" s="228"/>
      <c r="Y122" s="254"/>
      <c r="Z122" s="228"/>
      <c r="AA122" s="228"/>
      <c r="AB122" s="228"/>
      <c r="AC122" s="228"/>
      <c r="AD122" s="228"/>
      <c r="AE122" s="228"/>
      <c r="AF122" s="24"/>
      <c r="AG122" s="24"/>
      <c r="AH122" s="24"/>
      <c r="AI122" s="24"/>
      <c r="AJ122" s="24"/>
      <c r="AK122" s="24"/>
      <c r="AL122" s="24"/>
      <c r="AM122" s="24"/>
      <c r="AN122" s="24"/>
      <c r="AO122" s="18"/>
      <c r="AP122" s="18"/>
      <c r="AQ122" s="18"/>
      <c r="AR122" s="18"/>
      <c r="AS122" s="23"/>
      <c r="AT122" s="23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38"/>
      <c r="B123" s="100" t="s">
        <v>151</v>
      </c>
      <c r="C123" s="296">
        <f>SUM(D123:E123)</f>
        <v>0</v>
      </c>
      <c r="D123" s="297">
        <f t="shared" si="20"/>
        <v>0</v>
      </c>
      <c r="E123" s="298">
        <f t="shared" si="20"/>
        <v>0</v>
      </c>
      <c r="F123" s="35"/>
      <c r="G123" s="39"/>
      <c r="H123" s="35"/>
      <c r="I123" s="39"/>
      <c r="J123" s="35"/>
      <c r="K123" s="39"/>
      <c r="L123" s="35"/>
      <c r="M123" s="299"/>
      <c r="N123" s="300"/>
      <c r="O123" s="36"/>
      <c r="P123" s="39"/>
      <c r="Q123" s="320"/>
      <c r="R123" s="17"/>
      <c r="S123" s="17"/>
      <c r="T123" s="17"/>
      <c r="U123" s="17"/>
      <c r="V123" s="17"/>
      <c r="W123" s="17"/>
      <c r="X123" s="17"/>
      <c r="Y123" s="17"/>
      <c r="Z123" s="228"/>
      <c r="AA123" s="228"/>
      <c r="AB123" s="228"/>
      <c r="AC123" s="228"/>
      <c r="AD123" s="228"/>
      <c r="AE123" s="228"/>
      <c r="AF123" s="24"/>
      <c r="AG123" s="24"/>
      <c r="AH123" s="24"/>
      <c r="AI123" s="24"/>
      <c r="AJ123" s="24"/>
      <c r="AK123" s="24"/>
      <c r="AL123" s="24"/>
      <c r="AM123" s="24"/>
      <c r="AN123" s="24"/>
      <c r="AO123" s="18"/>
      <c r="AP123" s="18"/>
      <c r="AQ123" s="18"/>
      <c r="AR123" s="18"/>
      <c r="AS123" s="23"/>
      <c r="AT123" s="23"/>
      <c r="CG123" s="16"/>
      <c r="CH123" s="16"/>
      <c r="CI123" s="16"/>
      <c r="CJ123" s="16"/>
      <c r="CK123" s="16"/>
      <c r="CL123" s="16"/>
      <c r="CM123" s="16"/>
      <c r="CN123" s="16"/>
    </row>
    <row r="124" spans="1:92" ht="16.149999999999999" customHeight="1" x14ac:dyDescent="0.2">
      <c r="A124" s="3538"/>
      <c r="B124" s="100" t="s">
        <v>152</v>
      </c>
      <c r="C124" s="296">
        <f>SUM(D124:E124)</f>
        <v>0</v>
      </c>
      <c r="D124" s="297">
        <f t="shared" si="20"/>
        <v>0</v>
      </c>
      <c r="E124" s="298">
        <f t="shared" si="20"/>
        <v>0</v>
      </c>
      <c r="F124" s="35"/>
      <c r="G124" s="39"/>
      <c r="H124" s="35"/>
      <c r="I124" s="39"/>
      <c r="J124" s="35"/>
      <c r="K124" s="39"/>
      <c r="L124" s="35"/>
      <c r="M124" s="299"/>
      <c r="N124" s="300"/>
      <c r="O124" s="36"/>
      <c r="P124" s="39"/>
      <c r="Q124" s="320"/>
      <c r="R124" s="17"/>
      <c r="S124" s="17"/>
      <c r="T124" s="17"/>
      <c r="U124" s="17"/>
      <c r="V124" s="17"/>
      <c r="W124" s="17"/>
      <c r="X124" s="17"/>
      <c r="Y124" s="17"/>
      <c r="Z124" s="228"/>
      <c r="AA124" s="228"/>
      <c r="AB124" s="228"/>
      <c r="AC124" s="228"/>
      <c r="AD124" s="228"/>
      <c r="AE124" s="228"/>
      <c r="AF124" s="24"/>
      <c r="AG124" s="24"/>
      <c r="AH124" s="24"/>
      <c r="AI124" s="24"/>
      <c r="AJ124" s="24"/>
      <c r="AK124" s="24"/>
      <c r="AL124" s="24"/>
      <c r="AM124" s="24"/>
      <c r="AN124" s="24"/>
      <c r="AO124" s="18"/>
      <c r="AP124" s="18"/>
      <c r="AQ124" s="18"/>
      <c r="AR124" s="18"/>
      <c r="AS124" s="23"/>
      <c r="AT124" s="23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3539"/>
      <c r="B125" s="109" t="s">
        <v>153</v>
      </c>
      <c r="C125" s="304">
        <f>SUM(D125:E125)</f>
        <v>0</v>
      </c>
      <c r="D125" s="305">
        <f t="shared" si="20"/>
        <v>0</v>
      </c>
      <c r="E125" s="306">
        <f t="shared" si="20"/>
        <v>0</v>
      </c>
      <c r="F125" s="50"/>
      <c r="G125" s="54"/>
      <c r="H125" s="50"/>
      <c r="I125" s="54"/>
      <c r="J125" s="50"/>
      <c r="K125" s="54"/>
      <c r="L125" s="50"/>
      <c r="M125" s="307"/>
      <c r="N125" s="308"/>
      <c r="O125" s="51"/>
      <c r="P125" s="54"/>
      <c r="Q125" s="320"/>
      <c r="R125" s="17"/>
      <c r="S125" s="17"/>
      <c r="T125" s="17"/>
      <c r="U125" s="17"/>
      <c r="V125" s="17"/>
      <c r="W125" s="17"/>
      <c r="X125" s="17"/>
      <c r="Y125" s="17"/>
      <c r="Z125" s="228"/>
      <c r="AA125" s="228"/>
      <c r="AB125" s="228"/>
      <c r="AC125" s="228"/>
      <c r="AD125" s="228"/>
      <c r="AE125" s="228"/>
      <c r="AF125" s="24"/>
      <c r="AG125" s="24"/>
      <c r="AH125" s="24"/>
      <c r="AI125" s="24"/>
      <c r="AJ125" s="24"/>
      <c r="AK125" s="24"/>
      <c r="AL125" s="24"/>
      <c r="AM125" s="24"/>
      <c r="AN125" s="24"/>
      <c r="AO125" s="18"/>
      <c r="AP125" s="18"/>
      <c r="AQ125" s="18"/>
      <c r="AR125" s="18"/>
      <c r="AS125" s="23"/>
      <c r="AT125" s="23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536" t="s">
        <v>148</v>
      </c>
      <c r="B126" s="3536"/>
      <c r="C126" s="310">
        <f t="shared" ref="C126:P126" si="21">SUM(C122:C125)</f>
        <v>0</v>
      </c>
      <c r="D126" s="311">
        <f t="shared" si="21"/>
        <v>0</v>
      </c>
      <c r="E126" s="312">
        <f t="shared" si="21"/>
        <v>0</v>
      </c>
      <c r="F126" s="310">
        <f t="shared" si="21"/>
        <v>0</v>
      </c>
      <c r="G126" s="312">
        <f t="shared" si="21"/>
        <v>0</v>
      </c>
      <c r="H126" s="310">
        <f t="shared" si="21"/>
        <v>0</v>
      </c>
      <c r="I126" s="312">
        <f t="shared" si="21"/>
        <v>0</v>
      </c>
      <c r="J126" s="310">
        <f t="shared" si="21"/>
        <v>0</v>
      </c>
      <c r="K126" s="312">
        <f t="shared" si="21"/>
        <v>0</v>
      </c>
      <c r="L126" s="310">
        <f t="shared" si="21"/>
        <v>0</v>
      </c>
      <c r="M126" s="313">
        <f t="shared" si="21"/>
        <v>0</v>
      </c>
      <c r="N126" s="314">
        <f t="shared" si="21"/>
        <v>0</v>
      </c>
      <c r="O126" s="311">
        <f t="shared" si="21"/>
        <v>0</v>
      </c>
      <c r="P126" s="312">
        <f t="shared" si="21"/>
        <v>0</v>
      </c>
      <c r="Q126" s="32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228"/>
      <c r="AD126" s="228"/>
      <c r="AE126" s="228"/>
      <c r="AF126" s="24"/>
      <c r="AG126" s="24"/>
      <c r="AH126" s="24"/>
      <c r="AI126" s="24"/>
      <c r="AJ126" s="24"/>
      <c r="AK126" s="24"/>
      <c r="AL126" s="24"/>
      <c r="AM126" s="24"/>
      <c r="AN126" s="24"/>
      <c r="AO126" s="18"/>
      <c r="AP126" s="18"/>
      <c r="AQ126" s="18"/>
      <c r="AR126" s="18"/>
      <c r="AS126" s="23"/>
      <c r="AT126" s="23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3540" t="s">
        <v>154</v>
      </c>
      <c r="B127" s="3540"/>
      <c r="C127" s="321">
        <f t="shared" ref="C127:P127" si="22">SUM(C121+C126)</f>
        <v>0</v>
      </c>
      <c r="D127" s="322">
        <f t="shared" si="22"/>
        <v>0</v>
      </c>
      <c r="E127" s="323">
        <f t="shared" si="22"/>
        <v>0</v>
      </c>
      <c r="F127" s="321">
        <f t="shared" si="22"/>
        <v>0</v>
      </c>
      <c r="G127" s="323">
        <f t="shared" si="22"/>
        <v>0</v>
      </c>
      <c r="H127" s="321">
        <f t="shared" si="22"/>
        <v>0</v>
      </c>
      <c r="I127" s="323">
        <f t="shared" si="22"/>
        <v>0</v>
      </c>
      <c r="J127" s="321">
        <f t="shared" si="22"/>
        <v>0</v>
      </c>
      <c r="K127" s="323">
        <f t="shared" si="22"/>
        <v>0</v>
      </c>
      <c r="L127" s="321">
        <f t="shared" si="22"/>
        <v>0</v>
      </c>
      <c r="M127" s="324">
        <f t="shared" si="22"/>
        <v>0</v>
      </c>
      <c r="N127" s="325">
        <f t="shared" si="22"/>
        <v>0</v>
      </c>
      <c r="O127" s="322">
        <f t="shared" si="22"/>
        <v>0</v>
      </c>
      <c r="P127" s="323">
        <f t="shared" si="22"/>
        <v>0</v>
      </c>
      <c r="Q127" s="320"/>
      <c r="R127" s="17"/>
      <c r="S127" s="17"/>
      <c r="T127" s="17"/>
      <c r="U127" s="17"/>
      <c r="V127" s="17"/>
      <c r="W127" s="17"/>
      <c r="X127" s="17"/>
      <c r="Y127" s="17"/>
      <c r="Z127" s="228"/>
      <c r="AA127" s="228"/>
      <c r="AB127" s="228"/>
      <c r="AC127" s="228"/>
      <c r="AD127" s="228"/>
      <c r="AE127" s="228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CG127" s="16"/>
      <c r="CH127" s="16"/>
      <c r="CI127" s="16"/>
      <c r="CJ127" s="16"/>
      <c r="CK127" s="16"/>
      <c r="CL127" s="16"/>
      <c r="CM127" s="16"/>
      <c r="CN127" s="16"/>
    </row>
    <row r="128" spans="1:92" ht="31.15" customHeight="1" x14ac:dyDescent="0.2">
      <c r="A128" s="124" t="s">
        <v>156</v>
      </c>
      <c r="B128" s="121"/>
      <c r="C128" s="121"/>
      <c r="D128" s="279"/>
      <c r="E128" s="121"/>
      <c r="F128" s="121"/>
      <c r="G128" s="115"/>
      <c r="H128" s="115"/>
      <c r="I128" s="222"/>
      <c r="J128" s="222"/>
      <c r="K128" s="222"/>
      <c r="L128" s="222"/>
      <c r="M128" s="222"/>
      <c r="N128" s="123"/>
      <c r="O128" s="326"/>
      <c r="P128" s="12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228"/>
      <c r="AC128" s="228"/>
      <c r="AD128" s="228"/>
      <c r="AE128" s="228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BZ128" s="2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541" t="s">
        <v>3</v>
      </c>
      <c r="B129" s="3542"/>
      <c r="C129" s="3387" t="s">
        <v>57</v>
      </c>
      <c r="D129" s="3387"/>
      <c r="E129" s="3370"/>
      <c r="F129" s="3369" t="s">
        <v>113</v>
      </c>
      <c r="G129" s="3370"/>
      <c r="H129" s="3369" t="s">
        <v>114</v>
      </c>
      <c r="I129" s="3370"/>
      <c r="J129" s="3369" t="s">
        <v>115</v>
      </c>
      <c r="K129" s="3370"/>
      <c r="L129" s="3369" t="s">
        <v>116</v>
      </c>
      <c r="M129" s="3370"/>
      <c r="N129" s="3369" t="s">
        <v>117</v>
      </c>
      <c r="O129" s="3370"/>
      <c r="P129" s="12"/>
      <c r="Q129" s="17"/>
      <c r="R129" s="17"/>
      <c r="S129" s="17"/>
      <c r="T129" s="17"/>
      <c r="U129" s="17"/>
      <c r="V129" s="17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3366"/>
      <c r="B130" s="3368"/>
      <c r="C130" s="19" t="s">
        <v>82</v>
      </c>
      <c r="D130" s="130" t="s">
        <v>83</v>
      </c>
      <c r="E130" s="133" t="s">
        <v>84</v>
      </c>
      <c r="F130" s="19" t="s">
        <v>83</v>
      </c>
      <c r="G130" s="133" t="s">
        <v>84</v>
      </c>
      <c r="H130" s="19" t="s">
        <v>83</v>
      </c>
      <c r="I130" s="133" t="s">
        <v>84</v>
      </c>
      <c r="J130" s="19" t="s">
        <v>83</v>
      </c>
      <c r="K130" s="133" t="s">
        <v>84</v>
      </c>
      <c r="L130" s="19" t="s">
        <v>83</v>
      </c>
      <c r="M130" s="133" t="s">
        <v>84</v>
      </c>
      <c r="N130" s="327" t="s">
        <v>83</v>
      </c>
      <c r="O130" s="122" t="s">
        <v>84</v>
      </c>
      <c r="P130" s="17"/>
      <c r="Q130" s="17"/>
      <c r="R130" s="17"/>
      <c r="S130" s="17"/>
      <c r="T130" s="17"/>
      <c r="U130" s="17"/>
      <c r="V130" s="17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3534" t="s">
        <v>157</v>
      </c>
      <c r="B131" s="328" t="s">
        <v>145</v>
      </c>
      <c r="C131" s="276">
        <f>SUM(D131+E131)</f>
        <v>0</v>
      </c>
      <c r="D131" s="277">
        <f>SUM(F131+H131+J131+L131+N131)</f>
        <v>0</v>
      </c>
      <c r="E131" s="278">
        <f>SUM(G131+I131+K131+M131+O131)</f>
        <v>0</v>
      </c>
      <c r="F131" s="26"/>
      <c r="G131" s="30"/>
      <c r="H131" s="26"/>
      <c r="I131" s="107"/>
      <c r="J131" s="104"/>
      <c r="K131" s="107"/>
      <c r="L131" s="104"/>
      <c r="M131" s="107"/>
      <c r="N131" s="329"/>
      <c r="O131" s="31"/>
      <c r="P131" s="17"/>
      <c r="Q131" s="17"/>
      <c r="R131" s="17"/>
      <c r="S131" s="17"/>
      <c r="T131" s="17"/>
      <c r="U131" s="17"/>
      <c r="V131" s="17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3"/>
      <c r="B132" s="330" t="s">
        <v>146</v>
      </c>
      <c r="C132" s="147">
        <f>SUM(D132+E132)</f>
        <v>0</v>
      </c>
      <c r="D132" s="148">
        <f>SUM(H132+J132+L132+N132)</f>
        <v>0</v>
      </c>
      <c r="E132" s="149">
        <f>SUM(I132+K132+M132+O132)</f>
        <v>0</v>
      </c>
      <c r="F132" s="331"/>
      <c r="G132" s="332"/>
      <c r="H132" s="104"/>
      <c r="I132" s="107"/>
      <c r="J132" s="104"/>
      <c r="K132" s="107"/>
      <c r="L132" s="104"/>
      <c r="M132" s="107"/>
      <c r="N132" s="329"/>
      <c r="O132" s="333"/>
      <c r="P132" s="17"/>
      <c r="Q132" s="17"/>
      <c r="R132" s="17"/>
      <c r="S132" s="17"/>
      <c r="T132" s="17"/>
      <c r="U132" s="17"/>
      <c r="V132" s="17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71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CG132" s="16"/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3"/>
      <c r="B133" s="334" t="s">
        <v>147</v>
      </c>
      <c r="C133" s="240">
        <f>SUM(D133+E133)</f>
        <v>0</v>
      </c>
      <c r="D133" s="241">
        <f>SUM(H133+J133+L133+N133)</f>
        <v>0</v>
      </c>
      <c r="E133" s="242">
        <f>SUM(I133+K133+M133+O133)</f>
        <v>0</v>
      </c>
      <c r="F133" s="335"/>
      <c r="G133" s="336"/>
      <c r="H133" s="93"/>
      <c r="I133" s="96"/>
      <c r="J133" s="93"/>
      <c r="K133" s="96"/>
      <c r="L133" s="93"/>
      <c r="M133" s="96"/>
      <c r="N133" s="173"/>
      <c r="O133" s="243"/>
      <c r="P133" s="17"/>
      <c r="Q133" s="17"/>
      <c r="R133" s="17"/>
      <c r="S133" s="17"/>
      <c r="T133" s="17"/>
      <c r="U133" s="17"/>
      <c r="V133" s="17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3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CG133" s="16"/>
      <c r="CH133" s="16"/>
      <c r="CI133" s="16"/>
      <c r="CJ133" s="16"/>
      <c r="CK133" s="16"/>
      <c r="CL133" s="16"/>
      <c r="CM133" s="16"/>
      <c r="CN133" s="16"/>
    </row>
    <row r="134" spans="1:104" s="347" customFormat="1" ht="16.149999999999999" customHeight="1" thickBot="1" x14ac:dyDescent="0.25">
      <c r="A134" s="3535"/>
      <c r="B134" s="337" t="s">
        <v>158</v>
      </c>
      <c r="C134" s="338">
        <f t="shared" ref="C134:O134" si="23">SUM(C131:C133)</f>
        <v>0</v>
      </c>
      <c r="D134" s="339">
        <f t="shared" si="23"/>
        <v>0</v>
      </c>
      <c r="E134" s="340">
        <f t="shared" si="23"/>
        <v>0</v>
      </c>
      <c r="F134" s="338">
        <f t="shared" si="23"/>
        <v>0</v>
      </c>
      <c r="G134" s="340">
        <f t="shared" si="23"/>
        <v>0</v>
      </c>
      <c r="H134" s="338">
        <f t="shared" si="23"/>
        <v>0</v>
      </c>
      <c r="I134" s="340">
        <f t="shared" si="23"/>
        <v>0</v>
      </c>
      <c r="J134" s="338">
        <f t="shared" si="23"/>
        <v>0</v>
      </c>
      <c r="K134" s="340">
        <f t="shared" si="23"/>
        <v>0</v>
      </c>
      <c r="L134" s="338">
        <f t="shared" si="23"/>
        <v>0</v>
      </c>
      <c r="M134" s="340">
        <f t="shared" si="23"/>
        <v>0</v>
      </c>
      <c r="N134" s="341">
        <f t="shared" si="23"/>
        <v>0</v>
      </c>
      <c r="O134" s="342">
        <f t="shared" si="23"/>
        <v>0</v>
      </c>
      <c r="P134" s="254"/>
      <c r="Q134" s="228"/>
      <c r="R134" s="228"/>
      <c r="S134" s="228"/>
      <c r="T134" s="228"/>
      <c r="U134" s="228"/>
      <c r="V134" s="228"/>
      <c r="W134" s="228"/>
      <c r="X134" s="228"/>
      <c r="Y134" s="228"/>
      <c r="Z134" s="228"/>
      <c r="AA134" s="228"/>
      <c r="AB134" s="228"/>
      <c r="AC134" s="228"/>
      <c r="AD134" s="24"/>
      <c r="AE134" s="24"/>
      <c r="AF134" s="24"/>
      <c r="AG134" s="24"/>
      <c r="AH134" s="24"/>
      <c r="AI134" s="274"/>
      <c r="AJ134" s="343"/>
      <c r="AK134" s="343"/>
      <c r="AL134" s="343"/>
      <c r="AM134" s="343"/>
      <c r="AN134" s="343"/>
      <c r="AO134" s="343"/>
      <c r="AP134" s="343"/>
      <c r="AQ134" s="343"/>
      <c r="AR134" s="343"/>
      <c r="AS134" s="343"/>
      <c r="AT134" s="343"/>
      <c r="AU134" s="343"/>
      <c r="AV134" s="343"/>
      <c r="AW134" s="343"/>
      <c r="AX134" s="343"/>
      <c r="AY134" s="343"/>
      <c r="AZ134" s="343"/>
      <c r="BA134" s="343"/>
      <c r="BB134" s="343"/>
      <c r="BC134" s="343"/>
      <c r="BD134" s="343"/>
      <c r="BE134" s="343"/>
      <c r="BF134" s="343"/>
      <c r="BG134" s="343"/>
      <c r="BH134" s="343"/>
      <c r="BI134" s="343"/>
      <c r="BJ134" s="343"/>
      <c r="BK134" s="343"/>
      <c r="BL134" s="343"/>
      <c r="BM134" s="343"/>
      <c r="BN134" s="343"/>
      <c r="BO134" s="343"/>
      <c r="BP134" s="343"/>
      <c r="BQ134" s="343"/>
      <c r="BR134" s="343"/>
      <c r="BS134" s="343"/>
      <c r="BT134" s="343"/>
      <c r="BU134" s="343"/>
      <c r="BV134" s="343"/>
      <c r="BW134" s="343"/>
      <c r="BX134" s="343"/>
      <c r="BY134" s="343"/>
      <c r="BZ134" s="344"/>
      <c r="CA134" s="345"/>
      <c r="CB134" s="345"/>
      <c r="CC134" s="345"/>
      <c r="CD134" s="345"/>
      <c r="CE134" s="345"/>
      <c r="CF134" s="345"/>
      <c r="CG134" s="346"/>
      <c r="CH134" s="346"/>
      <c r="CI134" s="346"/>
      <c r="CJ134" s="346"/>
      <c r="CK134" s="346"/>
      <c r="CL134" s="346"/>
      <c r="CM134" s="346"/>
      <c r="CN134" s="346"/>
      <c r="CO134" s="345"/>
      <c r="CP134" s="345"/>
      <c r="CQ134" s="345"/>
      <c r="CR134" s="345"/>
      <c r="CS134" s="345"/>
      <c r="CT134" s="345"/>
      <c r="CU134" s="345"/>
      <c r="CV134" s="345"/>
      <c r="CW134" s="345"/>
      <c r="CX134" s="345"/>
      <c r="CY134" s="345"/>
      <c r="CZ134" s="345"/>
    </row>
    <row r="135" spans="1:104" s="347" customFormat="1" ht="16.149999999999999" customHeight="1" thickTop="1" x14ac:dyDescent="0.2">
      <c r="A135" s="3532" t="s">
        <v>159</v>
      </c>
      <c r="B135" s="330" t="s">
        <v>160</v>
      </c>
      <c r="C135" s="348">
        <f>SUM(D135+E135)</f>
        <v>0</v>
      </c>
      <c r="D135" s="349">
        <f t="shared" ref="D135:E138" si="24">SUM(F135+H135+J135+L135+N135)</f>
        <v>0</v>
      </c>
      <c r="E135" s="350">
        <f t="shared" si="24"/>
        <v>0</v>
      </c>
      <c r="F135" s="351"/>
      <c r="G135" s="352"/>
      <c r="H135" s="353"/>
      <c r="I135" s="352"/>
      <c r="J135" s="354"/>
      <c r="K135" s="107"/>
      <c r="L135" s="354"/>
      <c r="M135" s="107"/>
      <c r="N135" s="353"/>
      <c r="O135" s="352"/>
      <c r="P135" s="17"/>
      <c r="Q135" s="228"/>
      <c r="R135" s="228"/>
      <c r="S135" s="228"/>
      <c r="T135" s="228"/>
      <c r="U135" s="228"/>
      <c r="V135" s="228"/>
      <c r="W135" s="228"/>
      <c r="X135" s="228"/>
      <c r="Y135" s="228"/>
      <c r="Z135" s="228"/>
      <c r="AA135" s="228"/>
      <c r="AB135" s="228"/>
      <c r="AC135" s="228"/>
      <c r="AD135" s="24"/>
      <c r="AE135" s="24"/>
      <c r="AF135" s="24"/>
      <c r="AG135" s="24"/>
      <c r="AH135" s="24"/>
      <c r="AI135" s="274"/>
      <c r="AJ135" s="343"/>
      <c r="AK135" s="343"/>
      <c r="AL135" s="343"/>
      <c r="AM135" s="343"/>
      <c r="AN135" s="343"/>
      <c r="AO135" s="343"/>
      <c r="AP135" s="343"/>
      <c r="AQ135" s="343"/>
      <c r="AR135" s="343"/>
      <c r="AS135" s="343"/>
      <c r="AT135" s="343"/>
      <c r="AU135" s="343"/>
      <c r="AV135" s="343"/>
      <c r="AW135" s="343"/>
      <c r="AX135" s="343"/>
      <c r="AY135" s="343"/>
      <c r="AZ135" s="343"/>
      <c r="BA135" s="343"/>
      <c r="BB135" s="343"/>
      <c r="BC135" s="343"/>
      <c r="BD135" s="343"/>
      <c r="BE135" s="343"/>
      <c r="BF135" s="343"/>
      <c r="BG135" s="343"/>
      <c r="BH135" s="343"/>
      <c r="BI135" s="343"/>
      <c r="BJ135" s="343"/>
      <c r="BK135" s="343"/>
      <c r="BL135" s="343"/>
      <c r="BM135" s="343"/>
      <c r="BN135" s="343"/>
      <c r="BO135" s="343"/>
      <c r="BP135" s="343"/>
      <c r="BQ135" s="343"/>
      <c r="BR135" s="343"/>
      <c r="BS135" s="343"/>
      <c r="BT135" s="343"/>
      <c r="BU135" s="343"/>
      <c r="BV135" s="343"/>
      <c r="BW135" s="343"/>
      <c r="BX135" s="343"/>
      <c r="BY135" s="343"/>
      <c r="BZ135" s="344"/>
      <c r="CA135" s="345"/>
      <c r="CB135" s="345"/>
      <c r="CC135" s="345"/>
      <c r="CD135" s="345"/>
      <c r="CE135" s="345"/>
      <c r="CF135" s="345"/>
      <c r="CG135" s="346"/>
      <c r="CH135" s="346"/>
      <c r="CI135" s="346"/>
      <c r="CJ135" s="346"/>
      <c r="CK135" s="346"/>
      <c r="CL135" s="346"/>
      <c r="CM135" s="346"/>
      <c r="CN135" s="346"/>
      <c r="CO135" s="345"/>
      <c r="CP135" s="345"/>
      <c r="CQ135" s="345"/>
      <c r="CR135" s="345"/>
      <c r="CS135" s="345"/>
      <c r="CT135" s="345"/>
      <c r="CU135" s="345"/>
      <c r="CV135" s="345"/>
      <c r="CW135" s="345"/>
      <c r="CX135" s="345"/>
      <c r="CY135" s="345"/>
      <c r="CZ135" s="345"/>
    </row>
    <row r="136" spans="1:104" ht="16.149999999999999" customHeight="1" x14ac:dyDescent="0.2">
      <c r="A136" s="3533"/>
      <c r="B136" s="103" t="s">
        <v>161</v>
      </c>
      <c r="C136" s="355">
        <f>SUM(D136+E136)</f>
        <v>0</v>
      </c>
      <c r="D136" s="316">
        <f t="shared" si="24"/>
        <v>0</v>
      </c>
      <c r="E136" s="317">
        <f t="shared" si="24"/>
        <v>0</v>
      </c>
      <c r="F136" s="104"/>
      <c r="G136" s="107"/>
      <c r="H136" s="35"/>
      <c r="I136" s="107"/>
      <c r="J136" s="35"/>
      <c r="K136" s="107"/>
      <c r="L136" s="104"/>
      <c r="M136" s="107"/>
      <c r="N136" s="35"/>
      <c r="O136" s="333"/>
      <c r="P136" s="17"/>
      <c r="Q136" s="228"/>
      <c r="R136" s="228"/>
      <c r="S136" s="228"/>
      <c r="T136" s="228"/>
      <c r="U136" s="228"/>
      <c r="V136" s="228"/>
      <c r="W136" s="228"/>
      <c r="X136" s="228"/>
      <c r="Y136" s="228"/>
      <c r="Z136" s="228"/>
      <c r="AA136" s="228"/>
      <c r="AB136" s="228"/>
      <c r="AC136" s="228"/>
      <c r="AD136" s="24"/>
      <c r="AE136" s="24"/>
      <c r="AF136" s="24"/>
      <c r="AG136" s="24"/>
      <c r="AH136" s="24"/>
      <c r="AI136" s="274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CG136" s="16"/>
      <c r="CH136" s="16"/>
      <c r="CI136" s="16"/>
      <c r="CJ136" s="16"/>
      <c r="CK136" s="16"/>
      <c r="CL136" s="16"/>
      <c r="CM136" s="16"/>
      <c r="CN136" s="16"/>
    </row>
    <row r="137" spans="1:104" ht="16.149999999999999" customHeight="1" x14ac:dyDescent="0.2">
      <c r="A137" s="3533"/>
      <c r="B137" s="100" t="s">
        <v>162</v>
      </c>
      <c r="C137" s="296">
        <f>SUM(D137+E137)</f>
        <v>0</v>
      </c>
      <c r="D137" s="297">
        <f t="shared" si="24"/>
        <v>0</v>
      </c>
      <c r="E137" s="298">
        <f t="shared" si="24"/>
        <v>0</v>
      </c>
      <c r="F137" s="35"/>
      <c r="G137" s="39"/>
      <c r="H137" s="35"/>
      <c r="I137" s="39"/>
      <c r="J137" s="35"/>
      <c r="K137" s="39"/>
      <c r="L137" s="35"/>
      <c r="M137" s="39"/>
      <c r="N137" s="153"/>
      <c r="O137" s="40"/>
      <c r="P137" s="17"/>
      <c r="Q137" s="17"/>
      <c r="R137" s="17"/>
      <c r="S137" s="17"/>
      <c r="T137" s="17"/>
      <c r="U137" s="17"/>
      <c r="V137" s="17"/>
      <c r="W137" s="17"/>
      <c r="X137" s="17"/>
      <c r="Y137" s="228"/>
      <c r="Z137" s="228"/>
      <c r="AA137" s="228"/>
      <c r="AB137" s="228"/>
      <c r="AC137" s="228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71"/>
      <c r="AP137" s="24"/>
      <c r="AQ137" s="24"/>
      <c r="AR137" s="69"/>
      <c r="AS137" s="5"/>
      <c r="AT137" s="253"/>
      <c r="AU137" s="253"/>
      <c r="AV137" s="253"/>
      <c r="AW137" s="253"/>
      <c r="AX137" s="253"/>
      <c r="AY137" s="253"/>
      <c r="AZ137" s="253"/>
      <c r="BA137" s="253"/>
      <c r="BB137" s="253"/>
      <c r="BC137" s="253"/>
      <c r="BD137" s="230"/>
      <c r="BE137" s="230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3413"/>
      <c r="B138" s="92" t="s">
        <v>163</v>
      </c>
      <c r="C138" s="356">
        <f>SUM(D138+E138)</f>
        <v>0</v>
      </c>
      <c r="D138" s="357">
        <f t="shared" si="24"/>
        <v>0</v>
      </c>
      <c r="E138" s="358">
        <f t="shared" si="24"/>
        <v>0</v>
      </c>
      <c r="F138" s="93"/>
      <c r="G138" s="96"/>
      <c r="H138" s="93"/>
      <c r="I138" s="96"/>
      <c r="J138" s="93"/>
      <c r="K138" s="96"/>
      <c r="L138" s="93"/>
      <c r="M138" s="96"/>
      <c r="N138" s="173"/>
      <c r="O138" s="243"/>
      <c r="P138" s="17"/>
      <c r="Q138" s="17"/>
      <c r="R138" s="17"/>
      <c r="S138" s="17"/>
      <c r="T138" s="17"/>
      <c r="U138" s="17"/>
      <c r="V138" s="17"/>
      <c r="W138" s="17"/>
      <c r="X138" s="17"/>
      <c r="Y138" s="244"/>
      <c r="Z138" s="233"/>
      <c r="AA138" s="17"/>
      <c r="AB138" s="359"/>
      <c r="AC138" s="233"/>
      <c r="AD138" s="123"/>
      <c r="AE138" s="360"/>
      <c r="AF138" s="360"/>
      <c r="AG138" s="360"/>
      <c r="AH138" s="24"/>
      <c r="AI138" s="123"/>
      <c r="AJ138" s="271"/>
      <c r="AK138" s="271"/>
      <c r="AL138" s="271"/>
      <c r="AM138" s="24"/>
      <c r="AN138" s="123"/>
      <c r="AO138" s="271"/>
      <c r="AP138" s="24"/>
      <c r="AQ138" s="24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CG138" s="16"/>
      <c r="CH138" s="16"/>
      <c r="CI138" s="16"/>
      <c r="CJ138" s="16"/>
      <c r="CK138" s="16"/>
      <c r="CL138" s="16"/>
      <c r="CM138" s="16"/>
      <c r="CN138" s="16"/>
    </row>
    <row r="139" spans="1:104" x14ac:dyDescent="0.2">
      <c r="A139" s="361" t="s">
        <v>164</v>
      </c>
      <c r="B139" s="12"/>
      <c r="C139" s="12"/>
      <c r="D139" s="12"/>
      <c r="E139" s="12"/>
      <c r="F139" s="12"/>
      <c r="G139" s="12"/>
      <c r="H139" s="12"/>
      <c r="I139" s="12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CG139" s="16"/>
      <c r="CH139" s="16"/>
      <c r="CI139" s="16"/>
      <c r="CJ139" s="16"/>
      <c r="CK139" s="16"/>
      <c r="CL139" s="16"/>
      <c r="CM139" s="16"/>
      <c r="CN139" s="16"/>
    </row>
    <row r="140" spans="1:104" x14ac:dyDescent="0.2">
      <c r="A140" s="12" t="s">
        <v>165</v>
      </c>
      <c r="B140" s="12"/>
      <c r="C140" s="12"/>
      <c r="D140" s="12"/>
      <c r="E140" s="12"/>
      <c r="F140" s="12"/>
      <c r="G140" s="12"/>
      <c r="H140" s="12"/>
      <c r="I140" s="12"/>
      <c r="AT140" s="230"/>
      <c r="AU140" s="230"/>
      <c r="AV140" s="230"/>
      <c r="AW140" s="230"/>
      <c r="AX140" s="230"/>
      <c r="AY140" s="230"/>
      <c r="AZ140" s="230"/>
      <c r="BA140" s="230"/>
      <c r="BB140" s="230"/>
      <c r="BC140" s="230"/>
      <c r="BD140" s="230"/>
      <c r="BE140" s="230"/>
      <c r="BF140" s="230"/>
      <c r="BG140" s="230"/>
      <c r="CG140" s="16"/>
      <c r="CH140" s="16"/>
      <c r="CI140" s="16"/>
      <c r="CJ140" s="16"/>
      <c r="CK140" s="16"/>
      <c r="CL140" s="16"/>
      <c r="CM140" s="16"/>
      <c r="CN140" s="16"/>
    </row>
    <row r="141" spans="1:104" ht="31.15" customHeight="1" x14ac:dyDescent="0.2">
      <c r="A141" s="124" t="s">
        <v>166</v>
      </c>
      <c r="B141" s="121"/>
      <c r="C141" s="121"/>
      <c r="D141" s="121"/>
      <c r="E141" s="121"/>
      <c r="F141" s="115"/>
      <c r="G141" s="115"/>
      <c r="H141" s="362"/>
      <c r="I141" s="12"/>
      <c r="J141" s="12"/>
      <c r="K141" s="8"/>
      <c r="L141" s="13"/>
      <c r="M141" s="8"/>
      <c r="N141" s="8"/>
      <c r="O141" s="8"/>
      <c r="P141" s="8"/>
      <c r="Q141" s="12"/>
      <c r="R141" s="12"/>
      <c r="S141" s="12"/>
      <c r="T141" s="12"/>
      <c r="U141" s="12"/>
      <c r="V141" s="363"/>
      <c r="W141" s="12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364"/>
      <c r="AM141" s="365"/>
      <c r="AN141" s="365"/>
      <c r="AO141" s="366"/>
      <c r="AP141" s="365"/>
      <c r="AQ141" s="366"/>
      <c r="AR141" s="366"/>
      <c r="AS141" s="367"/>
      <c r="AT141" s="247"/>
      <c r="AU141" s="228"/>
      <c r="AV141" s="230"/>
      <c r="AW141" s="230"/>
      <c r="AX141" s="230"/>
      <c r="AY141" s="230"/>
      <c r="AZ141" s="230"/>
      <c r="BA141" s="230"/>
      <c r="BB141" s="230"/>
      <c r="BC141" s="230"/>
      <c r="BD141" s="230"/>
      <c r="BE141" s="230"/>
      <c r="BF141" s="230"/>
      <c r="BG141" s="230"/>
      <c r="BZ141" s="2"/>
      <c r="CG141" s="16"/>
      <c r="CH141" s="16"/>
      <c r="CI141" s="16"/>
      <c r="CJ141" s="16"/>
      <c r="CK141" s="16"/>
      <c r="CL141" s="16"/>
      <c r="CM141" s="16"/>
      <c r="CN141" s="16"/>
    </row>
    <row r="142" spans="1:104" ht="31.15" customHeight="1" x14ac:dyDescent="0.2">
      <c r="A142" s="3376" t="s">
        <v>167</v>
      </c>
      <c r="B142" s="3376"/>
      <c r="C142" s="3376"/>
      <c r="D142" s="3376" t="s">
        <v>57</v>
      </c>
      <c r="E142" s="3376"/>
      <c r="F142" s="3376"/>
      <c r="G142" s="3376" t="s">
        <v>168</v>
      </c>
      <c r="H142" s="3376"/>
      <c r="I142" s="3376" t="s">
        <v>169</v>
      </c>
      <c r="J142" s="3376"/>
      <c r="K142" s="3376" t="s">
        <v>170</v>
      </c>
      <c r="L142" s="3376"/>
      <c r="M142" s="3376" t="s">
        <v>104</v>
      </c>
      <c r="N142" s="3376"/>
      <c r="O142" s="3377" t="s">
        <v>11</v>
      </c>
      <c r="P142" s="3414"/>
      <c r="Q142" s="3443" t="s">
        <v>106</v>
      </c>
      <c r="R142" s="3443"/>
      <c r="S142" s="3443" t="s">
        <v>107</v>
      </c>
      <c r="T142" s="3443"/>
      <c r="U142" s="3443" t="s">
        <v>108</v>
      </c>
      <c r="V142" s="3443"/>
      <c r="W142" s="3443" t="s">
        <v>109</v>
      </c>
      <c r="X142" s="3443"/>
      <c r="Y142" s="3443" t="s">
        <v>110</v>
      </c>
      <c r="Z142" s="3443"/>
      <c r="AA142" s="3443" t="s">
        <v>111</v>
      </c>
      <c r="AB142" s="3443"/>
      <c r="AC142" s="3443" t="s">
        <v>112</v>
      </c>
      <c r="AD142" s="3443"/>
      <c r="AE142" s="3443" t="s">
        <v>113</v>
      </c>
      <c r="AF142" s="3443"/>
      <c r="AG142" s="3443" t="s">
        <v>114</v>
      </c>
      <c r="AH142" s="3443"/>
      <c r="AI142" s="3443" t="s">
        <v>115</v>
      </c>
      <c r="AJ142" s="3443"/>
      <c r="AK142" s="3443" t="s">
        <v>116</v>
      </c>
      <c r="AL142" s="3443"/>
      <c r="AM142" s="3443" t="s">
        <v>117</v>
      </c>
      <c r="AN142" s="3369"/>
      <c r="AO142" s="3530" t="s">
        <v>171</v>
      </c>
      <c r="AP142" s="3461" t="s">
        <v>172</v>
      </c>
      <c r="AQ142" s="3369" t="s">
        <v>173</v>
      </c>
      <c r="AR142" s="3370"/>
      <c r="AS142" s="3456" t="s">
        <v>174</v>
      </c>
      <c r="AT142" s="3456" t="s">
        <v>175</v>
      </c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0"/>
      <c r="BE142" s="230"/>
      <c r="BF142" s="230"/>
      <c r="BG142" s="230"/>
      <c r="CG142" s="16"/>
      <c r="CH142" s="16"/>
      <c r="CI142" s="16"/>
      <c r="CJ142" s="16"/>
      <c r="CK142" s="16"/>
      <c r="CL142" s="16"/>
      <c r="CM142" s="16"/>
      <c r="CN142" s="16"/>
    </row>
    <row r="143" spans="1:104" ht="31.15" customHeight="1" x14ac:dyDescent="0.2">
      <c r="A143" s="3376"/>
      <c r="B143" s="3376"/>
      <c r="C143" s="3376"/>
      <c r="D143" s="368" t="s">
        <v>82</v>
      </c>
      <c r="E143" s="20" t="s">
        <v>83</v>
      </c>
      <c r="F143" s="369" t="s">
        <v>84</v>
      </c>
      <c r="G143" s="368" t="s">
        <v>83</v>
      </c>
      <c r="H143" s="370" t="s">
        <v>84</v>
      </c>
      <c r="I143" s="368" t="s">
        <v>83</v>
      </c>
      <c r="J143" s="370" t="s">
        <v>84</v>
      </c>
      <c r="K143" s="368" t="s">
        <v>83</v>
      </c>
      <c r="L143" s="370" t="s">
        <v>84</v>
      </c>
      <c r="M143" s="368" t="s">
        <v>83</v>
      </c>
      <c r="N143" s="370" t="s">
        <v>84</v>
      </c>
      <c r="O143" s="368" t="s">
        <v>83</v>
      </c>
      <c r="P143" s="370" t="s">
        <v>84</v>
      </c>
      <c r="Q143" s="368" t="s">
        <v>83</v>
      </c>
      <c r="R143" s="370" t="s">
        <v>84</v>
      </c>
      <c r="S143" s="368" t="s">
        <v>83</v>
      </c>
      <c r="T143" s="370" t="s">
        <v>84</v>
      </c>
      <c r="U143" s="368" t="s">
        <v>83</v>
      </c>
      <c r="V143" s="370" t="s">
        <v>84</v>
      </c>
      <c r="W143" s="368" t="s">
        <v>83</v>
      </c>
      <c r="X143" s="370" t="s">
        <v>84</v>
      </c>
      <c r="Y143" s="368" t="s">
        <v>83</v>
      </c>
      <c r="Z143" s="370" t="s">
        <v>84</v>
      </c>
      <c r="AA143" s="368" t="s">
        <v>83</v>
      </c>
      <c r="AB143" s="370" t="s">
        <v>84</v>
      </c>
      <c r="AC143" s="368" t="s">
        <v>83</v>
      </c>
      <c r="AD143" s="370" t="s">
        <v>84</v>
      </c>
      <c r="AE143" s="368" t="s">
        <v>83</v>
      </c>
      <c r="AF143" s="370" t="s">
        <v>84</v>
      </c>
      <c r="AG143" s="368" t="s">
        <v>83</v>
      </c>
      <c r="AH143" s="370" t="s">
        <v>84</v>
      </c>
      <c r="AI143" s="368" t="s">
        <v>83</v>
      </c>
      <c r="AJ143" s="370" t="s">
        <v>84</v>
      </c>
      <c r="AK143" s="368" t="s">
        <v>83</v>
      </c>
      <c r="AL143" s="370" t="s">
        <v>84</v>
      </c>
      <c r="AM143" s="368" t="s">
        <v>83</v>
      </c>
      <c r="AN143" s="371" t="s">
        <v>84</v>
      </c>
      <c r="AO143" s="3531"/>
      <c r="AP143" s="3463"/>
      <c r="AQ143" s="368" t="s">
        <v>83</v>
      </c>
      <c r="AR143" s="370" t="s">
        <v>84</v>
      </c>
      <c r="AS143" s="3458"/>
      <c r="AT143" s="3458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x14ac:dyDescent="0.2">
      <c r="A144" s="372" t="s">
        <v>176</v>
      </c>
      <c r="B144" s="373"/>
      <c r="C144" s="374"/>
      <c r="D144" s="375">
        <f>SUM(E144+F144)</f>
        <v>44</v>
      </c>
      <c r="E144" s="376">
        <f>SUM(G144+I144+K144+M144+O144+Q144+S144+U144+W144+Y144+AA144+AC144+AE144+AG144+AI144+AK144+AM144)</f>
        <v>16</v>
      </c>
      <c r="F144" s="377">
        <f>SUM(H144+J144+L144+N144+P144+R144+T144+V144+X144+Z144+AB144+AD144+AF144+AH144+AJ144+AL144+AN144)</f>
        <v>28</v>
      </c>
      <c r="G144" s="607">
        <f>SUM(ENERO:DICIEMBRE!G144)</f>
        <v>2</v>
      </c>
      <c r="H144" s="607">
        <f>SUM(ENERO:DICIEMBRE!H144)</f>
        <v>2</v>
      </c>
      <c r="I144" s="607">
        <f>SUM(ENERO:DICIEMBRE!I144)</f>
        <v>2</v>
      </c>
      <c r="J144" s="607">
        <f>SUM(ENERO:DICIEMBRE!J144)</f>
        <v>2</v>
      </c>
      <c r="K144" s="607">
        <f>SUM(ENERO:DICIEMBRE!K144)</f>
        <v>5</v>
      </c>
      <c r="L144" s="607">
        <f>SUM(ENERO:DICIEMBRE!L144)</f>
        <v>0</v>
      </c>
      <c r="M144" s="607">
        <f>SUM(ENERO:DICIEMBRE!M144)</f>
        <v>1</v>
      </c>
      <c r="N144" s="607">
        <f>SUM(ENERO:DICIEMBRE!N144)</f>
        <v>5</v>
      </c>
      <c r="O144" s="607">
        <f>SUM(ENERO:DICIEMBRE!O144)</f>
        <v>1</v>
      </c>
      <c r="P144" s="607">
        <f>SUM(ENERO:DICIEMBRE!P144)</f>
        <v>0</v>
      </c>
      <c r="Q144" s="607">
        <f>SUM(ENERO:DICIEMBRE!Q144)</f>
        <v>0</v>
      </c>
      <c r="R144" s="607">
        <f>SUM(ENERO:DICIEMBRE!R144)</f>
        <v>4</v>
      </c>
      <c r="S144" s="607">
        <f>SUM(ENERO:DICIEMBRE!S144)</f>
        <v>1</v>
      </c>
      <c r="T144" s="607">
        <f>SUM(ENERO:DICIEMBRE!T144)</f>
        <v>1</v>
      </c>
      <c r="U144" s="607">
        <f>SUM(ENERO:DICIEMBRE!U144)</f>
        <v>1</v>
      </c>
      <c r="V144" s="607">
        <f>SUM(ENERO:DICIEMBRE!V144)</f>
        <v>1</v>
      </c>
      <c r="W144" s="607">
        <f>SUM(ENERO:DICIEMBRE!W144)</f>
        <v>1</v>
      </c>
      <c r="X144" s="607">
        <f>SUM(ENERO:DICIEMBRE!X144)</f>
        <v>3</v>
      </c>
      <c r="Y144" s="607">
        <f>SUM(ENERO:DICIEMBRE!Y144)</f>
        <v>1</v>
      </c>
      <c r="Z144" s="607">
        <f>SUM(ENERO:DICIEMBRE!Z144)</f>
        <v>1</v>
      </c>
      <c r="AA144" s="607">
        <f>SUM(ENERO:DICIEMBRE!AA144)</f>
        <v>0</v>
      </c>
      <c r="AB144" s="607">
        <f>SUM(ENERO:DICIEMBRE!AB144)</f>
        <v>3</v>
      </c>
      <c r="AC144" s="607">
        <f>SUM(ENERO:DICIEMBRE!AC144)</f>
        <v>1</v>
      </c>
      <c r="AD144" s="607">
        <f>SUM(ENERO:DICIEMBRE!AD144)</f>
        <v>4</v>
      </c>
      <c r="AE144" s="607">
        <f>SUM(ENERO:DICIEMBRE!AE144)</f>
        <v>0</v>
      </c>
      <c r="AF144" s="607">
        <f>SUM(ENERO:DICIEMBRE!AF144)</f>
        <v>1</v>
      </c>
      <c r="AG144" s="607">
        <f>SUM(ENERO:DICIEMBRE!AG144)</f>
        <v>0</v>
      </c>
      <c r="AH144" s="607">
        <f>SUM(ENERO:DICIEMBRE!AH144)</f>
        <v>1</v>
      </c>
      <c r="AI144" s="607">
        <f>SUM(ENERO:DICIEMBRE!AI144)</f>
        <v>0</v>
      </c>
      <c r="AJ144" s="607">
        <f>SUM(ENERO:DICIEMBRE!AJ144)</f>
        <v>0</v>
      </c>
      <c r="AK144" s="607">
        <f>SUM(ENERO:DICIEMBRE!AK144)</f>
        <v>0</v>
      </c>
      <c r="AL144" s="607">
        <f>SUM(ENERO:DICIEMBRE!AL144)</f>
        <v>0</v>
      </c>
      <c r="AM144" s="607">
        <f>SUM(ENERO:DICIEMBRE!AM144)</f>
        <v>0</v>
      </c>
      <c r="AN144" s="607">
        <f>SUM(ENERO:DICIEMBRE!AN144)</f>
        <v>0</v>
      </c>
      <c r="AO144" s="607">
        <f>SUM(ENERO:DICIEMBRE!AO144)</f>
        <v>0</v>
      </c>
      <c r="AP144" s="607">
        <f>SUM(ENERO:DICIEMBRE!AP144)</f>
        <v>0</v>
      </c>
      <c r="AQ144" s="607">
        <f>SUM(ENERO:DICIEMBRE!AQ144)</f>
        <v>0</v>
      </c>
      <c r="AR144" s="607">
        <f>SUM(ENERO:DICIEMBRE!AR144)</f>
        <v>0</v>
      </c>
      <c r="AS144" s="607">
        <f>SUM(ENERO:DICIEMBRE!AS144)</f>
        <v>0</v>
      </c>
      <c r="AT144" s="607">
        <f>SUM(ENERO:DICIEMBRE!AT144)</f>
        <v>0</v>
      </c>
      <c r="AU144" s="380" t="str">
        <f>CA144&amp;CB144&amp;CC144&amp;CD144&amp;CE144&amp;CF144&amp;CO144</f>
        <v/>
      </c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230"/>
      <c r="BG144" s="230"/>
      <c r="CA144" s="4" t="str">
        <f>IF(CG144=0,"","* Las gestantes ingresadas al Programa NO debe ser mayor al Total de Mujeres ingresadas. ")</f>
        <v/>
      </c>
      <c r="CB144" s="4" t="str">
        <f>IF(CH144=0,"","* Las madres de hijos menor de 5 años NO DEBE ser mayor al Total de Mujeres ingresadas al Programa. ")</f>
        <v/>
      </c>
      <c r="CC144" s="4" t="str">
        <f>IF(CI144=0,"","* Los ingresos de Pueblos Originarios NO DEBE ser mayor al Total de ingresos del Programa.")</f>
        <v/>
      </c>
      <c r="CD144" s="4" t="str">
        <f>IF(CJ144=0,"","* Los Niños, Niñas, Adolescentes y Jóvenes de Programas SENAME NO DEBE ser mayor al Total de ingresos del Programa. ")</f>
        <v/>
      </c>
      <c r="CE144" s="4" t="str">
        <f>IF(CK144=0,"","* Los Migrantes NO DEBEN ser mayor al Total de ingresos del Programa. ")</f>
        <v/>
      </c>
      <c r="CF144" s="4" t="str">
        <f>IF(CL144=0,"","* No olvide escribir los campos Gestante y/o Madre de Hijo menor de 5 años y/o Pueblos Originarios y/o Niños, Niñas, Adolescentes y Jóvenes de Programas SENAME y/o Migrante (Digite CERO si no tiene). ")</f>
        <v/>
      </c>
      <c r="CG144" s="16">
        <f>IF(F144&lt;AO144,1,0)</f>
        <v>0</v>
      </c>
      <c r="CH144" s="16">
        <f>IF(D144&lt;AP144,1,0)</f>
        <v>0</v>
      </c>
      <c r="CI144" s="16">
        <f>IF(D144&lt;SUM(AQ144,AR144),1,0)</f>
        <v>0</v>
      </c>
      <c r="CJ144" s="16">
        <f>IF(D144&lt;AS144,1,0)</f>
        <v>0</v>
      </c>
      <c r="CK144" s="16">
        <f>IF(D144&lt;AT144,1,0)</f>
        <v>0</v>
      </c>
      <c r="CL144" s="16">
        <f>IF(AND(D144&lt;&gt;0,OR(AO144="",AP144="",AQ144="",AR144="",AS144="",AT144="")),1,0)</f>
        <v>0</v>
      </c>
      <c r="CM144" s="16">
        <f>IF(AND(D144=0,OR(D146&gt;0,D147&gt;0,D148&gt;0,D149&gt;0,D150&gt;0)),1,0)</f>
        <v>0</v>
      </c>
      <c r="CN144" s="16"/>
      <c r="CO144" s="4" t="str">
        <f>IF(AND(D144=0,OR(D146&gt;0,D147&gt;0,D148&gt;0,D149&gt;0,D150&gt;0)),"* No olvide registrar al menos un ingreso y una persona con diagnóstico. ","")</f>
        <v/>
      </c>
    </row>
    <row r="145" spans="1:92" ht="16.149999999999999" customHeight="1" x14ac:dyDescent="0.2">
      <c r="A145" s="3522" t="s">
        <v>177</v>
      </c>
      <c r="B145" s="3523"/>
      <c r="C145" s="3524"/>
      <c r="D145" s="3525"/>
      <c r="E145" s="3526"/>
      <c r="F145" s="3526"/>
      <c r="G145" s="3526"/>
      <c r="H145" s="3526"/>
      <c r="I145" s="3526"/>
      <c r="J145" s="3526"/>
      <c r="K145" s="3526"/>
      <c r="L145" s="3526"/>
      <c r="M145" s="3526"/>
      <c r="N145" s="3526"/>
      <c r="O145" s="3526"/>
      <c r="P145" s="3526"/>
      <c r="Q145" s="3526"/>
      <c r="R145" s="3526"/>
      <c r="S145" s="3526"/>
      <c r="T145" s="3526"/>
      <c r="U145" s="3526"/>
      <c r="V145" s="3526"/>
      <c r="W145" s="3526"/>
      <c r="X145" s="3526"/>
      <c r="Y145" s="3526"/>
      <c r="Z145" s="3526"/>
      <c r="AA145" s="3526"/>
      <c r="AB145" s="3526"/>
      <c r="AC145" s="3526"/>
      <c r="AD145" s="3526"/>
      <c r="AE145" s="3526"/>
      <c r="AF145" s="3526"/>
      <c r="AG145" s="3526"/>
      <c r="AH145" s="3526"/>
      <c r="AI145" s="3526"/>
      <c r="AJ145" s="3526"/>
      <c r="AK145" s="3526"/>
      <c r="AL145" s="3526"/>
      <c r="AM145" s="3526"/>
      <c r="AN145" s="3526"/>
      <c r="AO145" s="3526"/>
      <c r="AP145" s="3526"/>
      <c r="AQ145" s="3526"/>
      <c r="AR145" s="3526"/>
      <c r="AS145" s="3526"/>
      <c r="AT145" s="3527"/>
      <c r="AU145" s="38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92" ht="16.149999999999999" customHeight="1" x14ac:dyDescent="0.2">
      <c r="A146" s="3459" t="s">
        <v>178</v>
      </c>
      <c r="B146" s="3528" t="s">
        <v>179</v>
      </c>
      <c r="C146" s="3464"/>
      <c r="D146" s="381">
        <f t="shared" ref="D146:D154" si="25">SUM(E146+F146)</f>
        <v>0</v>
      </c>
      <c r="E146" s="382">
        <f t="shared" ref="E146:F154" si="26">SUM(G146+I146+K146+M146+O146+Q146+S146+U146+W146+Y146+AA146+AC146+AE146+AG146+AI146+AK146+AM146)</f>
        <v>0</v>
      </c>
      <c r="F146" s="383">
        <f t="shared" si="26"/>
        <v>0</v>
      </c>
      <c r="G146" s="607">
        <f>SUM(ENERO:DICIEMBRE!G146)</f>
        <v>0</v>
      </c>
      <c r="H146" s="607">
        <f>SUM(ENERO:DICIEMBRE!H146)</f>
        <v>0</v>
      </c>
      <c r="I146" s="607">
        <f>SUM(ENERO:DICIEMBRE!I146)</f>
        <v>0</v>
      </c>
      <c r="J146" s="607">
        <f>SUM(ENERO:DICIEMBRE!J146)</f>
        <v>0</v>
      </c>
      <c r="K146" s="607">
        <f>SUM(ENERO:DICIEMBRE!K146)</f>
        <v>0</v>
      </c>
      <c r="L146" s="607">
        <f>SUM(ENERO:DICIEMBRE!L146)</f>
        <v>0</v>
      </c>
      <c r="M146" s="607">
        <f>SUM(ENERO:DICIEMBRE!M146)</f>
        <v>0</v>
      </c>
      <c r="N146" s="607">
        <f>SUM(ENERO:DICIEMBRE!N146)</f>
        <v>0</v>
      </c>
      <c r="O146" s="607">
        <f>SUM(ENERO:DICIEMBRE!O146)</f>
        <v>0</v>
      </c>
      <c r="P146" s="607">
        <f>SUM(ENERO:DICIEMBRE!P146)</f>
        <v>0</v>
      </c>
      <c r="Q146" s="607">
        <f>SUM(ENERO:DICIEMBRE!Q146)</f>
        <v>0</v>
      </c>
      <c r="R146" s="607">
        <f>SUM(ENERO:DICIEMBRE!R146)</f>
        <v>0</v>
      </c>
      <c r="S146" s="607">
        <f>SUM(ENERO:DICIEMBRE!S146)</f>
        <v>0</v>
      </c>
      <c r="T146" s="607">
        <f>SUM(ENERO:DICIEMBRE!T146)</f>
        <v>0</v>
      </c>
      <c r="U146" s="607">
        <f>SUM(ENERO:DICIEMBRE!U146)</f>
        <v>0</v>
      </c>
      <c r="V146" s="607">
        <f>SUM(ENERO:DICIEMBRE!V146)</f>
        <v>0</v>
      </c>
      <c r="W146" s="607">
        <f>SUM(ENERO:DICIEMBRE!W146)</f>
        <v>0</v>
      </c>
      <c r="X146" s="607">
        <f>SUM(ENERO:DICIEMBRE!X146)</f>
        <v>0</v>
      </c>
      <c r="Y146" s="607">
        <f>SUM(ENERO:DICIEMBRE!Y146)</f>
        <v>0</v>
      </c>
      <c r="Z146" s="607">
        <f>SUM(ENERO:DICIEMBRE!Z146)</f>
        <v>0</v>
      </c>
      <c r="AA146" s="607">
        <f>SUM(ENERO:DICIEMBRE!AA146)</f>
        <v>0</v>
      </c>
      <c r="AB146" s="607">
        <f>SUM(ENERO:DICIEMBRE!AB146)</f>
        <v>0</v>
      </c>
      <c r="AC146" s="607">
        <f>SUM(ENERO:DICIEMBRE!AC146)</f>
        <v>0</v>
      </c>
      <c r="AD146" s="607">
        <f>SUM(ENERO:DICIEMBRE!AD146)</f>
        <v>0</v>
      </c>
      <c r="AE146" s="607">
        <f>SUM(ENERO:DICIEMBRE!AE146)</f>
        <v>0</v>
      </c>
      <c r="AF146" s="607">
        <f>SUM(ENERO:DICIEMBRE!AF146)</f>
        <v>0</v>
      </c>
      <c r="AG146" s="607">
        <f>SUM(ENERO:DICIEMBRE!AG146)</f>
        <v>0</v>
      </c>
      <c r="AH146" s="607">
        <f>SUM(ENERO:DICIEMBRE!AH146)</f>
        <v>0</v>
      </c>
      <c r="AI146" s="607">
        <f>SUM(ENERO:DICIEMBRE!AI146)</f>
        <v>0</v>
      </c>
      <c r="AJ146" s="607">
        <f>SUM(ENERO:DICIEMBRE!AJ146)</f>
        <v>0</v>
      </c>
      <c r="AK146" s="607">
        <f>SUM(ENERO:DICIEMBRE!AK146)</f>
        <v>0</v>
      </c>
      <c r="AL146" s="607">
        <f>SUM(ENERO:DICIEMBRE!AL146)</f>
        <v>0</v>
      </c>
      <c r="AM146" s="607">
        <f>SUM(ENERO:DICIEMBRE!AM146)</f>
        <v>0</v>
      </c>
      <c r="AN146" s="607">
        <f>SUM(ENERO:DICIEMBRE!AN146)</f>
        <v>0</v>
      </c>
      <c r="AO146" s="607">
        <f>SUM(ENERO:DICIEMBRE!AO146)</f>
        <v>0</v>
      </c>
      <c r="AP146" s="607">
        <f>SUM(ENERO:DICIEMBRE!AP146)</f>
        <v>0</v>
      </c>
      <c r="AQ146" s="607">
        <f>SUM(ENERO:DICIEMBRE!AQ146)</f>
        <v>0</v>
      </c>
      <c r="AR146" s="607">
        <f>SUM(ENERO:DICIEMBRE!AR146)</f>
        <v>0</v>
      </c>
      <c r="AS146" s="607">
        <f>SUM(ENERO:DICIEMBRE!AS146)</f>
        <v>0</v>
      </c>
      <c r="AT146" s="607">
        <f>SUM(ENERO:DICIEMBRE!AT146)</f>
        <v>0</v>
      </c>
      <c r="AU146" s="380" t="str">
        <f t="shared" ref="AU146:AU182" si="27">CA146&amp;CB146&amp;CC146&amp;CD146&amp;CE146&amp;CF146</f>
        <v/>
      </c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230"/>
      <c r="BG146" s="230"/>
      <c r="CA146" s="4" t="str">
        <f>IF(CG146=0,"","* Las gestantes ingresadas al Programa NO debe ser mayor al Total de Mujeres ingresadas. ")</f>
        <v/>
      </c>
      <c r="CB146" s="4" t="str">
        <f>IF(CH146=0,"","* Las madres de hijos menor de 5 años NO DEBE ser mayor al Total de Mujeres ingresadas al Programa. ")</f>
        <v/>
      </c>
      <c r="CC146" s="4" t="str">
        <f>IF(CI146=0,"","* Los ingresos de Pueblos Originarios NO DEBE ser mayor al Total de ingresos del Programa.")</f>
        <v/>
      </c>
      <c r="CD146" s="4" t="str">
        <f>IF(CJ146=0,"","* Los Niños, Niñas, Adolescentes y Jóvenes de Programas SENAME NO DEBE ser mayor al Total de ingresos del Programa. ")</f>
        <v/>
      </c>
      <c r="CE146" s="4" t="str">
        <f>IF(CK146=0,"","* Los Migrantes NO DEBEN ser mayor al Total de ingresos del Programa. ")</f>
        <v/>
      </c>
      <c r="CF146" s="4" t="str">
        <f>IF(CL146=0,"","* No olvide escribir los campos Gestante y/o Madre de Hijo menor de 5 años y/o Pueblos Originarios y/o Niños, Niñas, Adolescentes y Jóvenes de Programas SENAME y/o Migrante (Digite CERO si no tiene). ")</f>
        <v/>
      </c>
      <c r="CG146" s="16">
        <f t="shared" ref="CG146:CG182" si="28">IF(F146&lt;AO146,1,0)</f>
        <v>0</v>
      </c>
      <c r="CH146" s="16">
        <f t="shared" ref="CH146:CH182" si="29">IF(D146&lt;AP146,1,0)</f>
        <v>0</v>
      </c>
      <c r="CI146" s="16">
        <f t="shared" ref="CI146:CI182" si="30">IF(D146&lt;SUM(AQ146,AR146),1,0)</f>
        <v>0</v>
      </c>
      <c r="CJ146" s="16">
        <f t="shared" ref="CJ146:CJ182" si="31">IF(D146&lt;AS146,1,0)</f>
        <v>0</v>
      </c>
      <c r="CK146" s="16">
        <f t="shared" ref="CK146:CK182" si="32">IF(D146&lt;AT146,1,0)</f>
        <v>0</v>
      </c>
      <c r="CL146" s="16">
        <f t="shared" ref="CL146:CL182" si="33">IF(AND(D146&lt;&gt;0,OR(AO146="",AP146="",AQ146="",AR146="",AS146="",AT146="")),1,0)</f>
        <v>0</v>
      </c>
      <c r="CM146" s="16"/>
      <c r="CN146" s="16"/>
    </row>
    <row r="147" spans="1:92" ht="16.149999999999999" customHeight="1" x14ac:dyDescent="0.2">
      <c r="A147" s="3440"/>
      <c r="B147" s="3529" t="s">
        <v>180</v>
      </c>
      <c r="C147" s="3465"/>
      <c r="D147" s="385">
        <f t="shared" si="25"/>
        <v>0</v>
      </c>
      <c r="E147" s="386">
        <f t="shared" si="26"/>
        <v>0</v>
      </c>
      <c r="F147" s="387">
        <f t="shared" si="26"/>
        <v>0</v>
      </c>
      <c r="G147" s="607">
        <f>SUM(ENERO:DICIEMBRE!G147)</f>
        <v>0</v>
      </c>
      <c r="H147" s="607">
        <f>SUM(ENERO:DICIEMBRE!H147)</f>
        <v>0</v>
      </c>
      <c r="I147" s="607">
        <f>SUM(ENERO:DICIEMBRE!I147)</f>
        <v>0</v>
      </c>
      <c r="J147" s="607">
        <f>SUM(ENERO:DICIEMBRE!J147)</f>
        <v>0</v>
      </c>
      <c r="K147" s="607">
        <f>SUM(ENERO:DICIEMBRE!K147)</f>
        <v>0</v>
      </c>
      <c r="L147" s="607">
        <f>SUM(ENERO:DICIEMBRE!L147)</f>
        <v>0</v>
      </c>
      <c r="M147" s="607">
        <f>SUM(ENERO:DICIEMBRE!M147)</f>
        <v>0</v>
      </c>
      <c r="N147" s="607">
        <f>SUM(ENERO:DICIEMBRE!N147)</f>
        <v>0</v>
      </c>
      <c r="O147" s="607">
        <f>SUM(ENERO:DICIEMBRE!O147)</f>
        <v>0</v>
      </c>
      <c r="P147" s="607">
        <f>SUM(ENERO:DICIEMBRE!P147)</f>
        <v>0</v>
      </c>
      <c r="Q147" s="607">
        <f>SUM(ENERO:DICIEMBRE!Q147)</f>
        <v>0</v>
      </c>
      <c r="R147" s="607">
        <f>SUM(ENERO:DICIEMBRE!R147)</f>
        <v>0</v>
      </c>
      <c r="S147" s="607">
        <f>SUM(ENERO:DICIEMBRE!S147)</f>
        <v>0</v>
      </c>
      <c r="T147" s="607">
        <f>SUM(ENERO:DICIEMBRE!T147)</f>
        <v>0</v>
      </c>
      <c r="U147" s="607">
        <f>SUM(ENERO:DICIEMBRE!U147)</f>
        <v>0</v>
      </c>
      <c r="V147" s="607">
        <f>SUM(ENERO:DICIEMBRE!V147)</f>
        <v>0</v>
      </c>
      <c r="W147" s="607">
        <f>SUM(ENERO:DICIEMBRE!W147)</f>
        <v>0</v>
      </c>
      <c r="X147" s="607">
        <f>SUM(ENERO:DICIEMBRE!X147)</f>
        <v>0</v>
      </c>
      <c r="Y147" s="607">
        <f>SUM(ENERO:DICIEMBRE!Y147)</f>
        <v>0</v>
      </c>
      <c r="Z147" s="607">
        <f>SUM(ENERO:DICIEMBRE!Z147)</f>
        <v>0</v>
      </c>
      <c r="AA147" s="607">
        <f>SUM(ENERO:DICIEMBRE!AA147)</f>
        <v>0</v>
      </c>
      <c r="AB147" s="607">
        <f>SUM(ENERO:DICIEMBRE!AB147)</f>
        <v>0</v>
      </c>
      <c r="AC147" s="607">
        <f>SUM(ENERO:DICIEMBRE!AC147)</f>
        <v>0</v>
      </c>
      <c r="AD147" s="607">
        <f>SUM(ENERO:DICIEMBRE!AD147)</f>
        <v>0</v>
      </c>
      <c r="AE147" s="607">
        <f>SUM(ENERO:DICIEMBRE!AE147)</f>
        <v>0</v>
      </c>
      <c r="AF147" s="607">
        <f>SUM(ENERO:DICIEMBRE!AF147)</f>
        <v>0</v>
      </c>
      <c r="AG147" s="607">
        <f>SUM(ENERO:DICIEMBRE!AG147)</f>
        <v>0</v>
      </c>
      <c r="AH147" s="607">
        <f>SUM(ENERO:DICIEMBRE!AH147)</f>
        <v>0</v>
      </c>
      <c r="AI147" s="607">
        <f>SUM(ENERO:DICIEMBRE!AI147)</f>
        <v>0</v>
      </c>
      <c r="AJ147" s="607">
        <f>SUM(ENERO:DICIEMBRE!AJ147)</f>
        <v>0</v>
      </c>
      <c r="AK147" s="607">
        <f>SUM(ENERO:DICIEMBRE!AK147)</f>
        <v>0</v>
      </c>
      <c r="AL147" s="607">
        <f>SUM(ENERO:DICIEMBRE!AL147)</f>
        <v>0</v>
      </c>
      <c r="AM147" s="607">
        <f>SUM(ENERO:DICIEMBRE!AM147)</f>
        <v>0</v>
      </c>
      <c r="AN147" s="607">
        <f>SUM(ENERO:DICIEMBRE!AN147)</f>
        <v>0</v>
      </c>
      <c r="AO147" s="607">
        <f>SUM(ENERO:DICIEMBRE!AO147)</f>
        <v>0</v>
      </c>
      <c r="AP147" s="607">
        <f>SUM(ENERO:DICIEMBRE!AP147)</f>
        <v>0</v>
      </c>
      <c r="AQ147" s="607">
        <f>SUM(ENERO:DICIEMBRE!AQ147)</f>
        <v>0</v>
      </c>
      <c r="AR147" s="607">
        <f>SUM(ENERO:DICIEMBRE!AR147)</f>
        <v>0</v>
      </c>
      <c r="AS147" s="607">
        <f>SUM(ENERO:DICIEMBRE!AS147)</f>
        <v>0</v>
      </c>
      <c r="AT147" s="607">
        <f>SUM(ENERO:DICIEMBRE!AT147)</f>
        <v>0</v>
      </c>
      <c r="AU147" s="380" t="str">
        <f t="shared" si="27"/>
        <v/>
      </c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230"/>
      <c r="BG147" s="230"/>
      <c r="CA147" s="4" t="str">
        <f t="shared" ref="CA147:CA182" si="34">IF(CG147=0,"","* Las gestantes ingresadas al Programa NO debe ser mayor al Total de Mujeres ingresadas. ")</f>
        <v/>
      </c>
      <c r="CB147" s="4" t="str">
        <f t="shared" ref="CB147:CB182" si="35">IF(CH147=0,"","* Las madres de hijos menor de 5 años NO DEBE ser mayor al Total de Mujeres ingresadas al Programa. ")</f>
        <v/>
      </c>
      <c r="CC147" s="4" t="str">
        <f t="shared" ref="CC147:CC182" si="36">IF(CI147=0,"","* Los ingresos de Pueblos Originarios NO DEBE ser mayor al Total de ingresos del Programa.")</f>
        <v/>
      </c>
      <c r="CD147" s="4" t="str">
        <f t="shared" ref="CD147:CD182" si="37">IF(CJ147=0,"","* Los Niños, Niñas, Adolescentes y Jóvenes de Programas SENAME NO DEBE ser mayor al Total de ingresos del Programa. ")</f>
        <v/>
      </c>
      <c r="CE147" s="4" t="str">
        <f t="shared" ref="CE147:CE182" si="38">IF(CK147=0,"","* Los Migrantes NO DEBEN ser mayor al Total de ingresos del Programa. ")</f>
        <v/>
      </c>
      <c r="CF147" s="4" t="str">
        <f t="shared" ref="CF147:CF182" si="39">IF(CL147=0,"","* No olvide escribir los campos Gestante y/o Madre de Hijo menor de 5 años y/o Pueblos Originarios y/o Niños, Niñas, Adolescentes y Jóvenes de Programas SENAME y/o Migrante (Digite CERO si no tiene). ")</f>
        <v/>
      </c>
      <c r="CG147" s="16">
        <f t="shared" si="28"/>
        <v>0</v>
      </c>
      <c r="CH147" s="16">
        <f t="shared" si="29"/>
        <v>0</v>
      </c>
      <c r="CI147" s="16">
        <f t="shared" si="30"/>
        <v>0</v>
      </c>
      <c r="CJ147" s="16">
        <f t="shared" si="31"/>
        <v>0</v>
      </c>
      <c r="CK147" s="16">
        <f t="shared" si="32"/>
        <v>0</v>
      </c>
      <c r="CL147" s="16">
        <f t="shared" si="33"/>
        <v>0</v>
      </c>
      <c r="CM147" s="16"/>
      <c r="CN147" s="16"/>
    </row>
    <row r="148" spans="1:92" ht="16.149999999999999" customHeight="1" x14ac:dyDescent="0.2">
      <c r="A148" s="3517" t="s">
        <v>181</v>
      </c>
      <c r="B148" s="3518"/>
      <c r="C148" s="3519"/>
      <c r="D148" s="375">
        <f t="shared" si="25"/>
        <v>0</v>
      </c>
      <c r="E148" s="376">
        <f t="shared" si="26"/>
        <v>0</v>
      </c>
      <c r="F148" s="390">
        <f t="shared" si="26"/>
        <v>0</v>
      </c>
      <c r="G148" s="607">
        <f>SUM(ENERO:DICIEMBRE!G148)</f>
        <v>0</v>
      </c>
      <c r="H148" s="607">
        <f>SUM(ENERO:DICIEMBRE!H148)</f>
        <v>0</v>
      </c>
      <c r="I148" s="607">
        <f>SUM(ENERO:DICIEMBRE!I148)</f>
        <v>0</v>
      </c>
      <c r="J148" s="607">
        <f>SUM(ENERO:DICIEMBRE!J148)</f>
        <v>0</v>
      </c>
      <c r="K148" s="607">
        <f>SUM(ENERO:DICIEMBRE!K148)</f>
        <v>0</v>
      </c>
      <c r="L148" s="607">
        <f>SUM(ENERO:DICIEMBRE!L148)</f>
        <v>0</v>
      </c>
      <c r="M148" s="607">
        <f>SUM(ENERO:DICIEMBRE!M148)</f>
        <v>0</v>
      </c>
      <c r="N148" s="607">
        <f>SUM(ENERO:DICIEMBRE!N148)</f>
        <v>0</v>
      </c>
      <c r="O148" s="607">
        <f>SUM(ENERO:DICIEMBRE!O148)</f>
        <v>0</v>
      </c>
      <c r="P148" s="607">
        <f>SUM(ENERO:DICIEMBRE!P148)</f>
        <v>0</v>
      </c>
      <c r="Q148" s="607">
        <f>SUM(ENERO:DICIEMBRE!Q148)</f>
        <v>0</v>
      </c>
      <c r="R148" s="607">
        <f>SUM(ENERO:DICIEMBRE!R148)</f>
        <v>0</v>
      </c>
      <c r="S148" s="607">
        <f>SUM(ENERO:DICIEMBRE!S148)</f>
        <v>0</v>
      </c>
      <c r="T148" s="607">
        <f>SUM(ENERO:DICIEMBRE!T148)</f>
        <v>0</v>
      </c>
      <c r="U148" s="607">
        <f>SUM(ENERO:DICIEMBRE!U148)</f>
        <v>0</v>
      </c>
      <c r="V148" s="607">
        <f>SUM(ENERO:DICIEMBRE!V148)</f>
        <v>0</v>
      </c>
      <c r="W148" s="607">
        <f>SUM(ENERO:DICIEMBRE!W148)</f>
        <v>0</v>
      </c>
      <c r="X148" s="607">
        <f>SUM(ENERO:DICIEMBRE!X148)</f>
        <v>0</v>
      </c>
      <c r="Y148" s="607">
        <f>SUM(ENERO:DICIEMBRE!Y148)</f>
        <v>0</v>
      </c>
      <c r="Z148" s="607">
        <f>SUM(ENERO:DICIEMBRE!Z148)</f>
        <v>0</v>
      </c>
      <c r="AA148" s="607">
        <f>SUM(ENERO:DICIEMBRE!AA148)</f>
        <v>0</v>
      </c>
      <c r="AB148" s="607">
        <f>SUM(ENERO:DICIEMBRE!AB148)</f>
        <v>0</v>
      </c>
      <c r="AC148" s="607">
        <f>SUM(ENERO:DICIEMBRE!AC148)</f>
        <v>0</v>
      </c>
      <c r="AD148" s="607">
        <f>SUM(ENERO:DICIEMBRE!AD148)</f>
        <v>0</v>
      </c>
      <c r="AE148" s="607">
        <f>SUM(ENERO:DICIEMBRE!AE148)</f>
        <v>0</v>
      </c>
      <c r="AF148" s="607">
        <f>SUM(ENERO:DICIEMBRE!AF148)</f>
        <v>0</v>
      </c>
      <c r="AG148" s="607">
        <f>SUM(ENERO:DICIEMBRE!AG148)</f>
        <v>0</v>
      </c>
      <c r="AH148" s="607">
        <f>SUM(ENERO:DICIEMBRE!AH148)</f>
        <v>0</v>
      </c>
      <c r="AI148" s="607">
        <f>SUM(ENERO:DICIEMBRE!AI148)</f>
        <v>0</v>
      </c>
      <c r="AJ148" s="607">
        <f>SUM(ENERO:DICIEMBRE!AJ148)</f>
        <v>0</v>
      </c>
      <c r="AK148" s="607">
        <f>SUM(ENERO:DICIEMBRE!AK148)</f>
        <v>0</v>
      </c>
      <c r="AL148" s="607">
        <f>SUM(ENERO:DICIEMBRE!AL148)</f>
        <v>0</v>
      </c>
      <c r="AM148" s="607">
        <f>SUM(ENERO:DICIEMBRE!AM148)</f>
        <v>0</v>
      </c>
      <c r="AN148" s="607">
        <f>SUM(ENERO:DICIEMBRE!AN148)</f>
        <v>0</v>
      </c>
      <c r="AO148" s="607">
        <f>SUM(ENERO:DICIEMBRE!AO148)</f>
        <v>0</v>
      </c>
      <c r="AP148" s="607">
        <f>SUM(ENERO:DICIEMBRE!AP148)</f>
        <v>0</v>
      </c>
      <c r="AQ148" s="607">
        <f>SUM(ENERO:DICIEMBRE!AQ148)</f>
        <v>0</v>
      </c>
      <c r="AR148" s="607">
        <f>SUM(ENERO:DICIEMBRE!AR148)</f>
        <v>0</v>
      </c>
      <c r="AS148" s="607">
        <f>SUM(ENERO:DICIEMBRE!AS148)</f>
        <v>0</v>
      </c>
      <c r="AT148" s="607">
        <f>SUM(ENERO:DICIEMBRE!AT148)</f>
        <v>0</v>
      </c>
      <c r="AU148" s="380" t="str">
        <f t="shared" si="27"/>
        <v/>
      </c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230"/>
      <c r="BG148" s="230"/>
      <c r="CA148" s="4" t="str">
        <f t="shared" si="34"/>
        <v/>
      </c>
      <c r="CB148" s="4" t="str">
        <f t="shared" si="35"/>
        <v/>
      </c>
      <c r="CC148" s="4" t="str">
        <f t="shared" si="36"/>
        <v/>
      </c>
      <c r="CD148" s="4" t="str">
        <f t="shared" si="37"/>
        <v/>
      </c>
      <c r="CE148" s="4" t="str">
        <f t="shared" si="38"/>
        <v/>
      </c>
      <c r="CF148" s="4" t="str">
        <f t="shared" si="39"/>
        <v/>
      </c>
      <c r="CG148" s="16">
        <f t="shared" si="28"/>
        <v>0</v>
      </c>
      <c r="CH148" s="16">
        <f t="shared" si="29"/>
        <v>0</v>
      </c>
      <c r="CI148" s="16">
        <f t="shared" si="30"/>
        <v>0</v>
      </c>
      <c r="CJ148" s="16">
        <f t="shared" si="31"/>
        <v>0</v>
      </c>
      <c r="CK148" s="16">
        <f t="shared" si="32"/>
        <v>0</v>
      </c>
      <c r="CL148" s="16">
        <f t="shared" si="33"/>
        <v>0</v>
      </c>
      <c r="CM148" s="16"/>
      <c r="CN148" s="16"/>
    </row>
    <row r="149" spans="1:92" ht="16.149999999999999" customHeight="1" x14ac:dyDescent="0.2">
      <c r="A149" s="3466" t="s">
        <v>182</v>
      </c>
      <c r="B149" s="3475" t="s">
        <v>183</v>
      </c>
      <c r="C149" s="3476"/>
      <c r="D149" s="381">
        <f>+E149+F149</f>
        <v>0</v>
      </c>
      <c r="E149" s="382">
        <f>+K149+M149+O149+Q149+S149+U149+W149+Y149+AA149+AC149+AE149+AG149+AI149+AK149+AM149</f>
        <v>0</v>
      </c>
      <c r="F149" s="383">
        <f>+L149+N149+P149+R149+T149+V149+X149+Z149+AB149+AD149+AF149+AH149+AJ149+AL149+AN149</f>
        <v>0</v>
      </c>
      <c r="G149" s="391"/>
      <c r="H149" s="392"/>
      <c r="I149" s="391"/>
      <c r="J149" s="392"/>
      <c r="K149" s="607">
        <f>SUM(ENERO:DICIEMBRE!K149)</f>
        <v>0</v>
      </c>
      <c r="L149" s="607">
        <f>SUM(ENERO:DICIEMBRE!L149)</f>
        <v>0</v>
      </c>
      <c r="M149" s="607">
        <f>SUM(ENERO:DICIEMBRE!M149)</f>
        <v>0</v>
      </c>
      <c r="N149" s="607">
        <f>SUM(ENERO:DICIEMBRE!N149)</f>
        <v>0</v>
      </c>
      <c r="O149" s="607">
        <f>SUM(ENERO:DICIEMBRE!O149)</f>
        <v>0</v>
      </c>
      <c r="P149" s="607">
        <f>SUM(ENERO:DICIEMBRE!P149)</f>
        <v>0</v>
      </c>
      <c r="Q149" s="607">
        <f>SUM(ENERO:DICIEMBRE!Q149)</f>
        <v>0</v>
      </c>
      <c r="R149" s="607">
        <f>SUM(ENERO:DICIEMBRE!R149)</f>
        <v>0</v>
      </c>
      <c r="S149" s="607">
        <f>SUM(ENERO:DICIEMBRE!S149)</f>
        <v>0</v>
      </c>
      <c r="T149" s="607">
        <f>SUM(ENERO:DICIEMBRE!T149)</f>
        <v>0</v>
      </c>
      <c r="U149" s="607">
        <f>SUM(ENERO:DICIEMBRE!U149)</f>
        <v>0</v>
      </c>
      <c r="V149" s="607">
        <f>SUM(ENERO:DICIEMBRE!V149)</f>
        <v>0</v>
      </c>
      <c r="W149" s="607">
        <f>SUM(ENERO:DICIEMBRE!W149)</f>
        <v>0</v>
      </c>
      <c r="X149" s="607">
        <f>SUM(ENERO:DICIEMBRE!X149)</f>
        <v>0</v>
      </c>
      <c r="Y149" s="607">
        <f>SUM(ENERO:DICIEMBRE!Y149)</f>
        <v>0</v>
      </c>
      <c r="Z149" s="607">
        <f>SUM(ENERO:DICIEMBRE!Z149)</f>
        <v>0</v>
      </c>
      <c r="AA149" s="607">
        <f>SUM(ENERO:DICIEMBRE!AA149)</f>
        <v>0</v>
      </c>
      <c r="AB149" s="607">
        <f>SUM(ENERO:DICIEMBRE!AB149)</f>
        <v>0</v>
      </c>
      <c r="AC149" s="607">
        <f>SUM(ENERO:DICIEMBRE!AC149)</f>
        <v>0</v>
      </c>
      <c r="AD149" s="607">
        <f>SUM(ENERO:DICIEMBRE!AD149)</f>
        <v>0</v>
      </c>
      <c r="AE149" s="607">
        <f>SUM(ENERO:DICIEMBRE!AE149)</f>
        <v>0</v>
      </c>
      <c r="AF149" s="607">
        <f>SUM(ENERO:DICIEMBRE!AF149)</f>
        <v>0</v>
      </c>
      <c r="AG149" s="607">
        <f>SUM(ENERO:DICIEMBRE!AG149)</f>
        <v>0</v>
      </c>
      <c r="AH149" s="607">
        <f>SUM(ENERO:DICIEMBRE!AH149)</f>
        <v>0</v>
      </c>
      <c r="AI149" s="607">
        <f>SUM(ENERO:DICIEMBRE!AI149)</f>
        <v>0</v>
      </c>
      <c r="AJ149" s="607">
        <f>SUM(ENERO:DICIEMBRE!AJ149)</f>
        <v>0</v>
      </c>
      <c r="AK149" s="607">
        <f>SUM(ENERO:DICIEMBRE!AK149)</f>
        <v>0</v>
      </c>
      <c r="AL149" s="607">
        <f>SUM(ENERO:DICIEMBRE!AL149)</f>
        <v>0</v>
      </c>
      <c r="AM149" s="607">
        <f>SUM(ENERO:DICIEMBRE!AM149)</f>
        <v>0</v>
      </c>
      <c r="AN149" s="607">
        <f>SUM(ENERO:DICIEMBRE!AN149)</f>
        <v>0</v>
      </c>
      <c r="AO149" s="607">
        <f>SUM(ENERO:DICIEMBRE!AO149)</f>
        <v>0</v>
      </c>
      <c r="AP149" s="607">
        <f>SUM(ENERO:DICIEMBRE!AP149)</f>
        <v>0</v>
      </c>
      <c r="AQ149" s="607">
        <f>SUM(ENERO:DICIEMBRE!AQ149)</f>
        <v>0</v>
      </c>
      <c r="AR149" s="607">
        <f>SUM(ENERO:DICIEMBRE!AR149)</f>
        <v>0</v>
      </c>
      <c r="AS149" s="607">
        <f>SUM(ENERO:DICIEMBRE!AS149)</f>
        <v>0</v>
      </c>
      <c r="AT149" s="607">
        <f>SUM(ENERO:DICIEMBRE!AT149)</f>
        <v>0</v>
      </c>
      <c r="AU149" s="380" t="str">
        <f t="shared" si="27"/>
        <v/>
      </c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230"/>
      <c r="BG149" s="230"/>
      <c r="CA149" s="4" t="str">
        <f t="shared" si="34"/>
        <v/>
      </c>
      <c r="CB149" s="4" t="str">
        <f t="shared" si="35"/>
        <v/>
      </c>
      <c r="CC149" s="4" t="str">
        <f t="shared" si="36"/>
        <v/>
      </c>
      <c r="CD149" s="4" t="str">
        <f t="shared" si="37"/>
        <v/>
      </c>
      <c r="CE149" s="4" t="str">
        <f t="shared" si="38"/>
        <v/>
      </c>
      <c r="CF149" s="4" t="str">
        <f t="shared" si="39"/>
        <v/>
      </c>
      <c r="CG149" s="16">
        <f t="shared" si="28"/>
        <v>0</v>
      </c>
      <c r="CH149" s="16">
        <f t="shared" si="29"/>
        <v>0</v>
      </c>
      <c r="CI149" s="16">
        <f t="shared" si="30"/>
        <v>0</v>
      </c>
      <c r="CJ149" s="16">
        <f t="shared" si="31"/>
        <v>0</v>
      </c>
      <c r="CK149" s="16">
        <f t="shared" si="32"/>
        <v>0</v>
      </c>
      <c r="CL149" s="16">
        <f t="shared" si="33"/>
        <v>0</v>
      </c>
      <c r="CM149" s="16"/>
      <c r="CN149" s="16"/>
    </row>
    <row r="150" spans="1:92" ht="16.149999999999999" customHeight="1" x14ac:dyDescent="0.2">
      <c r="A150" s="3474"/>
      <c r="B150" s="3520" t="s">
        <v>184</v>
      </c>
      <c r="C150" s="3521"/>
      <c r="D150" s="393">
        <f>+E150+F150</f>
        <v>0</v>
      </c>
      <c r="E150" s="394">
        <f>+K150+M150+O150+Q150+S150+U150+W150+Y150+AA150+AC150+AE150+AG150+AI150+AK150+AM150</f>
        <v>0</v>
      </c>
      <c r="F150" s="377">
        <f>+L150+N150+P150+R150+T150+V150+X150+Z150+AB150+AD150+AF150+AH150+AJ150+AL150+AN150</f>
        <v>0</v>
      </c>
      <c r="G150" s="395"/>
      <c r="H150" s="396"/>
      <c r="I150" s="395"/>
      <c r="J150" s="396"/>
      <c r="K150" s="607">
        <f>SUM(ENERO:DICIEMBRE!K150)</f>
        <v>0</v>
      </c>
      <c r="L150" s="607">
        <f>SUM(ENERO:DICIEMBRE!L150)</f>
        <v>0</v>
      </c>
      <c r="M150" s="607">
        <f>SUM(ENERO:DICIEMBRE!M150)</f>
        <v>0</v>
      </c>
      <c r="N150" s="607">
        <f>SUM(ENERO:DICIEMBRE!N150)</f>
        <v>0</v>
      </c>
      <c r="O150" s="607">
        <f>SUM(ENERO:DICIEMBRE!O150)</f>
        <v>0</v>
      </c>
      <c r="P150" s="607">
        <f>SUM(ENERO:DICIEMBRE!P150)</f>
        <v>0</v>
      </c>
      <c r="Q150" s="607">
        <f>SUM(ENERO:DICIEMBRE!Q150)</f>
        <v>0</v>
      </c>
      <c r="R150" s="607">
        <f>SUM(ENERO:DICIEMBRE!R150)</f>
        <v>0</v>
      </c>
      <c r="S150" s="607">
        <f>SUM(ENERO:DICIEMBRE!S150)</f>
        <v>0</v>
      </c>
      <c r="T150" s="607">
        <f>SUM(ENERO:DICIEMBRE!T150)</f>
        <v>0</v>
      </c>
      <c r="U150" s="607">
        <f>SUM(ENERO:DICIEMBRE!U150)</f>
        <v>0</v>
      </c>
      <c r="V150" s="607">
        <f>SUM(ENERO:DICIEMBRE!V150)</f>
        <v>0</v>
      </c>
      <c r="W150" s="607">
        <f>SUM(ENERO:DICIEMBRE!W150)</f>
        <v>0</v>
      </c>
      <c r="X150" s="607">
        <f>SUM(ENERO:DICIEMBRE!X150)</f>
        <v>0</v>
      </c>
      <c r="Y150" s="607">
        <f>SUM(ENERO:DICIEMBRE!Y150)</f>
        <v>0</v>
      </c>
      <c r="Z150" s="607">
        <f>SUM(ENERO:DICIEMBRE!Z150)</f>
        <v>0</v>
      </c>
      <c r="AA150" s="607">
        <f>SUM(ENERO:DICIEMBRE!AA150)</f>
        <v>0</v>
      </c>
      <c r="AB150" s="607">
        <f>SUM(ENERO:DICIEMBRE!AB150)</f>
        <v>0</v>
      </c>
      <c r="AC150" s="607">
        <f>SUM(ENERO:DICIEMBRE!AC150)</f>
        <v>0</v>
      </c>
      <c r="AD150" s="607">
        <f>SUM(ENERO:DICIEMBRE!AD150)</f>
        <v>0</v>
      </c>
      <c r="AE150" s="607">
        <f>SUM(ENERO:DICIEMBRE!AE150)</f>
        <v>0</v>
      </c>
      <c r="AF150" s="607">
        <f>SUM(ENERO:DICIEMBRE!AF150)</f>
        <v>0</v>
      </c>
      <c r="AG150" s="607">
        <f>SUM(ENERO:DICIEMBRE!AG150)</f>
        <v>0</v>
      </c>
      <c r="AH150" s="607">
        <f>SUM(ENERO:DICIEMBRE!AH150)</f>
        <v>0</v>
      </c>
      <c r="AI150" s="607">
        <f>SUM(ENERO:DICIEMBRE!AI150)</f>
        <v>0</v>
      </c>
      <c r="AJ150" s="607">
        <f>SUM(ENERO:DICIEMBRE!AJ150)</f>
        <v>0</v>
      </c>
      <c r="AK150" s="607">
        <f>SUM(ENERO:DICIEMBRE!AK150)</f>
        <v>0</v>
      </c>
      <c r="AL150" s="607">
        <f>SUM(ENERO:DICIEMBRE!AL150)</f>
        <v>0</v>
      </c>
      <c r="AM150" s="607">
        <f>SUM(ENERO:DICIEMBRE!AM150)</f>
        <v>0</v>
      </c>
      <c r="AN150" s="607">
        <f>SUM(ENERO:DICIEMBRE!AN150)</f>
        <v>0</v>
      </c>
      <c r="AO150" s="607">
        <f>SUM(ENERO:DICIEMBRE!AO150)</f>
        <v>0</v>
      </c>
      <c r="AP150" s="607">
        <f>SUM(ENERO:DICIEMBRE!AP150)</f>
        <v>0</v>
      </c>
      <c r="AQ150" s="607">
        <f>SUM(ENERO:DICIEMBRE!AQ150)</f>
        <v>0</v>
      </c>
      <c r="AR150" s="607">
        <f>SUM(ENERO:DICIEMBRE!AR150)</f>
        <v>0</v>
      </c>
      <c r="AS150" s="607">
        <f>SUM(ENERO:DICIEMBRE!AS150)</f>
        <v>0</v>
      </c>
      <c r="AT150" s="607">
        <f>SUM(ENERO:DICIEMBRE!AT150)</f>
        <v>0</v>
      </c>
      <c r="AU150" s="380" t="str">
        <f t="shared" si="27"/>
        <v/>
      </c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230"/>
      <c r="BG150" s="230"/>
      <c r="CA150" s="4" t="str">
        <f t="shared" si="34"/>
        <v/>
      </c>
      <c r="CB150" s="4" t="str">
        <f t="shared" si="35"/>
        <v/>
      </c>
      <c r="CC150" s="4" t="str">
        <f t="shared" si="36"/>
        <v/>
      </c>
      <c r="CD150" s="4" t="str">
        <f t="shared" si="37"/>
        <v/>
      </c>
      <c r="CE150" s="4" t="str">
        <f t="shared" si="38"/>
        <v/>
      </c>
      <c r="CF150" s="4" t="str">
        <f t="shared" si="39"/>
        <v/>
      </c>
      <c r="CG150" s="16">
        <f t="shared" si="28"/>
        <v>0</v>
      </c>
      <c r="CH150" s="16">
        <f t="shared" si="29"/>
        <v>0</v>
      </c>
      <c r="CI150" s="16">
        <f t="shared" si="30"/>
        <v>0</v>
      </c>
      <c r="CJ150" s="16">
        <f t="shared" si="31"/>
        <v>0</v>
      </c>
      <c r="CK150" s="16">
        <f t="shared" si="32"/>
        <v>0</v>
      </c>
      <c r="CL150" s="16">
        <f t="shared" si="33"/>
        <v>0</v>
      </c>
      <c r="CM150" s="16"/>
      <c r="CN150" s="16"/>
    </row>
    <row r="151" spans="1:92" ht="16.149999999999999" customHeight="1" x14ac:dyDescent="0.2">
      <c r="A151" s="3479" t="s">
        <v>185</v>
      </c>
      <c r="B151" s="3480"/>
      <c r="C151" s="3481"/>
      <c r="D151" s="80">
        <f t="shared" si="25"/>
        <v>44</v>
      </c>
      <c r="E151" s="81">
        <f t="shared" si="26"/>
        <v>16</v>
      </c>
      <c r="F151" s="231">
        <f t="shared" si="26"/>
        <v>28</v>
      </c>
      <c r="G151" s="607">
        <f>SUM(ENERO:DICIEMBRE!G151)</f>
        <v>2</v>
      </c>
      <c r="H151" s="607">
        <f>SUM(ENERO:DICIEMBRE!H151)</f>
        <v>2</v>
      </c>
      <c r="I151" s="607">
        <f>SUM(ENERO:DICIEMBRE!I151)</f>
        <v>2</v>
      </c>
      <c r="J151" s="607">
        <f>SUM(ENERO:DICIEMBRE!J151)</f>
        <v>2</v>
      </c>
      <c r="K151" s="607">
        <f>SUM(ENERO:DICIEMBRE!K151)</f>
        <v>5</v>
      </c>
      <c r="L151" s="607">
        <f>SUM(ENERO:DICIEMBRE!L151)</f>
        <v>0</v>
      </c>
      <c r="M151" s="607">
        <f>SUM(ENERO:DICIEMBRE!M151)</f>
        <v>1</v>
      </c>
      <c r="N151" s="607">
        <f>SUM(ENERO:DICIEMBRE!N151)</f>
        <v>5</v>
      </c>
      <c r="O151" s="607">
        <f>SUM(ENERO:DICIEMBRE!O151)</f>
        <v>1</v>
      </c>
      <c r="P151" s="607">
        <f>SUM(ENERO:DICIEMBRE!P151)</f>
        <v>0</v>
      </c>
      <c r="Q151" s="607">
        <f>SUM(ENERO:DICIEMBRE!Q151)</f>
        <v>0</v>
      </c>
      <c r="R151" s="607">
        <f>SUM(ENERO:DICIEMBRE!R151)</f>
        <v>4</v>
      </c>
      <c r="S151" s="607">
        <f>SUM(ENERO:DICIEMBRE!S151)</f>
        <v>1</v>
      </c>
      <c r="T151" s="607">
        <f>SUM(ENERO:DICIEMBRE!T151)</f>
        <v>1</v>
      </c>
      <c r="U151" s="607">
        <f>SUM(ENERO:DICIEMBRE!U151)</f>
        <v>1</v>
      </c>
      <c r="V151" s="607">
        <f>SUM(ENERO:DICIEMBRE!V151)</f>
        <v>1</v>
      </c>
      <c r="W151" s="607">
        <f>SUM(ENERO:DICIEMBRE!W151)</f>
        <v>1</v>
      </c>
      <c r="X151" s="607">
        <f>SUM(ENERO:DICIEMBRE!X151)</f>
        <v>3</v>
      </c>
      <c r="Y151" s="607">
        <f>SUM(ENERO:DICIEMBRE!Y151)</f>
        <v>1</v>
      </c>
      <c r="Z151" s="607">
        <f>SUM(ENERO:DICIEMBRE!Z151)</f>
        <v>1</v>
      </c>
      <c r="AA151" s="607">
        <f>SUM(ENERO:DICIEMBRE!AA151)</f>
        <v>0</v>
      </c>
      <c r="AB151" s="607">
        <f>SUM(ENERO:DICIEMBRE!AB151)</f>
        <v>3</v>
      </c>
      <c r="AC151" s="607">
        <f>SUM(ENERO:DICIEMBRE!AC151)</f>
        <v>1</v>
      </c>
      <c r="AD151" s="607">
        <f>SUM(ENERO:DICIEMBRE!AD151)</f>
        <v>4</v>
      </c>
      <c r="AE151" s="607">
        <f>SUM(ENERO:DICIEMBRE!AE151)</f>
        <v>0</v>
      </c>
      <c r="AF151" s="607">
        <f>SUM(ENERO:DICIEMBRE!AF151)</f>
        <v>1</v>
      </c>
      <c r="AG151" s="607">
        <f>SUM(ENERO:DICIEMBRE!AG151)</f>
        <v>0</v>
      </c>
      <c r="AH151" s="607">
        <f>SUM(ENERO:DICIEMBRE!AH151)</f>
        <v>1</v>
      </c>
      <c r="AI151" s="607">
        <f>SUM(ENERO:DICIEMBRE!AI151)</f>
        <v>0</v>
      </c>
      <c r="AJ151" s="607">
        <f>SUM(ENERO:DICIEMBRE!AJ151)</f>
        <v>0</v>
      </c>
      <c r="AK151" s="607">
        <f>SUM(ENERO:DICIEMBRE!AK151)</f>
        <v>0</v>
      </c>
      <c r="AL151" s="607">
        <f>SUM(ENERO:DICIEMBRE!AL151)</f>
        <v>0</v>
      </c>
      <c r="AM151" s="607">
        <f>SUM(ENERO:DICIEMBRE!AM151)</f>
        <v>0</v>
      </c>
      <c r="AN151" s="607">
        <f>SUM(ENERO:DICIEMBRE!AN151)</f>
        <v>0</v>
      </c>
      <c r="AO151" s="607">
        <f>SUM(ENERO:DICIEMBRE!AO151)</f>
        <v>0</v>
      </c>
      <c r="AP151" s="607">
        <f>SUM(ENERO:DICIEMBRE!AP151)</f>
        <v>0</v>
      </c>
      <c r="AQ151" s="607">
        <f>SUM(ENERO:DICIEMBRE!AQ151)</f>
        <v>0</v>
      </c>
      <c r="AR151" s="607">
        <f>SUM(ENERO:DICIEMBRE!AR151)</f>
        <v>0</v>
      </c>
      <c r="AS151" s="607">
        <f>SUM(ENERO:DICIEMBRE!AS151)</f>
        <v>0</v>
      </c>
      <c r="AT151" s="607">
        <f>SUM(ENERO:DICIEMBRE!AT151)</f>
        <v>0</v>
      </c>
      <c r="AU151" s="380" t="str">
        <f>CA151&amp;CB151&amp;CC151&amp;CD151&amp;CE151&amp;CF151&amp;CO151</f>
        <v/>
      </c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230"/>
      <c r="BG151" s="230"/>
      <c r="CA151" s="4" t="str">
        <f t="shared" si="34"/>
        <v/>
      </c>
      <c r="CB151" s="4" t="str">
        <f t="shared" si="35"/>
        <v/>
      </c>
      <c r="CC151" s="4" t="str">
        <f t="shared" si="36"/>
        <v/>
      </c>
      <c r="CD151" s="4" t="str">
        <f t="shared" si="37"/>
        <v/>
      </c>
      <c r="CE151" s="4" t="str">
        <f t="shared" si="38"/>
        <v/>
      </c>
      <c r="CF151" s="4" t="str">
        <f t="shared" si="39"/>
        <v/>
      </c>
      <c r="CG151" s="16">
        <f t="shared" si="28"/>
        <v>0</v>
      </c>
      <c r="CH151" s="16">
        <f t="shared" si="29"/>
        <v>0</v>
      </c>
      <c r="CI151" s="16">
        <f t="shared" si="30"/>
        <v>0</v>
      </c>
      <c r="CJ151" s="16">
        <f t="shared" si="31"/>
        <v>0</v>
      </c>
      <c r="CK151" s="16">
        <f t="shared" si="32"/>
        <v>0</v>
      </c>
      <c r="CL151" s="16">
        <f t="shared" si="33"/>
        <v>0</v>
      </c>
      <c r="CM151" s="16">
        <v>0</v>
      </c>
      <c r="CN151" s="16"/>
    </row>
    <row r="152" spans="1:92" ht="16.149999999999999" customHeight="1" x14ac:dyDescent="0.2">
      <c r="A152" s="3419" t="s">
        <v>186</v>
      </c>
      <c r="B152" s="3498" t="s">
        <v>187</v>
      </c>
      <c r="C152" s="3444"/>
      <c r="D152" s="398">
        <f t="shared" si="25"/>
        <v>0</v>
      </c>
      <c r="E152" s="399">
        <f t="shared" si="26"/>
        <v>0</v>
      </c>
      <c r="F152" s="400">
        <f t="shared" si="26"/>
        <v>0</v>
      </c>
      <c r="G152" s="607">
        <f>SUM(ENERO:DICIEMBRE!G152)</f>
        <v>0</v>
      </c>
      <c r="H152" s="607">
        <f>SUM(ENERO:DICIEMBRE!H152)</f>
        <v>0</v>
      </c>
      <c r="I152" s="607">
        <f>SUM(ENERO:DICIEMBRE!I152)</f>
        <v>0</v>
      </c>
      <c r="J152" s="607">
        <f>SUM(ENERO:DICIEMBRE!J152)</f>
        <v>0</v>
      </c>
      <c r="K152" s="607">
        <f>SUM(ENERO:DICIEMBRE!K152)</f>
        <v>0</v>
      </c>
      <c r="L152" s="607">
        <f>SUM(ENERO:DICIEMBRE!L152)</f>
        <v>0</v>
      </c>
      <c r="M152" s="607">
        <f>SUM(ENERO:DICIEMBRE!M152)</f>
        <v>0</v>
      </c>
      <c r="N152" s="607">
        <f>SUM(ENERO:DICIEMBRE!N152)</f>
        <v>0</v>
      </c>
      <c r="O152" s="607">
        <f>SUM(ENERO:DICIEMBRE!O152)</f>
        <v>0</v>
      </c>
      <c r="P152" s="607">
        <f>SUM(ENERO:DICIEMBRE!P152)</f>
        <v>0</v>
      </c>
      <c r="Q152" s="607">
        <f>SUM(ENERO:DICIEMBRE!Q152)</f>
        <v>0</v>
      </c>
      <c r="R152" s="607">
        <f>SUM(ENERO:DICIEMBRE!R152)</f>
        <v>0</v>
      </c>
      <c r="S152" s="607">
        <f>SUM(ENERO:DICIEMBRE!S152)</f>
        <v>0</v>
      </c>
      <c r="T152" s="607">
        <f>SUM(ENERO:DICIEMBRE!T152)</f>
        <v>0</v>
      </c>
      <c r="U152" s="607">
        <f>SUM(ENERO:DICIEMBRE!U152)</f>
        <v>0</v>
      </c>
      <c r="V152" s="607">
        <f>SUM(ENERO:DICIEMBRE!V152)</f>
        <v>0</v>
      </c>
      <c r="W152" s="607">
        <f>SUM(ENERO:DICIEMBRE!W152)</f>
        <v>0</v>
      </c>
      <c r="X152" s="607">
        <f>SUM(ENERO:DICIEMBRE!X152)</f>
        <v>0</v>
      </c>
      <c r="Y152" s="607">
        <f>SUM(ENERO:DICIEMBRE!Y152)</f>
        <v>0</v>
      </c>
      <c r="Z152" s="607">
        <f>SUM(ENERO:DICIEMBRE!Z152)</f>
        <v>0</v>
      </c>
      <c r="AA152" s="607">
        <f>SUM(ENERO:DICIEMBRE!AA152)</f>
        <v>0</v>
      </c>
      <c r="AB152" s="607">
        <f>SUM(ENERO:DICIEMBRE!AB152)</f>
        <v>0</v>
      </c>
      <c r="AC152" s="607">
        <f>SUM(ENERO:DICIEMBRE!AC152)</f>
        <v>0</v>
      </c>
      <c r="AD152" s="607">
        <f>SUM(ENERO:DICIEMBRE!AD152)</f>
        <v>0</v>
      </c>
      <c r="AE152" s="607">
        <f>SUM(ENERO:DICIEMBRE!AE152)</f>
        <v>0</v>
      </c>
      <c r="AF152" s="607">
        <f>SUM(ENERO:DICIEMBRE!AF152)</f>
        <v>0</v>
      </c>
      <c r="AG152" s="607">
        <f>SUM(ENERO:DICIEMBRE!AG152)</f>
        <v>0</v>
      </c>
      <c r="AH152" s="607">
        <f>SUM(ENERO:DICIEMBRE!AH152)</f>
        <v>0</v>
      </c>
      <c r="AI152" s="607">
        <f>SUM(ENERO:DICIEMBRE!AI152)</f>
        <v>0</v>
      </c>
      <c r="AJ152" s="607">
        <f>SUM(ENERO:DICIEMBRE!AJ152)</f>
        <v>0</v>
      </c>
      <c r="AK152" s="607">
        <f>SUM(ENERO:DICIEMBRE!AK152)</f>
        <v>0</v>
      </c>
      <c r="AL152" s="607">
        <f>SUM(ENERO:DICIEMBRE!AL152)</f>
        <v>0</v>
      </c>
      <c r="AM152" s="607">
        <f>SUM(ENERO:DICIEMBRE!AM152)</f>
        <v>0</v>
      </c>
      <c r="AN152" s="607">
        <f>SUM(ENERO:DICIEMBRE!AN152)</f>
        <v>0</v>
      </c>
      <c r="AO152" s="607">
        <f>SUM(ENERO:DICIEMBRE!AO152)</f>
        <v>0</v>
      </c>
      <c r="AP152" s="607">
        <f>SUM(ENERO:DICIEMBRE!AP152)</f>
        <v>0</v>
      </c>
      <c r="AQ152" s="607">
        <f>SUM(ENERO:DICIEMBRE!AQ152)</f>
        <v>0</v>
      </c>
      <c r="AR152" s="607">
        <f>SUM(ENERO:DICIEMBRE!AR152)</f>
        <v>0</v>
      </c>
      <c r="AS152" s="607">
        <f>SUM(ENERO:DICIEMBRE!AS152)</f>
        <v>0</v>
      </c>
      <c r="AT152" s="607">
        <f>SUM(ENERO:DICIEMBRE!AT152)</f>
        <v>0</v>
      </c>
      <c r="AU152" s="380" t="str">
        <f t="shared" si="27"/>
        <v/>
      </c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230"/>
      <c r="BG152" s="230"/>
      <c r="CA152" s="4" t="str">
        <f t="shared" si="34"/>
        <v/>
      </c>
      <c r="CB152" s="4" t="str">
        <f t="shared" si="35"/>
        <v/>
      </c>
      <c r="CC152" s="4" t="str">
        <f t="shared" si="36"/>
        <v/>
      </c>
      <c r="CD152" s="4" t="str">
        <f t="shared" si="37"/>
        <v/>
      </c>
      <c r="CE152" s="4" t="str">
        <f t="shared" si="38"/>
        <v/>
      </c>
      <c r="CF152" s="4" t="str">
        <f t="shared" si="39"/>
        <v/>
      </c>
      <c r="CG152" s="16">
        <f t="shared" si="28"/>
        <v>0</v>
      </c>
      <c r="CH152" s="16">
        <f t="shared" si="29"/>
        <v>0</v>
      </c>
      <c r="CI152" s="16">
        <f t="shared" si="30"/>
        <v>0</v>
      </c>
      <c r="CJ152" s="16">
        <f t="shared" si="31"/>
        <v>0</v>
      </c>
      <c r="CK152" s="16">
        <f t="shared" si="32"/>
        <v>0</v>
      </c>
      <c r="CL152" s="16">
        <f t="shared" si="33"/>
        <v>0</v>
      </c>
      <c r="CM152" s="16"/>
      <c r="CN152" s="16"/>
    </row>
    <row r="153" spans="1:92" ht="16.149999999999999" customHeight="1" x14ac:dyDescent="0.2">
      <c r="A153" s="3420"/>
      <c r="B153" s="3501" t="s">
        <v>188</v>
      </c>
      <c r="C153" s="3445"/>
      <c r="D153" s="402">
        <f t="shared" si="25"/>
        <v>341</v>
      </c>
      <c r="E153" s="403">
        <f t="shared" si="26"/>
        <v>223</v>
      </c>
      <c r="F153" s="404">
        <f t="shared" si="26"/>
        <v>118</v>
      </c>
      <c r="G153" s="607">
        <f>SUM(ENERO:DICIEMBRE!G153)</f>
        <v>13</v>
      </c>
      <c r="H153" s="607">
        <f>SUM(ENERO:DICIEMBRE!H153)</f>
        <v>27</v>
      </c>
      <c r="I153" s="607">
        <f>SUM(ENERO:DICIEMBRE!I153)</f>
        <v>15</v>
      </c>
      <c r="J153" s="607">
        <f>SUM(ENERO:DICIEMBRE!J153)</f>
        <v>22</v>
      </c>
      <c r="K153" s="607">
        <f>SUM(ENERO:DICIEMBRE!K153)</f>
        <v>19</v>
      </c>
      <c r="L153" s="607">
        <f>SUM(ENERO:DICIEMBRE!L153)</f>
        <v>22</v>
      </c>
      <c r="M153" s="607">
        <f>SUM(ENERO:DICIEMBRE!M153)</f>
        <v>38</v>
      </c>
      <c r="N153" s="607">
        <f>SUM(ENERO:DICIEMBRE!N153)</f>
        <v>7</v>
      </c>
      <c r="O153" s="607">
        <f>SUM(ENERO:DICIEMBRE!O153)</f>
        <v>10</v>
      </c>
      <c r="P153" s="607">
        <f>SUM(ENERO:DICIEMBRE!P153)</f>
        <v>2</v>
      </c>
      <c r="Q153" s="607">
        <f>SUM(ENERO:DICIEMBRE!Q153)</f>
        <v>8</v>
      </c>
      <c r="R153" s="607">
        <f>SUM(ENERO:DICIEMBRE!R153)</f>
        <v>7</v>
      </c>
      <c r="S153" s="607">
        <f>SUM(ENERO:DICIEMBRE!S153)</f>
        <v>16</v>
      </c>
      <c r="T153" s="607">
        <f>SUM(ENERO:DICIEMBRE!T153)</f>
        <v>8</v>
      </c>
      <c r="U153" s="607">
        <f>SUM(ENERO:DICIEMBRE!U153)</f>
        <v>8</v>
      </c>
      <c r="V153" s="607">
        <f>SUM(ENERO:DICIEMBRE!V153)</f>
        <v>4</v>
      </c>
      <c r="W153" s="607">
        <f>SUM(ENERO:DICIEMBRE!W153)</f>
        <v>17</v>
      </c>
      <c r="X153" s="607">
        <f>SUM(ENERO:DICIEMBRE!X153)</f>
        <v>5</v>
      </c>
      <c r="Y153" s="607">
        <f>SUM(ENERO:DICIEMBRE!Y153)</f>
        <v>17</v>
      </c>
      <c r="Z153" s="607">
        <f>SUM(ENERO:DICIEMBRE!Z153)</f>
        <v>4</v>
      </c>
      <c r="AA153" s="607">
        <f>SUM(ENERO:DICIEMBRE!AA153)</f>
        <v>18</v>
      </c>
      <c r="AB153" s="607">
        <f>SUM(ENERO:DICIEMBRE!AB153)</f>
        <v>3</v>
      </c>
      <c r="AC153" s="607">
        <f>SUM(ENERO:DICIEMBRE!AC153)</f>
        <v>19</v>
      </c>
      <c r="AD153" s="607">
        <f>SUM(ENERO:DICIEMBRE!AD153)</f>
        <v>4</v>
      </c>
      <c r="AE153" s="607">
        <f>SUM(ENERO:DICIEMBRE!AE153)</f>
        <v>7</v>
      </c>
      <c r="AF153" s="607">
        <f>SUM(ENERO:DICIEMBRE!AF153)</f>
        <v>2</v>
      </c>
      <c r="AG153" s="607">
        <f>SUM(ENERO:DICIEMBRE!AG153)</f>
        <v>13</v>
      </c>
      <c r="AH153" s="607">
        <f>SUM(ENERO:DICIEMBRE!AH153)</f>
        <v>1</v>
      </c>
      <c r="AI153" s="607">
        <f>SUM(ENERO:DICIEMBRE!AI153)</f>
        <v>5</v>
      </c>
      <c r="AJ153" s="607">
        <f>SUM(ENERO:DICIEMBRE!AJ153)</f>
        <v>0</v>
      </c>
      <c r="AK153" s="607">
        <f>SUM(ENERO:DICIEMBRE!AK153)</f>
        <v>0</v>
      </c>
      <c r="AL153" s="607">
        <f>SUM(ENERO:DICIEMBRE!AL153)</f>
        <v>0</v>
      </c>
      <c r="AM153" s="607">
        <f>SUM(ENERO:DICIEMBRE!AM153)</f>
        <v>0</v>
      </c>
      <c r="AN153" s="607">
        <f>SUM(ENERO:DICIEMBRE!AN153)</f>
        <v>0</v>
      </c>
      <c r="AO153" s="607">
        <f>SUM(ENERO:DICIEMBRE!AO153)</f>
        <v>1</v>
      </c>
      <c r="AP153" s="607">
        <f>SUM(ENERO:DICIEMBRE!AP153)</f>
        <v>0</v>
      </c>
      <c r="AQ153" s="607">
        <f>SUM(ENERO:DICIEMBRE!AQ153)</f>
        <v>2</v>
      </c>
      <c r="AR153" s="607">
        <f>SUM(ENERO:DICIEMBRE!AR153)</f>
        <v>7</v>
      </c>
      <c r="AS153" s="607">
        <f>SUM(ENERO:DICIEMBRE!AS153)</f>
        <v>1</v>
      </c>
      <c r="AT153" s="607">
        <f>SUM(ENERO:DICIEMBRE!AT153)</f>
        <v>0</v>
      </c>
      <c r="AU153" s="380" t="str">
        <f t="shared" si="27"/>
        <v/>
      </c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230"/>
      <c r="BG153" s="230"/>
      <c r="CA153" s="4" t="str">
        <f t="shared" si="34"/>
        <v/>
      </c>
      <c r="CB153" s="4" t="str">
        <f t="shared" si="35"/>
        <v/>
      </c>
      <c r="CC153" s="4" t="str">
        <f t="shared" si="36"/>
        <v/>
      </c>
      <c r="CD153" s="4" t="str">
        <f t="shared" si="37"/>
        <v/>
      </c>
      <c r="CE153" s="4" t="str">
        <f t="shared" si="38"/>
        <v/>
      </c>
      <c r="CF153" s="4" t="str">
        <f t="shared" si="39"/>
        <v/>
      </c>
      <c r="CG153" s="16">
        <f t="shared" si="28"/>
        <v>0</v>
      </c>
      <c r="CH153" s="16">
        <f t="shared" si="29"/>
        <v>0</v>
      </c>
      <c r="CI153" s="16">
        <f t="shared" si="30"/>
        <v>0</v>
      </c>
      <c r="CJ153" s="16">
        <f t="shared" si="31"/>
        <v>0</v>
      </c>
      <c r="CK153" s="16">
        <f t="shared" si="32"/>
        <v>0</v>
      </c>
      <c r="CL153" s="16">
        <f t="shared" si="33"/>
        <v>0</v>
      </c>
      <c r="CM153" s="16"/>
      <c r="CN153" s="16"/>
    </row>
    <row r="154" spans="1:92" ht="16.149999999999999" customHeight="1" x14ac:dyDescent="0.2">
      <c r="A154" s="3420"/>
      <c r="B154" s="3501" t="s">
        <v>189</v>
      </c>
      <c r="C154" s="3445"/>
      <c r="D154" s="402">
        <f t="shared" si="25"/>
        <v>1</v>
      </c>
      <c r="E154" s="406">
        <f t="shared" si="26"/>
        <v>1</v>
      </c>
      <c r="F154" s="404">
        <f t="shared" si="26"/>
        <v>0</v>
      </c>
      <c r="G154" s="607">
        <f>SUM(ENERO:DICIEMBRE!G154)</f>
        <v>0</v>
      </c>
      <c r="H154" s="607">
        <f>SUM(ENERO:DICIEMBRE!H154)</f>
        <v>0</v>
      </c>
      <c r="I154" s="607">
        <f>SUM(ENERO:DICIEMBRE!I154)</f>
        <v>0</v>
      </c>
      <c r="J154" s="607">
        <f>SUM(ENERO:DICIEMBRE!J154)</f>
        <v>0</v>
      </c>
      <c r="K154" s="607">
        <f>SUM(ENERO:DICIEMBRE!K154)</f>
        <v>0</v>
      </c>
      <c r="L154" s="607">
        <f>SUM(ENERO:DICIEMBRE!L154)</f>
        <v>0</v>
      </c>
      <c r="M154" s="607">
        <f>SUM(ENERO:DICIEMBRE!M154)</f>
        <v>1</v>
      </c>
      <c r="N154" s="607">
        <f>SUM(ENERO:DICIEMBRE!N154)</f>
        <v>0</v>
      </c>
      <c r="O154" s="607">
        <f>SUM(ENERO:DICIEMBRE!O154)</f>
        <v>0</v>
      </c>
      <c r="P154" s="607">
        <f>SUM(ENERO:DICIEMBRE!P154)</f>
        <v>0</v>
      </c>
      <c r="Q154" s="607">
        <f>SUM(ENERO:DICIEMBRE!Q154)</f>
        <v>0</v>
      </c>
      <c r="R154" s="607">
        <f>SUM(ENERO:DICIEMBRE!R154)</f>
        <v>0</v>
      </c>
      <c r="S154" s="607">
        <f>SUM(ENERO:DICIEMBRE!S154)</f>
        <v>0</v>
      </c>
      <c r="T154" s="607">
        <f>SUM(ENERO:DICIEMBRE!T154)</f>
        <v>0</v>
      </c>
      <c r="U154" s="607">
        <f>SUM(ENERO:DICIEMBRE!U154)</f>
        <v>0</v>
      </c>
      <c r="V154" s="607">
        <f>SUM(ENERO:DICIEMBRE!V154)</f>
        <v>0</v>
      </c>
      <c r="W154" s="607">
        <f>SUM(ENERO:DICIEMBRE!W154)</f>
        <v>0</v>
      </c>
      <c r="X154" s="607">
        <f>SUM(ENERO:DICIEMBRE!X154)</f>
        <v>0</v>
      </c>
      <c r="Y154" s="607">
        <f>SUM(ENERO:DICIEMBRE!Y154)</f>
        <v>0</v>
      </c>
      <c r="Z154" s="607">
        <f>SUM(ENERO:DICIEMBRE!Z154)</f>
        <v>0</v>
      </c>
      <c r="AA154" s="607">
        <f>SUM(ENERO:DICIEMBRE!AA154)</f>
        <v>0</v>
      </c>
      <c r="AB154" s="607">
        <f>SUM(ENERO:DICIEMBRE!AB154)</f>
        <v>0</v>
      </c>
      <c r="AC154" s="607">
        <f>SUM(ENERO:DICIEMBRE!AC154)</f>
        <v>0</v>
      </c>
      <c r="AD154" s="607">
        <f>SUM(ENERO:DICIEMBRE!AD154)</f>
        <v>0</v>
      </c>
      <c r="AE154" s="607">
        <f>SUM(ENERO:DICIEMBRE!AE154)</f>
        <v>0</v>
      </c>
      <c r="AF154" s="607">
        <f>SUM(ENERO:DICIEMBRE!AF154)</f>
        <v>0</v>
      </c>
      <c r="AG154" s="607">
        <f>SUM(ENERO:DICIEMBRE!AG154)</f>
        <v>0</v>
      </c>
      <c r="AH154" s="607">
        <f>SUM(ENERO:DICIEMBRE!AH154)</f>
        <v>0</v>
      </c>
      <c r="AI154" s="607">
        <f>SUM(ENERO:DICIEMBRE!AI154)</f>
        <v>0</v>
      </c>
      <c r="AJ154" s="607">
        <f>SUM(ENERO:DICIEMBRE!AJ154)</f>
        <v>0</v>
      </c>
      <c r="AK154" s="607">
        <f>SUM(ENERO:DICIEMBRE!AK154)</f>
        <v>0</v>
      </c>
      <c r="AL154" s="607">
        <f>SUM(ENERO:DICIEMBRE!AL154)</f>
        <v>0</v>
      </c>
      <c r="AM154" s="607">
        <f>SUM(ENERO:DICIEMBRE!AM154)</f>
        <v>0</v>
      </c>
      <c r="AN154" s="607">
        <f>SUM(ENERO:DICIEMBRE!AN154)</f>
        <v>0</v>
      </c>
      <c r="AO154" s="607">
        <f>SUM(ENERO:DICIEMBRE!AO154)</f>
        <v>0</v>
      </c>
      <c r="AP154" s="607">
        <f>SUM(ENERO:DICIEMBRE!AP154)</f>
        <v>0</v>
      </c>
      <c r="AQ154" s="607">
        <f>SUM(ENERO:DICIEMBRE!AQ154)</f>
        <v>0</v>
      </c>
      <c r="AR154" s="607">
        <f>SUM(ENERO:DICIEMBRE!AR154)</f>
        <v>0</v>
      </c>
      <c r="AS154" s="607">
        <f>SUM(ENERO:DICIEMBRE!AS154)</f>
        <v>0</v>
      </c>
      <c r="AT154" s="607">
        <f>SUM(ENERO:DICIEMBRE!AT154)</f>
        <v>0</v>
      </c>
      <c r="AU154" s="380" t="str">
        <f t="shared" si="27"/>
        <v/>
      </c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230"/>
      <c r="BG154" s="230"/>
      <c r="CA154" s="4" t="str">
        <f t="shared" si="34"/>
        <v/>
      </c>
      <c r="CB154" s="4" t="str">
        <f t="shared" si="35"/>
        <v/>
      </c>
      <c r="CC154" s="4" t="str">
        <f t="shared" si="36"/>
        <v/>
      </c>
      <c r="CD154" s="4" t="str">
        <f t="shared" si="37"/>
        <v/>
      </c>
      <c r="CE154" s="4" t="str">
        <f t="shared" si="38"/>
        <v/>
      </c>
      <c r="CF154" s="4" t="str">
        <f t="shared" si="39"/>
        <v/>
      </c>
      <c r="CG154" s="16">
        <f t="shared" si="28"/>
        <v>0</v>
      </c>
      <c r="CH154" s="16">
        <f t="shared" si="29"/>
        <v>0</v>
      </c>
      <c r="CI154" s="16">
        <f t="shared" si="30"/>
        <v>0</v>
      </c>
      <c r="CJ154" s="16">
        <f t="shared" si="31"/>
        <v>0</v>
      </c>
      <c r="CK154" s="16">
        <f t="shared" si="32"/>
        <v>0</v>
      </c>
      <c r="CL154" s="16">
        <f t="shared" si="33"/>
        <v>0</v>
      </c>
      <c r="CM154" s="16"/>
      <c r="CN154" s="16"/>
    </row>
    <row r="155" spans="1:92" ht="16.149999999999999" customHeight="1" x14ac:dyDescent="0.2">
      <c r="A155" s="3420"/>
      <c r="B155" s="3447" t="s">
        <v>190</v>
      </c>
      <c r="C155" s="3448"/>
      <c r="D155" s="407">
        <f>E155+F155</f>
        <v>0</v>
      </c>
      <c r="E155" s="408"/>
      <c r="F155" s="404">
        <f>SUM(L155+N155+P155+R155+T155+V155+X155+Z155+AB155+AD155+AF155+AH155+AJ155+AL155+AN155)</f>
        <v>0</v>
      </c>
      <c r="G155" s="409"/>
      <c r="H155" s="410"/>
      <c r="I155" s="409"/>
      <c r="J155" s="410"/>
      <c r="K155" s="409"/>
      <c r="L155" s="607">
        <f>SUM(ENERO:DICIEMBRE!L155)</f>
        <v>0</v>
      </c>
      <c r="M155" s="409"/>
      <c r="N155" s="607">
        <f>SUM(ENERO:DICIEMBRE!N155)</f>
        <v>0</v>
      </c>
      <c r="O155" s="409"/>
      <c r="P155" s="607">
        <f>SUM(ENERO:DICIEMBRE!P155)</f>
        <v>0</v>
      </c>
      <c r="Q155" s="409"/>
      <c r="R155" s="607">
        <f>SUM(ENERO:DICIEMBRE!R155)</f>
        <v>0</v>
      </c>
      <c r="S155" s="409"/>
      <c r="T155" s="607">
        <f>SUM(ENERO:DICIEMBRE!T155)</f>
        <v>0</v>
      </c>
      <c r="U155" s="409"/>
      <c r="V155" s="607">
        <f>SUM(ENERO:DICIEMBRE!V155)</f>
        <v>0</v>
      </c>
      <c r="W155" s="409"/>
      <c r="X155" s="607">
        <f>SUM(ENERO:DICIEMBRE!X155)</f>
        <v>0</v>
      </c>
      <c r="Y155" s="409"/>
      <c r="Z155" s="607">
        <f>SUM(ENERO:DICIEMBRE!Z155)</f>
        <v>0</v>
      </c>
      <c r="AA155" s="409"/>
      <c r="AB155" s="607">
        <f>SUM(ENERO:DICIEMBRE!AB155)</f>
        <v>0</v>
      </c>
      <c r="AC155" s="409"/>
      <c r="AD155" s="607">
        <f>SUM(ENERO:DICIEMBRE!AD155)</f>
        <v>0</v>
      </c>
      <c r="AE155" s="409"/>
      <c r="AF155" s="607">
        <f>SUM(ENERO:DICIEMBRE!AF155)</f>
        <v>0</v>
      </c>
      <c r="AG155" s="409"/>
      <c r="AH155" s="607">
        <f>SUM(ENERO:DICIEMBRE!AH155)</f>
        <v>0</v>
      </c>
      <c r="AI155" s="409"/>
      <c r="AJ155" s="607">
        <f>SUM(ENERO:DICIEMBRE!AJ155)</f>
        <v>0</v>
      </c>
      <c r="AK155" s="409"/>
      <c r="AL155" s="607">
        <f>SUM(ENERO:DICIEMBRE!AL155)</f>
        <v>0</v>
      </c>
      <c r="AM155" s="409"/>
      <c r="AN155" s="607">
        <f>SUM(ENERO:DICIEMBRE!AN155)</f>
        <v>0</v>
      </c>
      <c r="AO155" s="607">
        <f>SUM(ENERO:DICIEMBRE!AO155)</f>
        <v>0</v>
      </c>
      <c r="AP155" s="607">
        <f>SUM(ENERO:DICIEMBRE!AP155)</f>
        <v>0</v>
      </c>
      <c r="AQ155" s="409"/>
      <c r="AR155" s="607">
        <f>SUM(ENERO:DICIEMBRE!AR155)</f>
        <v>0</v>
      </c>
      <c r="AS155" s="607">
        <f>SUM(ENERO:DICIEMBRE!AS155)</f>
        <v>0</v>
      </c>
      <c r="AT155" s="607">
        <f>SUM(ENERO:DICIEMBRE!AT155)</f>
        <v>0</v>
      </c>
      <c r="AU155" s="380" t="str">
        <f t="shared" si="27"/>
        <v/>
      </c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230"/>
      <c r="BG155" s="230"/>
      <c r="CA155" s="4" t="str">
        <f t="shared" si="34"/>
        <v/>
      </c>
      <c r="CB155" s="4" t="str">
        <f t="shared" si="35"/>
        <v/>
      </c>
      <c r="CC155" s="4" t="str">
        <f t="shared" si="36"/>
        <v/>
      </c>
      <c r="CD155" s="4" t="str">
        <f t="shared" si="37"/>
        <v/>
      </c>
      <c r="CE155" s="4" t="str">
        <f t="shared" si="38"/>
        <v/>
      </c>
      <c r="CF155" s="4" t="str">
        <f t="shared" si="39"/>
        <v/>
      </c>
      <c r="CG155" s="16">
        <f t="shared" si="28"/>
        <v>0</v>
      </c>
      <c r="CH155" s="16">
        <f t="shared" si="29"/>
        <v>0</v>
      </c>
      <c r="CI155" s="16">
        <f t="shared" si="30"/>
        <v>0</v>
      </c>
      <c r="CJ155" s="16">
        <f t="shared" si="31"/>
        <v>0</v>
      </c>
      <c r="CK155" s="16">
        <f t="shared" si="32"/>
        <v>0</v>
      </c>
      <c r="CL155" s="16">
        <f t="shared" si="33"/>
        <v>0</v>
      </c>
      <c r="CM155" s="16"/>
      <c r="CN155" s="16"/>
    </row>
    <row r="156" spans="1:92" ht="16.149999999999999" customHeight="1" x14ac:dyDescent="0.2">
      <c r="A156" s="3420"/>
      <c r="B156" s="3501" t="s">
        <v>191</v>
      </c>
      <c r="C156" s="3445"/>
      <c r="D156" s="402">
        <f t="shared" ref="D156:D182" si="40">SUM(E156+F156)</f>
        <v>4</v>
      </c>
      <c r="E156" s="399">
        <f t="shared" ref="E156:F162" si="41">SUM(G156+I156+K156+M156+O156+Q156+S156+U156+W156+Y156+AA156+AC156+AE156+AG156+AI156+AK156+AM156)</f>
        <v>2</v>
      </c>
      <c r="F156" s="404">
        <f t="shared" si="41"/>
        <v>2</v>
      </c>
      <c r="G156" s="607">
        <f>SUM(ENERO:DICIEMBRE!G156)</f>
        <v>0</v>
      </c>
      <c r="H156" s="607">
        <f>SUM(ENERO:DICIEMBRE!H156)</f>
        <v>0</v>
      </c>
      <c r="I156" s="607">
        <f>SUM(ENERO:DICIEMBRE!I156)</f>
        <v>0</v>
      </c>
      <c r="J156" s="607">
        <f>SUM(ENERO:DICIEMBRE!J156)</f>
        <v>0</v>
      </c>
      <c r="K156" s="607">
        <f>SUM(ENERO:DICIEMBRE!K156)</f>
        <v>0</v>
      </c>
      <c r="L156" s="607">
        <f>SUM(ENERO:DICIEMBRE!L156)</f>
        <v>0</v>
      </c>
      <c r="M156" s="607">
        <f>SUM(ENERO:DICIEMBRE!M156)</f>
        <v>0</v>
      </c>
      <c r="N156" s="607">
        <f>SUM(ENERO:DICIEMBRE!N156)</f>
        <v>0</v>
      </c>
      <c r="O156" s="607">
        <f>SUM(ENERO:DICIEMBRE!O156)</f>
        <v>1</v>
      </c>
      <c r="P156" s="607">
        <f>SUM(ENERO:DICIEMBRE!P156)</f>
        <v>0</v>
      </c>
      <c r="Q156" s="607">
        <f>SUM(ENERO:DICIEMBRE!Q156)</f>
        <v>0</v>
      </c>
      <c r="R156" s="607">
        <f>SUM(ENERO:DICIEMBRE!R156)</f>
        <v>0</v>
      </c>
      <c r="S156" s="607">
        <f>SUM(ENERO:DICIEMBRE!S156)</f>
        <v>0</v>
      </c>
      <c r="T156" s="607">
        <f>SUM(ENERO:DICIEMBRE!T156)</f>
        <v>0</v>
      </c>
      <c r="U156" s="607">
        <f>SUM(ENERO:DICIEMBRE!U156)</f>
        <v>0</v>
      </c>
      <c r="V156" s="607">
        <f>SUM(ENERO:DICIEMBRE!V156)</f>
        <v>0</v>
      </c>
      <c r="W156" s="607">
        <f>SUM(ENERO:DICIEMBRE!W156)</f>
        <v>1</v>
      </c>
      <c r="X156" s="607">
        <f>SUM(ENERO:DICIEMBRE!X156)</f>
        <v>0</v>
      </c>
      <c r="Y156" s="607">
        <f>SUM(ENERO:DICIEMBRE!Y156)</f>
        <v>0</v>
      </c>
      <c r="Z156" s="607">
        <f>SUM(ENERO:DICIEMBRE!Z156)</f>
        <v>0</v>
      </c>
      <c r="AA156" s="607">
        <f>SUM(ENERO:DICIEMBRE!AA156)</f>
        <v>0</v>
      </c>
      <c r="AB156" s="607">
        <f>SUM(ENERO:DICIEMBRE!AB156)</f>
        <v>1</v>
      </c>
      <c r="AC156" s="607">
        <f>SUM(ENERO:DICIEMBRE!AC156)</f>
        <v>0</v>
      </c>
      <c r="AD156" s="607">
        <f>SUM(ENERO:DICIEMBRE!AD156)</f>
        <v>1</v>
      </c>
      <c r="AE156" s="607">
        <f>SUM(ENERO:DICIEMBRE!AE156)</f>
        <v>0</v>
      </c>
      <c r="AF156" s="607">
        <f>SUM(ENERO:DICIEMBRE!AF156)</f>
        <v>0</v>
      </c>
      <c r="AG156" s="607">
        <f>SUM(ENERO:DICIEMBRE!AG156)</f>
        <v>0</v>
      </c>
      <c r="AH156" s="607">
        <f>SUM(ENERO:DICIEMBRE!AH156)</f>
        <v>0</v>
      </c>
      <c r="AI156" s="607">
        <f>SUM(ENERO:DICIEMBRE!AI156)</f>
        <v>0</v>
      </c>
      <c r="AJ156" s="607">
        <f>SUM(ENERO:DICIEMBRE!AJ156)</f>
        <v>0</v>
      </c>
      <c r="AK156" s="607">
        <f>SUM(ENERO:DICIEMBRE!AK156)</f>
        <v>0</v>
      </c>
      <c r="AL156" s="607">
        <f>SUM(ENERO:DICIEMBRE!AL156)</f>
        <v>0</v>
      </c>
      <c r="AM156" s="607">
        <f>SUM(ENERO:DICIEMBRE!AM156)</f>
        <v>0</v>
      </c>
      <c r="AN156" s="607">
        <f>SUM(ENERO:DICIEMBRE!AN156)</f>
        <v>0</v>
      </c>
      <c r="AO156" s="607">
        <f>SUM(ENERO:DICIEMBRE!AO156)</f>
        <v>0</v>
      </c>
      <c r="AP156" s="607">
        <f>SUM(ENERO:DICIEMBRE!AP156)</f>
        <v>0</v>
      </c>
      <c r="AQ156" s="607">
        <f>SUM(ENERO:DICIEMBRE!AQ156)</f>
        <v>0</v>
      </c>
      <c r="AR156" s="607">
        <f>SUM(ENERO:DICIEMBRE!AR156)</f>
        <v>0</v>
      </c>
      <c r="AS156" s="607">
        <f>SUM(ENERO:DICIEMBRE!AS156)</f>
        <v>0</v>
      </c>
      <c r="AT156" s="607">
        <f>SUM(ENERO:DICIEMBRE!AT156)</f>
        <v>0</v>
      </c>
      <c r="AU156" s="380" t="str">
        <f t="shared" si="27"/>
        <v/>
      </c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230"/>
      <c r="BG156" s="230"/>
      <c r="CA156" s="4" t="str">
        <f t="shared" si="34"/>
        <v/>
      </c>
      <c r="CB156" s="4" t="str">
        <f t="shared" si="35"/>
        <v/>
      </c>
      <c r="CC156" s="4" t="str">
        <f t="shared" si="36"/>
        <v/>
      </c>
      <c r="CD156" s="4" t="str">
        <f t="shared" si="37"/>
        <v/>
      </c>
      <c r="CE156" s="4" t="str">
        <f t="shared" si="38"/>
        <v/>
      </c>
      <c r="CF156" s="4" t="str">
        <f t="shared" si="39"/>
        <v/>
      </c>
      <c r="CG156" s="16">
        <f t="shared" si="28"/>
        <v>0</v>
      </c>
      <c r="CH156" s="16">
        <f t="shared" si="29"/>
        <v>0</v>
      </c>
      <c r="CI156" s="16">
        <f t="shared" si="30"/>
        <v>0</v>
      </c>
      <c r="CJ156" s="16">
        <f t="shared" si="31"/>
        <v>0</v>
      </c>
      <c r="CK156" s="16">
        <f t="shared" si="32"/>
        <v>0</v>
      </c>
      <c r="CL156" s="16">
        <f t="shared" si="33"/>
        <v>0</v>
      </c>
      <c r="CM156" s="16"/>
      <c r="CN156" s="16"/>
    </row>
    <row r="157" spans="1:92" ht="16.149999999999999" customHeight="1" x14ac:dyDescent="0.2">
      <c r="A157" s="3420"/>
      <c r="B157" s="3511" t="s">
        <v>192</v>
      </c>
      <c r="C157" s="3512"/>
      <c r="D157" s="402">
        <f t="shared" si="40"/>
        <v>4</v>
      </c>
      <c r="E157" s="403">
        <f t="shared" si="41"/>
        <v>1</v>
      </c>
      <c r="F157" s="404">
        <f t="shared" si="41"/>
        <v>3</v>
      </c>
      <c r="G157" s="607">
        <f>SUM(ENERO:DICIEMBRE!G157)</f>
        <v>0</v>
      </c>
      <c r="H157" s="607">
        <f>SUM(ENERO:DICIEMBRE!H157)</f>
        <v>0</v>
      </c>
      <c r="I157" s="607">
        <f>SUM(ENERO:DICIEMBRE!I157)</f>
        <v>0</v>
      </c>
      <c r="J157" s="607">
        <f>SUM(ENERO:DICIEMBRE!J157)</f>
        <v>0</v>
      </c>
      <c r="K157" s="607">
        <f>SUM(ENERO:DICIEMBRE!K157)</f>
        <v>0</v>
      </c>
      <c r="L157" s="607">
        <f>SUM(ENERO:DICIEMBRE!L157)</f>
        <v>0</v>
      </c>
      <c r="M157" s="607">
        <f>SUM(ENERO:DICIEMBRE!M157)</f>
        <v>0</v>
      </c>
      <c r="N157" s="607">
        <f>SUM(ENERO:DICIEMBRE!N157)</f>
        <v>0</v>
      </c>
      <c r="O157" s="607">
        <f>SUM(ENERO:DICIEMBRE!O157)</f>
        <v>0</v>
      </c>
      <c r="P157" s="607">
        <f>SUM(ENERO:DICIEMBRE!P157)</f>
        <v>0</v>
      </c>
      <c r="Q157" s="607">
        <f>SUM(ENERO:DICIEMBRE!Q157)</f>
        <v>0</v>
      </c>
      <c r="R157" s="607">
        <f>SUM(ENERO:DICIEMBRE!R157)</f>
        <v>0</v>
      </c>
      <c r="S157" s="607">
        <f>SUM(ENERO:DICIEMBRE!S157)</f>
        <v>0</v>
      </c>
      <c r="T157" s="607">
        <f>SUM(ENERO:DICIEMBRE!T157)</f>
        <v>0</v>
      </c>
      <c r="U157" s="607">
        <f>SUM(ENERO:DICIEMBRE!U157)</f>
        <v>0</v>
      </c>
      <c r="V157" s="607">
        <f>SUM(ENERO:DICIEMBRE!V157)</f>
        <v>0</v>
      </c>
      <c r="W157" s="607">
        <f>SUM(ENERO:DICIEMBRE!W157)</f>
        <v>0</v>
      </c>
      <c r="X157" s="607">
        <f>SUM(ENERO:DICIEMBRE!X157)</f>
        <v>0</v>
      </c>
      <c r="Y157" s="607">
        <f>SUM(ENERO:DICIEMBRE!Y157)</f>
        <v>0</v>
      </c>
      <c r="Z157" s="607">
        <f>SUM(ENERO:DICIEMBRE!Z157)</f>
        <v>0</v>
      </c>
      <c r="AA157" s="607">
        <f>SUM(ENERO:DICIEMBRE!AA157)</f>
        <v>0</v>
      </c>
      <c r="AB157" s="607">
        <f>SUM(ENERO:DICIEMBRE!AB157)</f>
        <v>0</v>
      </c>
      <c r="AC157" s="607">
        <f>SUM(ENERO:DICIEMBRE!AC157)</f>
        <v>1</v>
      </c>
      <c r="AD157" s="607">
        <f>SUM(ENERO:DICIEMBRE!AD157)</f>
        <v>2</v>
      </c>
      <c r="AE157" s="607">
        <f>SUM(ENERO:DICIEMBRE!AE157)</f>
        <v>0</v>
      </c>
      <c r="AF157" s="607">
        <f>SUM(ENERO:DICIEMBRE!AF157)</f>
        <v>0</v>
      </c>
      <c r="AG157" s="607">
        <f>SUM(ENERO:DICIEMBRE!AG157)</f>
        <v>0</v>
      </c>
      <c r="AH157" s="607">
        <f>SUM(ENERO:DICIEMBRE!AH157)</f>
        <v>1</v>
      </c>
      <c r="AI157" s="607">
        <f>SUM(ENERO:DICIEMBRE!AI157)</f>
        <v>0</v>
      </c>
      <c r="AJ157" s="607">
        <f>SUM(ENERO:DICIEMBRE!AJ157)</f>
        <v>0</v>
      </c>
      <c r="AK157" s="607">
        <f>SUM(ENERO:DICIEMBRE!AK157)</f>
        <v>0</v>
      </c>
      <c r="AL157" s="607">
        <f>SUM(ENERO:DICIEMBRE!AL157)</f>
        <v>0</v>
      </c>
      <c r="AM157" s="607">
        <f>SUM(ENERO:DICIEMBRE!AM157)</f>
        <v>0</v>
      </c>
      <c r="AN157" s="607">
        <f>SUM(ENERO:DICIEMBRE!AN157)</f>
        <v>0</v>
      </c>
      <c r="AO157" s="607">
        <f>SUM(ENERO:DICIEMBRE!AO157)</f>
        <v>0</v>
      </c>
      <c r="AP157" s="607">
        <f>SUM(ENERO:DICIEMBRE!AP157)</f>
        <v>0</v>
      </c>
      <c r="AQ157" s="607">
        <f>SUM(ENERO:DICIEMBRE!AQ157)</f>
        <v>0</v>
      </c>
      <c r="AR157" s="607">
        <f>SUM(ENERO:DICIEMBRE!AR157)</f>
        <v>0</v>
      </c>
      <c r="AS157" s="607">
        <f>SUM(ENERO:DICIEMBRE!AS157)</f>
        <v>0</v>
      </c>
      <c r="AT157" s="607">
        <f>SUM(ENERO:DICIEMBRE!AT157)</f>
        <v>0</v>
      </c>
      <c r="AU157" s="380" t="str">
        <f t="shared" si="27"/>
        <v/>
      </c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230"/>
      <c r="BG157" s="230"/>
      <c r="CA157" s="4" t="str">
        <f t="shared" si="34"/>
        <v/>
      </c>
      <c r="CB157" s="4" t="str">
        <f t="shared" si="35"/>
        <v/>
      </c>
      <c r="CC157" s="4" t="str">
        <f t="shared" si="36"/>
        <v/>
      </c>
      <c r="CD157" s="4" t="str">
        <f t="shared" si="37"/>
        <v/>
      </c>
      <c r="CE157" s="4" t="str">
        <f t="shared" si="38"/>
        <v/>
      </c>
      <c r="CF157" s="4" t="str">
        <f t="shared" si="39"/>
        <v/>
      </c>
      <c r="CG157" s="16">
        <f t="shared" si="28"/>
        <v>0</v>
      </c>
      <c r="CH157" s="16">
        <f t="shared" si="29"/>
        <v>0</v>
      </c>
      <c r="CI157" s="16">
        <f t="shared" si="30"/>
        <v>0</v>
      </c>
      <c r="CJ157" s="16">
        <f t="shared" si="31"/>
        <v>0</v>
      </c>
      <c r="CK157" s="16">
        <f t="shared" si="32"/>
        <v>0</v>
      </c>
      <c r="CL157" s="16">
        <f t="shared" si="33"/>
        <v>0</v>
      </c>
      <c r="CM157" s="16"/>
      <c r="CN157" s="16"/>
    </row>
    <row r="158" spans="1:92" ht="16.149999999999999" customHeight="1" x14ac:dyDescent="0.2">
      <c r="A158" s="3420"/>
      <c r="B158" s="3513" t="s">
        <v>193</v>
      </c>
      <c r="C158" s="3514"/>
      <c r="D158" s="402">
        <f t="shared" si="40"/>
        <v>1</v>
      </c>
      <c r="E158" s="403">
        <f t="shared" si="41"/>
        <v>0</v>
      </c>
      <c r="F158" s="404">
        <f t="shared" si="41"/>
        <v>1</v>
      </c>
      <c r="G158" s="607">
        <f>SUM(ENERO:DICIEMBRE!G158)</f>
        <v>0</v>
      </c>
      <c r="H158" s="607">
        <f>SUM(ENERO:DICIEMBRE!H158)</f>
        <v>0</v>
      </c>
      <c r="I158" s="607">
        <f>SUM(ENERO:DICIEMBRE!I158)</f>
        <v>0</v>
      </c>
      <c r="J158" s="607">
        <f>SUM(ENERO:DICIEMBRE!J158)</f>
        <v>0</v>
      </c>
      <c r="K158" s="607">
        <f>SUM(ENERO:DICIEMBRE!K158)</f>
        <v>0</v>
      </c>
      <c r="L158" s="607">
        <f>SUM(ENERO:DICIEMBRE!L158)</f>
        <v>0</v>
      </c>
      <c r="M158" s="607">
        <f>SUM(ENERO:DICIEMBRE!M158)</f>
        <v>0</v>
      </c>
      <c r="N158" s="607">
        <f>SUM(ENERO:DICIEMBRE!N158)</f>
        <v>1</v>
      </c>
      <c r="O158" s="607">
        <f>SUM(ENERO:DICIEMBRE!O158)</f>
        <v>0</v>
      </c>
      <c r="P158" s="607">
        <f>SUM(ENERO:DICIEMBRE!P158)</f>
        <v>0</v>
      </c>
      <c r="Q158" s="607">
        <f>SUM(ENERO:DICIEMBRE!Q158)</f>
        <v>0</v>
      </c>
      <c r="R158" s="607">
        <f>SUM(ENERO:DICIEMBRE!R158)</f>
        <v>0</v>
      </c>
      <c r="S158" s="607">
        <f>SUM(ENERO:DICIEMBRE!S158)</f>
        <v>0</v>
      </c>
      <c r="T158" s="607">
        <f>SUM(ENERO:DICIEMBRE!T158)</f>
        <v>0</v>
      </c>
      <c r="U158" s="607">
        <f>SUM(ENERO:DICIEMBRE!U158)</f>
        <v>0</v>
      </c>
      <c r="V158" s="607">
        <f>SUM(ENERO:DICIEMBRE!V158)</f>
        <v>0</v>
      </c>
      <c r="W158" s="607">
        <f>SUM(ENERO:DICIEMBRE!W158)</f>
        <v>0</v>
      </c>
      <c r="X158" s="607">
        <f>SUM(ENERO:DICIEMBRE!X158)</f>
        <v>0</v>
      </c>
      <c r="Y158" s="607">
        <f>SUM(ENERO:DICIEMBRE!Y158)</f>
        <v>0</v>
      </c>
      <c r="Z158" s="607">
        <f>SUM(ENERO:DICIEMBRE!Z158)</f>
        <v>0</v>
      </c>
      <c r="AA158" s="607">
        <f>SUM(ENERO:DICIEMBRE!AA158)</f>
        <v>0</v>
      </c>
      <c r="AB158" s="607">
        <f>SUM(ENERO:DICIEMBRE!AB158)</f>
        <v>0</v>
      </c>
      <c r="AC158" s="607">
        <f>SUM(ENERO:DICIEMBRE!AC158)</f>
        <v>0</v>
      </c>
      <c r="AD158" s="607">
        <f>SUM(ENERO:DICIEMBRE!AD158)</f>
        <v>0</v>
      </c>
      <c r="AE158" s="607">
        <f>SUM(ENERO:DICIEMBRE!AE158)</f>
        <v>0</v>
      </c>
      <c r="AF158" s="607">
        <f>SUM(ENERO:DICIEMBRE!AF158)</f>
        <v>0</v>
      </c>
      <c r="AG158" s="607">
        <f>SUM(ENERO:DICIEMBRE!AG158)</f>
        <v>0</v>
      </c>
      <c r="AH158" s="607">
        <f>SUM(ENERO:DICIEMBRE!AH158)</f>
        <v>0</v>
      </c>
      <c r="AI158" s="607">
        <f>SUM(ENERO:DICIEMBRE!AI158)</f>
        <v>0</v>
      </c>
      <c r="AJ158" s="607">
        <f>SUM(ENERO:DICIEMBRE!AJ158)</f>
        <v>0</v>
      </c>
      <c r="AK158" s="607">
        <f>SUM(ENERO:DICIEMBRE!AK158)</f>
        <v>0</v>
      </c>
      <c r="AL158" s="607">
        <f>SUM(ENERO:DICIEMBRE!AL158)</f>
        <v>0</v>
      </c>
      <c r="AM158" s="607">
        <f>SUM(ENERO:DICIEMBRE!AM158)</f>
        <v>0</v>
      </c>
      <c r="AN158" s="607">
        <f>SUM(ENERO:DICIEMBRE!AN158)</f>
        <v>0</v>
      </c>
      <c r="AO158" s="607">
        <f>SUM(ENERO:DICIEMBRE!AO158)</f>
        <v>0</v>
      </c>
      <c r="AP158" s="607">
        <f>SUM(ENERO:DICIEMBRE!AP158)</f>
        <v>0</v>
      </c>
      <c r="AQ158" s="607">
        <f>SUM(ENERO:DICIEMBRE!AQ158)</f>
        <v>0</v>
      </c>
      <c r="AR158" s="607">
        <f>SUM(ENERO:DICIEMBRE!AR158)</f>
        <v>0</v>
      </c>
      <c r="AS158" s="607">
        <f>SUM(ENERO:DICIEMBRE!AS158)</f>
        <v>0</v>
      </c>
      <c r="AT158" s="607">
        <f>SUM(ENERO:DICIEMBRE!AT158)</f>
        <v>0</v>
      </c>
      <c r="AU158" s="380" t="str">
        <f t="shared" si="27"/>
        <v/>
      </c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230"/>
      <c r="BG158" s="230"/>
      <c r="CA158" s="4" t="str">
        <f t="shared" si="34"/>
        <v/>
      </c>
      <c r="CB158" s="4" t="str">
        <f t="shared" si="35"/>
        <v/>
      </c>
      <c r="CC158" s="4" t="str">
        <f t="shared" si="36"/>
        <v/>
      </c>
      <c r="CD158" s="4" t="str">
        <f t="shared" si="37"/>
        <v/>
      </c>
      <c r="CE158" s="4" t="str">
        <f t="shared" si="38"/>
        <v/>
      </c>
      <c r="CF158" s="4" t="str">
        <f t="shared" si="39"/>
        <v/>
      </c>
      <c r="CG158" s="16">
        <f t="shared" si="28"/>
        <v>0</v>
      </c>
      <c r="CH158" s="16">
        <f t="shared" si="29"/>
        <v>0</v>
      </c>
      <c r="CI158" s="16">
        <f t="shared" si="30"/>
        <v>0</v>
      </c>
      <c r="CJ158" s="16">
        <f t="shared" si="31"/>
        <v>0</v>
      </c>
      <c r="CK158" s="16">
        <f t="shared" si="32"/>
        <v>0</v>
      </c>
      <c r="CL158" s="16">
        <f t="shared" si="33"/>
        <v>0</v>
      </c>
      <c r="CM158" s="16"/>
      <c r="CN158" s="16"/>
    </row>
    <row r="159" spans="1:92" ht="16.149999999999999" customHeight="1" x14ac:dyDescent="0.2">
      <c r="A159" s="3421"/>
      <c r="B159" s="3515" t="s">
        <v>194</v>
      </c>
      <c r="C159" s="3516"/>
      <c r="D159" s="411">
        <f t="shared" si="40"/>
        <v>0</v>
      </c>
      <c r="E159" s="406">
        <f t="shared" si="41"/>
        <v>0</v>
      </c>
      <c r="F159" s="412">
        <f t="shared" si="41"/>
        <v>0</v>
      </c>
      <c r="G159" s="607">
        <f>SUM(ENERO:DICIEMBRE!G159)</f>
        <v>0</v>
      </c>
      <c r="H159" s="607">
        <f>SUM(ENERO:DICIEMBRE!H159)</f>
        <v>0</v>
      </c>
      <c r="I159" s="607">
        <f>SUM(ENERO:DICIEMBRE!I159)</f>
        <v>0</v>
      </c>
      <c r="J159" s="607">
        <f>SUM(ENERO:DICIEMBRE!J159)</f>
        <v>0</v>
      </c>
      <c r="K159" s="607">
        <f>SUM(ENERO:DICIEMBRE!K159)</f>
        <v>0</v>
      </c>
      <c r="L159" s="607">
        <f>SUM(ENERO:DICIEMBRE!L159)</f>
        <v>0</v>
      </c>
      <c r="M159" s="607">
        <f>SUM(ENERO:DICIEMBRE!M159)</f>
        <v>0</v>
      </c>
      <c r="N159" s="607">
        <f>SUM(ENERO:DICIEMBRE!N159)</f>
        <v>0</v>
      </c>
      <c r="O159" s="607">
        <f>SUM(ENERO:DICIEMBRE!O159)</f>
        <v>0</v>
      </c>
      <c r="P159" s="607">
        <f>SUM(ENERO:DICIEMBRE!P159)</f>
        <v>0</v>
      </c>
      <c r="Q159" s="607">
        <f>SUM(ENERO:DICIEMBRE!Q159)</f>
        <v>0</v>
      </c>
      <c r="R159" s="607">
        <f>SUM(ENERO:DICIEMBRE!R159)</f>
        <v>0</v>
      </c>
      <c r="S159" s="607">
        <f>SUM(ENERO:DICIEMBRE!S159)</f>
        <v>0</v>
      </c>
      <c r="T159" s="607">
        <f>SUM(ENERO:DICIEMBRE!T159)</f>
        <v>0</v>
      </c>
      <c r="U159" s="607">
        <f>SUM(ENERO:DICIEMBRE!U159)</f>
        <v>0</v>
      </c>
      <c r="V159" s="607">
        <f>SUM(ENERO:DICIEMBRE!V159)</f>
        <v>0</v>
      </c>
      <c r="W159" s="607">
        <f>SUM(ENERO:DICIEMBRE!W159)</f>
        <v>0</v>
      </c>
      <c r="X159" s="607">
        <f>SUM(ENERO:DICIEMBRE!X159)</f>
        <v>0</v>
      </c>
      <c r="Y159" s="607">
        <f>SUM(ENERO:DICIEMBRE!Y159)</f>
        <v>0</v>
      </c>
      <c r="Z159" s="607">
        <f>SUM(ENERO:DICIEMBRE!Z159)</f>
        <v>0</v>
      </c>
      <c r="AA159" s="607">
        <f>SUM(ENERO:DICIEMBRE!AA159)</f>
        <v>0</v>
      </c>
      <c r="AB159" s="607">
        <f>SUM(ENERO:DICIEMBRE!AB159)</f>
        <v>0</v>
      </c>
      <c r="AC159" s="607">
        <f>SUM(ENERO:DICIEMBRE!AC159)</f>
        <v>0</v>
      </c>
      <c r="AD159" s="607">
        <f>SUM(ENERO:DICIEMBRE!AD159)</f>
        <v>0</v>
      </c>
      <c r="AE159" s="607">
        <f>SUM(ENERO:DICIEMBRE!AE159)</f>
        <v>0</v>
      </c>
      <c r="AF159" s="607">
        <f>SUM(ENERO:DICIEMBRE!AF159)</f>
        <v>0</v>
      </c>
      <c r="AG159" s="607">
        <f>SUM(ENERO:DICIEMBRE!AG159)</f>
        <v>0</v>
      </c>
      <c r="AH159" s="607">
        <f>SUM(ENERO:DICIEMBRE!AH159)</f>
        <v>0</v>
      </c>
      <c r="AI159" s="607">
        <f>SUM(ENERO:DICIEMBRE!AI159)</f>
        <v>0</v>
      </c>
      <c r="AJ159" s="607">
        <f>SUM(ENERO:DICIEMBRE!AJ159)</f>
        <v>0</v>
      </c>
      <c r="AK159" s="607">
        <f>SUM(ENERO:DICIEMBRE!AK159)</f>
        <v>0</v>
      </c>
      <c r="AL159" s="607">
        <f>SUM(ENERO:DICIEMBRE!AL159)</f>
        <v>0</v>
      </c>
      <c r="AM159" s="607">
        <f>SUM(ENERO:DICIEMBRE!AM159)</f>
        <v>0</v>
      </c>
      <c r="AN159" s="607">
        <f>SUM(ENERO:DICIEMBRE!AN159)</f>
        <v>0</v>
      </c>
      <c r="AO159" s="607">
        <f>SUM(ENERO:DICIEMBRE!AO159)</f>
        <v>0</v>
      </c>
      <c r="AP159" s="607">
        <f>SUM(ENERO:DICIEMBRE!AP159)</f>
        <v>0</v>
      </c>
      <c r="AQ159" s="607">
        <f>SUM(ENERO:DICIEMBRE!AQ159)</f>
        <v>0</v>
      </c>
      <c r="AR159" s="607">
        <f>SUM(ENERO:DICIEMBRE!AR159)</f>
        <v>0</v>
      </c>
      <c r="AS159" s="607">
        <f>SUM(ENERO:DICIEMBRE!AS159)</f>
        <v>0</v>
      </c>
      <c r="AT159" s="607">
        <f>SUM(ENERO:DICIEMBRE!AT159)</f>
        <v>0</v>
      </c>
      <c r="AU159" s="380" t="str">
        <f t="shared" si="27"/>
        <v/>
      </c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230"/>
      <c r="BG159" s="230"/>
      <c r="CA159" s="4" t="str">
        <f t="shared" si="34"/>
        <v/>
      </c>
      <c r="CB159" s="4" t="str">
        <f t="shared" si="35"/>
        <v/>
      </c>
      <c r="CC159" s="4" t="str">
        <f t="shared" si="36"/>
        <v/>
      </c>
      <c r="CD159" s="4" t="str">
        <f t="shared" si="37"/>
        <v/>
      </c>
      <c r="CE159" s="4" t="str">
        <f t="shared" si="38"/>
        <v/>
      </c>
      <c r="CF159" s="4" t="str">
        <f t="shared" si="39"/>
        <v/>
      </c>
      <c r="CG159" s="16">
        <f t="shared" si="28"/>
        <v>0</v>
      </c>
      <c r="CH159" s="16">
        <f t="shared" si="29"/>
        <v>0</v>
      </c>
      <c r="CI159" s="16">
        <f t="shared" si="30"/>
        <v>0</v>
      </c>
      <c r="CJ159" s="16">
        <f t="shared" si="31"/>
        <v>0</v>
      </c>
      <c r="CK159" s="16">
        <f t="shared" si="32"/>
        <v>0</v>
      </c>
      <c r="CL159" s="16">
        <f t="shared" si="33"/>
        <v>0</v>
      </c>
      <c r="CM159" s="16"/>
      <c r="CN159" s="16"/>
    </row>
    <row r="160" spans="1:92" ht="16.149999999999999" customHeight="1" x14ac:dyDescent="0.2">
      <c r="A160" s="3419" t="s">
        <v>195</v>
      </c>
      <c r="B160" s="3505" t="s">
        <v>196</v>
      </c>
      <c r="C160" s="3460"/>
      <c r="D160" s="381">
        <f t="shared" si="40"/>
        <v>341</v>
      </c>
      <c r="E160" s="382">
        <f t="shared" si="41"/>
        <v>223</v>
      </c>
      <c r="F160" s="383">
        <f t="shared" si="41"/>
        <v>118</v>
      </c>
      <c r="G160" s="607">
        <f>SUM(ENERO:DICIEMBRE!G160)</f>
        <v>13</v>
      </c>
      <c r="H160" s="607">
        <f>SUM(ENERO:DICIEMBRE!H160)</f>
        <v>27</v>
      </c>
      <c r="I160" s="607">
        <f>SUM(ENERO:DICIEMBRE!I160)</f>
        <v>15</v>
      </c>
      <c r="J160" s="607">
        <f>SUM(ENERO:DICIEMBRE!J160)</f>
        <v>22</v>
      </c>
      <c r="K160" s="607">
        <f>SUM(ENERO:DICIEMBRE!K160)</f>
        <v>19</v>
      </c>
      <c r="L160" s="607">
        <f>SUM(ENERO:DICIEMBRE!L160)</f>
        <v>22</v>
      </c>
      <c r="M160" s="607">
        <f>SUM(ENERO:DICIEMBRE!M160)</f>
        <v>38</v>
      </c>
      <c r="N160" s="607">
        <f>SUM(ENERO:DICIEMBRE!N160)</f>
        <v>7</v>
      </c>
      <c r="O160" s="607">
        <f>SUM(ENERO:DICIEMBRE!O160)</f>
        <v>10</v>
      </c>
      <c r="P160" s="607">
        <f>SUM(ENERO:DICIEMBRE!P160)</f>
        <v>2</v>
      </c>
      <c r="Q160" s="607">
        <f>SUM(ENERO:DICIEMBRE!Q160)</f>
        <v>8</v>
      </c>
      <c r="R160" s="607">
        <f>SUM(ENERO:DICIEMBRE!R160)</f>
        <v>7</v>
      </c>
      <c r="S160" s="607">
        <f>SUM(ENERO:DICIEMBRE!S160)</f>
        <v>16</v>
      </c>
      <c r="T160" s="607">
        <f>SUM(ENERO:DICIEMBRE!T160)</f>
        <v>8</v>
      </c>
      <c r="U160" s="607">
        <f>SUM(ENERO:DICIEMBRE!U160)</f>
        <v>8</v>
      </c>
      <c r="V160" s="607">
        <f>SUM(ENERO:DICIEMBRE!V160)</f>
        <v>4</v>
      </c>
      <c r="W160" s="607">
        <f>SUM(ENERO:DICIEMBRE!W160)</f>
        <v>17</v>
      </c>
      <c r="X160" s="607">
        <f>SUM(ENERO:DICIEMBRE!X160)</f>
        <v>5</v>
      </c>
      <c r="Y160" s="607">
        <f>SUM(ENERO:DICIEMBRE!Y160)</f>
        <v>17</v>
      </c>
      <c r="Z160" s="607">
        <f>SUM(ENERO:DICIEMBRE!Z160)</f>
        <v>4</v>
      </c>
      <c r="AA160" s="607">
        <f>SUM(ENERO:DICIEMBRE!AA160)</f>
        <v>18</v>
      </c>
      <c r="AB160" s="607">
        <f>SUM(ENERO:DICIEMBRE!AB160)</f>
        <v>3</v>
      </c>
      <c r="AC160" s="607">
        <f>SUM(ENERO:DICIEMBRE!AC160)</f>
        <v>19</v>
      </c>
      <c r="AD160" s="607">
        <f>SUM(ENERO:DICIEMBRE!AD160)</f>
        <v>4</v>
      </c>
      <c r="AE160" s="607">
        <f>SUM(ENERO:DICIEMBRE!AE160)</f>
        <v>7</v>
      </c>
      <c r="AF160" s="607">
        <f>SUM(ENERO:DICIEMBRE!AF160)</f>
        <v>2</v>
      </c>
      <c r="AG160" s="607">
        <f>SUM(ENERO:DICIEMBRE!AG160)</f>
        <v>13</v>
      </c>
      <c r="AH160" s="607">
        <f>SUM(ENERO:DICIEMBRE!AH160)</f>
        <v>1</v>
      </c>
      <c r="AI160" s="607">
        <f>SUM(ENERO:DICIEMBRE!AI160)</f>
        <v>5</v>
      </c>
      <c r="AJ160" s="607">
        <f>SUM(ENERO:DICIEMBRE!AJ160)</f>
        <v>0</v>
      </c>
      <c r="AK160" s="607">
        <f>SUM(ENERO:DICIEMBRE!AK160)</f>
        <v>0</v>
      </c>
      <c r="AL160" s="607">
        <f>SUM(ENERO:DICIEMBRE!AL160)</f>
        <v>0</v>
      </c>
      <c r="AM160" s="607">
        <f>SUM(ENERO:DICIEMBRE!AM160)</f>
        <v>0</v>
      </c>
      <c r="AN160" s="607">
        <f>SUM(ENERO:DICIEMBRE!AN160)</f>
        <v>0</v>
      </c>
      <c r="AO160" s="607">
        <f>SUM(ENERO:DICIEMBRE!AO160)</f>
        <v>1</v>
      </c>
      <c r="AP160" s="607">
        <f>SUM(ENERO:DICIEMBRE!AP160)</f>
        <v>0</v>
      </c>
      <c r="AQ160" s="607">
        <f>SUM(ENERO:DICIEMBRE!AQ160)</f>
        <v>2</v>
      </c>
      <c r="AR160" s="607">
        <f>SUM(ENERO:DICIEMBRE!AR160)</f>
        <v>7</v>
      </c>
      <c r="AS160" s="607">
        <f>SUM(ENERO:DICIEMBRE!AS160)</f>
        <v>1</v>
      </c>
      <c r="AT160" s="607">
        <f>SUM(ENERO:DICIEMBRE!AT160)</f>
        <v>0</v>
      </c>
      <c r="AU160" s="380" t="str">
        <f t="shared" si="27"/>
        <v/>
      </c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230"/>
      <c r="BG160" s="230"/>
      <c r="CA160" s="4" t="str">
        <f t="shared" si="34"/>
        <v/>
      </c>
      <c r="CB160" s="4" t="str">
        <f t="shared" si="35"/>
        <v/>
      </c>
      <c r="CC160" s="4" t="str">
        <f t="shared" si="36"/>
        <v/>
      </c>
      <c r="CD160" s="4" t="str">
        <f t="shared" si="37"/>
        <v/>
      </c>
      <c r="CE160" s="4" t="str">
        <f t="shared" si="38"/>
        <v/>
      </c>
      <c r="CF160" s="4" t="str">
        <f t="shared" si="39"/>
        <v/>
      </c>
      <c r="CG160" s="16">
        <f t="shared" si="28"/>
        <v>0</v>
      </c>
      <c r="CH160" s="16">
        <f t="shared" si="29"/>
        <v>0</v>
      </c>
      <c r="CI160" s="16">
        <f t="shared" si="30"/>
        <v>0</v>
      </c>
      <c r="CJ160" s="16">
        <f t="shared" si="31"/>
        <v>0</v>
      </c>
      <c r="CK160" s="16">
        <f t="shared" si="32"/>
        <v>0</v>
      </c>
      <c r="CL160" s="16">
        <f t="shared" si="33"/>
        <v>0</v>
      </c>
      <c r="CM160" s="16"/>
      <c r="CN160" s="16"/>
    </row>
    <row r="161" spans="1:92" ht="23.25" customHeight="1" x14ac:dyDescent="0.2">
      <c r="A161" s="3420"/>
      <c r="B161" s="3501" t="s">
        <v>197</v>
      </c>
      <c r="C161" s="3445"/>
      <c r="D161" s="402">
        <f t="shared" si="40"/>
        <v>2</v>
      </c>
      <c r="E161" s="403">
        <f t="shared" si="41"/>
        <v>2</v>
      </c>
      <c r="F161" s="404">
        <f t="shared" si="41"/>
        <v>0</v>
      </c>
      <c r="G161" s="607">
        <f>SUM(ENERO:DICIEMBRE!G161)</f>
        <v>0</v>
      </c>
      <c r="H161" s="607">
        <f>SUM(ENERO:DICIEMBRE!H161)</f>
        <v>0</v>
      </c>
      <c r="I161" s="607">
        <f>SUM(ENERO:DICIEMBRE!I161)</f>
        <v>0</v>
      </c>
      <c r="J161" s="607">
        <f>SUM(ENERO:DICIEMBRE!J161)</f>
        <v>0</v>
      </c>
      <c r="K161" s="607">
        <f>SUM(ENERO:DICIEMBRE!K161)</f>
        <v>1</v>
      </c>
      <c r="L161" s="607">
        <f>SUM(ENERO:DICIEMBRE!L161)</f>
        <v>0</v>
      </c>
      <c r="M161" s="607">
        <f>SUM(ENERO:DICIEMBRE!M161)</f>
        <v>1</v>
      </c>
      <c r="N161" s="607">
        <f>SUM(ENERO:DICIEMBRE!N161)</f>
        <v>0</v>
      </c>
      <c r="O161" s="607">
        <f>SUM(ENERO:DICIEMBRE!O161)</f>
        <v>0</v>
      </c>
      <c r="P161" s="607">
        <f>SUM(ENERO:DICIEMBRE!P161)</f>
        <v>0</v>
      </c>
      <c r="Q161" s="607">
        <f>SUM(ENERO:DICIEMBRE!Q161)</f>
        <v>0</v>
      </c>
      <c r="R161" s="607">
        <f>SUM(ENERO:DICIEMBRE!R161)</f>
        <v>0</v>
      </c>
      <c r="S161" s="607">
        <f>SUM(ENERO:DICIEMBRE!S161)</f>
        <v>0</v>
      </c>
      <c r="T161" s="607">
        <f>SUM(ENERO:DICIEMBRE!T161)</f>
        <v>0</v>
      </c>
      <c r="U161" s="607">
        <f>SUM(ENERO:DICIEMBRE!U161)</f>
        <v>0</v>
      </c>
      <c r="V161" s="607">
        <f>SUM(ENERO:DICIEMBRE!V161)</f>
        <v>0</v>
      </c>
      <c r="W161" s="607">
        <f>SUM(ENERO:DICIEMBRE!W161)</f>
        <v>0</v>
      </c>
      <c r="X161" s="607">
        <f>SUM(ENERO:DICIEMBRE!X161)</f>
        <v>0</v>
      </c>
      <c r="Y161" s="607">
        <f>SUM(ENERO:DICIEMBRE!Y161)</f>
        <v>0</v>
      </c>
      <c r="Z161" s="607">
        <f>SUM(ENERO:DICIEMBRE!Z161)</f>
        <v>0</v>
      </c>
      <c r="AA161" s="607">
        <f>SUM(ENERO:DICIEMBRE!AA161)</f>
        <v>0</v>
      </c>
      <c r="AB161" s="607">
        <f>SUM(ENERO:DICIEMBRE!AB161)</f>
        <v>0</v>
      </c>
      <c r="AC161" s="607">
        <f>SUM(ENERO:DICIEMBRE!AC161)</f>
        <v>0</v>
      </c>
      <c r="AD161" s="607">
        <f>SUM(ENERO:DICIEMBRE!AD161)</f>
        <v>0</v>
      </c>
      <c r="AE161" s="607">
        <f>SUM(ENERO:DICIEMBRE!AE161)</f>
        <v>0</v>
      </c>
      <c r="AF161" s="607">
        <f>SUM(ENERO:DICIEMBRE!AF161)</f>
        <v>0</v>
      </c>
      <c r="AG161" s="607">
        <f>SUM(ENERO:DICIEMBRE!AG161)</f>
        <v>0</v>
      </c>
      <c r="AH161" s="607">
        <f>SUM(ENERO:DICIEMBRE!AH161)</f>
        <v>0</v>
      </c>
      <c r="AI161" s="607">
        <f>SUM(ENERO:DICIEMBRE!AI161)</f>
        <v>0</v>
      </c>
      <c r="AJ161" s="607">
        <f>SUM(ENERO:DICIEMBRE!AJ161)</f>
        <v>0</v>
      </c>
      <c r="AK161" s="607">
        <f>SUM(ENERO:DICIEMBRE!AK161)</f>
        <v>0</v>
      </c>
      <c r="AL161" s="607">
        <f>SUM(ENERO:DICIEMBRE!AL161)</f>
        <v>0</v>
      </c>
      <c r="AM161" s="607">
        <f>SUM(ENERO:DICIEMBRE!AM161)</f>
        <v>0</v>
      </c>
      <c r="AN161" s="607">
        <f>SUM(ENERO:DICIEMBRE!AN161)</f>
        <v>0</v>
      </c>
      <c r="AO161" s="607">
        <f>SUM(ENERO:DICIEMBRE!AO161)</f>
        <v>0</v>
      </c>
      <c r="AP161" s="607">
        <f>SUM(ENERO:DICIEMBRE!AP161)</f>
        <v>0</v>
      </c>
      <c r="AQ161" s="607">
        <f>SUM(ENERO:DICIEMBRE!AQ161)</f>
        <v>0</v>
      </c>
      <c r="AR161" s="607">
        <f>SUM(ENERO:DICIEMBRE!AR161)</f>
        <v>0</v>
      </c>
      <c r="AS161" s="607">
        <f>SUM(ENERO:DICIEMBRE!AS161)</f>
        <v>0</v>
      </c>
      <c r="AT161" s="607">
        <f>SUM(ENERO:DICIEMBRE!AT161)</f>
        <v>0</v>
      </c>
      <c r="AU161" s="380" t="str">
        <f t="shared" si="27"/>
        <v/>
      </c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230"/>
      <c r="BG161" s="230"/>
      <c r="CA161" s="4" t="str">
        <f t="shared" si="34"/>
        <v/>
      </c>
      <c r="CB161" s="4" t="str">
        <f t="shared" si="35"/>
        <v/>
      </c>
      <c r="CC161" s="4" t="str">
        <f t="shared" si="36"/>
        <v/>
      </c>
      <c r="CD161" s="4" t="str">
        <f t="shared" si="37"/>
        <v/>
      </c>
      <c r="CE161" s="4" t="str">
        <f t="shared" si="38"/>
        <v/>
      </c>
      <c r="CF161" s="4" t="str">
        <f t="shared" si="39"/>
        <v/>
      </c>
      <c r="CG161" s="16">
        <f t="shared" si="28"/>
        <v>0</v>
      </c>
      <c r="CH161" s="16">
        <f t="shared" si="29"/>
        <v>0</v>
      </c>
      <c r="CI161" s="16">
        <f t="shared" si="30"/>
        <v>0</v>
      </c>
      <c r="CJ161" s="16">
        <f t="shared" si="31"/>
        <v>0</v>
      </c>
      <c r="CK161" s="16">
        <f t="shared" si="32"/>
        <v>0</v>
      </c>
      <c r="CL161" s="16">
        <f t="shared" si="33"/>
        <v>0</v>
      </c>
      <c r="CM161" s="16"/>
      <c r="CN161" s="16"/>
    </row>
    <row r="162" spans="1:92" ht="16.149999999999999" customHeight="1" x14ac:dyDescent="0.2">
      <c r="A162" s="3421"/>
      <c r="B162" s="3507" t="s">
        <v>198</v>
      </c>
      <c r="C162" s="3465"/>
      <c r="D162" s="414">
        <f t="shared" si="40"/>
        <v>7</v>
      </c>
      <c r="E162" s="415">
        <f t="shared" si="41"/>
        <v>4</v>
      </c>
      <c r="F162" s="416">
        <f t="shared" si="41"/>
        <v>3</v>
      </c>
      <c r="G162" s="607">
        <f>SUM(ENERO:DICIEMBRE!G162)</f>
        <v>0</v>
      </c>
      <c r="H162" s="607">
        <f>SUM(ENERO:DICIEMBRE!H162)</f>
        <v>0</v>
      </c>
      <c r="I162" s="607">
        <f>SUM(ENERO:DICIEMBRE!I162)</f>
        <v>0</v>
      </c>
      <c r="J162" s="607">
        <f>SUM(ENERO:DICIEMBRE!J162)</f>
        <v>1</v>
      </c>
      <c r="K162" s="607">
        <f>SUM(ENERO:DICIEMBRE!K162)</f>
        <v>0</v>
      </c>
      <c r="L162" s="607">
        <f>SUM(ENERO:DICIEMBRE!L162)</f>
        <v>2</v>
      </c>
      <c r="M162" s="607">
        <f>SUM(ENERO:DICIEMBRE!M162)</f>
        <v>2</v>
      </c>
      <c r="N162" s="607">
        <f>SUM(ENERO:DICIEMBRE!N162)</f>
        <v>0</v>
      </c>
      <c r="O162" s="607">
        <f>SUM(ENERO:DICIEMBRE!O162)</f>
        <v>0</v>
      </c>
      <c r="P162" s="607">
        <f>SUM(ENERO:DICIEMBRE!P162)</f>
        <v>0</v>
      </c>
      <c r="Q162" s="607">
        <f>SUM(ENERO:DICIEMBRE!Q162)</f>
        <v>0</v>
      </c>
      <c r="R162" s="607">
        <f>SUM(ENERO:DICIEMBRE!R162)</f>
        <v>0</v>
      </c>
      <c r="S162" s="607">
        <f>SUM(ENERO:DICIEMBRE!S162)</f>
        <v>0</v>
      </c>
      <c r="T162" s="607">
        <f>SUM(ENERO:DICIEMBRE!T162)</f>
        <v>0</v>
      </c>
      <c r="U162" s="607">
        <f>SUM(ENERO:DICIEMBRE!U162)</f>
        <v>0</v>
      </c>
      <c r="V162" s="607">
        <f>SUM(ENERO:DICIEMBRE!V162)</f>
        <v>0</v>
      </c>
      <c r="W162" s="607">
        <f>SUM(ENERO:DICIEMBRE!W162)</f>
        <v>2</v>
      </c>
      <c r="X162" s="607">
        <f>SUM(ENERO:DICIEMBRE!X162)</f>
        <v>0</v>
      </c>
      <c r="Y162" s="607">
        <f>SUM(ENERO:DICIEMBRE!Y162)</f>
        <v>0</v>
      </c>
      <c r="Z162" s="607">
        <f>SUM(ENERO:DICIEMBRE!Z162)</f>
        <v>0</v>
      </c>
      <c r="AA162" s="607">
        <f>SUM(ENERO:DICIEMBRE!AA162)</f>
        <v>0</v>
      </c>
      <c r="AB162" s="607">
        <f>SUM(ENERO:DICIEMBRE!AB162)</f>
        <v>0</v>
      </c>
      <c r="AC162" s="607">
        <f>SUM(ENERO:DICIEMBRE!AC162)</f>
        <v>0</v>
      </c>
      <c r="AD162" s="607">
        <f>SUM(ENERO:DICIEMBRE!AD162)</f>
        <v>0</v>
      </c>
      <c r="AE162" s="607">
        <f>SUM(ENERO:DICIEMBRE!AE162)</f>
        <v>0</v>
      </c>
      <c r="AF162" s="607">
        <f>SUM(ENERO:DICIEMBRE!AF162)</f>
        <v>0</v>
      </c>
      <c r="AG162" s="607">
        <f>SUM(ENERO:DICIEMBRE!AG162)</f>
        <v>0</v>
      </c>
      <c r="AH162" s="607">
        <f>SUM(ENERO:DICIEMBRE!AH162)</f>
        <v>0</v>
      </c>
      <c r="AI162" s="607">
        <f>SUM(ENERO:DICIEMBRE!AI162)</f>
        <v>0</v>
      </c>
      <c r="AJ162" s="607">
        <f>SUM(ENERO:DICIEMBRE!AJ162)</f>
        <v>0</v>
      </c>
      <c r="AK162" s="607">
        <f>SUM(ENERO:DICIEMBRE!AK162)</f>
        <v>0</v>
      </c>
      <c r="AL162" s="607">
        <f>SUM(ENERO:DICIEMBRE!AL162)</f>
        <v>0</v>
      </c>
      <c r="AM162" s="607">
        <f>SUM(ENERO:DICIEMBRE!AM162)</f>
        <v>0</v>
      </c>
      <c r="AN162" s="607">
        <f>SUM(ENERO:DICIEMBRE!AN162)</f>
        <v>0</v>
      </c>
      <c r="AO162" s="607">
        <f>SUM(ENERO:DICIEMBRE!AO162)</f>
        <v>0</v>
      </c>
      <c r="AP162" s="607">
        <f>SUM(ENERO:DICIEMBRE!AP162)</f>
        <v>0</v>
      </c>
      <c r="AQ162" s="607">
        <f>SUM(ENERO:DICIEMBRE!AQ162)</f>
        <v>0</v>
      </c>
      <c r="AR162" s="607">
        <f>SUM(ENERO:DICIEMBRE!AR162)</f>
        <v>1</v>
      </c>
      <c r="AS162" s="607">
        <f>SUM(ENERO:DICIEMBRE!AS162)</f>
        <v>0</v>
      </c>
      <c r="AT162" s="607">
        <f>SUM(ENERO:DICIEMBRE!AT162)</f>
        <v>0</v>
      </c>
      <c r="AU162" s="380" t="str">
        <f t="shared" si="27"/>
        <v/>
      </c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230"/>
      <c r="BG162" s="230"/>
      <c r="CA162" s="4" t="str">
        <f t="shared" si="34"/>
        <v/>
      </c>
      <c r="CB162" s="4" t="str">
        <f t="shared" si="35"/>
        <v/>
      </c>
      <c r="CC162" s="4" t="str">
        <f t="shared" si="36"/>
        <v/>
      </c>
      <c r="CD162" s="4" t="str">
        <f t="shared" si="37"/>
        <v/>
      </c>
      <c r="CE162" s="4" t="str">
        <f t="shared" si="38"/>
        <v/>
      </c>
      <c r="CF162" s="4" t="str">
        <f t="shared" si="39"/>
        <v/>
      </c>
      <c r="CG162" s="16">
        <f t="shared" si="28"/>
        <v>0</v>
      </c>
      <c r="CH162" s="16">
        <f t="shared" si="29"/>
        <v>0</v>
      </c>
      <c r="CI162" s="16">
        <f t="shared" si="30"/>
        <v>0</v>
      </c>
      <c r="CJ162" s="16">
        <f t="shared" si="31"/>
        <v>0</v>
      </c>
      <c r="CK162" s="16">
        <f t="shared" si="32"/>
        <v>0</v>
      </c>
      <c r="CL162" s="16">
        <f t="shared" si="33"/>
        <v>0</v>
      </c>
      <c r="CM162" s="16"/>
      <c r="CN162" s="16"/>
    </row>
    <row r="163" spans="1:92" ht="16.149999999999999" customHeight="1" x14ac:dyDescent="0.2">
      <c r="A163" s="3419" t="s">
        <v>199</v>
      </c>
      <c r="B163" s="3506" t="s">
        <v>200</v>
      </c>
      <c r="C163" s="3464"/>
      <c r="D163" s="381">
        <f t="shared" si="40"/>
        <v>14</v>
      </c>
      <c r="E163" s="382">
        <f t="shared" ref="E163:F166" si="42">SUM(G163+I163+K163+M163+O163)</f>
        <v>10</v>
      </c>
      <c r="F163" s="383">
        <f t="shared" si="42"/>
        <v>4</v>
      </c>
      <c r="G163" s="607">
        <f>SUM(ENERO:DICIEMBRE!G163)</f>
        <v>0</v>
      </c>
      <c r="H163" s="607">
        <f>SUM(ENERO:DICIEMBRE!H163)</f>
        <v>0</v>
      </c>
      <c r="I163" s="607">
        <f>SUM(ENERO:DICIEMBRE!I163)</f>
        <v>1</v>
      </c>
      <c r="J163" s="607">
        <f>SUM(ENERO:DICIEMBRE!J163)</f>
        <v>0</v>
      </c>
      <c r="K163" s="607">
        <f>SUM(ENERO:DICIEMBRE!K163)</f>
        <v>1</v>
      </c>
      <c r="L163" s="607">
        <f>SUM(ENERO:DICIEMBRE!L163)</f>
        <v>4</v>
      </c>
      <c r="M163" s="607">
        <f>SUM(ENERO:DICIEMBRE!M163)</f>
        <v>7</v>
      </c>
      <c r="N163" s="607">
        <f>SUM(ENERO:DICIEMBRE!N163)</f>
        <v>0</v>
      </c>
      <c r="O163" s="607">
        <f>SUM(ENERO:DICIEMBRE!O163)</f>
        <v>1</v>
      </c>
      <c r="P163" s="607">
        <f>SUM(ENERO:DICIEMBRE!P163)</f>
        <v>0</v>
      </c>
      <c r="Q163" s="419"/>
      <c r="R163" s="420"/>
      <c r="S163" s="419"/>
      <c r="T163" s="420"/>
      <c r="U163" s="419"/>
      <c r="V163" s="420"/>
      <c r="W163" s="419"/>
      <c r="X163" s="420"/>
      <c r="Y163" s="419"/>
      <c r="Z163" s="420"/>
      <c r="AA163" s="419"/>
      <c r="AB163" s="420"/>
      <c r="AC163" s="419"/>
      <c r="AD163" s="420"/>
      <c r="AE163" s="419"/>
      <c r="AF163" s="420"/>
      <c r="AG163" s="419"/>
      <c r="AH163" s="420"/>
      <c r="AI163" s="419"/>
      <c r="AJ163" s="420"/>
      <c r="AK163" s="419"/>
      <c r="AL163" s="420"/>
      <c r="AM163" s="419"/>
      <c r="AN163" s="421"/>
      <c r="AO163" s="607">
        <f>SUM(ENERO:DICIEMBRE!AO163)</f>
        <v>0</v>
      </c>
      <c r="AP163" s="422"/>
      <c r="AQ163" s="607">
        <f>SUM(ENERO:DICIEMBRE!AQ163)</f>
        <v>0</v>
      </c>
      <c r="AR163" s="607">
        <f>SUM(ENERO:DICIEMBRE!AR163)</f>
        <v>0</v>
      </c>
      <c r="AS163" s="607">
        <f>SUM(ENERO:DICIEMBRE!AS163)</f>
        <v>0</v>
      </c>
      <c r="AT163" s="607">
        <f>SUM(ENERO:DICIEMBRE!AT163)</f>
        <v>0</v>
      </c>
      <c r="AU163" s="380" t="str">
        <f t="shared" si="27"/>
        <v/>
      </c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230"/>
      <c r="BG163" s="230"/>
      <c r="CA163" s="4" t="str">
        <f t="shared" si="34"/>
        <v/>
      </c>
      <c r="CC163" s="4" t="str">
        <f t="shared" si="36"/>
        <v/>
      </c>
      <c r="CD163" s="4" t="str">
        <f t="shared" si="37"/>
        <v/>
      </c>
      <c r="CE163" s="4" t="str">
        <f t="shared" si="38"/>
        <v/>
      </c>
      <c r="CF163" s="4" t="str">
        <f t="shared" si="39"/>
        <v/>
      </c>
      <c r="CG163" s="16">
        <f t="shared" si="28"/>
        <v>0</v>
      </c>
      <c r="CH163" s="16"/>
      <c r="CI163" s="16">
        <f t="shared" si="30"/>
        <v>0</v>
      </c>
      <c r="CJ163" s="16">
        <f t="shared" si="31"/>
        <v>0</v>
      </c>
      <c r="CK163" s="16">
        <f t="shared" si="32"/>
        <v>0</v>
      </c>
      <c r="CL163" s="16">
        <f>IF(AND(D163&lt;&gt;0,OR(AO163="",AQ163="",AR163="",AS163="",AT163="")),1,0)</f>
        <v>0</v>
      </c>
      <c r="CM163" s="16"/>
      <c r="CN163" s="16"/>
    </row>
    <row r="164" spans="1:92" ht="16.149999999999999" customHeight="1" x14ac:dyDescent="0.2">
      <c r="A164" s="3420"/>
      <c r="B164" s="3501" t="s">
        <v>201</v>
      </c>
      <c r="C164" s="3445"/>
      <c r="D164" s="402">
        <f t="shared" si="40"/>
        <v>0</v>
      </c>
      <c r="E164" s="403">
        <f t="shared" si="42"/>
        <v>0</v>
      </c>
      <c r="F164" s="404">
        <f t="shared" si="42"/>
        <v>0</v>
      </c>
      <c r="G164" s="607">
        <f>SUM(ENERO:DICIEMBRE!G164)</f>
        <v>0</v>
      </c>
      <c r="H164" s="607">
        <f>SUM(ENERO:DICIEMBRE!H164)</f>
        <v>0</v>
      </c>
      <c r="I164" s="607">
        <f>SUM(ENERO:DICIEMBRE!I164)</f>
        <v>0</v>
      </c>
      <c r="J164" s="607">
        <f>SUM(ENERO:DICIEMBRE!J164)</f>
        <v>0</v>
      </c>
      <c r="K164" s="607">
        <f>SUM(ENERO:DICIEMBRE!K164)</f>
        <v>0</v>
      </c>
      <c r="L164" s="607">
        <f>SUM(ENERO:DICIEMBRE!L164)</f>
        <v>0</v>
      </c>
      <c r="M164" s="607">
        <f>SUM(ENERO:DICIEMBRE!M164)</f>
        <v>0</v>
      </c>
      <c r="N164" s="607">
        <f>SUM(ENERO:DICIEMBRE!N164)</f>
        <v>0</v>
      </c>
      <c r="O164" s="607">
        <f>SUM(ENERO:DICIEMBRE!O164)</f>
        <v>0</v>
      </c>
      <c r="P164" s="607">
        <f>SUM(ENERO:DICIEMBRE!P164)</f>
        <v>0</v>
      </c>
      <c r="Q164" s="331"/>
      <c r="R164" s="332"/>
      <c r="S164" s="331"/>
      <c r="T164" s="332"/>
      <c r="U164" s="331"/>
      <c r="V164" s="332"/>
      <c r="W164" s="331"/>
      <c r="X164" s="332"/>
      <c r="Y164" s="331"/>
      <c r="Z164" s="332"/>
      <c r="AA164" s="331"/>
      <c r="AB164" s="332"/>
      <c r="AC164" s="331"/>
      <c r="AD164" s="332"/>
      <c r="AE164" s="331"/>
      <c r="AF164" s="332"/>
      <c r="AG164" s="331"/>
      <c r="AH164" s="332"/>
      <c r="AI164" s="331"/>
      <c r="AJ164" s="332"/>
      <c r="AK164" s="331"/>
      <c r="AL164" s="332"/>
      <c r="AM164" s="331"/>
      <c r="AN164" s="423"/>
      <c r="AO164" s="607">
        <f>SUM(ENERO:DICIEMBRE!AO164)</f>
        <v>1</v>
      </c>
      <c r="AP164" s="424"/>
      <c r="AQ164" s="607">
        <f>SUM(ENERO:DICIEMBRE!AQ164)</f>
        <v>0</v>
      </c>
      <c r="AR164" s="607">
        <f>SUM(ENERO:DICIEMBRE!AR164)</f>
        <v>0</v>
      </c>
      <c r="AS164" s="607">
        <f>SUM(ENERO:DICIEMBRE!AS164)</f>
        <v>0</v>
      </c>
      <c r="AT164" s="607">
        <f>SUM(ENERO:DICIEMBRE!AT164)</f>
        <v>0</v>
      </c>
      <c r="AU164" s="380" t="str">
        <f t="shared" si="27"/>
        <v xml:space="preserve">* Las gestantes ingresadas al Programa NO debe ser mayor al Total de Mujeres ingresadas. </v>
      </c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230"/>
      <c r="BG164" s="230"/>
      <c r="CA164" s="4" t="str">
        <f t="shared" si="34"/>
        <v xml:space="preserve">* Las gestantes ingresadas al Programa NO debe ser mayor al Total de Mujeres ingresadas. </v>
      </c>
      <c r="CC164" s="4" t="str">
        <f t="shared" si="36"/>
        <v/>
      </c>
      <c r="CD164" s="4" t="str">
        <f t="shared" si="37"/>
        <v/>
      </c>
      <c r="CE164" s="4" t="str">
        <f t="shared" si="38"/>
        <v/>
      </c>
      <c r="CF164" s="4" t="str">
        <f t="shared" si="39"/>
        <v/>
      </c>
      <c r="CG164" s="16">
        <f t="shared" si="28"/>
        <v>1</v>
      </c>
      <c r="CH164" s="16"/>
      <c r="CI164" s="16">
        <f t="shared" si="30"/>
        <v>0</v>
      </c>
      <c r="CJ164" s="16">
        <f t="shared" si="31"/>
        <v>0</v>
      </c>
      <c r="CK164" s="16">
        <f t="shared" si="32"/>
        <v>0</v>
      </c>
      <c r="CL164" s="16">
        <f>IF(AND(D164&lt;&gt;0,OR(AO164="",AQ164="",AR164="",AS164="",AT164="")),1,0)</f>
        <v>0</v>
      </c>
      <c r="CM164" s="16"/>
      <c r="CN164" s="16"/>
    </row>
    <row r="165" spans="1:92" ht="23.25" customHeight="1" x14ac:dyDescent="0.2">
      <c r="A165" s="3420"/>
      <c r="B165" s="3501" t="s">
        <v>202</v>
      </c>
      <c r="C165" s="3445"/>
      <c r="D165" s="402">
        <f t="shared" si="40"/>
        <v>4</v>
      </c>
      <c r="E165" s="403">
        <f t="shared" si="42"/>
        <v>3</v>
      </c>
      <c r="F165" s="404">
        <f t="shared" si="42"/>
        <v>1</v>
      </c>
      <c r="G165" s="607">
        <f>SUM(ENERO:DICIEMBRE!G165)</f>
        <v>0</v>
      </c>
      <c r="H165" s="607">
        <f>SUM(ENERO:DICIEMBRE!H165)</f>
        <v>0</v>
      </c>
      <c r="I165" s="607">
        <f>SUM(ENERO:DICIEMBRE!I165)</f>
        <v>0</v>
      </c>
      <c r="J165" s="607">
        <f>SUM(ENERO:DICIEMBRE!J165)</f>
        <v>0</v>
      </c>
      <c r="K165" s="607">
        <f>SUM(ENERO:DICIEMBRE!K165)</f>
        <v>0</v>
      </c>
      <c r="L165" s="607">
        <f>SUM(ENERO:DICIEMBRE!L165)</f>
        <v>0</v>
      </c>
      <c r="M165" s="607">
        <f>SUM(ENERO:DICIEMBRE!M165)</f>
        <v>1</v>
      </c>
      <c r="N165" s="607">
        <f>SUM(ENERO:DICIEMBRE!N165)</f>
        <v>1</v>
      </c>
      <c r="O165" s="607">
        <f>SUM(ENERO:DICIEMBRE!O165)</f>
        <v>2</v>
      </c>
      <c r="P165" s="607">
        <f>SUM(ENERO:DICIEMBRE!P165)</f>
        <v>0</v>
      </c>
      <c r="Q165" s="331"/>
      <c r="R165" s="332"/>
      <c r="S165" s="331"/>
      <c r="T165" s="332"/>
      <c r="U165" s="331"/>
      <c r="V165" s="332"/>
      <c r="W165" s="331"/>
      <c r="X165" s="332"/>
      <c r="Y165" s="331"/>
      <c r="Z165" s="332"/>
      <c r="AA165" s="331"/>
      <c r="AB165" s="332"/>
      <c r="AC165" s="331"/>
      <c r="AD165" s="332"/>
      <c r="AE165" s="331"/>
      <c r="AF165" s="332"/>
      <c r="AG165" s="331"/>
      <c r="AH165" s="332"/>
      <c r="AI165" s="331"/>
      <c r="AJ165" s="332"/>
      <c r="AK165" s="331"/>
      <c r="AL165" s="332"/>
      <c r="AM165" s="331"/>
      <c r="AN165" s="423"/>
      <c r="AO165" s="607">
        <f>SUM(ENERO:DICIEMBRE!AO165)</f>
        <v>0</v>
      </c>
      <c r="AP165" s="425"/>
      <c r="AQ165" s="607">
        <f>SUM(ENERO:DICIEMBRE!AQ165)</f>
        <v>0</v>
      </c>
      <c r="AR165" s="607">
        <f>SUM(ENERO:DICIEMBRE!AR165)</f>
        <v>1</v>
      </c>
      <c r="AS165" s="607">
        <f>SUM(ENERO:DICIEMBRE!AS165)</f>
        <v>0</v>
      </c>
      <c r="AT165" s="607">
        <f>SUM(ENERO:DICIEMBRE!AT165)</f>
        <v>0</v>
      </c>
      <c r="AU165" s="380" t="str">
        <f t="shared" si="27"/>
        <v/>
      </c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230"/>
      <c r="BG165" s="230"/>
      <c r="CA165" s="4" t="str">
        <f t="shared" si="34"/>
        <v/>
      </c>
      <c r="CC165" s="4" t="str">
        <f t="shared" si="36"/>
        <v/>
      </c>
      <c r="CD165" s="4" t="str">
        <f t="shared" si="37"/>
        <v/>
      </c>
      <c r="CE165" s="4" t="str">
        <f t="shared" si="38"/>
        <v/>
      </c>
      <c r="CF165" s="4" t="str">
        <f t="shared" si="39"/>
        <v/>
      </c>
      <c r="CG165" s="16">
        <f>IF(F165&lt;AO165,1,0)</f>
        <v>0</v>
      </c>
      <c r="CH165" s="16"/>
      <c r="CI165" s="16">
        <f t="shared" si="30"/>
        <v>0</v>
      </c>
      <c r="CJ165" s="16">
        <f t="shared" si="31"/>
        <v>0</v>
      </c>
      <c r="CK165" s="16">
        <f t="shared" si="32"/>
        <v>0</v>
      </c>
      <c r="CL165" s="16">
        <f>IF(AND(D165&lt;&gt;0,OR(AO165="",AQ165="",AR165="",AS165="",AT165="")),1,0)</f>
        <v>0</v>
      </c>
      <c r="CM165" s="16"/>
      <c r="CN165" s="16"/>
    </row>
    <row r="166" spans="1:92" ht="22.15" customHeight="1" x14ac:dyDescent="0.2">
      <c r="A166" s="3421"/>
      <c r="B166" s="3507" t="s">
        <v>203</v>
      </c>
      <c r="C166" s="3465"/>
      <c r="D166" s="414">
        <f t="shared" si="40"/>
        <v>6</v>
      </c>
      <c r="E166" s="415">
        <f t="shared" si="42"/>
        <v>5</v>
      </c>
      <c r="F166" s="416">
        <f t="shared" si="42"/>
        <v>1</v>
      </c>
      <c r="G166" s="607">
        <f>SUM(ENERO:DICIEMBRE!G166)</f>
        <v>1</v>
      </c>
      <c r="H166" s="607">
        <f>SUM(ENERO:DICIEMBRE!H166)</f>
        <v>0</v>
      </c>
      <c r="I166" s="607">
        <f>SUM(ENERO:DICIEMBRE!I166)</f>
        <v>1</v>
      </c>
      <c r="J166" s="607">
        <f>SUM(ENERO:DICIEMBRE!J166)</f>
        <v>0</v>
      </c>
      <c r="K166" s="607">
        <f>SUM(ENERO:DICIEMBRE!K166)</f>
        <v>1</v>
      </c>
      <c r="L166" s="607">
        <f>SUM(ENERO:DICIEMBRE!L166)</f>
        <v>0</v>
      </c>
      <c r="M166" s="607">
        <f>SUM(ENERO:DICIEMBRE!M166)</f>
        <v>1</v>
      </c>
      <c r="N166" s="607">
        <f>SUM(ENERO:DICIEMBRE!N166)</f>
        <v>1</v>
      </c>
      <c r="O166" s="607">
        <f>SUM(ENERO:DICIEMBRE!O166)</f>
        <v>1</v>
      </c>
      <c r="P166" s="607">
        <f>SUM(ENERO:DICIEMBRE!P166)</f>
        <v>0</v>
      </c>
      <c r="Q166" s="426"/>
      <c r="R166" s="427"/>
      <c r="S166" s="426"/>
      <c r="T166" s="427"/>
      <c r="U166" s="426"/>
      <c r="V166" s="427"/>
      <c r="W166" s="426"/>
      <c r="X166" s="427"/>
      <c r="Y166" s="426"/>
      <c r="Z166" s="427"/>
      <c r="AA166" s="426"/>
      <c r="AB166" s="427"/>
      <c r="AC166" s="426"/>
      <c r="AD166" s="427"/>
      <c r="AE166" s="426"/>
      <c r="AF166" s="427"/>
      <c r="AG166" s="426"/>
      <c r="AH166" s="427"/>
      <c r="AI166" s="426"/>
      <c r="AJ166" s="427"/>
      <c r="AK166" s="426"/>
      <c r="AL166" s="427"/>
      <c r="AM166" s="426"/>
      <c r="AN166" s="427"/>
      <c r="AO166" s="607">
        <f>SUM(ENERO:DICIEMBRE!AO166)</f>
        <v>0</v>
      </c>
      <c r="AP166" s="336"/>
      <c r="AQ166" s="607">
        <f>SUM(ENERO:DICIEMBRE!AQ166)</f>
        <v>0</v>
      </c>
      <c r="AR166" s="607">
        <f>SUM(ENERO:DICIEMBRE!AR166)</f>
        <v>0</v>
      </c>
      <c r="AS166" s="607">
        <f>SUM(ENERO:DICIEMBRE!AS166)</f>
        <v>0</v>
      </c>
      <c r="AT166" s="607">
        <f>SUM(ENERO:DICIEMBRE!AT166)</f>
        <v>0</v>
      </c>
      <c r="AU166" s="380" t="str">
        <f t="shared" si="27"/>
        <v/>
      </c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230"/>
      <c r="BG166" s="230"/>
      <c r="CA166" s="4" t="str">
        <f t="shared" si="34"/>
        <v/>
      </c>
      <c r="CC166" s="4" t="str">
        <f t="shared" si="36"/>
        <v/>
      </c>
      <c r="CD166" s="4" t="str">
        <f t="shared" si="37"/>
        <v/>
      </c>
      <c r="CE166" s="4" t="str">
        <f t="shared" si="38"/>
        <v/>
      </c>
      <c r="CF166" s="4" t="str">
        <f t="shared" si="39"/>
        <v/>
      </c>
      <c r="CG166" s="16">
        <f t="shared" si="28"/>
        <v>0</v>
      </c>
      <c r="CH166" s="16"/>
      <c r="CI166" s="16">
        <f t="shared" si="30"/>
        <v>0</v>
      </c>
      <c r="CJ166" s="16">
        <f t="shared" si="31"/>
        <v>0</v>
      </c>
      <c r="CK166" s="16">
        <f t="shared" si="32"/>
        <v>0</v>
      </c>
      <c r="CL166" s="16">
        <f>IF(AND(D166&lt;&gt;0,OR(AO166="",AQ166="",AR166="",AS166="",AT166="")),1,0)</f>
        <v>0</v>
      </c>
      <c r="CM166" s="16"/>
      <c r="CN166" s="16"/>
    </row>
    <row r="167" spans="1:92" ht="16.149999999999999" customHeight="1" x14ac:dyDescent="0.2">
      <c r="A167" s="3456" t="s">
        <v>204</v>
      </c>
      <c r="B167" s="3508" t="s">
        <v>205</v>
      </c>
      <c r="C167" s="3509"/>
      <c r="D167" s="398">
        <f>SUM(E167+F167)</f>
        <v>4</v>
      </c>
      <c r="E167" s="399">
        <f t="shared" ref="E167:F167" si="43">SUM(G167+I167+K167+M167+O167+Q167+S167+U167+W167+Y167+AA167+AC167+AE167+AG167+AI167+AK167+AM167)</f>
        <v>3</v>
      </c>
      <c r="F167" s="400">
        <f t="shared" si="43"/>
        <v>1</v>
      </c>
      <c r="G167" s="428"/>
      <c r="H167" s="429"/>
      <c r="I167" s="428"/>
      <c r="J167" s="429"/>
      <c r="K167" s="607">
        <f>SUM(ENERO:DICIEMBRE!K167)</f>
        <v>1</v>
      </c>
      <c r="L167" s="607">
        <f>SUM(ENERO:DICIEMBRE!L167)</f>
        <v>1</v>
      </c>
      <c r="M167" s="607">
        <f>SUM(ENERO:DICIEMBRE!M167)</f>
        <v>2</v>
      </c>
      <c r="N167" s="607">
        <f>SUM(ENERO:DICIEMBRE!N167)</f>
        <v>0</v>
      </c>
      <c r="O167" s="607">
        <f>SUM(ENERO:DICIEMBRE!O167)</f>
        <v>0</v>
      </c>
      <c r="P167" s="607">
        <f>SUM(ENERO:DICIEMBRE!P167)</f>
        <v>0</v>
      </c>
      <c r="Q167" s="607">
        <f>SUM(ENERO:DICIEMBRE!Q167)</f>
        <v>0</v>
      </c>
      <c r="R167" s="607">
        <f>SUM(ENERO:DICIEMBRE!R167)</f>
        <v>0</v>
      </c>
      <c r="S167" s="607">
        <f>SUM(ENERO:DICIEMBRE!S167)</f>
        <v>0</v>
      </c>
      <c r="T167" s="607">
        <f>SUM(ENERO:DICIEMBRE!T167)</f>
        <v>0</v>
      </c>
      <c r="U167" s="607">
        <f>SUM(ENERO:DICIEMBRE!U167)</f>
        <v>0</v>
      </c>
      <c r="V167" s="607">
        <f>SUM(ENERO:DICIEMBRE!V167)</f>
        <v>0</v>
      </c>
      <c r="W167" s="607">
        <f>SUM(ENERO:DICIEMBRE!W167)</f>
        <v>0</v>
      </c>
      <c r="X167" s="607">
        <f>SUM(ENERO:DICIEMBRE!X167)</f>
        <v>0</v>
      </c>
      <c r="Y167" s="607">
        <f>SUM(ENERO:DICIEMBRE!Y167)</f>
        <v>0</v>
      </c>
      <c r="Z167" s="607">
        <f>SUM(ENERO:DICIEMBRE!Z167)</f>
        <v>0</v>
      </c>
      <c r="AA167" s="607">
        <f>SUM(ENERO:DICIEMBRE!AA167)</f>
        <v>0</v>
      </c>
      <c r="AB167" s="607">
        <f>SUM(ENERO:DICIEMBRE!AB167)</f>
        <v>0</v>
      </c>
      <c r="AC167" s="607">
        <f>SUM(ENERO:DICIEMBRE!AC167)</f>
        <v>0</v>
      </c>
      <c r="AD167" s="607">
        <f>SUM(ENERO:DICIEMBRE!AD167)</f>
        <v>0</v>
      </c>
      <c r="AE167" s="607">
        <f>SUM(ENERO:DICIEMBRE!AE167)</f>
        <v>0</v>
      </c>
      <c r="AF167" s="607">
        <f>SUM(ENERO:DICIEMBRE!AF167)</f>
        <v>0</v>
      </c>
      <c r="AG167" s="607">
        <f>SUM(ENERO:DICIEMBRE!AG167)</f>
        <v>0</v>
      </c>
      <c r="AH167" s="607">
        <f>SUM(ENERO:DICIEMBRE!AH167)</f>
        <v>0</v>
      </c>
      <c r="AI167" s="607">
        <f>SUM(ENERO:DICIEMBRE!AI167)</f>
        <v>0</v>
      </c>
      <c r="AJ167" s="607">
        <f>SUM(ENERO:DICIEMBRE!AJ167)</f>
        <v>0</v>
      </c>
      <c r="AK167" s="607">
        <f>SUM(ENERO:DICIEMBRE!AK167)</f>
        <v>0</v>
      </c>
      <c r="AL167" s="607">
        <f>SUM(ENERO:DICIEMBRE!AL167)</f>
        <v>0</v>
      </c>
      <c r="AM167" s="607">
        <f>SUM(ENERO:DICIEMBRE!AM167)</f>
        <v>0</v>
      </c>
      <c r="AN167" s="607">
        <f>SUM(ENERO:DICIEMBRE!AN167)</f>
        <v>0</v>
      </c>
      <c r="AO167" s="607">
        <f>SUM(ENERO:DICIEMBRE!AO167)</f>
        <v>0</v>
      </c>
      <c r="AP167" s="607">
        <f>SUM(ENERO:DICIEMBRE!AP167)</f>
        <v>0</v>
      </c>
      <c r="AQ167" s="607">
        <f>SUM(ENERO:DICIEMBRE!AQ167)</f>
        <v>0</v>
      </c>
      <c r="AR167" s="607">
        <f>SUM(ENERO:DICIEMBRE!AR167)</f>
        <v>0</v>
      </c>
      <c r="AS167" s="607">
        <f>SUM(ENERO:DICIEMBRE!AS167)</f>
        <v>0</v>
      </c>
      <c r="AT167" s="607">
        <f>SUM(ENERO:DICIEMBRE!AT167)</f>
        <v>0</v>
      </c>
      <c r="AU167" s="380" t="str">
        <f t="shared" si="27"/>
        <v/>
      </c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230"/>
      <c r="BG167" s="230"/>
      <c r="CA167" s="4" t="str">
        <f t="shared" si="34"/>
        <v/>
      </c>
      <c r="CB167" s="4" t="str">
        <f t="shared" si="35"/>
        <v/>
      </c>
      <c r="CC167" s="4" t="str">
        <f t="shared" si="36"/>
        <v/>
      </c>
      <c r="CD167" s="4" t="str">
        <f t="shared" si="37"/>
        <v/>
      </c>
      <c r="CE167" s="4" t="str">
        <f t="shared" si="38"/>
        <v/>
      </c>
      <c r="CF167" s="4" t="str">
        <f t="shared" si="39"/>
        <v/>
      </c>
      <c r="CG167" s="16">
        <f t="shared" si="28"/>
        <v>0</v>
      </c>
      <c r="CH167" s="16">
        <f t="shared" si="29"/>
        <v>0</v>
      </c>
      <c r="CI167" s="16">
        <f t="shared" si="30"/>
        <v>0</v>
      </c>
      <c r="CJ167" s="16">
        <f t="shared" si="31"/>
        <v>0</v>
      </c>
      <c r="CK167" s="16">
        <f t="shared" si="32"/>
        <v>0</v>
      </c>
      <c r="CL167" s="16">
        <f t="shared" si="33"/>
        <v>0</v>
      </c>
      <c r="CM167" s="16"/>
      <c r="CN167" s="16"/>
    </row>
    <row r="168" spans="1:92" ht="16.149999999999999" customHeight="1" x14ac:dyDescent="0.2">
      <c r="A168" s="3457"/>
      <c r="B168" s="3510" t="s">
        <v>206</v>
      </c>
      <c r="C168" s="3453"/>
      <c r="D168" s="402">
        <f t="shared" ref="D168:D172" si="44">SUM(E168+F168)</f>
        <v>6</v>
      </c>
      <c r="E168" s="403">
        <f t="shared" ref="E168:F171" si="45">+K168+M168+O168+Q168+S168+U168+W168+Y168+AA168+AC168+AE168+AG168+AI168+AK168+AM168</f>
        <v>2</v>
      </c>
      <c r="F168" s="404">
        <f t="shared" si="45"/>
        <v>4</v>
      </c>
      <c r="G168" s="42"/>
      <c r="H168" s="46"/>
      <c r="I168" s="42"/>
      <c r="J168" s="46"/>
      <c r="K168" s="607">
        <f>SUM(ENERO:DICIEMBRE!K168)</f>
        <v>0</v>
      </c>
      <c r="L168" s="607">
        <f>SUM(ENERO:DICIEMBRE!L168)</f>
        <v>3</v>
      </c>
      <c r="M168" s="607">
        <f>SUM(ENERO:DICIEMBRE!M168)</f>
        <v>2</v>
      </c>
      <c r="N168" s="607">
        <f>SUM(ENERO:DICIEMBRE!N168)</f>
        <v>0</v>
      </c>
      <c r="O168" s="607">
        <f>SUM(ENERO:DICIEMBRE!O168)</f>
        <v>0</v>
      </c>
      <c r="P168" s="607">
        <f>SUM(ENERO:DICIEMBRE!P168)</f>
        <v>0</v>
      </c>
      <c r="Q168" s="607">
        <f>SUM(ENERO:DICIEMBRE!Q168)</f>
        <v>0</v>
      </c>
      <c r="R168" s="607">
        <f>SUM(ENERO:DICIEMBRE!R168)</f>
        <v>0</v>
      </c>
      <c r="S168" s="607">
        <f>SUM(ENERO:DICIEMBRE!S168)</f>
        <v>0</v>
      </c>
      <c r="T168" s="607">
        <f>SUM(ENERO:DICIEMBRE!T168)</f>
        <v>0</v>
      </c>
      <c r="U168" s="607">
        <f>SUM(ENERO:DICIEMBRE!U168)</f>
        <v>0</v>
      </c>
      <c r="V168" s="607">
        <f>SUM(ENERO:DICIEMBRE!V168)</f>
        <v>1</v>
      </c>
      <c r="W168" s="607">
        <f>SUM(ENERO:DICIEMBRE!W168)</f>
        <v>0</v>
      </c>
      <c r="X168" s="607">
        <f>SUM(ENERO:DICIEMBRE!X168)</f>
        <v>0</v>
      </c>
      <c r="Y168" s="607">
        <f>SUM(ENERO:DICIEMBRE!Y168)</f>
        <v>0</v>
      </c>
      <c r="Z168" s="607">
        <f>SUM(ENERO:DICIEMBRE!Z168)</f>
        <v>0</v>
      </c>
      <c r="AA168" s="607">
        <f>SUM(ENERO:DICIEMBRE!AA168)</f>
        <v>0</v>
      </c>
      <c r="AB168" s="607">
        <f>SUM(ENERO:DICIEMBRE!AB168)</f>
        <v>0</v>
      </c>
      <c r="AC168" s="607">
        <f>SUM(ENERO:DICIEMBRE!AC168)</f>
        <v>0</v>
      </c>
      <c r="AD168" s="607">
        <f>SUM(ENERO:DICIEMBRE!AD168)</f>
        <v>0</v>
      </c>
      <c r="AE168" s="607">
        <f>SUM(ENERO:DICIEMBRE!AE168)</f>
        <v>0</v>
      </c>
      <c r="AF168" s="607">
        <f>SUM(ENERO:DICIEMBRE!AF168)</f>
        <v>0</v>
      </c>
      <c r="AG168" s="607">
        <f>SUM(ENERO:DICIEMBRE!AG168)</f>
        <v>0</v>
      </c>
      <c r="AH168" s="607">
        <f>SUM(ENERO:DICIEMBRE!AH168)</f>
        <v>0</v>
      </c>
      <c r="AI168" s="607">
        <f>SUM(ENERO:DICIEMBRE!AI168)</f>
        <v>0</v>
      </c>
      <c r="AJ168" s="607">
        <f>SUM(ENERO:DICIEMBRE!AJ168)</f>
        <v>0</v>
      </c>
      <c r="AK168" s="607">
        <f>SUM(ENERO:DICIEMBRE!AK168)</f>
        <v>0</v>
      </c>
      <c r="AL168" s="607">
        <f>SUM(ENERO:DICIEMBRE!AL168)</f>
        <v>0</v>
      </c>
      <c r="AM168" s="607">
        <f>SUM(ENERO:DICIEMBRE!AM168)</f>
        <v>0</v>
      </c>
      <c r="AN168" s="607">
        <f>SUM(ENERO:DICIEMBRE!AN168)</f>
        <v>0</v>
      </c>
      <c r="AO168" s="607">
        <f>SUM(ENERO:DICIEMBRE!AO168)</f>
        <v>0</v>
      </c>
      <c r="AP168" s="607">
        <f>SUM(ENERO:DICIEMBRE!AP168)</f>
        <v>0</v>
      </c>
      <c r="AQ168" s="607">
        <f>SUM(ENERO:DICIEMBRE!AQ168)</f>
        <v>0</v>
      </c>
      <c r="AR168" s="607">
        <f>SUM(ENERO:DICIEMBRE!AR168)</f>
        <v>0</v>
      </c>
      <c r="AS168" s="607">
        <f>SUM(ENERO:DICIEMBRE!AS168)</f>
        <v>0</v>
      </c>
      <c r="AT168" s="607">
        <f>SUM(ENERO:DICIEMBRE!AT168)</f>
        <v>0</v>
      </c>
      <c r="AU168" s="380" t="str">
        <f t="shared" si="27"/>
        <v/>
      </c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230"/>
      <c r="BG168" s="230"/>
      <c r="CA168" s="4" t="str">
        <f t="shared" si="34"/>
        <v/>
      </c>
      <c r="CB168" s="4" t="str">
        <f t="shared" si="35"/>
        <v/>
      </c>
      <c r="CC168" s="4" t="str">
        <f t="shared" si="36"/>
        <v/>
      </c>
      <c r="CD168" s="4" t="str">
        <f t="shared" si="37"/>
        <v/>
      </c>
      <c r="CE168" s="4" t="str">
        <f t="shared" si="38"/>
        <v/>
      </c>
      <c r="CF168" s="4" t="str">
        <f t="shared" si="39"/>
        <v/>
      </c>
      <c r="CG168" s="16">
        <f t="shared" si="28"/>
        <v>0</v>
      </c>
      <c r="CH168" s="16">
        <f t="shared" si="29"/>
        <v>0</v>
      </c>
      <c r="CI168" s="16">
        <f t="shared" si="30"/>
        <v>0</v>
      </c>
      <c r="CJ168" s="16">
        <f t="shared" si="31"/>
        <v>0</v>
      </c>
      <c r="CK168" s="16">
        <f t="shared" si="32"/>
        <v>0</v>
      </c>
      <c r="CL168" s="16">
        <f t="shared" si="33"/>
        <v>0</v>
      </c>
      <c r="CM168" s="16"/>
      <c r="CN168" s="16"/>
    </row>
    <row r="169" spans="1:92" ht="16.149999999999999" customHeight="1" x14ac:dyDescent="0.2">
      <c r="A169" s="3457"/>
      <c r="B169" s="3450" t="s">
        <v>207</v>
      </c>
      <c r="C169" s="3451"/>
      <c r="D169" s="402">
        <f t="shared" si="44"/>
        <v>1</v>
      </c>
      <c r="E169" s="403">
        <f t="shared" si="45"/>
        <v>1</v>
      </c>
      <c r="F169" s="404">
        <f t="shared" si="45"/>
        <v>0</v>
      </c>
      <c r="G169" s="42"/>
      <c r="H169" s="46"/>
      <c r="I169" s="42"/>
      <c r="J169" s="46"/>
      <c r="K169" s="607">
        <f>SUM(ENERO:DICIEMBRE!K169)</f>
        <v>0</v>
      </c>
      <c r="L169" s="607">
        <f>SUM(ENERO:DICIEMBRE!L169)</f>
        <v>0</v>
      </c>
      <c r="M169" s="607">
        <f>SUM(ENERO:DICIEMBRE!M169)</f>
        <v>0</v>
      </c>
      <c r="N169" s="607">
        <f>SUM(ENERO:DICIEMBRE!N169)</f>
        <v>0</v>
      </c>
      <c r="O169" s="607">
        <f>SUM(ENERO:DICIEMBRE!O169)</f>
        <v>0</v>
      </c>
      <c r="P169" s="607">
        <f>SUM(ENERO:DICIEMBRE!P169)</f>
        <v>0</v>
      </c>
      <c r="Q169" s="607">
        <f>SUM(ENERO:DICIEMBRE!Q169)</f>
        <v>0</v>
      </c>
      <c r="R169" s="607">
        <f>SUM(ENERO:DICIEMBRE!R169)</f>
        <v>0</v>
      </c>
      <c r="S169" s="607">
        <f>SUM(ENERO:DICIEMBRE!S169)</f>
        <v>0</v>
      </c>
      <c r="T169" s="607">
        <f>SUM(ENERO:DICIEMBRE!T169)</f>
        <v>0</v>
      </c>
      <c r="U169" s="607">
        <f>SUM(ENERO:DICIEMBRE!U169)</f>
        <v>0</v>
      </c>
      <c r="V169" s="607">
        <f>SUM(ENERO:DICIEMBRE!V169)</f>
        <v>0</v>
      </c>
      <c r="W169" s="607">
        <f>SUM(ENERO:DICIEMBRE!W169)</f>
        <v>1</v>
      </c>
      <c r="X169" s="607">
        <f>SUM(ENERO:DICIEMBRE!X169)</f>
        <v>0</v>
      </c>
      <c r="Y169" s="607">
        <f>SUM(ENERO:DICIEMBRE!Y169)</f>
        <v>0</v>
      </c>
      <c r="Z169" s="607">
        <f>SUM(ENERO:DICIEMBRE!Z169)</f>
        <v>0</v>
      </c>
      <c r="AA169" s="607">
        <f>SUM(ENERO:DICIEMBRE!AA169)</f>
        <v>0</v>
      </c>
      <c r="AB169" s="607">
        <f>SUM(ENERO:DICIEMBRE!AB169)</f>
        <v>0</v>
      </c>
      <c r="AC169" s="607">
        <f>SUM(ENERO:DICIEMBRE!AC169)</f>
        <v>0</v>
      </c>
      <c r="AD169" s="607">
        <f>SUM(ENERO:DICIEMBRE!AD169)</f>
        <v>0</v>
      </c>
      <c r="AE169" s="607">
        <f>SUM(ENERO:DICIEMBRE!AE169)</f>
        <v>0</v>
      </c>
      <c r="AF169" s="607">
        <f>SUM(ENERO:DICIEMBRE!AF169)</f>
        <v>0</v>
      </c>
      <c r="AG169" s="607">
        <f>SUM(ENERO:DICIEMBRE!AG169)</f>
        <v>0</v>
      </c>
      <c r="AH169" s="607">
        <f>SUM(ENERO:DICIEMBRE!AH169)</f>
        <v>0</v>
      </c>
      <c r="AI169" s="607">
        <f>SUM(ENERO:DICIEMBRE!AI169)</f>
        <v>0</v>
      </c>
      <c r="AJ169" s="607">
        <f>SUM(ENERO:DICIEMBRE!AJ169)</f>
        <v>0</v>
      </c>
      <c r="AK169" s="607">
        <f>SUM(ENERO:DICIEMBRE!AK169)</f>
        <v>0</v>
      </c>
      <c r="AL169" s="607">
        <f>SUM(ENERO:DICIEMBRE!AL169)</f>
        <v>0</v>
      </c>
      <c r="AM169" s="607">
        <f>SUM(ENERO:DICIEMBRE!AM169)</f>
        <v>0</v>
      </c>
      <c r="AN169" s="607">
        <f>SUM(ENERO:DICIEMBRE!AN169)</f>
        <v>0</v>
      </c>
      <c r="AO169" s="607">
        <f>SUM(ENERO:DICIEMBRE!AO169)</f>
        <v>0</v>
      </c>
      <c r="AP169" s="607">
        <f>SUM(ENERO:DICIEMBRE!AP169)</f>
        <v>0</v>
      </c>
      <c r="AQ169" s="607">
        <f>SUM(ENERO:DICIEMBRE!AQ169)</f>
        <v>0</v>
      </c>
      <c r="AR169" s="607">
        <f>SUM(ENERO:DICIEMBRE!AR169)</f>
        <v>0</v>
      </c>
      <c r="AS169" s="607">
        <f>SUM(ENERO:DICIEMBRE!AS169)</f>
        <v>0</v>
      </c>
      <c r="AT169" s="607">
        <f>SUM(ENERO:DICIEMBRE!AT169)</f>
        <v>0</v>
      </c>
      <c r="AU169" s="380" t="str">
        <f t="shared" si="27"/>
        <v/>
      </c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230"/>
      <c r="BG169" s="230"/>
      <c r="CA169" s="4" t="str">
        <f t="shared" si="34"/>
        <v/>
      </c>
      <c r="CB169" s="4" t="str">
        <f t="shared" si="35"/>
        <v/>
      </c>
      <c r="CC169" s="4" t="str">
        <f t="shared" si="36"/>
        <v/>
      </c>
      <c r="CD169" s="4" t="str">
        <f t="shared" si="37"/>
        <v/>
      </c>
      <c r="CE169" s="4" t="str">
        <f t="shared" si="38"/>
        <v/>
      </c>
      <c r="CF169" s="4" t="str">
        <f t="shared" si="39"/>
        <v/>
      </c>
      <c r="CG169" s="16">
        <f t="shared" si="28"/>
        <v>0</v>
      </c>
      <c r="CH169" s="16">
        <f t="shared" si="29"/>
        <v>0</v>
      </c>
      <c r="CI169" s="16">
        <f t="shared" si="30"/>
        <v>0</v>
      </c>
      <c r="CJ169" s="16">
        <f t="shared" si="31"/>
        <v>0</v>
      </c>
      <c r="CK169" s="16">
        <f t="shared" si="32"/>
        <v>0</v>
      </c>
      <c r="CL169" s="16">
        <f t="shared" si="33"/>
        <v>0</v>
      </c>
      <c r="CM169" s="16"/>
      <c r="CN169" s="16"/>
    </row>
    <row r="170" spans="1:92" ht="16.149999999999999" customHeight="1" x14ac:dyDescent="0.2">
      <c r="A170" s="3457"/>
      <c r="B170" s="3450" t="s">
        <v>208</v>
      </c>
      <c r="C170" s="3451"/>
      <c r="D170" s="402">
        <f t="shared" si="44"/>
        <v>0</v>
      </c>
      <c r="E170" s="403">
        <f t="shared" si="45"/>
        <v>0</v>
      </c>
      <c r="F170" s="404">
        <f t="shared" si="45"/>
        <v>0</v>
      </c>
      <c r="G170" s="42"/>
      <c r="H170" s="46"/>
      <c r="I170" s="42"/>
      <c r="J170" s="46"/>
      <c r="K170" s="607">
        <f>SUM(ENERO:DICIEMBRE!K170)</f>
        <v>0</v>
      </c>
      <c r="L170" s="607">
        <f>SUM(ENERO:DICIEMBRE!L170)</f>
        <v>0</v>
      </c>
      <c r="M170" s="607">
        <f>SUM(ENERO:DICIEMBRE!M170)</f>
        <v>0</v>
      </c>
      <c r="N170" s="607">
        <f>SUM(ENERO:DICIEMBRE!N170)</f>
        <v>0</v>
      </c>
      <c r="O170" s="607">
        <f>SUM(ENERO:DICIEMBRE!O170)</f>
        <v>0</v>
      </c>
      <c r="P170" s="607">
        <f>SUM(ENERO:DICIEMBRE!P170)</f>
        <v>0</v>
      </c>
      <c r="Q170" s="607">
        <f>SUM(ENERO:DICIEMBRE!Q170)</f>
        <v>0</v>
      </c>
      <c r="R170" s="607">
        <f>SUM(ENERO:DICIEMBRE!R170)</f>
        <v>0</v>
      </c>
      <c r="S170" s="607">
        <f>SUM(ENERO:DICIEMBRE!S170)</f>
        <v>0</v>
      </c>
      <c r="T170" s="607">
        <f>SUM(ENERO:DICIEMBRE!T170)</f>
        <v>0</v>
      </c>
      <c r="U170" s="607">
        <f>SUM(ENERO:DICIEMBRE!U170)</f>
        <v>0</v>
      </c>
      <c r="V170" s="607">
        <f>SUM(ENERO:DICIEMBRE!V170)</f>
        <v>0</v>
      </c>
      <c r="W170" s="607">
        <f>SUM(ENERO:DICIEMBRE!W170)</f>
        <v>0</v>
      </c>
      <c r="X170" s="607">
        <f>SUM(ENERO:DICIEMBRE!X170)</f>
        <v>0</v>
      </c>
      <c r="Y170" s="607">
        <f>SUM(ENERO:DICIEMBRE!Y170)</f>
        <v>0</v>
      </c>
      <c r="Z170" s="607">
        <f>SUM(ENERO:DICIEMBRE!Z170)</f>
        <v>0</v>
      </c>
      <c r="AA170" s="607">
        <f>SUM(ENERO:DICIEMBRE!AA170)</f>
        <v>0</v>
      </c>
      <c r="AB170" s="607">
        <f>SUM(ENERO:DICIEMBRE!AB170)</f>
        <v>0</v>
      </c>
      <c r="AC170" s="607">
        <f>SUM(ENERO:DICIEMBRE!AC170)</f>
        <v>0</v>
      </c>
      <c r="AD170" s="607">
        <f>SUM(ENERO:DICIEMBRE!AD170)</f>
        <v>0</v>
      </c>
      <c r="AE170" s="607">
        <f>SUM(ENERO:DICIEMBRE!AE170)</f>
        <v>0</v>
      </c>
      <c r="AF170" s="607">
        <f>SUM(ENERO:DICIEMBRE!AF170)</f>
        <v>0</v>
      </c>
      <c r="AG170" s="607">
        <f>SUM(ENERO:DICIEMBRE!AG170)</f>
        <v>0</v>
      </c>
      <c r="AH170" s="607">
        <f>SUM(ENERO:DICIEMBRE!AH170)</f>
        <v>0</v>
      </c>
      <c r="AI170" s="607">
        <f>SUM(ENERO:DICIEMBRE!AI170)</f>
        <v>0</v>
      </c>
      <c r="AJ170" s="607">
        <f>SUM(ENERO:DICIEMBRE!AJ170)</f>
        <v>0</v>
      </c>
      <c r="AK170" s="607">
        <f>SUM(ENERO:DICIEMBRE!AK170)</f>
        <v>0</v>
      </c>
      <c r="AL170" s="607">
        <f>SUM(ENERO:DICIEMBRE!AL170)</f>
        <v>0</v>
      </c>
      <c r="AM170" s="607">
        <f>SUM(ENERO:DICIEMBRE!AM170)</f>
        <v>0</v>
      </c>
      <c r="AN170" s="607">
        <f>SUM(ENERO:DICIEMBRE!AN170)</f>
        <v>0</v>
      </c>
      <c r="AO170" s="607">
        <f>SUM(ENERO:DICIEMBRE!AO170)</f>
        <v>0</v>
      </c>
      <c r="AP170" s="607">
        <f>SUM(ENERO:DICIEMBRE!AP170)</f>
        <v>0</v>
      </c>
      <c r="AQ170" s="607">
        <f>SUM(ENERO:DICIEMBRE!AQ170)</f>
        <v>0</v>
      </c>
      <c r="AR170" s="607">
        <f>SUM(ENERO:DICIEMBRE!AR170)</f>
        <v>0</v>
      </c>
      <c r="AS170" s="607">
        <f>SUM(ENERO:DICIEMBRE!AS170)</f>
        <v>0</v>
      </c>
      <c r="AT170" s="607">
        <f>SUM(ENERO:DICIEMBRE!AT170)</f>
        <v>0</v>
      </c>
      <c r="AU170" s="380" t="str">
        <f t="shared" si="27"/>
        <v/>
      </c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230"/>
      <c r="BG170" s="230"/>
      <c r="CA170" s="4" t="str">
        <f t="shared" si="34"/>
        <v/>
      </c>
      <c r="CB170" s="4" t="str">
        <f t="shared" si="35"/>
        <v/>
      </c>
      <c r="CC170" s="4" t="str">
        <f t="shared" si="36"/>
        <v/>
      </c>
      <c r="CD170" s="4" t="str">
        <f t="shared" si="37"/>
        <v/>
      </c>
      <c r="CE170" s="4" t="str">
        <f t="shared" si="38"/>
        <v/>
      </c>
      <c r="CF170" s="4" t="str">
        <f t="shared" si="39"/>
        <v/>
      </c>
      <c r="CG170" s="16">
        <f t="shared" si="28"/>
        <v>0</v>
      </c>
      <c r="CH170" s="16">
        <f t="shared" si="29"/>
        <v>0</v>
      </c>
      <c r="CI170" s="16">
        <f t="shared" si="30"/>
        <v>0</v>
      </c>
      <c r="CJ170" s="16">
        <f t="shared" si="31"/>
        <v>0</v>
      </c>
      <c r="CK170" s="16">
        <f t="shared" si="32"/>
        <v>0</v>
      </c>
      <c r="CL170" s="16">
        <f t="shared" si="33"/>
        <v>0</v>
      </c>
      <c r="CM170" s="16"/>
      <c r="CN170" s="16"/>
    </row>
    <row r="171" spans="1:92" ht="16.149999999999999" customHeight="1" x14ac:dyDescent="0.2">
      <c r="A171" s="3457"/>
      <c r="B171" s="3450" t="s">
        <v>209</v>
      </c>
      <c r="C171" s="3451"/>
      <c r="D171" s="402">
        <f t="shared" si="44"/>
        <v>5</v>
      </c>
      <c r="E171" s="403">
        <f t="shared" si="45"/>
        <v>3</v>
      </c>
      <c r="F171" s="404">
        <f t="shared" si="45"/>
        <v>2</v>
      </c>
      <c r="G171" s="42"/>
      <c r="H171" s="46"/>
      <c r="I171" s="42"/>
      <c r="J171" s="46"/>
      <c r="K171" s="607">
        <f>SUM(ENERO:DICIEMBRE!K171)</f>
        <v>0</v>
      </c>
      <c r="L171" s="607">
        <f>SUM(ENERO:DICIEMBRE!L171)</f>
        <v>0</v>
      </c>
      <c r="M171" s="607">
        <f>SUM(ENERO:DICIEMBRE!M171)</f>
        <v>0</v>
      </c>
      <c r="N171" s="607">
        <f>SUM(ENERO:DICIEMBRE!N171)</f>
        <v>0</v>
      </c>
      <c r="O171" s="607">
        <f>SUM(ENERO:DICIEMBRE!O171)</f>
        <v>1</v>
      </c>
      <c r="P171" s="607">
        <f>SUM(ENERO:DICIEMBRE!P171)</f>
        <v>0</v>
      </c>
      <c r="Q171" s="607">
        <f>SUM(ENERO:DICIEMBRE!Q171)</f>
        <v>0</v>
      </c>
      <c r="R171" s="607">
        <f>SUM(ENERO:DICIEMBRE!R171)</f>
        <v>1</v>
      </c>
      <c r="S171" s="607">
        <f>SUM(ENERO:DICIEMBRE!S171)</f>
        <v>1</v>
      </c>
      <c r="T171" s="607">
        <f>SUM(ENERO:DICIEMBRE!T171)</f>
        <v>0</v>
      </c>
      <c r="U171" s="607">
        <f>SUM(ENERO:DICIEMBRE!U171)</f>
        <v>0</v>
      </c>
      <c r="V171" s="607">
        <f>SUM(ENERO:DICIEMBRE!V171)</f>
        <v>0</v>
      </c>
      <c r="W171" s="607">
        <f>SUM(ENERO:DICIEMBRE!W171)</f>
        <v>0</v>
      </c>
      <c r="X171" s="607">
        <f>SUM(ENERO:DICIEMBRE!X171)</f>
        <v>1</v>
      </c>
      <c r="Y171" s="607">
        <f>SUM(ENERO:DICIEMBRE!Y171)</f>
        <v>1</v>
      </c>
      <c r="Z171" s="607">
        <f>SUM(ENERO:DICIEMBRE!Z171)</f>
        <v>0</v>
      </c>
      <c r="AA171" s="607">
        <f>SUM(ENERO:DICIEMBRE!AA171)</f>
        <v>0</v>
      </c>
      <c r="AB171" s="607">
        <f>SUM(ENERO:DICIEMBRE!AB171)</f>
        <v>0</v>
      </c>
      <c r="AC171" s="607">
        <f>SUM(ENERO:DICIEMBRE!AC171)</f>
        <v>0</v>
      </c>
      <c r="AD171" s="607">
        <f>SUM(ENERO:DICIEMBRE!AD171)</f>
        <v>0</v>
      </c>
      <c r="AE171" s="607">
        <f>SUM(ENERO:DICIEMBRE!AE171)</f>
        <v>0</v>
      </c>
      <c r="AF171" s="607">
        <f>SUM(ENERO:DICIEMBRE!AF171)</f>
        <v>0</v>
      </c>
      <c r="AG171" s="607">
        <f>SUM(ENERO:DICIEMBRE!AG171)</f>
        <v>0</v>
      </c>
      <c r="AH171" s="607">
        <f>SUM(ENERO:DICIEMBRE!AH171)</f>
        <v>0</v>
      </c>
      <c r="AI171" s="607">
        <f>SUM(ENERO:DICIEMBRE!AI171)</f>
        <v>0</v>
      </c>
      <c r="AJ171" s="607">
        <f>SUM(ENERO:DICIEMBRE!AJ171)</f>
        <v>0</v>
      </c>
      <c r="AK171" s="607">
        <f>SUM(ENERO:DICIEMBRE!AK171)</f>
        <v>0</v>
      </c>
      <c r="AL171" s="607">
        <f>SUM(ENERO:DICIEMBRE!AL171)</f>
        <v>0</v>
      </c>
      <c r="AM171" s="607">
        <f>SUM(ENERO:DICIEMBRE!AM171)</f>
        <v>0</v>
      </c>
      <c r="AN171" s="607">
        <f>SUM(ENERO:DICIEMBRE!AN171)</f>
        <v>0</v>
      </c>
      <c r="AO171" s="607">
        <f>SUM(ENERO:DICIEMBRE!AO171)</f>
        <v>0</v>
      </c>
      <c r="AP171" s="607">
        <f>SUM(ENERO:DICIEMBRE!AP171)</f>
        <v>0</v>
      </c>
      <c r="AQ171" s="607">
        <f>SUM(ENERO:DICIEMBRE!AQ171)</f>
        <v>0</v>
      </c>
      <c r="AR171" s="607">
        <f>SUM(ENERO:DICIEMBRE!AR171)</f>
        <v>0</v>
      </c>
      <c r="AS171" s="607">
        <f>SUM(ENERO:DICIEMBRE!AS171)</f>
        <v>0</v>
      </c>
      <c r="AT171" s="607">
        <f>SUM(ENERO:DICIEMBRE!AT171)</f>
        <v>0</v>
      </c>
      <c r="AU171" s="380" t="str">
        <f t="shared" si="27"/>
        <v/>
      </c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230"/>
      <c r="BG171" s="230"/>
      <c r="CA171" s="4" t="str">
        <f t="shared" si="34"/>
        <v/>
      </c>
      <c r="CB171" s="4" t="str">
        <f t="shared" si="35"/>
        <v/>
      </c>
      <c r="CC171" s="4" t="str">
        <f t="shared" si="36"/>
        <v/>
      </c>
      <c r="CD171" s="4" t="str">
        <f t="shared" si="37"/>
        <v/>
      </c>
      <c r="CE171" s="4" t="str">
        <f t="shared" si="38"/>
        <v/>
      </c>
      <c r="CF171" s="4" t="str">
        <f t="shared" si="39"/>
        <v/>
      </c>
      <c r="CG171" s="16">
        <f t="shared" si="28"/>
        <v>0</v>
      </c>
      <c r="CH171" s="16">
        <f t="shared" si="29"/>
        <v>0</v>
      </c>
      <c r="CI171" s="16">
        <f t="shared" si="30"/>
        <v>0</v>
      </c>
      <c r="CJ171" s="16">
        <f t="shared" si="31"/>
        <v>0</v>
      </c>
      <c r="CK171" s="16">
        <f t="shared" si="32"/>
        <v>0</v>
      </c>
      <c r="CL171" s="16">
        <f t="shared" si="33"/>
        <v>0</v>
      </c>
      <c r="CM171" s="16"/>
      <c r="CN171" s="16"/>
    </row>
    <row r="172" spans="1:92" ht="16.149999999999999" customHeight="1" x14ac:dyDescent="0.2">
      <c r="A172" s="3458"/>
      <c r="B172" s="3454" t="s">
        <v>210</v>
      </c>
      <c r="C172" s="3455"/>
      <c r="D172" s="393">
        <f t="shared" si="44"/>
        <v>16</v>
      </c>
      <c r="E172" s="394">
        <f>+K172+M172+O172+Q172+S172+U172+W172+Y172+AA172+AC172+AE172+AG172+AI172+AK172+AM172</f>
        <v>5</v>
      </c>
      <c r="F172" s="377">
        <f>+L172+N172+P172+R172+T172+V172+X172+Z172+AB172+AD172+AF172+AH172+AJ172+AL172+AN172</f>
        <v>11</v>
      </c>
      <c r="G172" s="42"/>
      <c r="H172" s="46"/>
      <c r="I172" s="42"/>
      <c r="J172" s="46"/>
      <c r="K172" s="607">
        <f>SUM(ENERO:DICIEMBRE!K172)</f>
        <v>3</v>
      </c>
      <c r="L172" s="607">
        <f>SUM(ENERO:DICIEMBRE!L172)</f>
        <v>0</v>
      </c>
      <c r="M172" s="607">
        <f>SUM(ENERO:DICIEMBRE!M172)</f>
        <v>1</v>
      </c>
      <c r="N172" s="607">
        <f>SUM(ENERO:DICIEMBRE!N172)</f>
        <v>2</v>
      </c>
      <c r="O172" s="607">
        <f>SUM(ENERO:DICIEMBRE!O172)</f>
        <v>0</v>
      </c>
      <c r="P172" s="607">
        <f>SUM(ENERO:DICIEMBRE!P172)</f>
        <v>0</v>
      </c>
      <c r="Q172" s="607">
        <f>SUM(ENERO:DICIEMBRE!Q172)</f>
        <v>0</v>
      </c>
      <c r="R172" s="607">
        <f>SUM(ENERO:DICIEMBRE!R172)</f>
        <v>1</v>
      </c>
      <c r="S172" s="607">
        <f>SUM(ENERO:DICIEMBRE!S172)</f>
        <v>0</v>
      </c>
      <c r="T172" s="607">
        <f>SUM(ENERO:DICIEMBRE!T172)</f>
        <v>1</v>
      </c>
      <c r="U172" s="607">
        <f>SUM(ENERO:DICIEMBRE!U172)</f>
        <v>1</v>
      </c>
      <c r="V172" s="607">
        <f>SUM(ENERO:DICIEMBRE!V172)</f>
        <v>1</v>
      </c>
      <c r="W172" s="607">
        <f>SUM(ENERO:DICIEMBRE!W172)</f>
        <v>0</v>
      </c>
      <c r="X172" s="607">
        <f>SUM(ENERO:DICIEMBRE!X172)</f>
        <v>1</v>
      </c>
      <c r="Y172" s="607">
        <f>SUM(ENERO:DICIEMBRE!Y172)</f>
        <v>0</v>
      </c>
      <c r="Z172" s="607">
        <f>SUM(ENERO:DICIEMBRE!Z172)</f>
        <v>1</v>
      </c>
      <c r="AA172" s="607">
        <f>SUM(ENERO:DICIEMBRE!AA172)</f>
        <v>0</v>
      </c>
      <c r="AB172" s="607">
        <f>SUM(ENERO:DICIEMBRE!AB172)</f>
        <v>2</v>
      </c>
      <c r="AC172" s="607">
        <f>SUM(ENERO:DICIEMBRE!AC172)</f>
        <v>0</v>
      </c>
      <c r="AD172" s="607">
        <f>SUM(ENERO:DICIEMBRE!AD172)</f>
        <v>1</v>
      </c>
      <c r="AE172" s="607">
        <f>SUM(ENERO:DICIEMBRE!AE172)</f>
        <v>0</v>
      </c>
      <c r="AF172" s="607">
        <f>SUM(ENERO:DICIEMBRE!AF172)</f>
        <v>1</v>
      </c>
      <c r="AG172" s="607">
        <f>SUM(ENERO:DICIEMBRE!AG172)</f>
        <v>0</v>
      </c>
      <c r="AH172" s="607">
        <f>SUM(ENERO:DICIEMBRE!AH172)</f>
        <v>0</v>
      </c>
      <c r="AI172" s="607">
        <f>SUM(ENERO:DICIEMBRE!AI172)</f>
        <v>0</v>
      </c>
      <c r="AJ172" s="607">
        <f>SUM(ENERO:DICIEMBRE!AJ172)</f>
        <v>0</v>
      </c>
      <c r="AK172" s="607">
        <f>SUM(ENERO:DICIEMBRE!AK172)</f>
        <v>0</v>
      </c>
      <c r="AL172" s="607">
        <f>SUM(ENERO:DICIEMBRE!AL172)</f>
        <v>0</v>
      </c>
      <c r="AM172" s="607">
        <f>SUM(ENERO:DICIEMBRE!AM172)</f>
        <v>0</v>
      </c>
      <c r="AN172" s="607">
        <f>SUM(ENERO:DICIEMBRE!AN172)</f>
        <v>0</v>
      </c>
      <c r="AO172" s="607">
        <f>SUM(ENERO:DICIEMBRE!AO172)</f>
        <v>0</v>
      </c>
      <c r="AP172" s="607">
        <f>SUM(ENERO:DICIEMBRE!AP172)</f>
        <v>0</v>
      </c>
      <c r="AQ172" s="607">
        <f>SUM(ENERO:DICIEMBRE!AQ172)</f>
        <v>0</v>
      </c>
      <c r="AR172" s="607">
        <f>SUM(ENERO:DICIEMBRE!AR172)</f>
        <v>0</v>
      </c>
      <c r="AS172" s="607">
        <f>SUM(ENERO:DICIEMBRE!AS172)</f>
        <v>0</v>
      </c>
      <c r="AT172" s="607">
        <f>SUM(ENERO:DICIEMBRE!AT172)</f>
        <v>0</v>
      </c>
      <c r="AU172" s="380" t="str">
        <f t="shared" si="27"/>
        <v/>
      </c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230"/>
      <c r="BG172" s="230"/>
      <c r="CA172" s="4" t="str">
        <f t="shared" si="34"/>
        <v/>
      </c>
      <c r="CB172" s="4" t="str">
        <f t="shared" si="35"/>
        <v/>
      </c>
      <c r="CC172" s="4" t="str">
        <f t="shared" si="36"/>
        <v/>
      </c>
      <c r="CD172" s="4" t="str">
        <f t="shared" si="37"/>
        <v/>
      </c>
      <c r="CE172" s="4" t="str">
        <f t="shared" si="38"/>
        <v/>
      </c>
      <c r="CF172" s="4" t="str">
        <f t="shared" si="39"/>
        <v/>
      </c>
      <c r="CG172" s="16">
        <f t="shared" si="28"/>
        <v>0</v>
      </c>
      <c r="CH172" s="16">
        <f t="shared" si="29"/>
        <v>0</v>
      </c>
      <c r="CI172" s="16">
        <f t="shared" si="30"/>
        <v>0</v>
      </c>
      <c r="CJ172" s="16">
        <f t="shared" si="31"/>
        <v>0</v>
      </c>
      <c r="CK172" s="16">
        <f t="shared" si="32"/>
        <v>0</v>
      </c>
      <c r="CL172" s="16">
        <f t="shared" si="33"/>
        <v>0</v>
      </c>
      <c r="CM172" s="16"/>
      <c r="CN172" s="16"/>
    </row>
    <row r="173" spans="1:92" ht="16.149999999999999" customHeight="1" x14ac:dyDescent="0.2">
      <c r="A173" s="3456" t="s">
        <v>211</v>
      </c>
      <c r="B173" s="3505" t="s">
        <v>212</v>
      </c>
      <c r="C173" s="3460"/>
      <c r="D173" s="381">
        <f t="shared" si="40"/>
        <v>0</v>
      </c>
      <c r="E173" s="382">
        <f t="shared" ref="E173:F182" si="46">SUM(G173+I173+K173+M173+O173+Q173+S173+U173+W173+Y173+AA173+AC173+AE173+AG173+AI173+AK173+AM173)</f>
        <v>0</v>
      </c>
      <c r="F173" s="383">
        <f t="shared" si="46"/>
        <v>0</v>
      </c>
      <c r="G173" s="607">
        <f>SUM(ENERO:DICIEMBRE!G173)</f>
        <v>0</v>
      </c>
      <c r="H173" s="607">
        <f>SUM(ENERO:DICIEMBRE!H173)</f>
        <v>0</v>
      </c>
      <c r="I173" s="607">
        <f>SUM(ENERO:DICIEMBRE!I173)</f>
        <v>0</v>
      </c>
      <c r="J173" s="607">
        <f>SUM(ENERO:DICIEMBRE!J173)</f>
        <v>0</v>
      </c>
      <c r="K173" s="607">
        <f>SUM(ENERO:DICIEMBRE!K173)</f>
        <v>0</v>
      </c>
      <c r="L173" s="607">
        <f>SUM(ENERO:DICIEMBRE!L173)</f>
        <v>0</v>
      </c>
      <c r="M173" s="607">
        <f>SUM(ENERO:DICIEMBRE!M173)</f>
        <v>0</v>
      </c>
      <c r="N173" s="607">
        <f>SUM(ENERO:DICIEMBRE!N173)</f>
        <v>0</v>
      </c>
      <c r="O173" s="607">
        <f>SUM(ENERO:DICIEMBRE!O173)</f>
        <v>0</v>
      </c>
      <c r="P173" s="607">
        <f>SUM(ENERO:DICIEMBRE!P173)</f>
        <v>0</v>
      </c>
      <c r="Q173" s="607">
        <f>SUM(ENERO:DICIEMBRE!Q173)</f>
        <v>0</v>
      </c>
      <c r="R173" s="607">
        <f>SUM(ENERO:DICIEMBRE!R173)</f>
        <v>0</v>
      </c>
      <c r="S173" s="607">
        <f>SUM(ENERO:DICIEMBRE!S173)</f>
        <v>0</v>
      </c>
      <c r="T173" s="607">
        <f>SUM(ENERO:DICIEMBRE!T173)</f>
        <v>0</v>
      </c>
      <c r="U173" s="607">
        <f>SUM(ENERO:DICIEMBRE!U173)</f>
        <v>0</v>
      </c>
      <c r="V173" s="607">
        <f>SUM(ENERO:DICIEMBRE!V173)</f>
        <v>0</v>
      </c>
      <c r="W173" s="607">
        <f>SUM(ENERO:DICIEMBRE!W173)</f>
        <v>0</v>
      </c>
      <c r="X173" s="607">
        <f>SUM(ENERO:DICIEMBRE!X173)</f>
        <v>0</v>
      </c>
      <c r="Y173" s="607">
        <f>SUM(ENERO:DICIEMBRE!Y173)</f>
        <v>0</v>
      </c>
      <c r="Z173" s="607">
        <f>SUM(ENERO:DICIEMBRE!Z173)</f>
        <v>0</v>
      </c>
      <c r="AA173" s="607">
        <f>SUM(ENERO:DICIEMBRE!AA173)</f>
        <v>0</v>
      </c>
      <c r="AB173" s="607">
        <f>SUM(ENERO:DICIEMBRE!AB173)</f>
        <v>0</v>
      </c>
      <c r="AC173" s="607">
        <f>SUM(ENERO:DICIEMBRE!AC173)</f>
        <v>0</v>
      </c>
      <c r="AD173" s="607">
        <f>SUM(ENERO:DICIEMBRE!AD173)</f>
        <v>0</v>
      </c>
      <c r="AE173" s="607">
        <f>SUM(ENERO:DICIEMBRE!AE173)</f>
        <v>0</v>
      </c>
      <c r="AF173" s="607">
        <f>SUM(ENERO:DICIEMBRE!AF173)</f>
        <v>0</v>
      </c>
      <c r="AG173" s="607">
        <f>SUM(ENERO:DICIEMBRE!AG173)</f>
        <v>0</v>
      </c>
      <c r="AH173" s="607">
        <f>SUM(ENERO:DICIEMBRE!AH173)</f>
        <v>0</v>
      </c>
      <c r="AI173" s="607">
        <f>SUM(ENERO:DICIEMBRE!AI173)</f>
        <v>0</v>
      </c>
      <c r="AJ173" s="607">
        <f>SUM(ENERO:DICIEMBRE!AJ173)</f>
        <v>0</v>
      </c>
      <c r="AK173" s="607">
        <f>SUM(ENERO:DICIEMBRE!AK173)</f>
        <v>0</v>
      </c>
      <c r="AL173" s="607">
        <f>SUM(ENERO:DICIEMBRE!AL173)</f>
        <v>0</v>
      </c>
      <c r="AM173" s="607">
        <f>SUM(ENERO:DICIEMBRE!AM173)</f>
        <v>0</v>
      </c>
      <c r="AN173" s="607">
        <f>SUM(ENERO:DICIEMBRE!AN173)</f>
        <v>0</v>
      </c>
      <c r="AO173" s="430"/>
      <c r="AP173" s="422"/>
      <c r="AQ173" s="607">
        <f>SUM(ENERO:DICIEMBRE!AQ173)</f>
        <v>0</v>
      </c>
      <c r="AR173" s="607">
        <f>SUM(ENERO:DICIEMBRE!AR173)</f>
        <v>0</v>
      </c>
      <c r="AS173" s="607">
        <f>SUM(ENERO:DICIEMBRE!AS173)</f>
        <v>0</v>
      </c>
      <c r="AT173" s="607">
        <f>SUM(ENERO:DICIEMBRE!AT173)</f>
        <v>0</v>
      </c>
      <c r="AU173" s="380" t="str">
        <f t="shared" si="27"/>
        <v/>
      </c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230"/>
      <c r="BG173" s="230"/>
      <c r="CC173" s="4" t="str">
        <f t="shared" si="36"/>
        <v/>
      </c>
      <c r="CD173" s="4" t="str">
        <f t="shared" si="37"/>
        <v/>
      </c>
      <c r="CE173" s="4" t="str">
        <f t="shared" si="38"/>
        <v/>
      </c>
      <c r="CF173" s="4" t="str">
        <f t="shared" si="39"/>
        <v/>
      </c>
      <c r="CG173" s="16"/>
      <c r="CH173" s="16"/>
      <c r="CI173" s="16">
        <f>IF(D173&lt;SUM(AQ173,AR173),1,0)</f>
        <v>0</v>
      </c>
      <c r="CJ173" s="16">
        <f>IF(D173&lt;AS173,1,0)</f>
        <v>0</v>
      </c>
      <c r="CK173" s="16">
        <f>IF(D173&lt;AT173,1,0)</f>
        <v>0</v>
      </c>
      <c r="CL173" s="16">
        <f>IF(AND(D173&lt;&gt;0,OR(AQ173="",AR173="",AS173="",AT173="")),1,0)</f>
        <v>0</v>
      </c>
      <c r="CM173" s="16"/>
      <c r="CN173" s="16"/>
    </row>
    <row r="174" spans="1:92" ht="16.149999999999999" customHeight="1" x14ac:dyDescent="0.2">
      <c r="A174" s="3457"/>
      <c r="B174" s="3447" t="s">
        <v>213</v>
      </c>
      <c r="C174" s="3448"/>
      <c r="D174" s="402">
        <f t="shared" si="40"/>
        <v>1</v>
      </c>
      <c r="E174" s="403">
        <f t="shared" si="46"/>
        <v>0</v>
      </c>
      <c r="F174" s="404">
        <f t="shared" si="46"/>
        <v>1</v>
      </c>
      <c r="G174" s="607">
        <f>SUM(ENERO:DICIEMBRE!G174)</f>
        <v>0</v>
      </c>
      <c r="H174" s="607">
        <f>SUM(ENERO:DICIEMBRE!H174)</f>
        <v>1</v>
      </c>
      <c r="I174" s="607">
        <f>SUM(ENERO:DICIEMBRE!I174)</f>
        <v>0</v>
      </c>
      <c r="J174" s="607">
        <f>SUM(ENERO:DICIEMBRE!J174)</f>
        <v>0</v>
      </c>
      <c r="K174" s="607">
        <f>SUM(ENERO:DICIEMBRE!K174)</f>
        <v>0</v>
      </c>
      <c r="L174" s="607">
        <f>SUM(ENERO:DICIEMBRE!L174)</f>
        <v>0</v>
      </c>
      <c r="M174" s="607">
        <f>SUM(ENERO:DICIEMBRE!M174)</f>
        <v>0</v>
      </c>
      <c r="N174" s="607">
        <f>SUM(ENERO:DICIEMBRE!N174)</f>
        <v>0</v>
      </c>
      <c r="O174" s="607">
        <f>SUM(ENERO:DICIEMBRE!O174)</f>
        <v>0</v>
      </c>
      <c r="P174" s="607">
        <f>SUM(ENERO:DICIEMBRE!P174)</f>
        <v>0</v>
      </c>
      <c r="Q174" s="607">
        <f>SUM(ENERO:DICIEMBRE!Q174)</f>
        <v>0</v>
      </c>
      <c r="R174" s="607">
        <f>SUM(ENERO:DICIEMBRE!R174)</f>
        <v>0</v>
      </c>
      <c r="S174" s="607">
        <f>SUM(ENERO:DICIEMBRE!S174)</f>
        <v>0</v>
      </c>
      <c r="T174" s="607">
        <f>SUM(ENERO:DICIEMBRE!T174)</f>
        <v>0</v>
      </c>
      <c r="U174" s="607">
        <f>SUM(ENERO:DICIEMBRE!U174)</f>
        <v>0</v>
      </c>
      <c r="V174" s="607">
        <f>SUM(ENERO:DICIEMBRE!V174)</f>
        <v>0</v>
      </c>
      <c r="W174" s="607">
        <f>SUM(ENERO:DICIEMBRE!W174)</f>
        <v>0</v>
      </c>
      <c r="X174" s="607">
        <f>SUM(ENERO:DICIEMBRE!X174)</f>
        <v>0</v>
      </c>
      <c r="Y174" s="607">
        <f>SUM(ENERO:DICIEMBRE!Y174)</f>
        <v>0</v>
      </c>
      <c r="Z174" s="607">
        <f>SUM(ENERO:DICIEMBRE!Z174)</f>
        <v>0</v>
      </c>
      <c r="AA174" s="607">
        <f>SUM(ENERO:DICIEMBRE!AA174)</f>
        <v>0</v>
      </c>
      <c r="AB174" s="607">
        <f>SUM(ENERO:DICIEMBRE!AB174)</f>
        <v>0</v>
      </c>
      <c r="AC174" s="607">
        <f>SUM(ENERO:DICIEMBRE!AC174)</f>
        <v>0</v>
      </c>
      <c r="AD174" s="607">
        <f>SUM(ENERO:DICIEMBRE!AD174)</f>
        <v>0</v>
      </c>
      <c r="AE174" s="607">
        <f>SUM(ENERO:DICIEMBRE!AE174)</f>
        <v>0</v>
      </c>
      <c r="AF174" s="607">
        <f>SUM(ENERO:DICIEMBRE!AF174)</f>
        <v>0</v>
      </c>
      <c r="AG174" s="607">
        <f>SUM(ENERO:DICIEMBRE!AG174)</f>
        <v>0</v>
      </c>
      <c r="AH174" s="607">
        <f>SUM(ENERO:DICIEMBRE!AH174)</f>
        <v>0</v>
      </c>
      <c r="AI174" s="607">
        <f>SUM(ENERO:DICIEMBRE!AI174)</f>
        <v>0</v>
      </c>
      <c r="AJ174" s="607">
        <f>SUM(ENERO:DICIEMBRE!AJ174)</f>
        <v>0</v>
      </c>
      <c r="AK174" s="607">
        <f>SUM(ENERO:DICIEMBRE!AK174)</f>
        <v>0</v>
      </c>
      <c r="AL174" s="607">
        <f>SUM(ENERO:DICIEMBRE!AL174)</f>
        <v>0</v>
      </c>
      <c r="AM174" s="607">
        <f>SUM(ENERO:DICIEMBRE!AM174)</f>
        <v>0</v>
      </c>
      <c r="AN174" s="607">
        <f>SUM(ENERO:DICIEMBRE!AN174)</f>
        <v>0</v>
      </c>
      <c r="AO174" s="425"/>
      <c r="AP174" s="431"/>
      <c r="AQ174" s="607">
        <f>SUM(ENERO:DICIEMBRE!AQ174)</f>
        <v>0</v>
      </c>
      <c r="AR174" s="607">
        <f>SUM(ENERO:DICIEMBRE!AR174)</f>
        <v>1</v>
      </c>
      <c r="AS174" s="607">
        <f>SUM(ENERO:DICIEMBRE!AS174)</f>
        <v>0</v>
      </c>
      <c r="AT174" s="607">
        <f>SUM(ENERO:DICIEMBRE!AT174)</f>
        <v>0</v>
      </c>
      <c r="AU174" s="380" t="str">
        <f t="shared" si="27"/>
        <v/>
      </c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230"/>
      <c r="BG174" s="230"/>
      <c r="CC174" s="4" t="str">
        <f t="shared" si="36"/>
        <v/>
      </c>
      <c r="CD174" s="4" t="str">
        <f t="shared" si="37"/>
        <v/>
      </c>
      <c r="CE174" s="4" t="str">
        <f t="shared" si="38"/>
        <v/>
      </c>
      <c r="CF174" s="4" t="str">
        <f t="shared" si="39"/>
        <v/>
      </c>
      <c r="CG174" s="16"/>
      <c r="CH174" s="16"/>
      <c r="CI174" s="16">
        <f t="shared" si="30"/>
        <v>0</v>
      </c>
      <c r="CJ174" s="16">
        <f t="shared" si="31"/>
        <v>0</v>
      </c>
      <c r="CK174" s="16">
        <f t="shared" si="32"/>
        <v>0</v>
      </c>
      <c r="CL174" s="16">
        <f t="shared" ref="CL174:CL175" si="47">IF(AND(D174&lt;&gt;0,OR(AQ174="",AR174="",AS174="",AT174="")),1,0)</f>
        <v>0</v>
      </c>
      <c r="CM174" s="16"/>
      <c r="CN174" s="16"/>
    </row>
    <row r="175" spans="1:92" ht="16.149999999999999" customHeight="1" x14ac:dyDescent="0.2">
      <c r="A175" s="3458"/>
      <c r="B175" s="3441" t="s">
        <v>214</v>
      </c>
      <c r="C175" s="3442"/>
      <c r="D175" s="414">
        <f t="shared" si="40"/>
        <v>70</v>
      </c>
      <c r="E175" s="415">
        <f t="shared" si="46"/>
        <v>43</v>
      </c>
      <c r="F175" s="416">
        <f t="shared" si="46"/>
        <v>27</v>
      </c>
      <c r="G175" s="607">
        <f>SUM(ENERO:DICIEMBRE!G175)</f>
        <v>7</v>
      </c>
      <c r="H175" s="607">
        <f>SUM(ENERO:DICIEMBRE!H175)</f>
        <v>13</v>
      </c>
      <c r="I175" s="607">
        <f>SUM(ENERO:DICIEMBRE!I175)</f>
        <v>11</v>
      </c>
      <c r="J175" s="607">
        <f>SUM(ENERO:DICIEMBRE!J175)</f>
        <v>9</v>
      </c>
      <c r="K175" s="607">
        <f>SUM(ENERO:DICIEMBRE!K175)</f>
        <v>13</v>
      </c>
      <c r="L175" s="607">
        <f>SUM(ENERO:DICIEMBRE!L175)</f>
        <v>5</v>
      </c>
      <c r="M175" s="607">
        <f>SUM(ENERO:DICIEMBRE!M175)</f>
        <v>12</v>
      </c>
      <c r="N175" s="607">
        <f>SUM(ENERO:DICIEMBRE!N175)</f>
        <v>0</v>
      </c>
      <c r="O175" s="607">
        <f>SUM(ENERO:DICIEMBRE!O175)</f>
        <v>0</v>
      </c>
      <c r="P175" s="607">
        <f>SUM(ENERO:DICIEMBRE!P175)</f>
        <v>0</v>
      </c>
      <c r="Q175" s="607">
        <f>SUM(ENERO:DICIEMBRE!Q175)</f>
        <v>0</v>
      </c>
      <c r="R175" s="607">
        <f>SUM(ENERO:DICIEMBRE!R175)</f>
        <v>0</v>
      </c>
      <c r="S175" s="607">
        <f>SUM(ENERO:DICIEMBRE!S175)</f>
        <v>0</v>
      </c>
      <c r="T175" s="607">
        <f>SUM(ENERO:DICIEMBRE!T175)</f>
        <v>0</v>
      </c>
      <c r="U175" s="607">
        <f>SUM(ENERO:DICIEMBRE!U175)</f>
        <v>0</v>
      </c>
      <c r="V175" s="607">
        <f>SUM(ENERO:DICIEMBRE!V175)</f>
        <v>0</v>
      </c>
      <c r="W175" s="607">
        <f>SUM(ENERO:DICIEMBRE!W175)</f>
        <v>0</v>
      </c>
      <c r="X175" s="607">
        <f>SUM(ENERO:DICIEMBRE!X175)</f>
        <v>0</v>
      </c>
      <c r="Y175" s="607">
        <f>SUM(ENERO:DICIEMBRE!Y175)</f>
        <v>0</v>
      </c>
      <c r="Z175" s="607">
        <f>SUM(ENERO:DICIEMBRE!Z175)</f>
        <v>0</v>
      </c>
      <c r="AA175" s="607">
        <f>SUM(ENERO:DICIEMBRE!AA175)</f>
        <v>0</v>
      </c>
      <c r="AB175" s="607">
        <f>SUM(ENERO:DICIEMBRE!AB175)</f>
        <v>0</v>
      </c>
      <c r="AC175" s="607">
        <f>SUM(ENERO:DICIEMBRE!AC175)</f>
        <v>0</v>
      </c>
      <c r="AD175" s="607">
        <f>SUM(ENERO:DICIEMBRE!AD175)</f>
        <v>0</v>
      </c>
      <c r="AE175" s="607">
        <f>SUM(ENERO:DICIEMBRE!AE175)</f>
        <v>0</v>
      </c>
      <c r="AF175" s="607">
        <f>SUM(ENERO:DICIEMBRE!AF175)</f>
        <v>0</v>
      </c>
      <c r="AG175" s="607">
        <f>SUM(ENERO:DICIEMBRE!AG175)</f>
        <v>0</v>
      </c>
      <c r="AH175" s="607">
        <f>SUM(ENERO:DICIEMBRE!AH175)</f>
        <v>0</v>
      </c>
      <c r="AI175" s="607">
        <f>SUM(ENERO:DICIEMBRE!AI175)</f>
        <v>0</v>
      </c>
      <c r="AJ175" s="607">
        <f>SUM(ENERO:DICIEMBRE!AJ175)</f>
        <v>0</v>
      </c>
      <c r="AK175" s="607">
        <f>SUM(ENERO:DICIEMBRE!AK175)</f>
        <v>0</v>
      </c>
      <c r="AL175" s="607">
        <f>SUM(ENERO:DICIEMBRE!AL175)</f>
        <v>0</v>
      </c>
      <c r="AM175" s="607">
        <f>SUM(ENERO:DICIEMBRE!AM175)</f>
        <v>0</v>
      </c>
      <c r="AN175" s="607">
        <f>SUM(ENERO:DICIEMBRE!AN175)</f>
        <v>0</v>
      </c>
      <c r="AO175" s="336"/>
      <c r="AP175" s="336"/>
      <c r="AQ175" s="607">
        <f>SUM(ENERO:DICIEMBRE!AQ175)</f>
        <v>3</v>
      </c>
      <c r="AR175" s="607">
        <f>SUM(ENERO:DICIEMBRE!AR175)</f>
        <v>5</v>
      </c>
      <c r="AS175" s="607">
        <f>SUM(ENERO:DICIEMBRE!AS175)</f>
        <v>1</v>
      </c>
      <c r="AT175" s="607">
        <f>SUM(ENERO:DICIEMBRE!AT175)</f>
        <v>0</v>
      </c>
      <c r="AU175" s="380" t="str">
        <f t="shared" si="27"/>
        <v/>
      </c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230"/>
      <c r="BG175" s="230"/>
      <c r="CC175" s="4" t="str">
        <f t="shared" si="36"/>
        <v/>
      </c>
      <c r="CD175" s="4" t="str">
        <f t="shared" si="37"/>
        <v/>
      </c>
      <c r="CE175" s="4" t="str">
        <f t="shared" si="38"/>
        <v/>
      </c>
      <c r="CF175" s="4" t="str">
        <f t="shared" si="39"/>
        <v/>
      </c>
      <c r="CG175" s="16"/>
      <c r="CH175" s="16"/>
      <c r="CI175" s="16">
        <f t="shared" si="30"/>
        <v>0</v>
      </c>
      <c r="CJ175" s="16">
        <f t="shared" si="31"/>
        <v>0</v>
      </c>
      <c r="CK175" s="16">
        <f t="shared" si="32"/>
        <v>0</v>
      </c>
      <c r="CL175" s="16">
        <f t="shared" si="47"/>
        <v>0</v>
      </c>
      <c r="CM175" s="16"/>
      <c r="CN175" s="16"/>
    </row>
    <row r="176" spans="1:92" ht="16.149999999999999" customHeight="1" x14ac:dyDescent="0.2">
      <c r="A176" s="3496" t="s">
        <v>215</v>
      </c>
      <c r="B176" s="3497"/>
      <c r="C176" s="3498"/>
      <c r="D176" s="398">
        <f t="shared" si="40"/>
        <v>3</v>
      </c>
      <c r="E176" s="399">
        <f t="shared" si="46"/>
        <v>3</v>
      </c>
      <c r="F176" s="400">
        <f t="shared" si="46"/>
        <v>0</v>
      </c>
      <c r="G176" s="607">
        <f>SUM(ENERO:DICIEMBRE!G176)</f>
        <v>0</v>
      </c>
      <c r="H176" s="607">
        <f>SUM(ENERO:DICIEMBRE!H176)</f>
        <v>0</v>
      </c>
      <c r="I176" s="607">
        <f>SUM(ENERO:DICIEMBRE!I176)</f>
        <v>0</v>
      </c>
      <c r="J176" s="607">
        <f>SUM(ENERO:DICIEMBRE!J176)</f>
        <v>0</v>
      </c>
      <c r="K176" s="607">
        <f>SUM(ENERO:DICIEMBRE!K176)</f>
        <v>0</v>
      </c>
      <c r="L176" s="607">
        <f>SUM(ENERO:DICIEMBRE!L176)</f>
        <v>0</v>
      </c>
      <c r="M176" s="607">
        <f>SUM(ENERO:DICIEMBRE!M176)</f>
        <v>0</v>
      </c>
      <c r="N176" s="607">
        <f>SUM(ENERO:DICIEMBRE!N176)</f>
        <v>0</v>
      </c>
      <c r="O176" s="607">
        <f>SUM(ENERO:DICIEMBRE!O176)</f>
        <v>2</v>
      </c>
      <c r="P176" s="607">
        <f>SUM(ENERO:DICIEMBRE!P176)</f>
        <v>0</v>
      </c>
      <c r="Q176" s="607">
        <f>SUM(ENERO:DICIEMBRE!Q176)</f>
        <v>0</v>
      </c>
      <c r="R176" s="607">
        <f>SUM(ENERO:DICIEMBRE!R176)</f>
        <v>0</v>
      </c>
      <c r="S176" s="607">
        <f>SUM(ENERO:DICIEMBRE!S176)</f>
        <v>0</v>
      </c>
      <c r="T176" s="607">
        <f>SUM(ENERO:DICIEMBRE!T176)</f>
        <v>0</v>
      </c>
      <c r="U176" s="607">
        <f>SUM(ENERO:DICIEMBRE!U176)</f>
        <v>0</v>
      </c>
      <c r="V176" s="607">
        <f>SUM(ENERO:DICIEMBRE!V176)</f>
        <v>0</v>
      </c>
      <c r="W176" s="607">
        <f>SUM(ENERO:DICIEMBRE!W176)</f>
        <v>0</v>
      </c>
      <c r="X176" s="607">
        <f>SUM(ENERO:DICIEMBRE!X176)</f>
        <v>0</v>
      </c>
      <c r="Y176" s="607">
        <f>SUM(ENERO:DICIEMBRE!Y176)</f>
        <v>0</v>
      </c>
      <c r="Z176" s="607">
        <f>SUM(ENERO:DICIEMBRE!Z176)</f>
        <v>0</v>
      </c>
      <c r="AA176" s="607">
        <f>SUM(ENERO:DICIEMBRE!AA176)</f>
        <v>0</v>
      </c>
      <c r="AB176" s="607">
        <f>SUM(ENERO:DICIEMBRE!AB176)</f>
        <v>0</v>
      </c>
      <c r="AC176" s="607">
        <f>SUM(ENERO:DICIEMBRE!AC176)</f>
        <v>1</v>
      </c>
      <c r="AD176" s="607">
        <f>SUM(ENERO:DICIEMBRE!AD176)</f>
        <v>0</v>
      </c>
      <c r="AE176" s="607">
        <f>SUM(ENERO:DICIEMBRE!AE176)</f>
        <v>0</v>
      </c>
      <c r="AF176" s="607">
        <f>SUM(ENERO:DICIEMBRE!AF176)</f>
        <v>0</v>
      </c>
      <c r="AG176" s="607">
        <f>SUM(ENERO:DICIEMBRE!AG176)</f>
        <v>0</v>
      </c>
      <c r="AH176" s="607">
        <f>SUM(ENERO:DICIEMBRE!AH176)</f>
        <v>0</v>
      </c>
      <c r="AI176" s="607">
        <f>SUM(ENERO:DICIEMBRE!AI176)</f>
        <v>0</v>
      </c>
      <c r="AJ176" s="607">
        <f>SUM(ENERO:DICIEMBRE!AJ176)</f>
        <v>0</v>
      </c>
      <c r="AK176" s="607">
        <f>SUM(ENERO:DICIEMBRE!AK176)</f>
        <v>0</v>
      </c>
      <c r="AL176" s="607">
        <f>SUM(ENERO:DICIEMBRE!AL176)</f>
        <v>0</v>
      </c>
      <c r="AM176" s="607">
        <f>SUM(ENERO:DICIEMBRE!AM176)</f>
        <v>0</v>
      </c>
      <c r="AN176" s="607">
        <f>SUM(ENERO:DICIEMBRE!AN176)</f>
        <v>0</v>
      </c>
      <c r="AO176" s="607">
        <f>SUM(ENERO:DICIEMBRE!AO176)</f>
        <v>0</v>
      </c>
      <c r="AP176" s="607">
        <f>SUM(ENERO:DICIEMBRE!AP176)</f>
        <v>0</v>
      </c>
      <c r="AQ176" s="607">
        <f>SUM(ENERO:DICIEMBRE!AQ176)</f>
        <v>0</v>
      </c>
      <c r="AR176" s="607">
        <f>SUM(ENERO:DICIEMBRE!AR176)</f>
        <v>0</v>
      </c>
      <c r="AS176" s="607">
        <f>SUM(ENERO:DICIEMBRE!AS176)</f>
        <v>0</v>
      </c>
      <c r="AT176" s="607">
        <f>SUM(ENERO:DICIEMBRE!AT176)</f>
        <v>0</v>
      </c>
      <c r="AU176" s="380" t="str">
        <f t="shared" si="27"/>
        <v/>
      </c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230"/>
      <c r="BG176" s="230"/>
      <c r="CA176" s="4" t="str">
        <f t="shared" si="34"/>
        <v/>
      </c>
      <c r="CB176" s="4" t="str">
        <f t="shared" si="35"/>
        <v/>
      </c>
      <c r="CC176" s="4" t="str">
        <f t="shared" si="36"/>
        <v/>
      </c>
      <c r="CD176" s="4" t="str">
        <f t="shared" si="37"/>
        <v/>
      </c>
      <c r="CE176" s="4" t="str">
        <f t="shared" si="38"/>
        <v/>
      </c>
      <c r="CF176" s="4" t="str">
        <f t="shared" si="39"/>
        <v/>
      </c>
      <c r="CG176" s="16">
        <f t="shared" si="28"/>
        <v>0</v>
      </c>
      <c r="CH176" s="16">
        <f t="shared" si="29"/>
        <v>0</v>
      </c>
      <c r="CI176" s="16">
        <f t="shared" si="30"/>
        <v>0</v>
      </c>
      <c r="CJ176" s="16">
        <f t="shared" si="31"/>
        <v>0</v>
      </c>
      <c r="CK176" s="16">
        <f t="shared" si="32"/>
        <v>0</v>
      </c>
      <c r="CL176" s="16">
        <f t="shared" si="33"/>
        <v>0</v>
      </c>
      <c r="CM176" s="16"/>
      <c r="CN176" s="16"/>
    </row>
    <row r="177" spans="1:93" ht="16.149999999999999" customHeight="1" x14ac:dyDescent="0.2">
      <c r="A177" s="3499" t="s">
        <v>216</v>
      </c>
      <c r="B177" s="3500"/>
      <c r="C177" s="3501"/>
      <c r="D177" s="402">
        <f t="shared" si="40"/>
        <v>2</v>
      </c>
      <c r="E177" s="403">
        <f t="shared" si="46"/>
        <v>0</v>
      </c>
      <c r="F177" s="404">
        <f t="shared" si="46"/>
        <v>2</v>
      </c>
      <c r="G177" s="607">
        <f>SUM(ENERO:DICIEMBRE!G177)</f>
        <v>0</v>
      </c>
      <c r="H177" s="607">
        <f>SUM(ENERO:DICIEMBRE!H177)</f>
        <v>0</v>
      </c>
      <c r="I177" s="607">
        <f>SUM(ENERO:DICIEMBRE!I177)</f>
        <v>0</v>
      </c>
      <c r="J177" s="607">
        <f>SUM(ENERO:DICIEMBRE!J177)</f>
        <v>0</v>
      </c>
      <c r="K177" s="607">
        <f>SUM(ENERO:DICIEMBRE!K177)</f>
        <v>0</v>
      </c>
      <c r="L177" s="607">
        <f>SUM(ENERO:DICIEMBRE!L177)</f>
        <v>0</v>
      </c>
      <c r="M177" s="607">
        <f>SUM(ENERO:DICIEMBRE!M177)</f>
        <v>0</v>
      </c>
      <c r="N177" s="607">
        <f>SUM(ENERO:DICIEMBRE!N177)</f>
        <v>1</v>
      </c>
      <c r="O177" s="607">
        <f>SUM(ENERO:DICIEMBRE!O177)</f>
        <v>0</v>
      </c>
      <c r="P177" s="607">
        <f>SUM(ENERO:DICIEMBRE!P177)</f>
        <v>0</v>
      </c>
      <c r="Q177" s="607">
        <f>SUM(ENERO:DICIEMBRE!Q177)</f>
        <v>0</v>
      </c>
      <c r="R177" s="607">
        <f>SUM(ENERO:DICIEMBRE!R177)</f>
        <v>1</v>
      </c>
      <c r="S177" s="607">
        <f>SUM(ENERO:DICIEMBRE!S177)</f>
        <v>0</v>
      </c>
      <c r="T177" s="607">
        <f>SUM(ENERO:DICIEMBRE!T177)</f>
        <v>0</v>
      </c>
      <c r="U177" s="607">
        <f>SUM(ENERO:DICIEMBRE!U177)</f>
        <v>0</v>
      </c>
      <c r="V177" s="607">
        <f>SUM(ENERO:DICIEMBRE!V177)</f>
        <v>0</v>
      </c>
      <c r="W177" s="607">
        <f>SUM(ENERO:DICIEMBRE!W177)</f>
        <v>0</v>
      </c>
      <c r="X177" s="607">
        <f>SUM(ENERO:DICIEMBRE!X177)</f>
        <v>0</v>
      </c>
      <c r="Y177" s="607">
        <f>SUM(ENERO:DICIEMBRE!Y177)</f>
        <v>0</v>
      </c>
      <c r="Z177" s="607">
        <f>SUM(ENERO:DICIEMBRE!Z177)</f>
        <v>0</v>
      </c>
      <c r="AA177" s="607">
        <f>SUM(ENERO:DICIEMBRE!AA177)</f>
        <v>0</v>
      </c>
      <c r="AB177" s="607">
        <f>SUM(ENERO:DICIEMBRE!AB177)</f>
        <v>0</v>
      </c>
      <c r="AC177" s="607">
        <f>SUM(ENERO:DICIEMBRE!AC177)</f>
        <v>0</v>
      </c>
      <c r="AD177" s="607">
        <f>SUM(ENERO:DICIEMBRE!AD177)</f>
        <v>0</v>
      </c>
      <c r="AE177" s="607">
        <f>SUM(ENERO:DICIEMBRE!AE177)</f>
        <v>0</v>
      </c>
      <c r="AF177" s="607">
        <f>SUM(ENERO:DICIEMBRE!AF177)</f>
        <v>0</v>
      </c>
      <c r="AG177" s="607">
        <f>SUM(ENERO:DICIEMBRE!AG177)</f>
        <v>0</v>
      </c>
      <c r="AH177" s="607">
        <f>SUM(ENERO:DICIEMBRE!AH177)</f>
        <v>0</v>
      </c>
      <c r="AI177" s="607">
        <f>SUM(ENERO:DICIEMBRE!AI177)</f>
        <v>0</v>
      </c>
      <c r="AJ177" s="607">
        <f>SUM(ENERO:DICIEMBRE!AJ177)</f>
        <v>0</v>
      </c>
      <c r="AK177" s="607">
        <f>SUM(ENERO:DICIEMBRE!AK177)</f>
        <v>0</v>
      </c>
      <c r="AL177" s="607">
        <f>SUM(ENERO:DICIEMBRE!AL177)</f>
        <v>0</v>
      </c>
      <c r="AM177" s="607">
        <f>SUM(ENERO:DICIEMBRE!AM177)</f>
        <v>0</v>
      </c>
      <c r="AN177" s="607">
        <f>SUM(ENERO:DICIEMBRE!AN177)</f>
        <v>0</v>
      </c>
      <c r="AO177" s="607">
        <f>SUM(ENERO:DICIEMBRE!AO177)</f>
        <v>0</v>
      </c>
      <c r="AP177" s="607">
        <f>SUM(ENERO:DICIEMBRE!AP177)</f>
        <v>0</v>
      </c>
      <c r="AQ177" s="607">
        <f>SUM(ENERO:DICIEMBRE!AQ177)</f>
        <v>0</v>
      </c>
      <c r="AR177" s="607">
        <f>SUM(ENERO:DICIEMBRE!AR177)</f>
        <v>0</v>
      </c>
      <c r="AS177" s="607">
        <f>SUM(ENERO:DICIEMBRE!AS177)</f>
        <v>0</v>
      </c>
      <c r="AT177" s="607">
        <f>SUM(ENERO:DICIEMBRE!AT177)</f>
        <v>0</v>
      </c>
      <c r="AU177" s="380" t="str">
        <f t="shared" si="27"/>
        <v/>
      </c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230"/>
      <c r="BG177" s="230"/>
      <c r="CA177" s="4" t="str">
        <f t="shared" si="34"/>
        <v/>
      </c>
      <c r="CB177" s="4" t="str">
        <f t="shared" si="35"/>
        <v/>
      </c>
      <c r="CC177" s="4" t="str">
        <f t="shared" si="36"/>
        <v/>
      </c>
      <c r="CD177" s="4" t="str">
        <f t="shared" si="37"/>
        <v/>
      </c>
      <c r="CE177" s="4" t="str">
        <f t="shared" si="38"/>
        <v/>
      </c>
      <c r="CF177" s="4" t="str">
        <f t="shared" si="39"/>
        <v/>
      </c>
      <c r="CG177" s="16">
        <f t="shared" si="28"/>
        <v>0</v>
      </c>
      <c r="CH177" s="16">
        <f t="shared" si="29"/>
        <v>0</v>
      </c>
      <c r="CI177" s="16">
        <f t="shared" si="30"/>
        <v>0</v>
      </c>
      <c r="CJ177" s="16">
        <f t="shared" si="31"/>
        <v>0</v>
      </c>
      <c r="CK177" s="16">
        <f t="shared" si="32"/>
        <v>0</v>
      </c>
      <c r="CL177" s="16">
        <f t="shared" si="33"/>
        <v>0</v>
      </c>
      <c r="CM177" s="16"/>
      <c r="CN177" s="16"/>
    </row>
    <row r="178" spans="1:93" ht="16.149999999999999" customHeight="1" x14ac:dyDescent="0.2">
      <c r="A178" s="3499" t="s">
        <v>217</v>
      </c>
      <c r="B178" s="3500"/>
      <c r="C178" s="3501"/>
      <c r="D178" s="402">
        <f t="shared" si="40"/>
        <v>8</v>
      </c>
      <c r="E178" s="403">
        <f t="shared" si="46"/>
        <v>2</v>
      </c>
      <c r="F178" s="404">
        <f t="shared" si="46"/>
        <v>6</v>
      </c>
      <c r="G178" s="607">
        <f>SUM(ENERO:DICIEMBRE!G178)</f>
        <v>1</v>
      </c>
      <c r="H178" s="607">
        <f>SUM(ENERO:DICIEMBRE!H178)</f>
        <v>2</v>
      </c>
      <c r="I178" s="607">
        <f>SUM(ENERO:DICIEMBRE!I178)</f>
        <v>0</v>
      </c>
      <c r="J178" s="607">
        <f>SUM(ENERO:DICIEMBRE!J178)</f>
        <v>2</v>
      </c>
      <c r="K178" s="607">
        <f>SUM(ENERO:DICIEMBRE!K178)</f>
        <v>0</v>
      </c>
      <c r="L178" s="607">
        <f>SUM(ENERO:DICIEMBRE!L178)</f>
        <v>0</v>
      </c>
      <c r="M178" s="607">
        <f>SUM(ENERO:DICIEMBRE!M178)</f>
        <v>0</v>
      </c>
      <c r="N178" s="607">
        <f>SUM(ENERO:DICIEMBRE!N178)</f>
        <v>2</v>
      </c>
      <c r="O178" s="607">
        <f>SUM(ENERO:DICIEMBRE!O178)</f>
        <v>0</v>
      </c>
      <c r="P178" s="607">
        <f>SUM(ENERO:DICIEMBRE!P178)</f>
        <v>0</v>
      </c>
      <c r="Q178" s="607">
        <f>SUM(ENERO:DICIEMBRE!Q178)</f>
        <v>0</v>
      </c>
      <c r="R178" s="607">
        <f>SUM(ENERO:DICIEMBRE!R178)</f>
        <v>0</v>
      </c>
      <c r="S178" s="607">
        <f>SUM(ENERO:DICIEMBRE!S178)</f>
        <v>0</v>
      </c>
      <c r="T178" s="607">
        <f>SUM(ENERO:DICIEMBRE!T178)</f>
        <v>0</v>
      </c>
      <c r="U178" s="607">
        <f>SUM(ENERO:DICIEMBRE!U178)</f>
        <v>0</v>
      </c>
      <c r="V178" s="607">
        <f>SUM(ENERO:DICIEMBRE!V178)</f>
        <v>0</v>
      </c>
      <c r="W178" s="607">
        <f>SUM(ENERO:DICIEMBRE!W178)</f>
        <v>0</v>
      </c>
      <c r="X178" s="607">
        <f>SUM(ENERO:DICIEMBRE!X178)</f>
        <v>0</v>
      </c>
      <c r="Y178" s="607">
        <f>SUM(ENERO:DICIEMBRE!Y178)</f>
        <v>1</v>
      </c>
      <c r="Z178" s="607">
        <f>SUM(ENERO:DICIEMBRE!Z178)</f>
        <v>0</v>
      </c>
      <c r="AA178" s="607">
        <f>SUM(ENERO:DICIEMBRE!AA178)</f>
        <v>0</v>
      </c>
      <c r="AB178" s="607">
        <f>SUM(ENERO:DICIEMBRE!AB178)</f>
        <v>0</v>
      </c>
      <c r="AC178" s="607">
        <f>SUM(ENERO:DICIEMBRE!AC178)</f>
        <v>0</v>
      </c>
      <c r="AD178" s="607">
        <f>SUM(ENERO:DICIEMBRE!AD178)</f>
        <v>0</v>
      </c>
      <c r="AE178" s="607">
        <f>SUM(ENERO:DICIEMBRE!AE178)</f>
        <v>0</v>
      </c>
      <c r="AF178" s="607">
        <f>SUM(ENERO:DICIEMBRE!AF178)</f>
        <v>0</v>
      </c>
      <c r="AG178" s="607">
        <f>SUM(ENERO:DICIEMBRE!AG178)</f>
        <v>0</v>
      </c>
      <c r="AH178" s="607">
        <f>SUM(ENERO:DICIEMBRE!AH178)</f>
        <v>0</v>
      </c>
      <c r="AI178" s="607">
        <f>SUM(ENERO:DICIEMBRE!AI178)</f>
        <v>0</v>
      </c>
      <c r="AJ178" s="607">
        <f>SUM(ENERO:DICIEMBRE!AJ178)</f>
        <v>0</v>
      </c>
      <c r="AK178" s="607">
        <f>SUM(ENERO:DICIEMBRE!AK178)</f>
        <v>0</v>
      </c>
      <c r="AL178" s="607">
        <f>SUM(ENERO:DICIEMBRE!AL178)</f>
        <v>0</v>
      </c>
      <c r="AM178" s="607">
        <f>SUM(ENERO:DICIEMBRE!AM178)</f>
        <v>0</v>
      </c>
      <c r="AN178" s="607">
        <f>SUM(ENERO:DICIEMBRE!AN178)</f>
        <v>0</v>
      </c>
      <c r="AO178" s="607">
        <f>SUM(ENERO:DICIEMBRE!AO178)</f>
        <v>0</v>
      </c>
      <c r="AP178" s="607">
        <f>SUM(ENERO:DICIEMBRE!AP178)</f>
        <v>0</v>
      </c>
      <c r="AQ178" s="607">
        <f>SUM(ENERO:DICIEMBRE!AQ178)</f>
        <v>0</v>
      </c>
      <c r="AR178" s="607">
        <f>SUM(ENERO:DICIEMBRE!AR178)</f>
        <v>0</v>
      </c>
      <c r="AS178" s="607">
        <f>SUM(ENERO:DICIEMBRE!AS178)</f>
        <v>0</v>
      </c>
      <c r="AT178" s="607">
        <f>SUM(ENERO:DICIEMBRE!AT178)</f>
        <v>0</v>
      </c>
      <c r="AU178" s="380" t="str">
        <f t="shared" si="27"/>
        <v/>
      </c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230"/>
      <c r="BG178" s="230"/>
      <c r="CA178" s="4" t="str">
        <f t="shared" si="34"/>
        <v/>
      </c>
      <c r="CB178" s="4" t="str">
        <f t="shared" si="35"/>
        <v/>
      </c>
      <c r="CC178" s="4" t="str">
        <f t="shared" si="36"/>
        <v/>
      </c>
      <c r="CD178" s="4" t="str">
        <f t="shared" si="37"/>
        <v/>
      </c>
      <c r="CE178" s="4" t="str">
        <f t="shared" si="38"/>
        <v/>
      </c>
      <c r="CF178" s="4" t="str">
        <f t="shared" si="39"/>
        <v/>
      </c>
      <c r="CG178" s="16">
        <f t="shared" si="28"/>
        <v>0</v>
      </c>
      <c r="CH178" s="16">
        <f t="shared" si="29"/>
        <v>0</v>
      </c>
      <c r="CI178" s="16">
        <f t="shared" si="30"/>
        <v>0</v>
      </c>
      <c r="CJ178" s="16">
        <f t="shared" si="31"/>
        <v>0</v>
      </c>
      <c r="CK178" s="16">
        <f t="shared" si="32"/>
        <v>0</v>
      </c>
      <c r="CL178" s="16">
        <f t="shared" si="33"/>
        <v>0</v>
      </c>
      <c r="CM178" s="16"/>
      <c r="CN178" s="16"/>
    </row>
    <row r="179" spans="1:93" ht="16.149999999999999" customHeight="1" x14ac:dyDescent="0.2">
      <c r="A179" s="3499" t="s">
        <v>218</v>
      </c>
      <c r="B179" s="3500"/>
      <c r="C179" s="3501"/>
      <c r="D179" s="402">
        <f t="shared" si="40"/>
        <v>2</v>
      </c>
      <c r="E179" s="403">
        <f t="shared" si="46"/>
        <v>0</v>
      </c>
      <c r="F179" s="404">
        <f t="shared" si="46"/>
        <v>2</v>
      </c>
      <c r="G179" s="607">
        <f>SUM(ENERO:DICIEMBRE!G179)</f>
        <v>0</v>
      </c>
      <c r="H179" s="607">
        <f>SUM(ENERO:DICIEMBRE!H179)</f>
        <v>0</v>
      </c>
      <c r="I179" s="607">
        <f>SUM(ENERO:DICIEMBRE!I179)</f>
        <v>0</v>
      </c>
      <c r="J179" s="607">
        <f>SUM(ENERO:DICIEMBRE!J179)</f>
        <v>0</v>
      </c>
      <c r="K179" s="607">
        <f>SUM(ENERO:DICIEMBRE!K179)</f>
        <v>0</v>
      </c>
      <c r="L179" s="607">
        <f>SUM(ENERO:DICIEMBRE!L179)</f>
        <v>0</v>
      </c>
      <c r="M179" s="607">
        <f>SUM(ENERO:DICIEMBRE!M179)</f>
        <v>0</v>
      </c>
      <c r="N179" s="607">
        <f>SUM(ENERO:DICIEMBRE!N179)</f>
        <v>0</v>
      </c>
      <c r="O179" s="607">
        <f>SUM(ENERO:DICIEMBRE!O179)</f>
        <v>0</v>
      </c>
      <c r="P179" s="607">
        <f>SUM(ENERO:DICIEMBRE!P179)</f>
        <v>0</v>
      </c>
      <c r="Q179" s="607">
        <f>SUM(ENERO:DICIEMBRE!Q179)</f>
        <v>0</v>
      </c>
      <c r="R179" s="607">
        <f>SUM(ENERO:DICIEMBRE!R179)</f>
        <v>1</v>
      </c>
      <c r="S179" s="607">
        <f>SUM(ENERO:DICIEMBRE!S179)</f>
        <v>0</v>
      </c>
      <c r="T179" s="607">
        <f>SUM(ENERO:DICIEMBRE!T179)</f>
        <v>0</v>
      </c>
      <c r="U179" s="607">
        <f>SUM(ENERO:DICIEMBRE!U179)</f>
        <v>0</v>
      </c>
      <c r="V179" s="607">
        <f>SUM(ENERO:DICIEMBRE!V179)</f>
        <v>0</v>
      </c>
      <c r="W179" s="607">
        <f>SUM(ENERO:DICIEMBRE!W179)</f>
        <v>0</v>
      </c>
      <c r="X179" s="607">
        <f>SUM(ENERO:DICIEMBRE!X179)</f>
        <v>1</v>
      </c>
      <c r="Y179" s="607">
        <f>SUM(ENERO:DICIEMBRE!Y179)</f>
        <v>0</v>
      </c>
      <c r="Z179" s="607">
        <f>SUM(ENERO:DICIEMBRE!Z179)</f>
        <v>0</v>
      </c>
      <c r="AA179" s="607">
        <f>SUM(ENERO:DICIEMBRE!AA179)</f>
        <v>0</v>
      </c>
      <c r="AB179" s="607">
        <f>SUM(ENERO:DICIEMBRE!AB179)</f>
        <v>0</v>
      </c>
      <c r="AC179" s="607">
        <f>SUM(ENERO:DICIEMBRE!AC179)</f>
        <v>0</v>
      </c>
      <c r="AD179" s="607">
        <f>SUM(ENERO:DICIEMBRE!AD179)</f>
        <v>0</v>
      </c>
      <c r="AE179" s="607">
        <f>SUM(ENERO:DICIEMBRE!AE179)</f>
        <v>0</v>
      </c>
      <c r="AF179" s="607">
        <f>SUM(ENERO:DICIEMBRE!AF179)</f>
        <v>0</v>
      </c>
      <c r="AG179" s="607">
        <f>SUM(ENERO:DICIEMBRE!AG179)</f>
        <v>0</v>
      </c>
      <c r="AH179" s="607">
        <f>SUM(ENERO:DICIEMBRE!AH179)</f>
        <v>0</v>
      </c>
      <c r="AI179" s="607">
        <f>SUM(ENERO:DICIEMBRE!AI179)</f>
        <v>0</v>
      </c>
      <c r="AJ179" s="607">
        <f>SUM(ENERO:DICIEMBRE!AJ179)</f>
        <v>0</v>
      </c>
      <c r="AK179" s="607">
        <f>SUM(ENERO:DICIEMBRE!AK179)</f>
        <v>0</v>
      </c>
      <c r="AL179" s="607">
        <f>SUM(ENERO:DICIEMBRE!AL179)</f>
        <v>0</v>
      </c>
      <c r="AM179" s="607">
        <f>SUM(ENERO:DICIEMBRE!AM179)</f>
        <v>0</v>
      </c>
      <c r="AN179" s="607">
        <f>SUM(ENERO:DICIEMBRE!AN179)</f>
        <v>0</v>
      </c>
      <c r="AO179" s="607">
        <f>SUM(ENERO:DICIEMBRE!AO179)</f>
        <v>0</v>
      </c>
      <c r="AP179" s="607">
        <f>SUM(ENERO:DICIEMBRE!AP179)</f>
        <v>0</v>
      </c>
      <c r="AQ179" s="607">
        <f>SUM(ENERO:DICIEMBRE!AQ179)</f>
        <v>0</v>
      </c>
      <c r="AR179" s="607">
        <f>SUM(ENERO:DICIEMBRE!AR179)</f>
        <v>0</v>
      </c>
      <c r="AS179" s="607">
        <f>SUM(ENERO:DICIEMBRE!AS179)</f>
        <v>0</v>
      </c>
      <c r="AT179" s="607">
        <f>SUM(ENERO:DICIEMBRE!AT179)</f>
        <v>0</v>
      </c>
      <c r="AU179" s="380" t="str">
        <f t="shared" si="27"/>
        <v/>
      </c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230"/>
      <c r="BG179" s="230"/>
      <c r="CA179" s="4" t="str">
        <f t="shared" si="34"/>
        <v/>
      </c>
      <c r="CB179" s="4" t="str">
        <f t="shared" si="35"/>
        <v/>
      </c>
      <c r="CC179" s="4" t="str">
        <f t="shared" si="36"/>
        <v/>
      </c>
      <c r="CD179" s="4" t="str">
        <f t="shared" si="37"/>
        <v/>
      </c>
      <c r="CE179" s="4" t="str">
        <f t="shared" si="38"/>
        <v/>
      </c>
      <c r="CF179" s="4" t="str">
        <f t="shared" si="39"/>
        <v/>
      </c>
      <c r="CG179" s="16">
        <f t="shared" si="28"/>
        <v>0</v>
      </c>
      <c r="CH179" s="16">
        <f t="shared" si="29"/>
        <v>0</v>
      </c>
      <c r="CI179" s="16">
        <f t="shared" si="30"/>
        <v>0</v>
      </c>
      <c r="CJ179" s="16">
        <f t="shared" si="31"/>
        <v>0</v>
      </c>
      <c r="CK179" s="16">
        <f t="shared" si="32"/>
        <v>0</v>
      </c>
      <c r="CL179" s="16">
        <f t="shared" si="33"/>
        <v>0</v>
      </c>
      <c r="CM179" s="16"/>
      <c r="CN179" s="16"/>
    </row>
    <row r="180" spans="1:93" ht="16.149999999999999" customHeight="1" x14ac:dyDescent="0.2">
      <c r="A180" s="3502" t="s">
        <v>219</v>
      </c>
      <c r="B180" s="3503"/>
      <c r="C180" s="3504"/>
      <c r="D180" s="411">
        <f t="shared" si="40"/>
        <v>7</v>
      </c>
      <c r="E180" s="406">
        <f t="shared" si="46"/>
        <v>6</v>
      </c>
      <c r="F180" s="412">
        <f t="shared" si="46"/>
        <v>1</v>
      </c>
      <c r="G180" s="607">
        <f>SUM(ENERO:DICIEMBRE!G180)</f>
        <v>0</v>
      </c>
      <c r="H180" s="607">
        <f>SUM(ENERO:DICIEMBRE!H180)</f>
        <v>0</v>
      </c>
      <c r="I180" s="607">
        <f>SUM(ENERO:DICIEMBRE!I180)</f>
        <v>0</v>
      </c>
      <c r="J180" s="607">
        <f>SUM(ENERO:DICIEMBRE!J180)</f>
        <v>0</v>
      </c>
      <c r="K180" s="607">
        <f>SUM(ENERO:DICIEMBRE!K180)</f>
        <v>1</v>
      </c>
      <c r="L180" s="607">
        <f>SUM(ENERO:DICIEMBRE!L180)</f>
        <v>0</v>
      </c>
      <c r="M180" s="607">
        <f>SUM(ENERO:DICIEMBRE!M180)</f>
        <v>0</v>
      </c>
      <c r="N180" s="607">
        <f>SUM(ENERO:DICIEMBRE!N180)</f>
        <v>0</v>
      </c>
      <c r="O180" s="607">
        <f>SUM(ENERO:DICIEMBRE!O180)</f>
        <v>0</v>
      </c>
      <c r="P180" s="607">
        <f>SUM(ENERO:DICIEMBRE!P180)</f>
        <v>1</v>
      </c>
      <c r="Q180" s="607">
        <f>SUM(ENERO:DICIEMBRE!Q180)</f>
        <v>0</v>
      </c>
      <c r="R180" s="607">
        <f>SUM(ENERO:DICIEMBRE!R180)</f>
        <v>0</v>
      </c>
      <c r="S180" s="607">
        <f>SUM(ENERO:DICIEMBRE!S180)</f>
        <v>0</v>
      </c>
      <c r="T180" s="607">
        <f>SUM(ENERO:DICIEMBRE!T180)</f>
        <v>0</v>
      </c>
      <c r="U180" s="607">
        <f>SUM(ENERO:DICIEMBRE!U180)</f>
        <v>1</v>
      </c>
      <c r="V180" s="607">
        <f>SUM(ENERO:DICIEMBRE!V180)</f>
        <v>0</v>
      </c>
      <c r="W180" s="607">
        <f>SUM(ENERO:DICIEMBRE!W180)</f>
        <v>2</v>
      </c>
      <c r="X180" s="607">
        <f>SUM(ENERO:DICIEMBRE!X180)</f>
        <v>0</v>
      </c>
      <c r="Y180" s="607">
        <f>SUM(ENERO:DICIEMBRE!Y180)</f>
        <v>1</v>
      </c>
      <c r="Z180" s="607">
        <f>SUM(ENERO:DICIEMBRE!Z180)</f>
        <v>0</v>
      </c>
      <c r="AA180" s="607">
        <f>SUM(ENERO:DICIEMBRE!AA180)</f>
        <v>0</v>
      </c>
      <c r="AB180" s="607">
        <f>SUM(ENERO:DICIEMBRE!AB180)</f>
        <v>0</v>
      </c>
      <c r="AC180" s="607">
        <f>SUM(ENERO:DICIEMBRE!AC180)</f>
        <v>1</v>
      </c>
      <c r="AD180" s="607">
        <f>SUM(ENERO:DICIEMBRE!AD180)</f>
        <v>0</v>
      </c>
      <c r="AE180" s="607">
        <f>SUM(ENERO:DICIEMBRE!AE180)</f>
        <v>0</v>
      </c>
      <c r="AF180" s="607">
        <f>SUM(ENERO:DICIEMBRE!AF180)</f>
        <v>0</v>
      </c>
      <c r="AG180" s="607">
        <f>SUM(ENERO:DICIEMBRE!AG180)</f>
        <v>0</v>
      </c>
      <c r="AH180" s="607">
        <f>SUM(ENERO:DICIEMBRE!AH180)</f>
        <v>0</v>
      </c>
      <c r="AI180" s="607">
        <f>SUM(ENERO:DICIEMBRE!AI180)</f>
        <v>0</v>
      </c>
      <c r="AJ180" s="607">
        <f>SUM(ENERO:DICIEMBRE!AJ180)</f>
        <v>0</v>
      </c>
      <c r="AK180" s="607">
        <f>SUM(ENERO:DICIEMBRE!AK180)</f>
        <v>0</v>
      </c>
      <c r="AL180" s="607">
        <f>SUM(ENERO:DICIEMBRE!AL180)</f>
        <v>0</v>
      </c>
      <c r="AM180" s="607">
        <f>SUM(ENERO:DICIEMBRE!AM180)</f>
        <v>0</v>
      </c>
      <c r="AN180" s="607">
        <f>SUM(ENERO:DICIEMBRE!AN180)</f>
        <v>0</v>
      </c>
      <c r="AO180" s="607">
        <f>SUM(ENERO:DICIEMBRE!AO180)</f>
        <v>0</v>
      </c>
      <c r="AP180" s="607">
        <f>SUM(ENERO:DICIEMBRE!AP180)</f>
        <v>0</v>
      </c>
      <c r="AQ180" s="607">
        <f>SUM(ENERO:DICIEMBRE!AQ180)</f>
        <v>0</v>
      </c>
      <c r="AR180" s="607">
        <f>SUM(ENERO:DICIEMBRE!AR180)</f>
        <v>0</v>
      </c>
      <c r="AS180" s="607">
        <f>SUM(ENERO:DICIEMBRE!AS180)</f>
        <v>0</v>
      </c>
      <c r="AT180" s="607">
        <f>SUM(ENERO:DICIEMBRE!AT180)</f>
        <v>0</v>
      </c>
      <c r="AU180" s="380" t="str">
        <f t="shared" si="27"/>
        <v/>
      </c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230"/>
      <c r="BG180" s="230"/>
      <c r="BH180" s="230"/>
      <c r="BI180" s="230"/>
      <c r="BJ180" s="230"/>
      <c r="CA180" s="4" t="str">
        <f t="shared" si="34"/>
        <v/>
      </c>
      <c r="CB180" s="4" t="str">
        <f t="shared" si="35"/>
        <v/>
      </c>
      <c r="CC180" s="4" t="str">
        <f t="shared" si="36"/>
        <v/>
      </c>
      <c r="CD180" s="4" t="str">
        <f t="shared" si="37"/>
        <v/>
      </c>
      <c r="CE180" s="4" t="str">
        <f t="shared" si="38"/>
        <v/>
      </c>
      <c r="CF180" s="4" t="str">
        <f t="shared" si="39"/>
        <v/>
      </c>
      <c r="CG180" s="16">
        <f t="shared" si="28"/>
        <v>0</v>
      </c>
      <c r="CH180" s="16">
        <f t="shared" si="29"/>
        <v>0</v>
      </c>
      <c r="CI180" s="16">
        <f t="shared" si="30"/>
        <v>0</v>
      </c>
      <c r="CJ180" s="16">
        <f t="shared" si="31"/>
        <v>0</v>
      </c>
      <c r="CK180" s="16">
        <f t="shared" si="32"/>
        <v>0</v>
      </c>
      <c r="CL180" s="16">
        <f t="shared" si="33"/>
        <v>0</v>
      </c>
      <c r="CM180" s="16"/>
      <c r="CN180" s="16"/>
    </row>
    <row r="181" spans="1:93" ht="16.149999999999999" customHeight="1" x14ac:dyDescent="0.2">
      <c r="A181" s="3449" t="s">
        <v>220</v>
      </c>
      <c r="B181" s="3450"/>
      <c r="C181" s="3451"/>
      <c r="D181" s="411">
        <f>SUM(E181+F181)</f>
        <v>60</v>
      </c>
      <c r="E181" s="406">
        <f>SUM(G181+I181+K181+M181+O181+Q181+S181+U181+W181+Y181+AA181+AC181+AE181+AG181+AI181+AK181+AM181)</f>
        <v>46</v>
      </c>
      <c r="F181" s="412">
        <f>SUM(H181+J181+L181+N181+P181+R181+T181+V181+X181+Z181+AB181+AD181+AF181+AH181+AJ181+AL181+AN181)</f>
        <v>14</v>
      </c>
      <c r="G181" s="607">
        <f>SUM(ENERO:DICIEMBRE!G181)</f>
        <v>0</v>
      </c>
      <c r="H181" s="607">
        <f>SUM(ENERO:DICIEMBRE!H181)</f>
        <v>0</v>
      </c>
      <c r="I181" s="607">
        <f>SUM(ENERO:DICIEMBRE!I181)</f>
        <v>1</v>
      </c>
      <c r="J181" s="607">
        <f>SUM(ENERO:DICIEMBRE!J181)</f>
        <v>3</v>
      </c>
      <c r="K181" s="607">
        <f>SUM(ENERO:DICIEMBRE!K181)</f>
        <v>2</v>
      </c>
      <c r="L181" s="607">
        <f>SUM(ENERO:DICIEMBRE!L181)</f>
        <v>1</v>
      </c>
      <c r="M181" s="607">
        <f>SUM(ENERO:DICIEMBRE!M181)</f>
        <v>2</v>
      </c>
      <c r="N181" s="607">
        <f>SUM(ENERO:DICIEMBRE!N181)</f>
        <v>1</v>
      </c>
      <c r="O181" s="607">
        <f>SUM(ENERO:DICIEMBRE!O181)</f>
        <v>1</v>
      </c>
      <c r="P181" s="607">
        <f>SUM(ENERO:DICIEMBRE!P181)</f>
        <v>0</v>
      </c>
      <c r="Q181" s="607">
        <f>SUM(ENERO:DICIEMBRE!Q181)</f>
        <v>2</v>
      </c>
      <c r="R181" s="607">
        <f>SUM(ENERO:DICIEMBRE!R181)</f>
        <v>1</v>
      </c>
      <c r="S181" s="607">
        <f>SUM(ENERO:DICIEMBRE!S181)</f>
        <v>3</v>
      </c>
      <c r="T181" s="607">
        <f>SUM(ENERO:DICIEMBRE!T181)</f>
        <v>2</v>
      </c>
      <c r="U181" s="607">
        <f>SUM(ENERO:DICIEMBRE!U181)</f>
        <v>4</v>
      </c>
      <c r="V181" s="607">
        <f>SUM(ENERO:DICIEMBRE!V181)</f>
        <v>1</v>
      </c>
      <c r="W181" s="607">
        <f>SUM(ENERO:DICIEMBRE!W181)</f>
        <v>5</v>
      </c>
      <c r="X181" s="607">
        <f>SUM(ENERO:DICIEMBRE!X181)</f>
        <v>1</v>
      </c>
      <c r="Y181" s="607">
        <f>SUM(ENERO:DICIEMBRE!Y181)</f>
        <v>4</v>
      </c>
      <c r="Z181" s="607">
        <f>SUM(ENERO:DICIEMBRE!Z181)</f>
        <v>0</v>
      </c>
      <c r="AA181" s="607">
        <f>SUM(ENERO:DICIEMBRE!AA181)</f>
        <v>4</v>
      </c>
      <c r="AB181" s="607">
        <f>SUM(ENERO:DICIEMBRE!AB181)</f>
        <v>1</v>
      </c>
      <c r="AC181" s="607">
        <f>SUM(ENERO:DICIEMBRE!AC181)</f>
        <v>9</v>
      </c>
      <c r="AD181" s="607">
        <f>SUM(ENERO:DICIEMBRE!AD181)</f>
        <v>1</v>
      </c>
      <c r="AE181" s="607">
        <f>SUM(ENERO:DICIEMBRE!AE181)</f>
        <v>0</v>
      </c>
      <c r="AF181" s="607">
        <f>SUM(ENERO:DICIEMBRE!AF181)</f>
        <v>1</v>
      </c>
      <c r="AG181" s="607">
        <f>SUM(ENERO:DICIEMBRE!AG181)</f>
        <v>7</v>
      </c>
      <c r="AH181" s="607">
        <f>SUM(ENERO:DICIEMBRE!AH181)</f>
        <v>1</v>
      </c>
      <c r="AI181" s="607">
        <f>SUM(ENERO:DICIEMBRE!AI181)</f>
        <v>2</v>
      </c>
      <c r="AJ181" s="607">
        <f>SUM(ENERO:DICIEMBRE!AJ181)</f>
        <v>0</v>
      </c>
      <c r="AK181" s="607">
        <f>SUM(ENERO:DICIEMBRE!AK181)</f>
        <v>0</v>
      </c>
      <c r="AL181" s="607">
        <f>SUM(ENERO:DICIEMBRE!AL181)</f>
        <v>0</v>
      </c>
      <c r="AM181" s="607">
        <f>SUM(ENERO:DICIEMBRE!AM181)</f>
        <v>0</v>
      </c>
      <c r="AN181" s="607">
        <f>SUM(ENERO:DICIEMBRE!AN181)</f>
        <v>0</v>
      </c>
      <c r="AO181" s="607">
        <f>SUM(ENERO:DICIEMBRE!AO181)</f>
        <v>0</v>
      </c>
      <c r="AP181" s="607">
        <f>SUM(ENERO:DICIEMBRE!AP181)</f>
        <v>0</v>
      </c>
      <c r="AQ181" s="607">
        <f>SUM(ENERO:DICIEMBRE!AQ181)</f>
        <v>0</v>
      </c>
      <c r="AR181" s="607">
        <f>SUM(ENERO:DICIEMBRE!AR181)</f>
        <v>0</v>
      </c>
      <c r="AS181" s="607">
        <f>SUM(ENERO:DICIEMBRE!AS181)</f>
        <v>0</v>
      </c>
      <c r="AT181" s="607">
        <f>SUM(ENERO:DICIEMBRE!AT181)</f>
        <v>0</v>
      </c>
      <c r="AU181" s="380" t="str">
        <f t="shared" si="27"/>
        <v/>
      </c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230"/>
      <c r="BG181" s="230"/>
      <c r="BH181" s="230"/>
      <c r="BI181" s="230"/>
      <c r="BJ181" s="230"/>
      <c r="CA181" s="4" t="str">
        <f t="shared" si="34"/>
        <v/>
      </c>
      <c r="CB181" s="4" t="str">
        <f t="shared" si="35"/>
        <v/>
      </c>
      <c r="CC181" s="4" t="str">
        <f t="shared" si="36"/>
        <v/>
      </c>
      <c r="CD181" s="4" t="str">
        <f t="shared" si="37"/>
        <v/>
      </c>
      <c r="CE181" s="4" t="str">
        <f t="shared" si="38"/>
        <v/>
      </c>
      <c r="CF181" s="4" t="str">
        <f t="shared" si="39"/>
        <v/>
      </c>
      <c r="CG181" s="16">
        <f t="shared" si="28"/>
        <v>0</v>
      </c>
      <c r="CH181" s="16">
        <f t="shared" si="29"/>
        <v>0</v>
      </c>
      <c r="CI181" s="16">
        <f t="shared" si="30"/>
        <v>0</v>
      </c>
      <c r="CJ181" s="16">
        <f t="shared" si="31"/>
        <v>0</v>
      </c>
      <c r="CK181" s="16">
        <f t="shared" si="32"/>
        <v>0</v>
      </c>
      <c r="CL181" s="16">
        <f t="shared" si="33"/>
        <v>0</v>
      </c>
      <c r="CM181" s="16"/>
      <c r="CN181" s="16"/>
    </row>
    <row r="182" spans="1:93" ht="16.149999999999999" customHeight="1" x14ac:dyDescent="0.2">
      <c r="A182" s="3440" t="s">
        <v>221</v>
      </c>
      <c r="B182" s="3441"/>
      <c r="C182" s="3442"/>
      <c r="D182" s="414">
        <f t="shared" si="40"/>
        <v>1</v>
      </c>
      <c r="E182" s="415">
        <f t="shared" si="46"/>
        <v>1</v>
      </c>
      <c r="F182" s="416">
        <f t="shared" si="46"/>
        <v>0</v>
      </c>
      <c r="G182" s="607">
        <f>SUM(ENERO:DICIEMBRE!G182)</f>
        <v>0</v>
      </c>
      <c r="H182" s="607">
        <f>SUM(ENERO:DICIEMBRE!H182)</f>
        <v>0</v>
      </c>
      <c r="I182" s="607">
        <f>SUM(ENERO:DICIEMBRE!I182)</f>
        <v>0</v>
      </c>
      <c r="J182" s="607">
        <f>SUM(ENERO:DICIEMBRE!J182)</f>
        <v>0</v>
      </c>
      <c r="K182" s="607">
        <f>SUM(ENERO:DICIEMBRE!K182)</f>
        <v>0</v>
      </c>
      <c r="L182" s="607">
        <f>SUM(ENERO:DICIEMBRE!L182)</f>
        <v>0</v>
      </c>
      <c r="M182" s="607">
        <f>SUM(ENERO:DICIEMBRE!M182)</f>
        <v>0</v>
      </c>
      <c r="N182" s="607">
        <f>SUM(ENERO:DICIEMBRE!N182)</f>
        <v>0</v>
      </c>
      <c r="O182" s="607">
        <f>SUM(ENERO:DICIEMBRE!O182)</f>
        <v>0</v>
      </c>
      <c r="P182" s="607">
        <f>SUM(ENERO:DICIEMBRE!P182)</f>
        <v>0</v>
      </c>
      <c r="Q182" s="607">
        <f>SUM(ENERO:DICIEMBRE!Q182)</f>
        <v>0</v>
      </c>
      <c r="R182" s="607">
        <f>SUM(ENERO:DICIEMBRE!R182)</f>
        <v>0</v>
      </c>
      <c r="S182" s="607">
        <f>SUM(ENERO:DICIEMBRE!S182)</f>
        <v>0</v>
      </c>
      <c r="T182" s="607">
        <f>SUM(ENERO:DICIEMBRE!T182)</f>
        <v>0</v>
      </c>
      <c r="U182" s="607">
        <f>SUM(ENERO:DICIEMBRE!U182)</f>
        <v>0</v>
      </c>
      <c r="V182" s="607">
        <f>SUM(ENERO:DICIEMBRE!V182)</f>
        <v>0</v>
      </c>
      <c r="W182" s="607">
        <f>SUM(ENERO:DICIEMBRE!W182)</f>
        <v>0</v>
      </c>
      <c r="X182" s="607">
        <f>SUM(ENERO:DICIEMBRE!X182)</f>
        <v>0</v>
      </c>
      <c r="Y182" s="607">
        <f>SUM(ENERO:DICIEMBRE!Y182)</f>
        <v>0</v>
      </c>
      <c r="Z182" s="607">
        <f>SUM(ENERO:DICIEMBRE!Z182)</f>
        <v>0</v>
      </c>
      <c r="AA182" s="607">
        <f>SUM(ENERO:DICIEMBRE!AA182)</f>
        <v>0</v>
      </c>
      <c r="AB182" s="607">
        <f>SUM(ENERO:DICIEMBRE!AB182)</f>
        <v>0</v>
      </c>
      <c r="AC182" s="607">
        <f>SUM(ENERO:DICIEMBRE!AC182)</f>
        <v>0</v>
      </c>
      <c r="AD182" s="607">
        <f>SUM(ENERO:DICIEMBRE!AD182)</f>
        <v>0</v>
      </c>
      <c r="AE182" s="607">
        <f>SUM(ENERO:DICIEMBRE!AE182)</f>
        <v>0</v>
      </c>
      <c r="AF182" s="607">
        <f>SUM(ENERO:DICIEMBRE!AF182)</f>
        <v>0</v>
      </c>
      <c r="AG182" s="607">
        <f>SUM(ENERO:DICIEMBRE!AG182)</f>
        <v>1</v>
      </c>
      <c r="AH182" s="607">
        <f>SUM(ENERO:DICIEMBRE!AH182)</f>
        <v>0</v>
      </c>
      <c r="AI182" s="607">
        <f>SUM(ENERO:DICIEMBRE!AI182)</f>
        <v>0</v>
      </c>
      <c r="AJ182" s="607">
        <f>SUM(ENERO:DICIEMBRE!AJ182)</f>
        <v>0</v>
      </c>
      <c r="AK182" s="607">
        <f>SUM(ENERO:DICIEMBRE!AK182)</f>
        <v>0</v>
      </c>
      <c r="AL182" s="607">
        <f>SUM(ENERO:DICIEMBRE!AL182)</f>
        <v>0</v>
      </c>
      <c r="AM182" s="607">
        <f>SUM(ENERO:DICIEMBRE!AM182)</f>
        <v>0</v>
      </c>
      <c r="AN182" s="607">
        <f>SUM(ENERO:DICIEMBRE!AN182)</f>
        <v>0</v>
      </c>
      <c r="AO182" s="607">
        <f>SUM(ENERO:DICIEMBRE!AO182)</f>
        <v>0</v>
      </c>
      <c r="AP182" s="607">
        <f>SUM(ENERO:DICIEMBRE!AP182)</f>
        <v>0</v>
      </c>
      <c r="AQ182" s="607">
        <f>SUM(ENERO:DICIEMBRE!AQ182)</f>
        <v>0</v>
      </c>
      <c r="AR182" s="607">
        <f>SUM(ENERO:DICIEMBRE!AR182)</f>
        <v>0</v>
      </c>
      <c r="AS182" s="607">
        <f>SUM(ENERO:DICIEMBRE!AS182)</f>
        <v>0</v>
      </c>
      <c r="AT182" s="607">
        <f>SUM(ENERO:DICIEMBRE!AT182)</f>
        <v>0</v>
      </c>
      <c r="AU182" s="380" t="str">
        <f t="shared" si="27"/>
        <v/>
      </c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230"/>
      <c r="BG182" s="230"/>
      <c r="BH182" s="230"/>
      <c r="BI182" s="230"/>
      <c r="BJ182" s="230"/>
      <c r="CA182" s="4" t="str">
        <f t="shared" si="34"/>
        <v/>
      </c>
      <c r="CB182" s="4" t="str">
        <f t="shared" si="35"/>
        <v/>
      </c>
      <c r="CC182" s="4" t="str">
        <f t="shared" si="36"/>
        <v/>
      </c>
      <c r="CD182" s="4" t="str">
        <f t="shared" si="37"/>
        <v/>
      </c>
      <c r="CE182" s="4" t="str">
        <f t="shared" si="38"/>
        <v/>
      </c>
      <c r="CF182" s="4" t="str">
        <f t="shared" si="39"/>
        <v/>
      </c>
      <c r="CG182" s="16">
        <f t="shared" si="28"/>
        <v>0</v>
      </c>
      <c r="CH182" s="16">
        <f t="shared" si="29"/>
        <v>0</v>
      </c>
      <c r="CI182" s="16">
        <f t="shared" si="30"/>
        <v>0</v>
      </c>
      <c r="CJ182" s="16">
        <f t="shared" si="31"/>
        <v>0</v>
      </c>
      <c r="CK182" s="16">
        <f t="shared" si="32"/>
        <v>0</v>
      </c>
      <c r="CL182" s="16">
        <f t="shared" si="33"/>
        <v>0</v>
      </c>
      <c r="CM182" s="16"/>
      <c r="CN182" s="16"/>
    </row>
    <row r="183" spans="1:93" ht="31.15" customHeight="1" x14ac:dyDescent="0.2">
      <c r="A183" s="124" t="s">
        <v>222</v>
      </c>
      <c r="B183" s="121"/>
      <c r="C183" s="121"/>
      <c r="D183" s="121"/>
      <c r="E183" s="121"/>
      <c r="F183" s="115"/>
      <c r="G183" s="115"/>
      <c r="H183" s="22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15"/>
      <c r="AU183" s="15"/>
      <c r="AV183" s="15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Z183" s="2"/>
      <c r="CG183" s="16"/>
      <c r="CH183" s="16"/>
      <c r="CI183" s="16"/>
      <c r="CJ183" s="16"/>
      <c r="CK183" s="16"/>
      <c r="CL183" s="16"/>
      <c r="CM183" s="16"/>
      <c r="CN183" s="16"/>
    </row>
    <row r="184" spans="1:93" ht="31.9" customHeight="1" x14ac:dyDescent="0.2">
      <c r="A184" s="3494" t="s">
        <v>223</v>
      </c>
      <c r="B184" s="3494"/>
      <c r="C184" s="3494"/>
      <c r="D184" s="3376" t="s">
        <v>57</v>
      </c>
      <c r="E184" s="3376"/>
      <c r="F184" s="3376"/>
      <c r="G184" s="3376" t="s">
        <v>168</v>
      </c>
      <c r="H184" s="3376"/>
      <c r="I184" s="3376" t="s">
        <v>169</v>
      </c>
      <c r="J184" s="3376"/>
      <c r="K184" s="3376" t="s">
        <v>170</v>
      </c>
      <c r="L184" s="3376"/>
      <c r="M184" s="3376" t="s">
        <v>104</v>
      </c>
      <c r="N184" s="3376"/>
      <c r="O184" s="3377" t="s">
        <v>11</v>
      </c>
      <c r="P184" s="3414"/>
      <c r="Q184" s="3443" t="s">
        <v>106</v>
      </c>
      <c r="R184" s="3443"/>
      <c r="S184" s="3443" t="s">
        <v>107</v>
      </c>
      <c r="T184" s="3443"/>
      <c r="U184" s="3443" t="s">
        <v>108</v>
      </c>
      <c r="V184" s="3443"/>
      <c r="W184" s="3443" t="s">
        <v>109</v>
      </c>
      <c r="X184" s="3443"/>
      <c r="Y184" s="3443" t="s">
        <v>110</v>
      </c>
      <c r="Z184" s="3443"/>
      <c r="AA184" s="3443" t="s">
        <v>111</v>
      </c>
      <c r="AB184" s="3443"/>
      <c r="AC184" s="3443" t="s">
        <v>112</v>
      </c>
      <c r="AD184" s="3443"/>
      <c r="AE184" s="3443" t="s">
        <v>113</v>
      </c>
      <c r="AF184" s="3443"/>
      <c r="AG184" s="3443" t="s">
        <v>114</v>
      </c>
      <c r="AH184" s="3443"/>
      <c r="AI184" s="3443" t="s">
        <v>115</v>
      </c>
      <c r="AJ184" s="3443"/>
      <c r="AK184" s="3443" t="s">
        <v>116</v>
      </c>
      <c r="AL184" s="3443"/>
      <c r="AM184" s="3443" t="s">
        <v>117</v>
      </c>
      <c r="AN184" s="3369"/>
      <c r="AO184" s="3489" t="s">
        <v>126</v>
      </c>
      <c r="AP184" s="3490"/>
      <c r="AQ184" s="3491"/>
      <c r="AR184" s="3492" t="s">
        <v>171</v>
      </c>
      <c r="AS184" s="3461" t="s">
        <v>224</v>
      </c>
      <c r="AT184" s="3443" t="s">
        <v>173</v>
      </c>
      <c r="AU184" s="3443"/>
      <c r="AV184" s="3456" t="s">
        <v>225</v>
      </c>
      <c r="AW184" s="3456" t="s">
        <v>175</v>
      </c>
      <c r="AX184" s="230"/>
      <c r="AY184" s="230"/>
      <c r="AZ184" s="230"/>
      <c r="BA184" s="230"/>
      <c r="BB184" s="230"/>
      <c r="BC184" s="230"/>
      <c r="BD184" s="230"/>
      <c r="BE184" s="230"/>
      <c r="BF184" s="230"/>
      <c r="BG184" s="230"/>
      <c r="BH184" s="230"/>
      <c r="BI184" s="230"/>
      <c r="BJ184" s="230"/>
      <c r="CG184" s="16"/>
      <c r="CH184" s="16"/>
      <c r="CI184" s="16"/>
      <c r="CJ184" s="16"/>
      <c r="CK184" s="16"/>
      <c r="CL184" s="16"/>
      <c r="CM184" s="16"/>
      <c r="CN184" s="16"/>
    </row>
    <row r="185" spans="1:93" ht="31.9" customHeight="1" x14ac:dyDescent="0.2">
      <c r="A185" s="3495"/>
      <c r="B185" s="3495"/>
      <c r="C185" s="3495"/>
      <c r="D185" s="19" t="s">
        <v>82</v>
      </c>
      <c r="E185" s="434" t="s">
        <v>83</v>
      </c>
      <c r="F185" s="370" t="s">
        <v>84</v>
      </c>
      <c r="G185" s="368" t="s">
        <v>83</v>
      </c>
      <c r="H185" s="370" t="s">
        <v>84</v>
      </c>
      <c r="I185" s="368" t="s">
        <v>83</v>
      </c>
      <c r="J185" s="370" t="s">
        <v>84</v>
      </c>
      <c r="K185" s="368" t="s">
        <v>83</v>
      </c>
      <c r="L185" s="370" t="s">
        <v>84</v>
      </c>
      <c r="M185" s="368" t="s">
        <v>83</v>
      </c>
      <c r="N185" s="370" t="s">
        <v>84</v>
      </c>
      <c r="O185" s="368" t="s">
        <v>83</v>
      </c>
      <c r="P185" s="370" t="s">
        <v>84</v>
      </c>
      <c r="Q185" s="368" t="s">
        <v>83</v>
      </c>
      <c r="R185" s="370" t="s">
        <v>84</v>
      </c>
      <c r="S185" s="368" t="s">
        <v>83</v>
      </c>
      <c r="T185" s="370" t="s">
        <v>84</v>
      </c>
      <c r="U185" s="368" t="s">
        <v>83</v>
      </c>
      <c r="V185" s="370" t="s">
        <v>84</v>
      </c>
      <c r="W185" s="368" t="s">
        <v>83</v>
      </c>
      <c r="X185" s="370" t="s">
        <v>84</v>
      </c>
      <c r="Y185" s="368" t="s">
        <v>83</v>
      </c>
      <c r="Z185" s="370" t="s">
        <v>84</v>
      </c>
      <c r="AA185" s="368" t="s">
        <v>83</v>
      </c>
      <c r="AB185" s="370" t="s">
        <v>84</v>
      </c>
      <c r="AC185" s="368" t="s">
        <v>83</v>
      </c>
      <c r="AD185" s="370" t="s">
        <v>84</v>
      </c>
      <c r="AE185" s="368" t="s">
        <v>83</v>
      </c>
      <c r="AF185" s="370" t="s">
        <v>84</v>
      </c>
      <c r="AG185" s="368" t="s">
        <v>83</v>
      </c>
      <c r="AH185" s="370" t="s">
        <v>84</v>
      </c>
      <c r="AI185" s="368" t="s">
        <v>83</v>
      </c>
      <c r="AJ185" s="370" t="s">
        <v>84</v>
      </c>
      <c r="AK185" s="368" t="s">
        <v>83</v>
      </c>
      <c r="AL185" s="370" t="s">
        <v>84</v>
      </c>
      <c r="AM185" s="368" t="s">
        <v>83</v>
      </c>
      <c r="AN185" s="371" t="s">
        <v>84</v>
      </c>
      <c r="AO185" s="435" t="s">
        <v>128</v>
      </c>
      <c r="AP185" s="436" t="s">
        <v>130</v>
      </c>
      <c r="AQ185" s="437" t="s">
        <v>129</v>
      </c>
      <c r="AR185" s="3493"/>
      <c r="AS185" s="3463"/>
      <c r="AT185" s="368" t="s">
        <v>83</v>
      </c>
      <c r="AU185" s="370" t="s">
        <v>84</v>
      </c>
      <c r="AV185" s="3458"/>
      <c r="AW185" s="3458"/>
      <c r="AX185" s="230"/>
      <c r="AY185" s="230"/>
      <c r="AZ185" s="230"/>
      <c r="BA185" s="230"/>
      <c r="BB185" s="230"/>
      <c r="BC185" s="230"/>
      <c r="BD185" s="230"/>
      <c r="BE185" s="230"/>
      <c r="BF185" s="230"/>
      <c r="BG185" s="230"/>
      <c r="BH185" s="230"/>
      <c r="BI185" s="230"/>
      <c r="BJ185" s="230"/>
      <c r="CG185" s="16"/>
      <c r="CH185" s="16"/>
      <c r="CI185" s="16"/>
      <c r="CJ185" s="16"/>
      <c r="CK185" s="16"/>
      <c r="CL185" s="16"/>
      <c r="CM185" s="16"/>
      <c r="CN185" s="16"/>
    </row>
    <row r="186" spans="1:93" ht="16.149999999999999" customHeight="1" x14ac:dyDescent="0.2">
      <c r="A186" s="3484" t="s">
        <v>226</v>
      </c>
      <c r="B186" s="3484"/>
      <c r="C186" s="3484"/>
      <c r="D186" s="375">
        <f>SUM(E186+F186)</f>
        <v>91</v>
      </c>
      <c r="E186" s="376">
        <f>SUM(G186+I186+K186+M186+O186+Q186+S186+U186+W186+Y186+AA186+AC186+AE186+AG186+AI186+AK186+AM186)</f>
        <v>41</v>
      </c>
      <c r="F186" s="377">
        <f>SUM(H186+J186+L186+N186+P186+R186+T186+V186+X186+Z186+AB186+AD186+AF186+AH186+AJ186+AL186+AN186)</f>
        <v>50</v>
      </c>
      <c r="G186" s="607">
        <f>SUM(ENERO:DICIEMBRE!G186)</f>
        <v>0</v>
      </c>
      <c r="H186" s="607">
        <f>SUM(ENERO:DICIEMBRE!H186)</f>
        <v>0</v>
      </c>
      <c r="I186" s="607">
        <f>SUM(ENERO:DICIEMBRE!I186)</f>
        <v>9</v>
      </c>
      <c r="J186" s="607">
        <f>SUM(ENERO:DICIEMBRE!J186)</f>
        <v>2</v>
      </c>
      <c r="K186" s="607">
        <f>SUM(ENERO:DICIEMBRE!K186)</f>
        <v>10</v>
      </c>
      <c r="L186" s="607">
        <f>SUM(ENERO:DICIEMBRE!L186)</f>
        <v>2</v>
      </c>
      <c r="M186" s="607">
        <f>SUM(ENERO:DICIEMBRE!M186)</f>
        <v>6</v>
      </c>
      <c r="N186" s="607">
        <f>SUM(ENERO:DICIEMBRE!N186)</f>
        <v>5</v>
      </c>
      <c r="O186" s="607">
        <f>SUM(ENERO:DICIEMBRE!O186)</f>
        <v>0</v>
      </c>
      <c r="P186" s="607">
        <f>SUM(ENERO:DICIEMBRE!P186)</f>
        <v>0</v>
      </c>
      <c r="Q186" s="607">
        <f>SUM(ENERO:DICIEMBRE!Q186)</f>
        <v>0</v>
      </c>
      <c r="R186" s="607">
        <f>SUM(ENERO:DICIEMBRE!R186)</f>
        <v>0</v>
      </c>
      <c r="S186" s="607">
        <f>SUM(ENERO:DICIEMBRE!S186)</f>
        <v>0</v>
      </c>
      <c r="T186" s="607">
        <f>SUM(ENERO:DICIEMBRE!T186)</f>
        <v>0</v>
      </c>
      <c r="U186" s="607">
        <f>SUM(ENERO:DICIEMBRE!U186)</f>
        <v>0</v>
      </c>
      <c r="V186" s="607">
        <f>SUM(ENERO:DICIEMBRE!V186)</f>
        <v>0</v>
      </c>
      <c r="W186" s="607">
        <f>SUM(ENERO:DICIEMBRE!W186)</f>
        <v>8</v>
      </c>
      <c r="X186" s="607">
        <f>SUM(ENERO:DICIEMBRE!X186)</f>
        <v>15</v>
      </c>
      <c r="Y186" s="607">
        <f>SUM(ENERO:DICIEMBRE!Y186)</f>
        <v>8</v>
      </c>
      <c r="Z186" s="607">
        <f>SUM(ENERO:DICIEMBRE!Z186)</f>
        <v>18</v>
      </c>
      <c r="AA186" s="607">
        <f>SUM(ENERO:DICIEMBRE!AA186)</f>
        <v>0</v>
      </c>
      <c r="AB186" s="607">
        <f>SUM(ENERO:DICIEMBRE!AB186)</f>
        <v>3</v>
      </c>
      <c r="AC186" s="607">
        <f>SUM(ENERO:DICIEMBRE!AC186)</f>
        <v>0</v>
      </c>
      <c r="AD186" s="607">
        <f>SUM(ENERO:DICIEMBRE!AD186)</f>
        <v>5</v>
      </c>
      <c r="AE186" s="607">
        <f>SUM(ENERO:DICIEMBRE!AE186)</f>
        <v>0</v>
      </c>
      <c r="AF186" s="607">
        <f>SUM(ENERO:DICIEMBRE!AF186)</f>
        <v>0</v>
      </c>
      <c r="AG186" s="607">
        <f>SUM(ENERO:DICIEMBRE!AG186)</f>
        <v>0</v>
      </c>
      <c r="AH186" s="607">
        <f>SUM(ENERO:DICIEMBRE!AH186)</f>
        <v>0</v>
      </c>
      <c r="AI186" s="607">
        <f>SUM(ENERO:DICIEMBRE!AI186)</f>
        <v>0</v>
      </c>
      <c r="AJ186" s="607">
        <f>SUM(ENERO:DICIEMBRE!AJ186)</f>
        <v>0</v>
      </c>
      <c r="AK186" s="607">
        <f>SUM(ENERO:DICIEMBRE!AK186)</f>
        <v>0</v>
      </c>
      <c r="AL186" s="607">
        <f>SUM(ENERO:DICIEMBRE!AL186)</f>
        <v>0</v>
      </c>
      <c r="AM186" s="607">
        <f>SUM(ENERO:DICIEMBRE!AM186)</f>
        <v>0</v>
      </c>
      <c r="AN186" s="607">
        <f>SUM(ENERO:DICIEMBRE!AN186)</f>
        <v>0</v>
      </c>
      <c r="AO186" s="607">
        <f>SUM(ENERO:DICIEMBRE!AO186)</f>
        <v>2</v>
      </c>
      <c r="AP186" s="607">
        <f>SUM(ENERO:DICIEMBRE!AP186)</f>
        <v>0</v>
      </c>
      <c r="AQ186" s="607">
        <f>SUM(ENERO:DICIEMBRE!AQ186)</f>
        <v>7</v>
      </c>
      <c r="AR186" s="607">
        <f>SUM(ENERO:DICIEMBRE!AR186)</f>
        <v>0</v>
      </c>
      <c r="AS186" s="607">
        <f>SUM(ENERO:DICIEMBRE!AS186)</f>
        <v>0</v>
      </c>
      <c r="AT186" s="607">
        <f>SUM(ENERO:DICIEMBRE!AT186)</f>
        <v>0</v>
      </c>
      <c r="AU186" s="607">
        <f>SUM(ENERO:DICIEMBRE!AU186)</f>
        <v>0</v>
      </c>
      <c r="AV186" s="607">
        <f>SUM(ENERO:DICIEMBRE!AV186)</f>
        <v>0</v>
      </c>
      <c r="AW186" s="607">
        <f>SUM(ENERO:DICIEMBRE!AW186)</f>
        <v>0</v>
      </c>
      <c r="AX186" s="33" t="str">
        <f>CA186&amp;CB186&amp;CC186&amp;CD186&amp;CE186&amp;CF186&amp;CO186</f>
        <v/>
      </c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230"/>
      <c r="BJ186" s="230"/>
      <c r="CA186" s="4" t="str">
        <f>IF(CG186=0,"","* Las gestantes egresadas del Programa NO debe ser mayor al Total de Mujeres egresadas. ")</f>
        <v/>
      </c>
      <c r="CB186" s="4" t="str">
        <f>IF(CH186=0,"","* Las madres de hijos menor de 5 años NO DEBE ser mayor al Total de Mujeres Egresadas al Programa. ")</f>
        <v/>
      </c>
      <c r="CC186" s="4" t="str">
        <f>IF(CI186=0,"","* Los egresos de Pueblos Originarios NO DEBE ser mayor al Total de egresos del Programa.")</f>
        <v/>
      </c>
      <c r="CD186" s="4" t="str">
        <f>IF(CJ186=0,"","* Los Niños, Niñas, Adolescentes y Jóvenes de Programas SENAME NO DEBE ser mayor al Total de egresos del Programa. ")</f>
        <v/>
      </c>
      <c r="CE186" s="4" t="str">
        <f>IF(CK186=0,"","* Los Migrantes NO DEBEN ser mayor al Total de ingresos del Programa. ")</f>
        <v/>
      </c>
      <c r="CF186" s="4" t="str">
        <f>IF(CL186=0,"","* No olvide escribir los campos Gestante y/o Madre de Hijo menor de 5 años y/o Pueblos Originarios y/o Niños, Niñas, Adolescentes y Jóvenes de Programas SENAME (Digite CERO si no tiene). ")</f>
        <v/>
      </c>
      <c r="CG186" s="16">
        <f>IF(F186&lt;AR186,1,0)</f>
        <v>0</v>
      </c>
      <c r="CH186" s="16">
        <f>IF(F186&lt;AS186,1,0)</f>
        <v>0</v>
      </c>
      <c r="CI186" s="16">
        <f>IF(D186&lt;SUM(AT186,AU186),1,0)</f>
        <v>0</v>
      </c>
      <c r="CJ186" s="16">
        <f>IF(D186&lt;AV186,1,0)</f>
        <v>0</v>
      </c>
      <c r="CK186" s="16">
        <f>IF(D186&lt;AW186,1,0)</f>
        <v>0</v>
      </c>
      <c r="CL186" s="16">
        <f>IF(AND(D186&lt;&gt;0,OR(AR186="",AS186="",AT186="",AU186="",AV186="",AW186="")),1,0)</f>
        <v>0</v>
      </c>
      <c r="CM186" s="16">
        <f>IF(AND(D186=0,OR(D188&gt;0,D189&gt;0,D190&gt;0,D191&gt;0,D192&gt;0)),1,0)</f>
        <v>0</v>
      </c>
      <c r="CN186" s="16"/>
      <c r="CO186" s="4" t="str">
        <f>IF(CM186=0,"","* No olvide registrar al menos un egreso y una persona con diagnóstico. ")</f>
        <v/>
      </c>
    </row>
    <row r="187" spans="1:93" ht="16.149999999999999" customHeight="1" x14ac:dyDescent="0.2">
      <c r="A187" s="3485" t="s">
        <v>177</v>
      </c>
      <c r="B187" s="3486"/>
      <c r="C187" s="3486"/>
      <c r="D187" s="440"/>
      <c r="E187" s="441"/>
      <c r="F187" s="441"/>
      <c r="G187" s="441"/>
      <c r="H187" s="441"/>
      <c r="I187" s="441"/>
      <c r="J187" s="441"/>
      <c r="K187" s="441"/>
      <c r="L187" s="441"/>
      <c r="M187" s="441"/>
      <c r="N187" s="441"/>
      <c r="O187" s="441"/>
      <c r="P187" s="441"/>
      <c r="Q187" s="441"/>
      <c r="R187" s="441"/>
      <c r="S187" s="441"/>
      <c r="T187" s="441"/>
      <c r="U187" s="441"/>
      <c r="V187" s="441"/>
      <c r="W187" s="441"/>
      <c r="X187" s="441"/>
      <c r="Y187" s="441"/>
      <c r="Z187" s="441"/>
      <c r="AA187" s="441"/>
      <c r="AB187" s="441"/>
      <c r="AC187" s="441"/>
      <c r="AD187" s="441"/>
      <c r="AE187" s="441"/>
      <c r="AF187" s="441"/>
      <c r="AG187" s="441"/>
      <c r="AH187" s="441"/>
      <c r="AI187" s="441"/>
      <c r="AJ187" s="441"/>
      <c r="AK187" s="441"/>
      <c r="AL187" s="441"/>
      <c r="AM187" s="441"/>
      <c r="AN187" s="441"/>
      <c r="AO187" s="442"/>
      <c r="AP187" s="443"/>
      <c r="AQ187" s="444"/>
      <c r="AR187" s="441"/>
      <c r="AS187" s="441"/>
      <c r="AT187" s="441"/>
      <c r="AU187" s="444"/>
      <c r="AV187" s="444"/>
      <c r="AW187" s="444"/>
      <c r="AX187" s="33"/>
      <c r="AY187" s="230"/>
      <c r="AZ187" s="230"/>
      <c r="BA187" s="230"/>
      <c r="BB187" s="230"/>
      <c r="BC187" s="230"/>
      <c r="BD187" s="230"/>
      <c r="BE187" s="230"/>
      <c r="BF187" s="230"/>
      <c r="BG187" s="230"/>
      <c r="BH187" s="230"/>
      <c r="BI187" s="230"/>
      <c r="BJ187" s="230"/>
      <c r="CG187" s="16"/>
      <c r="CH187" s="16"/>
      <c r="CI187" s="16"/>
      <c r="CJ187" s="16"/>
      <c r="CK187" s="16"/>
      <c r="CL187" s="16"/>
      <c r="CM187" s="16"/>
      <c r="CN187" s="16"/>
    </row>
    <row r="188" spans="1:93" ht="16.149999999999999" customHeight="1" x14ac:dyDescent="0.2">
      <c r="A188" s="3487" t="s">
        <v>227</v>
      </c>
      <c r="B188" s="3464" t="s">
        <v>228</v>
      </c>
      <c r="C188" s="3464"/>
      <c r="D188" s="381">
        <f t="shared" ref="D188:D196" si="48">SUM(E188+F188)</f>
        <v>29</v>
      </c>
      <c r="E188" s="382">
        <f t="shared" ref="E188:F196" si="49">SUM(G188+I188+K188+M188+O188+Q188+S188+U188+W188+Y188+AA188+AC188+AE188+AG188+AI188+AK188+AM188)</f>
        <v>21</v>
      </c>
      <c r="F188" s="383">
        <f t="shared" si="49"/>
        <v>8</v>
      </c>
      <c r="G188" s="607">
        <f>SUM(ENERO:DICIEMBRE!G188)</f>
        <v>0</v>
      </c>
      <c r="H188" s="607">
        <f>SUM(ENERO:DICIEMBRE!H188)</f>
        <v>0</v>
      </c>
      <c r="I188" s="607">
        <f>SUM(ENERO:DICIEMBRE!I188)</f>
        <v>0</v>
      </c>
      <c r="J188" s="607">
        <f>SUM(ENERO:DICIEMBRE!J188)</f>
        <v>0</v>
      </c>
      <c r="K188" s="607">
        <f>SUM(ENERO:DICIEMBRE!K188)</f>
        <v>0</v>
      </c>
      <c r="L188" s="607">
        <f>SUM(ENERO:DICIEMBRE!L188)</f>
        <v>0</v>
      </c>
      <c r="M188" s="607">
        <f>SUM(ENERO:DICIEMBRE!M188)</f>
        <v>5</v>
      </c>
      <c r="N188" s="607">
        <f>SUM(ENERO:DICIEMBRE!N188)</f>
        <v>2</v>
      </c>
      <c r="O188" s="607">
        <f>SUM(ENERO:DICIEMBRE!O188)</f>
        <v>1</v>
      </c>
      <c r="P188" s="607">
        <f>SUM(ENERO:DICIEMBRE!P188)</f>
        <v>0</v>
      </c>
      <c r="Q188" s="607">
        <f>SUM(ENERO:DICIEMBRE!Q188)</f>
        <v>0</v>
      </c>
      <c r="R188" s="607">
        <f>SUM(ENERO:DICIEMBRE!R188)</f>
        <v>0</v>
      </c>
      <c r="S188" s="607">
        <f>SUM(ENERO:DICIEMBRE!S188)</f>
        <v>2</v>
      </c>
      <c r="T188" s="607">
        <f>SUM(ENERO:DICIEMBRE!T188)</f>
        <v>2</v>
      </c>
      <c r="U188" s="607">
        <f>SUM(ENERO:DICIEMBRE!U188)</f>
        <v>0</v>
      </c>
      <c r="V188" s="607">
        <f>SUM(ENERO:DICIEMBRE!V188)</f>
        <v>1</v>
      </c>
      <c r="W188" s="607">
        <f>SUM(ENERO:DICIEMBRE!W188)</f>
        <v>2</v>
      </c>
      <c r="X188" s="607">
        <f>SUM(ENERO:DICIEMBRE!X188)</f>
        <v>0</v>
      </c>
      <c r="Y188" s="607">
        <f>SUM(ENERO:DICIEMBRE!Y188)</f>
        <v>2</v>
      </c>
      <c r="Z188" s="607">
        <f>SUM(ENERO:DICIEMBRE!Z188)</f>
        <v>1</v>
      </c>
      <c r="AA188" s="607">
        <f>SUM(ENERO:DICIEMBRE!AA188)</f>
        <v>6</v>
      </c>
      <c r="AB188" s="607">
        <f>SUM(ENERO:DICIEMBRE!AB188)</f>
        <v>1</v>
      </c>
      <c r="AC188" s="607">
        <f>SUM(ENERO:DICIEMBRE!AC188)</f>
        <v>2</v>
      </c>
      <c r="AD188" s="607">
        <f>SUM(ENERO:DICIEMBRE!AD188)</f>
        <v>0</v>
      </c>
      <c r="AE188" s="607">
        <f>SUM(ENERO:DICIEMBRE!AE188)</f>
        <v>0</v>
      </c>
      <c r="AF188" s="607">
        <f>SUM(ENERO:DICIEMBRE!AF188)</f>
        <v>1</v>
      </c>
      <c r="AG188" s="607">
        <f>SUM(ENERO:DICIEMBRE!AG188)</f>
        <v>1</v>
      </c>
      <c r="AH188" s="607">
        <f>SUM(ENERO:DICIEMBRE!AH188)</f>
        <v>0</v>
      </c>
      <c r="AI188" s="607">
        <f>SUM(ENERO:DICIEMBRE!AI188)</f>
        <v>0</v>
      </c>
      <c r="AJ188" s="607">
        <f>SUM(ENERO:DICIEMBRE!AJ188)</f>
        <v>0</v>
      </c>
      <c r="AK188" s="607">
        <f>SUM(ENERO:DICIEMBRE!AK188)</f>
        <v>0</v>
      </c>
      <c r="AL188" s="607">
        <f>SUM(ENERO:DICIEMBRE!AL188)</f>
        <v>0</v>
      </c>
      <c r="AM188" s="607">
        <f>SUM(ENERO:DICIEMBRE!AM188)</f>
        <v>0</v>
      </c>
      <c r="AN188" s="607">
        <f>SUM(ENERO:DICIEMBRE!AN188)</f>
        <v>0</v>
      </c>
      <c r="AO188" s="607">
        <f>SUM(ENERO:DICIEMBRE!AO188)</f>
        <v>0</v>
      </c>
      <c r="AP188" s="607">
        <f>SUM(ENERO:DICIEMBRE!AP188)</f>
        <v>0</v>
      </c>
      <c r="AQ188" s="607">
        <f>SUM(ENERO:DICIEMBRE!AQ188)</f>
        <v>0</v>
      </c>
      <c r="AR188" s="607">
        <f>SUM(ENERO:DICIEMBRE!AR188)</f>
        <v>0</v>
      </c>
      <c r="AS188" s="607">
        <f>SUM(ENERO:DICIEMBRE!AS188)</f>
        <v>0</v>
      </c>
      <c r="AT188" s="607">
        <f>SUM(ENERO:DICIEMBRE!AT188)</f>
        <v>0</v>
      </c>
      <c r="AU188" s="607">
        <f>SUM(ENERO:DICIEMBRE!AU188)</f>
        <v>0</v>
      </c>
      <c r="AV188" s="607">
        <f>SUM(ENERO:DICIEMBRE!AV188)</f>
        <v>0</v>
      </c>
      <c r="AW188" s="607">
        <f>SUM(ENERO:DICIEMBRE!AW188)</f>
        <v>0</v>
      </c>
      <c r="AX188" s="33" t="str">
        <f t="shared" ref="AX188:AX224" si="50">CA188&amp;CB188&amp;CC188&amp;CD188&amp;CE188&amp;CF188</f>
        <v/>
      </c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230"/>
      <c r="BJ188" s="230"/>
      <c r="CA188" s="4" t="str">
        <f t="shared" ref="CA188:CA224" si="51">IF(CG188=0,"","* Las gestantes egresadas del Programa NO debe ser mayor al Total de Mujeres egresadas. ")</f>
        <v/>
      </c>
      <c r="CB188" s="4" t="str">
        <f t="shared" ref="CB188:CB224" si="52">IF(CH188=0,"","* Las madres de hijos menor de 5 años NO DEBE ser mayor al Total de Mujeres Egresadas al Programa. ")</f>
        <v/>
      </c>
      <c r="CC188" s="4" t="str">
        <f t="shared" ref="CC188:CC224" si="53">IF(CI188=0,"","* Los egresos de Pueblos Originarios NO DEBE ser mayor al Total de egresos del Programa.")</f>
        <v/>
      </c>
      <c r="CD188" s="4" t="str">
        <f t="shared" ref="CD188:CD224" si="54">IF(CJ188=0,"","* Los Niños, Niñas, Adolescentes y Jóvenes de Programas SENAME NO DEBE ser mayor al Total de egresos del Programa. ")</f>
        <v/>
      </c>
      <c r="CE188" s="4" t="str">
        <f t="shared" ref="CE188:CE224" si="55">IF(CK188=0,"","* Los Migrantes NO DEBEN ser mayor al Total de ingresos del Programa. ")</f>
        <v/>
      </c>
      <c r="CF188" s="4" t="str">
        <f t="shared" ref="CF188:CF224" si="56">IF(CL188=0,"","* No olvide escribir los campos Gestante y/o Madre de Hijo menor de 5 años y/o Pueblos Originarios y/o Niños, Niñas, Adolescentes y Jóvenes de Programas SENAME (Digite CERO si no tiene). ")</f>
        <v/>
      </c>
      <c r="CG188" s="16">
        <f t="shared" ref="CG188:CG224" si="57">IF(F188&lt;AR188,1,0)</f>
        <v>0</v>
      </c>
      <c r="CH188" s="16">
        <f t="shared" ref="CH188:CH224" si="58">IF(F188&lt;AS188,1,0)</f>
        <v>0</v>
      </c>
      <c r="CI188" s="16">
        <f t="shared" ref="CI188:CI224" si="59">IF(D188&lt;SUM(AT188,AU188),1,0)</f>
        <v>0</v>
      </c>
      <c r="CJ188" s="16">
        <f t="shared" ref="CJ188:CJ224" si="60">IF(D188&lt;AV188,1,0)</f>
        <v>0</v>
      </c>
      <c r="CK188" s="16">
        <f t="shared" ref="CK188:CK224" si="61">IF(D188&lt;AW188,1,0)</f>
        <v>0</v>
      </c>
      <c r="CL188" s="16">
        <f t="shared" ref="CL188:CL224" si="62">IF(AND(D188&lt;&gt;0,OR(AR188="",AS188="",AT188="",AU188="",AV188="",AW188="")),1,0)</f>
        <v>0</v>
      </c>
      <c r="CM188" s="16"/>
      <c r="CN188" s="16"/>
    </row>
    <row r="189" spans="1:93" ht="16.149999999999999" customHeight="1" x14ac:dyDescent="0.2">
      <c r="A189" s="3488"/>
      <c r="B189" s="3465" t="s">
        <v>180</v>
      </c>
      <c r="C189" s="3465"/>
      <c r="D189" s="414">
        <f t="shared" si="48"/>
        <v>15</v>
      </c>
      <c r="E189" s="415">
        <f t="shared" si="49"/>
        <v>6</v>
      </c>
      <c r="F189" s="416">
        <f t="shared" si="49"/>
        <v>9</v>
      </c>
      <c r="G189" s="607">
        <f>SUM(ENERO:DICIEMBRE!G189)</f>
        <v>4</v>
      </c>
      <c r="H189" s="607">
        <f>SUM(ENERO:DICIEMBRE!H189)</f>
        <v>5</v>
      </c>
      <c r="I189" s="607">
        <f>SUM(ENERO:DICIEMBRE!I189)</f>
        <v>0</v>
      </c>
      <c r="J189" s="607">
        <f>SUM(ENERO:DICIEMBRE!J189)</f>
        <v>3</v>
      </c>
      <c r="K189" s="607">
        <f>SUM(ENERO:DICIEMBRE!K189)</f>
        <v>1</v>
      </c>
      <c r="L189" s="607">
        <f>SUM(ENERO:DICIEMBRE!L189)</f>
        <v>1</v>
      </c>
      <c r="M189" s="607">
        <f>SUM(ENERO:DICIEMBRE!M189)</f>
        <v>0</v>
      </c>
      <c r="N189" s="607">
        <f>SUM(ENERO:DICIEMBRE!N189)</f>
        <v>0</v>
      </c>
      <c r="O189" s="607">
        <f>SUM(ENERO:DICIEMBRE!O189)</f>
        <v>1</v>
      </c>
      <c r="P189" s="607">
        <f>SUM(ENERO:DICIEMBRE!P189)</f>
        <v>0</v>
      </c>
      <c r="Q189" s="607">
        <f>SUM(ENERO:DICIEMBRE!Q189)</f>
        <v>0</v>
      </c>
      <c r="R189" s="607">
        <f>SUM(ENERO:DICIEMBRE!R189)</f>
        <v>0</v>
      </c>
      <c r="S189" s="607">
        <f>SUM(ENERO:DICIEMBRE!S189)</f>
        <v>0</v>
      </c>
      <c r="T189" s="607">
        <f>SUM(ENERO:DICIEMBRE!T189)</f>
        <v>0</v>
      </c>
      <c r="U189" s="607">
        <f>SUM(ENERO:DICIEMBRE!U189)</f>
        <v>0</v>
      </c>
      <c r="V189" s="607">
        <f>SUM(ENERO:DICIEMBRE!V189)</f>
        <v>0</v>
      </c>
      <c r="W189" s="607">
        <f>SUM(ENERO:DICIEMBRE!W189)</f>
        <v>0</v>
      </c>
      <c r="X189" s="607">
        <f>SUM(ENERO:DICIEMBRE!X189)</f>
        <v>0</v>
      </c>
      <c r="Y189" s="607">
        <f>SUM(ENERO:DICIEMBRE!Y189)</f>
        <v>0</v>
      </c>
      <c r="Z189" s="607">
        <f>SUM(ENERO:DICIEMBRE!Z189)</f>
        <v>0</v>
      </c>
      <c r="AA189" s="607">
        <f>SUM(ENERO:DICIEMBRE!AA189)</f>
        <v>0</v>
      </c>
      <c r="AB189" s="607">
        <f>SUM(ENERO:DICIEMBRE!AB189)</f>
        <v>0</v>
      </c>
      <c r="AC189" s="607">
        <f>SUM(ENERO:DICIEMBRE!AC189)</f>
        <v>0</v>
      </c>
      <c r="AD189" s="607">
        <f>SUM(ENERO:DICIEMBRE!AD189)</f>
        <v>0</v>
      </c>
      <c r="AE189" s="607">
        <f>SUM(ENERO:DICIEMBRE!AE189)</f>
        <v>0</v>
      </c>
      <c r="AF189" s="607">
        <f>SUM(ENERO:DICIEMBRE!AF189)</f>
        <v>0</v>
      </c>
      <c r="AG189" s="607">
        <f>SUM(ENERO:DICIEMBRE!AG189)</f>
        <v>0</v>
      </c>
      <c r="AH189" s="607">
        <f>SUM(ENERO:DICIEMBRE!AH189)</f>
        <v>0</v>
      </c>
      <c r="AI189" s="607">
        <f>SUM(ENERO:DICIEMBRE!AI189)</f>
        <v>0</v>
      </c>
      <c r="AJ189" s="607">
        <f>SUM(ENERO:DICIEMBRE!AJ189)</f>
        <v>0</v>
      </c>
      <c r="AK189" s="607">
        <f>SUM(ENERO:DICIEMBRE!AK189)</f>
        <v>0</v>
      </c>
      <c r="AL189" s="607">
        <f>SUM(ENERO:DICIEMBRE!AL189)</f>
        <v>0</v>
      </c>
      <c r="AM189" s="607">
        <f>SUM(ENERO:DICIEMBRE!AM189)</f>
        <v>0</v>
      </c>
      <c r="AN189" s="607">
        <f>SUM(ENERO:DICIEMBRE!AN189)</f>
        <v>0</v>
      </c>
      <c r="AO189" s="607">
        <f>SUM(ENERO:DICIEMBRE!AO189)</f>
        <v>0</v>
      </c>
      <c r="AP189" s="607">
        <f>SUM(ENERO:DICIEMBRE!AP189)</f>
        <v>0</v>
      </c>
      <c r="AQ189" s="607">
        <f>SUM(ENERO:DICIEMBRE!AQ189)</f>
        <v>0</v>
      </c>
      <c r="AR189" s="607">
        <f>SUM(ENERO:DICIEMBRE!AR189)</f>
        <v>0</v>
      </c>
      <c r="AS189" s="607">
        <f>SUM(ENERO:DICIEMBRE!AS189)</f>
        <v>0</v>
      </c>
      <c r="AT189" s="607">
        <f>SUM(ENERO:DICIEMBRE!AT189)</f>
        <v>0</v>
      </c>
      <c r="AU189" s="607">
        <f>SUM(ENERO:DICIEMBRE!AU189)</f>
        <v>0</v>
      </c>
      <c r="AV189" s="607">
        <f>SUM(ENERO:DICIEMBRE!AV189)</f>
        <v>0</v>
      </c>
      <c r="AW189" s="607">
        <f>SUM(ENERO:DICIEMBRE!AW189)</f>
        <v>0</v>
      </c>
      <c r="AX189" s="33" t="str">
        <f t="shared" si="50"/>
        <v/>
      </c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230"/>
      <c r="BJ189" s="230"/>
      <c r="CA189" s="4" t="str">
        <f t="shared" si="51"/>
        <v/>
      </c>
      <c r="CB189" s="4" t="str">
        <f t="shared" si="52"/>
        <v/>
      </c>
      <c r="CC189" s="4" t="str">
        <f t="shared" si="53"/>
        <v/>
      </c>
      <c r="CD189" s="4" t="str">
        <f t="shared" si="54"/>
        <v/>
      </c>
      <c r="CE189" s="4" t="str">
        <f t="shared" si="55"/>
        <v/>
      </c>
      <c r="CF189" s="4" t="str">
        <f t="shared" si="56"/>
        <v/>
      </c>
      <c r="CG189" s="16">
        <f t="shared" si="57"/>
        <v>0</v>
      </c>
      <c r="CH189" s="16">
        <f t="shared" si="58"/>
        <v>0</v>
      </c>
      <c r="CI189" s="16">
        <f t="shared" si="59"/>
        <v>0</v>
      </c>
      <c r="CJ189" s="16">
        <f t="shared" si="60"/>
        <v>0</v>
      </c>
      <c r="CK189" s="16">
        <f t="shared" si="61"/>
        <v>0</v>
      </c>
      <c r="CL189" s="16">
        <f t="shared" si="62"/>
        <v>0</v>
      </c>
      <c r="CM189" s="16"/>
      <c r="CN189" s="16"/>
    </row>
    <row r="190" spans="1:93" ht="16.149999999999999" customHeight="1" x14ac:dyDescent="0.2">
      <c r="A190" s="3473" t="s">
        <v>181</v>
      </c>
      <c r="B190" s="3473"/>
      <c r="C190" s="3473"/>
      <c r="D190" s="446">
        <f t="shared" si="48"/>
        <v>0</v>
      </c>
      <c r="E190" s="376">
        <f t="shared" si="49"/>
        <v>0</v>
      </c>
      <c r="F190" s="390">
        <f t="shared" si="49"/>
        <v>0</v>
      </c>
      <c r="G190" s="607">
        <f>SUM(ENERO:DICIEMBRE!G190)</f>
        <v>0</v>
      </c>
      <c r="H190" s="607">
        <f>SUM(ENERO:DICIEMBRE!H190)</f>
        <v>0</v>
      </c>
      <c r="I190" s="607">
        <f>SUM(ENERO:DICIEMBRE!I190)</f>
        <v>0</v>
      </c>
      <c r="J190" s="607">
        <f>SUM(ENERO:DICIEMBRE!J190)</f>
        <v>0</v>
      </c>
      <c r="K190" s="607">
        <f>SUM(ENERO:DICIEMBRE!K190)</f>
        <v>0</v>
      </c>
      <c r="L190" s="607">
        <f>SUM(ENERO:DICIEMBRE!L190)</f>
        <v>0</v>
      </c>
      <c r="M190" s="607">
        <f>SUM(ENERO:DICIEMBRE!M190)</f>
        <v>0</v>
      </c>
      <c r="N190" s="607">
        <f>SUM(ENERO:DICIEMBRE!N190)</f>
        <v>0</v>
      </c>
      <c r="O190" s="607">
        <f>SUM(ENERO:DICIEMBRE!O190)</f>
        <v>0</v>
      </c>
      <c r="P190" s="607">
        <f>SUM(ENERO:DICIEMBRE!P190)</f>
        <v>0</v>
      </c>
      <c r="Q190" s="607">
        <f>SUM(ENERO:DICIEMBRE!Q190)</f>
        <v>0</v>
      </c>
      <c r="R190" s="607">
        <f>SUM(ENERO:DICIEMBRE!R190)</f>
        <v>0</v>
      </c>
      <c r="S190" s="607">
        <f>SUM(ENERO:DICIEMBRE!S190)</f>
        <v>0</v>
      </c>
      <c r="T190" s="607">
        <f>SUM(ENERO:DICIEMBRE!T190)</f>
        <v>0</v>
      </c>
      <c r="U190" s="607">
        <f>SUM(ENERO:DICIEMBRE!U190)</f>
        <v>0</v>
      </c>
      <c r="V190" s="607">
        <f>SUM(ENERO:DICIEMBRE!V190)</f>
        <v>0</v>
      </c>
      <c r="W190" s="607">
        <f>SUM(ENERO:DICIEMBRE!W190)</f>
        <v>0</v>
      </c>
      <c r="X190" s="607">
        <f>SUM(ENERO:DICIEMBRE!X190)</f>
        <v>0</v>
      </c>
      <c r="Y190" s="607">
        <f>SUM(ENERO:DICIEMBRE!Y190)</f>
        <v>0</v>
      </c>
      <c r="Z190" s="607">
        <f>SUM(ENERO:DICIEMBRE!Z190)</f>
        <v>0</v>
      </c>
      <c r="AA190" s="607">
        <f>SUM(ENERO:DICIEMBRE!AA190)</f>
        <v>0</v>
      </c>
      <c r="AB190" s="607">
        <f>SUM(ENERO:DICIEMBRE!AB190)</f>
        <v>0</v>
      </c>
      <c r="AC190" s="607">
        <f>SUM(ENERO:DICIEMBRE!AC190)</f>
        <v>0</v>
      </c>
      <c r="AD190" s="607">
        <f>SUM(ENERO:DICIEMBRE!AD190)</f>
        <v>0</v>
      </c>
      <c r="AE190" s="607">
        <f>SUM(ENERO:DICIEMBRE!AE190)</f>
        <v>0</v>
      </c>
      <c r="AF190" s="607">
        <f>SUM(ENERO:DICIEMBRE!AF190)</f>
        <v>0</v>
      </c>
      <c r="AG190" s="607">
        <f>SUM(ENERO:DICIEMBRE!AG190)</f>
        <v>0</v>
      </c>
      <c r="AH190" s="607">
        <f>SUM(ENERO:DICIEMBRE!AH190)</f>
        <v>0</v>
      </c>
      <c r="AI190" s="607">
        <f>SUM(ENERO:DICIEMBRE!AI190)</f>
        <v>0</v>
      </c>
      <c r="AJ190" s="607">
        <f>SUM(ENERO:DICIEMBRE!AJ190)</f>
        <v>0</v>
      </c>
      <c r="AK190" s="607">
        <f>SUM(ENERO:DICIEMBRE!AK190)</f>
        <v>0</v>
      </c>
      <c r="AL190" s="607">
        <f>SUM(ENERO:DICIEMBRE!AL190)</f>
        <v>0</v>
      </c>
      <c r="AM190" s="607">
        <f>SUM(ENERO:DICIEMBRE!AM190)</f>
        <v>0</v>
      </c>
      <c r="AN190" s="607">
        <f>SUM(ENERO:DICIEMBRE!AN190)</f>
        <v>0</v>
      </c>
      <c r="AO190" s="607">
        <f>SUM(ENERO:DICIEMBRE!AO190)</f>
        <v>0</v>
      </c>
      <c r="AP190" s="607">
        <f>SUM(ENERO:DICIEMBRE!AP190)</f>
        <v>0</v>
      </c>
      <c r="AQ190" s="607">
        <f>SUM(ENERO:DICIEMBRE!AQ190)</f>
        <v>0</v>
      </c>
      <c r="AR190" s="607">
        <f>SUM(ENERO:DICIEMBRE!AR190)</f>
        <v>0</v>
      </c>
      <c r="AS190" s="607">
        <f>SUM(ENERO:DICIEMBRE!AS190)</f>
        <v>0</v>
      </c>
      <c r="AT190" s="607">
        <f>SUM(ENERO:DICIEMBRE!AT190)</f>
        <v>0</v>
      </c>
      <c r="AU190" s="607">
        <f>SUM(ENERO:DICIEMBRE!AU190)</f>
        <v>0</v>
      </c>
      <c r="AV190" s="607">
        <f>SUM(ENERO:DICIEMBRE!AV190)</f>
        <v>0</v>
      </c>
      <c r="AW190" s="607">
        <f>SUM(ENERO:DICIEMBRE!AW190)</f>
        <v>0</v>
      </c>
      <c r="AX190" s="33" t="str">
        <f t="shared" si="50"/>
        <v/>
      </c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230"/>
      <c r="BJ190" s="230"/>
      <c r="CA190" s="4" t="str">
        <f t="shared" si="51"/>
        <v/>
      </c>
      <c r="CB190" s="4" t="str">
        <f t="shared" si="52"/>
        <v/>
      </c>
      <c r="CC190" s="4" t="str">
        <f t="shared" si="53"/>
        <v/>
      </c>
      <c r="CD190" s="4" t="str">
        <f t="shared" si="54"/>
        <v/>
      </c>
      <c r="CE190" s="4" t="str">
        <f t="shared" si="55"/>
        <v/>
      </c>
      <c r="CF190" s="4" t="str">
        <f t="shared" si="56"/>
        <v/>
      </c>
      <c r="CG190" s="16">
        <f t="shared" si="57"/>
        <v>0</v>
      </c>
      <c r="CH190" s="16">
        <f t="shared" si="58"/>
        <v>0</v>
      </c>
      <c r="CI190" s="16">
        <f t="shared" si="59"/>
        <v>0</v>
      </c>
      <c r="CJ190" s="16">
        <f t="shared" si="60"/>
        <v>0</v>
      </c>
      <c r="CK190" s="16">
        <f t="shared" si="61"/>
        <v>0</v>
      </c>
      <c r="CL190" s="16">
        <f t="shared" si="62"/>
        <v>0</v>
      </c>
      <c r="CM190" s="16"/>
      <c r="CN190" s="16"/>
    </row>
    <row r="191" spans="1:93" ht="16.149999999999999" customHeight="1" x14ac:dyDescent="0.2">
      <c r="A191" s="3466" t="s">
        <v>182</v>
      </c>
      <c r="B191" s="3475" t="s">
        <v>183</v>
      </c>
      <c r="C191" s="3476"/>
      <c r="D191" s="381">
        <f>+E191+F191</f>
        <v>6</v>
      </c>
      <c r="E191" s="382">
        <f>+K191+M191+O191+Q191+S191+U191+W191+Y191+AA191+AC191+AE191+AG191+AI191+AK191+AM191</f>
        <v>5</v>
      </c>
      <c r="F191" s="383">
        <f>+L191+N191+P191+R191+T191+V191+X191+Z191+AB191+AD191+AF191+AH191+AJ191+AL191+AN191</f>
        <v>1</v>
      </c>
      <c r="G191" s="391"/>
      <c r="H191" s="392"/>
      <c r="I191" s="391"/>
      <c r="J191" s="392"/>
      <c r="K191" s="607">
        <f>SUM(ENERO:DICIEMBRE!K191)</f>
        <v>0</v>
      </c>
      <c r="L191" s="607">
        <f>SUM(ENERO:DICIEMBRE!L191)</f>
        <v>0</v>
      </c>
      <c r="M191" s="607">
        <f>SUM(ENERO:DICIEMBRE!M191)</f>
        <v>1</v>
      </c>
      <c r="N191" s="607">
        <f>SUM(ENERO:DICIEMBRE!N191)</f>
        <v>0</v>
      </c>
      <c r="O191" s="607">
        <f>SUM(ENERO:DICIEMBRE!O191)</f>
        <v>0</v>
      </c>
      <c r="P191" s="607">
        <f>SUM(ENERO:DICIEMBRE!P191)</f>
        <v>0</v>
      </c>
      <c r="Q191" s="607">
        <f>SUM(ENERO:DICIEMBRE!Q191)</f>
        <v>0</v>
      </c>
      <c r="R191" s="607">
        <f>SUM(ENERO:DICIEMBRE!R191)</f>
        <v>0</v>
      </c>
      <c r="S191" s="607">
        <f>SUM(ENERO:DICIEMBRE!S191)</f>
        <v>0</v>
      </c>
      <c r="T191" s="607">
        <f>SUM(ENERO:DICIEMBRE!T191)</f>
        <v>0</v>
      </c>
      <c r="U191" s="607">
        <f>SUM(ENERO:DICIEMBRE!U191)</f>
        <v>1</v>
      </c>
      <c r="V191" s="607">
        <f>SUM(ENERO:DICIEMBRE!V191)</f>
        <v>0</v>
      </c>
      <c r="W191" s="607">
        <f>SUM(ENERO:DICIEMBRE!W191)</f>
        <v>1</v>
      </c>
      <c r="X191" s="607">
        <f>SUM(ENERO:DICIEMBRE!X191)</f>
        <v>0</v>
      </c>
      <c r="Y191" s="607">
        <f>SUM(ENERO:DICIEMBRE!Y191)</f>
        <v>0</v>
      </c>
      <c r="Z191" s="607">
        <f>SUM(ENERO:DICIEMBRE!Z191)</f>
        <v>1</v>
      </c>
      <c r="AA191" s="607">
        <f>SUM(ENERO:DICIEMBRE!AA191)</f>
        <v>1</v>
      </c>
      <c r="AB191" s="607">
        <f>SUM(ENERO:DICIEMBRE!AB191)</f>
        <v>0</v>
      </c>
      <c r="AC191" s="607">
        <f>SUM(ENERO:DICIEMBRE!AC191)</f>
        <v>0</v>
      </c>
      <c r="AD191" s="607">
        <f>SUM(ENERO:DICIEMBRE!AD191)</f>
        <v>0</v>
      </c>
      <c r="AE191" s="607">
        <f>SUM(ENERO:DICIEMBRE!AE191)</f>
        <v>0</v>
      </c>
      <c r="AF191" s="607">
        <f>SUM(ENERO:DICIEMBRE!AF191)</f>
        <v>0</v>
      </c>
      <c r="AG191" s="607">
        <f>SUM(ENERO:DICIEMBRE!AG191)</f>
        <v>0</v>
      </c>
      <c r="AH191" s="607">
        <f>SUM(ENERO:DICIEMBRE!AH191)</f>
        <v>0</v>
      </c>
      <c r="AI191" s="607">
        <f>SUM(ENERO:DICIEMBRE!AI191)</f>
        <v>1</v>
      </c>
      <c r="AJ191" s="607">
        <f>SUM(ENERO:DICIEMBRE!AJ191)</f>
        <v>0</v>
      </c>
      <c r="AK191" s="607">
        <f>SUM(ENERO:DICIEMBRE!AK191)</f>
        <v>0</v>
      </c>
      <c r="AL191" s="607">
        <f>SUM(ENERO:DICIEMBRE!AL191)</f>
        <v>0</v>
      </c>
      <c r="AM191" s="607">
        <f>SUM(ENERO:DICIEMBRE!AM191)</f>
        <v>0</v>
      </c>
      <c r="AN191" s="607">
        <f>SUM(ENERO:DICIEMBRE!AN191)</f>
        <v>0</v>
      </c>
      <c r="AO191" s="607">
        <f>SUM(ENERO:DICIEMBRE!AO191)</f>
        <v>0</v>
      </c>
      <c r="AP191" s="607">
        <f>SUM(ENERO:DICIEMBRE!AP191)</f>
        <v>0</v>
      </c>
      <c r="AQ191" s="607">
        <f>SUM(ENERO:DICIEMBRE!AQ191)</f>
        <v>0</v>
      </c>
      <c r="AR191" s="607">
        <f>SUM(ENERO:DICIEMBRE!AR191)</f>
        <v>0</v>
      </c>
      <c r="AS191" s="607">
        <f>SUM(ENERO:DICIEMBRE!AS191)</f>
        <v>0</v>
      </c>
      <c r="AT191" s="607">
        <f>SUM(ENERO:DICIEMBRE!AT191)</f>
        <v>0</v>
      </c>
      <c r="AU191" s="607">
        <f>SUM(ENERO:DICIEMBRE!AU191)</f>
        <v>0</v>
      </c>
      <c r="AV191" s="607">
        <f>SUM(ENERO:DICIEMBRE!AV191)</f>
        <v>0</v>
      </c>
      <c r="AW191" s="607">
        <f>SUM(ENERO:DICIEMBRE!AW191)</f>
        <v>0</v>
      </c>
      <c r="AX191" s="33" t="str">
        <f t="shared" si="50"/>
        <v/>
      </c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230"/>
      <c r="BJ191" s="230"/>
      <c r="CA191" s="4" t="str">
        <f t="shared" si="51"/>
        <v/>
      </c>
      <c r="CB191" s="4" t="str">
        <f t="shared" si="52"/>
        <v/>
      </c>
      <c r="CC191" s="4" t="str">
        <f t="shared" si="53"/>
        <v/>
      </c>
      <c r="CD191" s="4" t="str">
        <f t="shared" si="54"/>
        <v/>
      </c>
      <c r="CE191" s="4" t="str">
        <f t="shared" si="55"/>
        <v/>
      </c>
      <c r="CF191" s="4" t="str">
        <f t="shared" si="56"/>
        <v/>
      </c>
      <c r="CG191" s="16">
        <f t="shared" si="57"/>
        <v>0</v>
      </c>
      <c r="CH191" s="16">
        <f t="shared" si="58"/>
        <v>0</v>
      </c>
      <c r="CI191" s="16">
        <f t="shared" si="59"/>
        <v>0</v>
      </c>
      <c r="CJ191" s="16">
        <f t="shared" si="60"/>
        <v>0</v>
      </c>
      <c r="CK191" s="16">
        <f t="shared" si="61"/>
        <v>0</v>
      </c>
      <c r="CL191" s="16">
        <f t="shared" si="62"/>
        <v>0</v>
      </c>
      <c r="CM191" s="16"/>
      <c r="CN191" s="16"/>
    </row>
    <row r="192" spans="1:93" ht="16.149999999999999" customHeight="1" x14ac:dyDescent="0.2">
      <c r="A192" s="3474"/>
      <c r="B192" s="3477" t="s">
        <v>184</v>
      </c>
      <c r="C192" s="3478"/>
      <c r="D192" s="393">
        <f>+E192+F192</f>
        <v>0</v>
      </c>
      <c r="E192" s="394">
        <f>+K192+M192+O192+Q192+S192+U192+W192+Y192+AA192+AC192+AE192+AG192+AI192+AK192+AM192</f>
        <v>0</v>
      </c>
      <c r="F192" s="377">
        <f>+L192+N192+P192+R192+T192+V192+X192+Z192+AB192+AD192+AF192+AH192+AJ192+AL192+AN192</f>
        <v>0</v>
      </c>
      <c r="G192" s="395"/>
      <c r="H192" s="396"/>
      <c r="I192" s="395"/>
      <c r="J192" s="396"/>
      <c r="K192" s="607">
        <f>SUM(ENERO:DICIEMBRE!K192)</f>
        <v>0</v>
      </c>
      <c r="L192" s="607">
        <f>SUM(ENERO:DICIEMBRE!L192)</f>
        <v>0</v>
      </c>
      <c r="M192" s="607">
        <f>SUM(ENERO:DICIEMBRE!M192)</f>
        <v>0</v>
      </c>
      <c r="N192" s="607">
        <f>SUM(ENERO:DICIEMBRE!N192)</f>
        <v>0</v>
      </c>
      <c r="O192" s="607">
        <f>SUM(ENERO:DICIEMBRE!O192)</f>
        <v>0</v>
      </c>
      <c r="P192" s="607">
        <f>SUM(ENERO:DICIEMBRE!P192)</f>
        <v>0</v>
      </c>
      <c r="Q192" s="607">
        <f>SUM(ENERO:DICIEMBRE!Q192)</f>
        <v>0</v>
      </c>
      <c r="R192" s="607">
        <f>SUM(ENERO:DICIEMBRE!R192)</f>
        <v>0</v>
      </c>
      <c r="S192" s="607">
        <f>SUM(ENERO:DICIEMBRE!S192)</f>
        <v>0</v>
      </c>
      <c r="T192" s="607">
        <f>SUM(ENERO:DICIEMBRE!T192)</f>
        <v>0</v>
      </c>
      <c r="U192" s="607">
        <f>SUM(ENERO:DICIEMBRE!U192)</f>
        <v>0</v>
      </c>
      <c r="V192" s="607">
        <f>SUM(ENERO:DICIEMBRE!V192)</f>
        <v>0</v>
      </c>
      <c r="W192" s="607">
        <f>SUM(ENERO:DICIEMBRE!W192)</f>
        <v>0</v>
      </c>
      <c r="X192" s="607">
        <f>SUM(ENERO:DICIEMBRE!X192)</f>
        <v>0</v>
      </c>
      <c r="Y192" s="607">
        <f>SUM(ENERO:DICIEMBRE!Y192)</f>
        <v>0</v>
      </c>
      <c r="Z192" s="607">
        <f>SUM(ENERO:DICIEMBRE!Z192)</f>
        <v>0</v>
      </c>
      <c r="AA192" s="607">
        <f>SUM(ENERO:DICIEMBRE!AA192)</f>
        <v>0</v>
      </c>
      <c r="AB192" s="607">
        <f>SUM(ENERO:DICIEMBRE!AB192)</f>
        <v>0</v>
      </c>
      <c r="AC192" s="607">
        <f>SUM(ENERO:DICIEMBRE!AC192)</f>
        <v>0</v>
      </c>
      <c r="AD192" s="607">
        <f>SUM(ENERO:DICIEMBRE!AD192)</f>
        <v>0</v>
      </c>
      <c r="AE192" s="607">
        <f>SUM(ENERO:DICIEMBRE!AE192)</f>
        <v>0</v>
      </c>
      <c r="AF192" s="607">
        <f>SUM(ENERO:DICIEMBRE!AF192)</f>
        <v>0</v>
      </c>
      <c r="AG192" s="607">
        <f>SUM(ENERO:DICIEMBRE!AG192)</f>
        <v>0</v>
      </c>
      <c r="AH192" s="607">
        <f>SUM(ENERO:DICIEMBRE!AH192)</f>
        <v>0</v>
      </c>
      <c r="AI192" s="607">
        <f>SUM(ENERO:DICIEMBRE!AI192)</f>
        <v>0</v>
      </c>
      <c r="AJ192" s="607">
        <f>SUM(ENERO:DICIEMBRE!AJ192)</f>
        <v>0</v>
      </c>
      <c r="AK192" s="607">
        <f>SUM(ENERO:DICIEMBRE!AK192)</f>
        <v>0</v>
      </c>
      <c r="AL192" s="607">
        <f>SUM(ENERO:DICIEMBRE!AL192)</f>
        <v>0</v>
      </c>
      <c r="AM192" s="607">
        <f>SUM(ENERO:DICIEMBRE!AM192)</f>
        <v>0</v>
      </c>
      <c r="AN192" s="607">
        <f>SUM(ENERO:DICIEMBRE!AN192)</f>
        <v>0</v>
      </c>
      <c r="AO192" s="607">
        <f>SUM(ENERO:DICIEMBRE!AO192)</f>
        <v>0</v>
      </c>
      <c r="AP192" s="607">
        <f>SUM(ENERO:DICIEMBRE!AP192)</f>
        <v>0</v>
      </c>
      <c r="AQ192" s="607">
        <f>SUM(ENERO:DICIEMBRE!AQ192)</f>
        <v>0</v>
      </c>
      <c r="AR192" s="607">
        <f>SUM(ENERO:DICIEMBRE!AR192)</f>
        <v>0</v>
      </c>
      <c r="AS192" s="607">
        <f>SUM(ENERO:DICIEMBRE!AS192)</f>
        <v>0</v>
      </c>
      <c r="AT192" s="607">
        <f>SUM(ENERO:DICIEMBRE!AT192)</f>
        <v>0</v>
      </c>
      <c r="AU192" s="607">
        <f>SUM(ENERO:DICIEMBRE!AU192)</f>
        <v>0</v>
      </c>
      <c r="AV192" s="607">
        <f>SUM(ENERO:DICIEMBRE!AV192)</f>
        <v>0</v>
      </c>
      <c r="AW192" s="607">
        <f>SUM(ENERO:DICIEMBRE!AW192)</f>
        <v>0</v>
      </c>
      <c r="AX192" s="33" t="str">
        <f t="shared" si="50"/>
        <v/>
      </c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 t="shared" si="51"/>
        <v/>
      </c>
      <c r="CB192" s="4" t="str">
        <f t="shared" si="52"/>
        <v/>
      </c>
      <c r="CC192" s="4" t="str">
        <f t="shared" si="53"/>
        <v/>
      </c>
      <c r="CD192" s="4" t="str">
        <f t="shared" si="54"/>
        <v/>
      </c>
      <c r="CE192" s="4" t="str">
        <f t="shared" si="55"/>
        <v/>
      </c>
      <c r="CF192" s="4" t="str">
        <f t="shared" si="56"/>
        <v/>
      </c>
      <c r="CG192" s="16">
        <f t="shared" si="57"/>
        <v>0</v>
      </c>
      <c r="CH192" s="16">
        <f t="shared" si="58"/>
        <v>0</v>
      </c>
      <c r="CI192" s="16">
        <f t="shared" si="59"/>
        <v>0</v>
      </c>
      <c r="CJ192" s="16">
        <f t="shared" si="60"/>
        <v>0</v>
      </c>
      <c r="CK192" s="16">
        <f t="shared" si="61"/>
        <v>0</v>
      </c>
      <c r="CL192" s="16">
        <f t="shared" si="62"/>
        <v>0</v>
      </c>
      <c r="CM192" s="16"/>
      <c r="CN192" s="16"/>
    </row>
    <row r="193" spans="1:92" ht="16.149999999999999" customHeight="1" x14ac:dyDescent="0.2">
      <c r="A193" s="3479" t="s">
        <v>185</v>
      </c>
      <c r="B193" s="3480"/>
      <c r="C193" s="3481"/>
      <c r="D193" s="80">
        <f t="shared" si="48"/>
        <v>90</v>
      </c>
      <c r="E193" s="81">
        <f t="shared" si="49"/>
        <v>40</v>
      </c>
      <c r="F193" s="231">
        <f t="shared" si="49"/>
        <v>50</v>
      </c>
      <c r="G193" s="607">
        <f>SUM(ENERO:DICIEMBRE!G193)</f>
        <v>0</v>
      </c>
      <c r="H193" s="607">
        <f>SUM(ENERO:DICIEMBRE!H193)</f>
        <v>0</v>
      </c>
      <c r="I193" s="607">
        <f>SUM(ENERO:DICIEMBRE!I193)</f>
        <v>9</v>
      </c>
      <c r="J193" s="607">
        <f>SUM(ENERO:DICIEMBRE!J193)</f>
        <v>2</v>
      </c>
      <c r="K193" s="607">
        <f>SUM(ENERO:DICIEMBRE!K193)</f>
        <v>10</v>
      </c>
      <c r="L193" s="607">
        <f>SUM(ENERO:DICIEMBRE!L193)</f>
        <v>2</v>
      </c>
      <c r="M193" s="607">
        <f>SUM(ENERO:DICIEMBRE!M193)</f>
        <v>5</v>
      </c>
      <c r="N193" s="607">
        <f>SUM(ENERO:DICIEMBRE!N193)</f>
        <v>5</v>
      </c>
      <c r="O193" s="607">
        <f>SUM(ENERO:DICIEMBRE!O193)</f>
        <v>0</v>
      </c>
      <c r="P193" s="607">
        <f>SUM(ENERO:DICIEMBRE!P193)</f>
        <v>0</v>
      </c>
      <c r="Q193" s="607">
        <f>SUM(ENERO:DICIEMBRE!Q193)</f>
        <v>0</v>
      </c>
      <c r="R193" s="607">
        <f>SUM(ENERO:DICIEMBRE!R193)</f>
        <v>0</v>
      </c>
      <c r="S193" s="607">
        <f>SUM(ENERO:DICIEMBRE!S193)</f>
        <v>0</v>
      </c>
      <c r="T193" s="607">
        <f>SUM(ENERO:DICIEMBRE!T193)</f>
        <v>0</v>
      </c>
      <c r="U193" s="607">
        <f>SUM(ENERO:DICIEMBRE!U193)</f>
        <v>0</v>
      </c>
      <c r="V193" s="607">
        <f>SUM(ENERO:DICIEMBRE!V193)</f>
        <v>0</v>
      </c>
      <c r="W193" s="607">
        <f>SUM(ENERO:DICIEMBRE!W193)</f>
        <v>8</v>
      </c>
      <c r="X193" s="607">
        <f>SUM(ENERO:DICIEMBRE!X193)</f>
        <v>15</v>
      </c>
      <c r="Y193" s="607">
        <f>SUM(ENERO:DICIEMBRE!Y193)</f>
        <v>8</v>
      </c>
      <c r="Z193" s="607">
        <f>SUM(ENERO:DICIEMBRE!Z193)</f>
        <v>18</v>
      </c>
      <c r="AA193" s="607">
        <f>SUM(ENERO:DICIEMBRE!AA193)</f>
        <v>0</v>
      </c>
      <c r="AB193" s="607">
        <f>SUM(ENERO:DICIEMBRE!AB193)</f>
        <v>3</v>
      </c>
      <c r="AC193" s="607">
        <f>SUM(ENERO:DICIEMBRE!AC193)</f>
        <v>0</v>
      </c>
      <c r="AD193" s="607">
        <f>SUM(ENERO:DICIEMBRE!AD193)</f>
        <v>5</v>
      </c>
      <c r="AE193" s="607">
        <f>SUM(ENERO:DICIEMBRE!AE193)</f>
        <v>0</v>
      </c>
      <c r="AF193" s="607">
        <f>SUM(ENERO:DICIEMBRE!AF193)</f>
        <v>0</v>
      </c>
      <c r="AG193" s="607">
        <f>SUM(ENERO:DICIEMBRE!AG193)</f>
        <v>0</v>
      </c>
      <c r="AH193" s="607">
        <f>SUM(ENERO:DICIEMBRE!AH193)</f>
        <v>0</v>
      </c>
      <c r="AI193" s="607">
        <f>SUM(ENERO:DICIEMBRE!AI193)</f>
        <v>0</v>
      </c>
      <c r="AJ193" s="607">
        <f>SUM(ENERO:DICIEMBRE!AJ193)</f>
        <v>0</v>
      </c>
      <c r="AK193" s="607">
        <f>SUM(ENERO:DICIEMBRE!AK193)</f>
        <v>0</v>
      </c>
      <c r="AL193" s="607">
        <f>SUM(ENERO:DICIEMBRE!AL193)</f>
        <v>0</v>
      </c>
      <c r="AM193" s="607">
        <f>SUM(ENERO:DICIEMBRE!AM193)</f>
        <v>0</v>
      </c>
      <c r="AN193" s="607">
        <f>SUM(ENERO:DICIEMBRE!AN193)</f>
        <v>0</v>
      </c>
      <c r="AO193" s="607">
        <f>SUM(ENERO:DICIEMBRE!AO193)</f>
        <v>2</v>
      </c>
      <c r="AP193" s="607">
        <f>SUM(ENERO:DICIEMBRE!AP193)</f>
        <v>0</v>
      </c>
      <c r="AQ193" s="607">
        <f>SUM(ENERO:DICIEMBRE!AQ193)</f>
        <v>7</v>
      </c>
      <c r="AR193" s="607">
        <f>SUM(ENERO:DICIEMBRE!AR193)</f>
        <v>0</v>
      </c>
      <c r="AS193" s="607">
        <f>SUM(ENERO:DICIEMBRE!AS193)</f>
        <v>0</v>
      </c>
      <c r="AT193" s="607">
        <f>SUM(ENERO:DICIEMBRE!AT193)</f>
        <v>0</v>
      </c>
      <c r="AU193" s="607">
        <f>SUM(ENERO:DICIEMBRE!AU193)</f>
        <v>0</v>
      </c>
      <c r="AV193" s="607">
        <f>SUM(ENERO:DICIEMBRE!AV193)</f>
        <v>0</v>
      </c>
      <c r="AW193" s="607">
        <f>SUM(ENERO:DICIEMBRE!AW193)</f>
        <v>0</v>
      </c>
      <c r="AX193" s="33" t="str">
        <f>CA193&amp;CB193&amp;CC193&amp;CD193&amp;CE193&amp;CF193&amp;CO193</f>
        <v/>
      </c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230"/>
      <c r="BJ193" s="230"/>
      <c r="CA193" s="4" t="str">
        <f t="shared" si="51"/>
        <v/>
      </c>
      <c r="CB193" s="4" t="str">
        <f t="shared" si="52"/>
        <v/>
      </c>
      <c r="CC193" s="4" t="str">
        <f t="shared" si="53"/>
        <v/>
      </c>
      <c r="CD193" s="4" t="str">
        <f t="shared" si="54"/>
        <v/>
      </c>
      <c r="CE193" s="4" t="str">
        <f t="shared" si="55"/>
        <v/>
      </c>
      <c r="CF193" s="4" t="str">
        <f t="shared" si="56"/>
        <v/>
      </c>
      <c r="CG193" s="16">
        <f t="shared" si="57"/>
        <v>0</v>
      </c>
      <c r="CH193" s="16">
        <f t="shared" si="58"/>
        <v>0</v>
      </c>
      <c r="CI193" s="16">
        <f t="shared" si="59"/>
        <v>0</v>
      </c>
      <c r="CJ193" s="16">
        <f t="shared" si="60"/>
        <v>0</v>
      </c>
      <c r="CK193" s="16">
        <f t="shared" si="61"/>
        <v>0</v>
      </c>
      <c r="CL193" s="16">
        <f t="shared" si="62"/>
        <v>0</v>
      </c>
      <c r="CM193" s="16">
        <v>0</v>
      </c>
      <c r="CN193" s="16"/>
    </row>
    <row r="194" spans="1:92" ht="16.149999999999999" customHeight="1" x14ac:dyDescent="0.2">
      <c r="A194" s="3419" t="s">
        <v>186</v>
      </c>
      <c r="B194" s="3482" t="s">
        <v>187</v>
      </c>
      <c r="C194" s="3482"/>
      <c r="D194" s="398">
        <f t="shared" si="48"/>
        <v>0</v>
      </c>
      <c r="E194" s="399">
        <f t="shared" si="49"/>
        <v>0</v>
      </c>
      <c r="F194" s="400">
        <f t="shared" si="49"/>
        <v>0</v>
      </c>
      <c r="G194" s="607">
        <f>SUM(ENERO:DICIEMBRE!G194)</f>
        <v>0</v>
      </c>
      <c r="H194" s="607">
        <f>SUM(ENERO:DICIEMBRE!H194)</f>
        <v>0</v>
      </c>
      <c r="I194" s="607">
        <f>SUM(ENERO:DICIEMBRE!I194)</f>
        <v>0</v>
      </c>
      <c r="J194" s="607">
        <f>SUM(ENERO:DICIEMBRE!J194)</f>
        <v>0</v>
      </c>
      <c r="K194" s="607">
        <f>SUM(ENERO:DICIEMBRE!K194)</f>
        <v>0</v>
      </c>
      <c r="L194" s="607">
        <f>SUM(ENERO:DICIEMBRE!L194)</f>
        <v>0</v>
      </c>
      <c r="M194" s="607">
        <f>SUM(ENERO:DICIEMBRE!M194)</f>
        <v>0</v>
      </c>
      <c r="N194" s="607">
        <f>SUM(ENERO:DICIEMBRE!N194)</f>
        <v>0</v>
      </c>
      <c r="O194" s="607">
        <f>SUM(ENERO:DICIEMBRE!O194)</f>
        <v>0</v>
      </c>
      <c r="P194" s="607">
        <f>SUM(ENERO:DICIEMBRE!P194)</f>
        <v>0</v>
      </c>
      <c r="Q194" s="607">
        <f>SUM(ENERO:DICIEMBRE!Q194)</f>
        <v>0</v>
      </c>
      <c r="R194" s="607">
        <f>SUM(ENERO:DICIEMBRE!R194)</f>
        <v>0</v>
      </c>
      <c r="S194" s="607">
        <f>SUM(ENERO:DICIEMBRE!S194)</f>
        <v>0</v>
      </c>
      <c r="T194" s="607">
        <f>SUM(ENERO:DICIEMBRE!T194)</f>
        <v>0</v>
      </c>
      <c r="U194" s="607">
        <f>SUM(ENERO:DICIEMBRE!U194)</f>
        <v>0</v>
      </c>
      <c r="V194" s="607">
        <f>SUM(ENERO:DICIEMBRE!V194)</f>
        <v>0</v>
      </c>
      <c r="W194" s="607">
        <f>SUM(ENERO:DICIEMBRE!W194)</f>
        <v>0</v>
      </c>
      <c r="X194" s="607">
        <f>SUM(ENERO:DICIEMBRE!X194)</f>
        <v>0</v>
      </c>
      <c r="Y194" s="607">
        <f>SUM(ENERO:DICIEMBRE!Y194)</f>
        <v>0</v>
      </c>
      <c r="Z194" s="607">
        <f>SUM(ENERO:DICIEMBRE!Z194)</f>
        <v>0</v>
      </c>
      <c r="AA194" s="607">
        <f>SUM(ENERO:DICIEMBRE!AA194)</f>
        <v>0</v>
      </c>
      <c r="AB194" s="607">
        <f>SUM(ENERO:DICIEMBRE!AB194)</f>
        <v>0</v>
      </c>
      <c r="AC194" s="607">
        <f>SUM(ENERO:DICIEMBRE!AC194)</f>
        <v>0</v>
      </c>
      <c r="AD194" s="607">
        <f>SUM(ENERO:DICIEMBRE!AD194)</f>
        <v>0</v>
      </c>
      <c r="AE194" s="607">
        <f>SUM(ENERO:DICIEMBRE!AE194)</f>
        <v>0</v>
      </c>
      <c r="AF194" s="607">
        <f>SUM(ENERO:DICIEMBRE!AF194)</f>
        <v>0</v>
      </c>
      <c r="AG194" s="607">
        <f>SUM(ENERO:DICIEMBRE!AG194)</f>
        <v>0</v>
      </c>
      <c r="AH194" s="607">
        <f>SUM(ENERO:DICIEMBRE!AH194)</f>
        <v>0</v>
      </c>
      <c r="AI194" s="607">
        <f>SUM(ENERO:DICIEMBRE!AI194)</f>
        <v>0</v>
      </c>
      <c r="AJ194" s="607">
        <f>SUM(ENERO:DICIEMBRE!AJ194)</f>
        <v>0</v>
      </c>
      <c r="AK194" s="607">
        <f>SUM(ENERO:DICIEMBRE!AK194)</f>
        <v>0</v>
      </c>
      <c r="AL194" s="607">
        <f>SUM(ENERO:DICIEMBRE!AL194)</f>
        <v>0</v>
      </c>
      <c r="AM194" s="607">
        <f>SUM(ENERO:DICIEMBRE!AM194)</f>
        <v>0</v>
      </c>
      <c r="AN194" s="607">
        <f>SUM(ENERO:DICIEMBRE!AN194)</f>
        <v>0</v>
      </c>
      <c r="AO194" s="607">
        <f>SUM(ENERO:DICIEMBRE!AO194)</f>
        <v>0</v>
      </c>
      <c r="AP194" s="607">
        <f>SUM(ENERO:DICIEMBRE!AP194)</f>
        <v>0</v>
      </c>
      <c r="AQ194" s="607">
        <f>SUM(ENERO:DICIEMBRE!AQ194)</f>
        <v>0</v>
      </c>
      <c r="AR194" s="607">
        <f>SUM(ENERO:DICIEMBRE!AR194)</f>
        <v>0</v>
      </c>
      <c r="AS194" s="607">
        <f>SUM(ENERO:DICIEMBRE!AS194)</f>
        <v>0</v>
      </c>
      <c r="AT194" s="607">
        <f>SUM(ENERO:DICIEMBRE!AT194)</f>
        <v>0</v>
      </c>
      <c r="AU194" s="607">
        <f>SUM(ENERO:DICIEMBRE!AU194)</f>
        <v>0</v>
      </c>
      <c r="AV194" s="607">
        <f>SUM(ENERO:DICIEMBRE!AV194)</f>
        <v>0</v>
      </c>
      <c r="AW194" s="607">
        <f>SUM(ENERO:DICIEMBRE!AW194)</f>
        <v>0</v>
      </c>
      <c r="AX194" s="33" t="str">
        <f t="shared" si="50"/>
        <v/>
      </c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230"/>
      <c r="BJ194" s="230"/>
      <c r="CA194" s="4" t="str">
        <f t="shared" si="51"/>
        <v/>
      </c>
      <c r="CB194" s="4" t="str">
        <f t="shared" si="52"/>
        <v/>
      </c>
      <c r="CC194" s="4" t="str">
        <f t="shared" si="53"/>
        <v/>
      </c>
      <c r="CD194" s="4" t="str">
        <f t="shared" si="54"/>
        <v/>
      </c>
      <c r="CE194" s="4" t="str">
        <f t="shared" si="55"/>
        <v/>
      </c>
      <c r="CF194" s="4" t="str">
        <f t="shared" si="56"/>
        <v/>
      </c>
      <c r="CG194" s="16">
        <f t="shared" si="57"/>
        <v>0</v>
      </c>
      <c r="CH194" s="16">
        <f t="shared" si="58"/>
        <v>0</v>
      </c>
      <c r="CI194" s="16">
        <f t="shared" si="59"/>
        <v>0</v>
      </c>
      <c r="CJ194" s="16">
        <f t="shared" si="60"/>
        <v>0</v>
      </c>
      <c r="CK194" s="16">
        <f t="shared" si="61"/>
        <v>0</v>
      </c>
      <c r="CL194" s="16">
        <f t="shared" si="62"/>
        <v>0</v>
      </c>
      <c r="CM194" s="16"/>
      <c r="CN194" s="16"/>
    </row>
    <row r="195" spans="1:92" ht="16.149999999999999" customHeight="1" x14ac:dyDescent="0.2">
      <c r="A195" s="3420"/>
      <c r="B195" s="3468" t="s">
        <v>188</v>
      </c>
      <c r="C195" s="3468"/>
      <c r="D195" s="402">
        <f t="shared" si="48"/>
        <v>153</v>
      </c>
      <c r="E195" s="403">
        <f t="shared" si="49"/>
        <v>76</v>
      </c>
      <c r="F195" s="404">
        <f t="shared" si="49"/>
        <v>77</v>
      </c>
      <c r="G195" s="607">
        <f>SUM(ENERO:DICIEMBRE!G195)</f>
        <v>10</v>
      </c>
      <c r="H195" s="607">
        <f>SUM(ENERO:DICIEMBRE!H195)</f>
        <v>17</v>
      </c>
      <c r="I195" s="607">
        <f>SUM(ENERO:DICIEMBRE!I195)</f>
        <v>8</v>
      </c>
      <c r="J195" s="607">
        <f>SUM(ENERO:DICIEMBRE!J195)</f>
        <v>20</v>
      </c>
      <c r="K195" s="607">
        <f>SUM(ENERO:DICIEMBRE!K195)</f>
        <v>17</v>
      </c>
      <c r="L195" s="607">
        <f>SUM(ENERO:DICIEMBRE!L195)</f>
        <v>13</v>
      </c>
      <c r="M195" s="607">
        <f>SUM(ENERO:DICIEMBRE!M195)</f>
        <v>20</v>
      </c>
      <c r="N195" s="607">
        <f>SUM(ENERO:DICIEMBRE!N195)</f>
        <v>1</v>
      </c>
      <c r="O195" s="607">
        <f>SUM(ENERO:DICIEMBRE!O195)</f>
        <v>0</v>
      </c>
      <c r="P195" s="607">
        <f>SUM(ENERO:DICIEMBRE!P195)</f>
        <v>0</v>
      </c>
      <c r="Q195" s="607">
        <f>SUM(ENERO:DICIEMBRE!Q195)</f>
        <v>0</v>
      </c>
      <c r="R195" s="607">
        <f>SUM(ENERO:DICIEMBRE!R195)</f>
        <v>1</v>
      </c>
      <c r="S195" s="607">
        <f>SUM(ENERO:DICIEMBRE!S195)</f>
        <v>1</v>
      </c>
      <c r="T195" s="607">
        <f>SUM(ENERO:DICIEMBRE!T195)</f>
        <v>0</v>
      </c>
      <c r="U195" s="607">
        <f>SUM(ENERO:DICIEMBRE!U195)</f>
        <v>0</v>
      </c>
      <c r="V195" s="607">
        <f>SUM(ENERO:DICIEMBRE!V195)</f>
        <v>1</v>
      </c>
      <c r="W195" s="607">
        <f>SUM(ENERO:DICIEMBRE!W195)</f>
        <v>1</v>
      </c>
      <c r="X195" s="607">
        <f>SUM(ENERO:DICIEMBRE!X195)</f>
        <v>0</v>
      </c>
      <c r="Y195" s="607">
        <f>SUM(ENERO:DICIEMBRE!Y195)</f>
        <v>5</v>
      </c>
      <c r="Z195" s="607">
        <f>SUM(ENERO:DICIEMBRE!Z195)</f>
        <v>3</v>
      </c>
      <c r="AA195" s="607">
        <f>SUM(ENERO:DICIEMBRE!AA195)</f>
        <v>4</v>
      </c>
      <c r="AB195" s="607">
        <f>SUM(ENERO:DICIEMBRE!AB195)</f>
        <v>2</v>
      </c>
      <c r="AC195" s="607">
        <f>SUM(ENERO:DICIEMBRE!AC195)</f>
        <v>1</v>
      </c>
      <c r="AD195" s="607">
        <f>SUM(ENERO:DICIEMBRE!AD195)</f>
        <v>1</v>
      </c>
      <c r="AE195" s="607">
        <f>SUM(ENERO:DICIEMBRE!AE195)</f>
        <v>7</v>
      </c>
      <c r="AF195" s="607">
        <f>SUM(ENERO:DICIEMBRE!AF195)</f>
        <v>0</v>
      </c>
      <c r="AG195" s="607">
        <f>SUM(ENERO:DICIEMBRE!AG195)</f>
        <v>1</v>
      </c>
      <c r="AH195" s="607">
        <f>SUM(ENERO:DICIEMBRE!AH195)</f>
        <v>0</v>
      </c>
      <c r="AI195" s="607">
        <f>SUM(ENERO:DICIEMBRE!AI195)</f>
        <v>1</v>
      </c>
      <c r="AJ195" s="607">
        <f>SUM(ENERO:DICIEMBRE!AJ195)</f>
        <v>0</v>
      </c>
      <c r="AK195" s="607">
        <f>SUM(ENERO:DICIEMBRE!AK195)</f>
        <v>0</v>
      </c>
      <c r="AL195" s="607">
        <f>SUM(ENERO:DICIEMBRE!AL195)</f>
        <v>0</v>
      </c>
      <c r="AM195" s="607">
        <f>SUM(ENERO:DICIEMBRE!AM195)</f>
        <v>0</v>
      </c>
      <c r="AN195" s="607">
        <f>SUM(ENERO:DICIEMBRE!AN195)</f>
        <v>18</v>
      </c>
      <c r="AO195" s="607">
        <f>SUM(ENERO:DICIEMBRE!AO195)</f>
        <v>0</v>
      </c>
      <c r="AP195" s="607">
        <f>SUM(ENERO:DICIEMBRE!AP195)</f>
        <v>60</v>
      </c>
      <c r="AQ195" s="607">
        <f>SUM(ENERO:DICIEMBRE!AQ195)</f>
        <v>0</v>
      </c>
      <c r="AR195" s="607">
        <f>SUM(ENERO:DICIEMBRE!AR195)</f>
        <v>0</v>
      </c>
      <c r="AS195" s="607">
        <f>SUM(ENERO:DICIEMBRE!AS195)</f>
        <v>0</v>
      </c>
      <c r="AT195" s="607">
        <f>SUM(ENERO:DICIEMBRE!AT195)</f>
        <v>1</v>
      </c>
      <c r="AU195" s="607">
        <f>SUM(ENERO:DICIEMBRE!AU195)</f>
        <v>7</v>
      </c>
      <c r="AV195" s="607">
        <f>SUM(ENERO:DICIEMBRE!AV195)</f>
        <v>0</v>
      </c>
      <c r="AW195" s="607">
        <f>SUM(ENERO:DICIEMBRE!AW195)</f>
        <v>0</v>
      </c>
      <c r="AX195" s="33" t="str">
        <f t="shared" si="50"/>
        <v/>
      </c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230"/>
      <c r="BJ195" s="230"/>
      <c r="CA195" s="4" t="str">
        <f t="shared" si="51"/>
        <v/>
      </c>
      <c r="CB195" s="4" t="str">
        <f t="shared" si="52"/>
        <v/>
      </c>
      <c r="CC195" s="4" t="str">
        <f t="shared" si="53"/>
        <v/>
      </c>
      <c r="CD195" s="4" t="str">
        <f t="shared" si="54"/>
        <v/>
      </c>
      <c r="CE195" s="4" t="str">
        <f t="shared" si="55"/>
        <v/>
      </c>
      <c r="CF195" s="4" t="str">
        <f t="shared" si="56"/>
        <v/>
      </c>
      <c r="CG195" s="16">
        <f t="shared" si="57"/>
        <v>0</v>
      </c>
      <c r="CH195" s="16">
        <f t="shared" si="58"/>
        <v>0</v>
      </c>
      <c r="CI195" s="16">
        <f t="shared" si="59"/>
        <v>0</v>
      </c>
      <c r="CJ195" s="16">
        <f t="shared" si="60"/>
        <v>0</v>
      </c>
      <c r="CK195" s="16">
        <f t="shared" si="61"/>
        <v>0</v>
      </c>
      <c r="CL195" s="16">
        <f t="shared" si="62"/>
        <v>0</v>
      </c>
      <c r="CM195" s="16"/>
      <c r="CN195" s="16"/>
    </row>
    <row r="196" spans="1:92" ht="16.149999999999999" customHeight="1" x14ac:dyDescent="0.2">
      <c r="A196" s="3420"/>
      <c r="B196" s="3468" t="s">
        <v>189</v>
      </c>
      <c r="C196" s="3468"/>
      <c r="D196" s="402">
        <f t="shared" si="48"/>
        <v>0</v>
      </c>
      <c r="E196" s="403">
        <f t="shared" si="49"/>
        <v>0</v>
      </c>
      <c r="F196" s="404">
        <f t="shared" si="49"/>
        <v>0</v>
      </c>
      <c r="G196" s="607">
        <f>SUM(ENERO:DICIEMBRE!G196)</f>
        <v>0</v>
      </c>
      <c r="H196" s="607">
        <f>SUM(ENERO:DICIEMBRE!H196)</f>
        <v>0</v>
      </c>
      <c r="I196" s="607">
        <f>SUM(ENERO:DICIEMBRE!I196)</f>
        <v>0</v>
      </c>
      <c r="J196" s="607">
        <f>SUM(ENERO:DICIEMBRE!J196)</f>
        <v>0</v>
      </c>
      <c r="K196" s="607">
        <f>SUM(ENERO:DICIEMBRE!K196)</f>
        <v>0</v>
      </c>
      <c r="L196" s="607">
        <f>SUM(ENERO:DICIEMBRE!L196)</f>
        <v>0</v>
      </c>
      <c r="M196" s="607">
        <f>SUM(ENERO:DICIEMBRE!M196)</f>
        <v>0</v>
      </c>
      <c r="N196" s="607">
        <f>SUM(ENERO:DICIEMBRE!N196)</f>
        <v>0</v>
      </c>
      <c r="O196" s="607">
        <f>SUM(ENERO:DICIEMBRE!O196)</f>
        <v>0</v>
      </c>
      <c r="P196" s="607">
        <f>SUM(ENERO:DICIEMBRE!P196)</f>
        <v>0</v>
      </c>
      <c r="Q196" s="607">
        <f>SUM(ENERO:DICIEMBRE!Q196)</f>
        <v>0</v>
      </c>
      <c r="R196" s="607">
        <f>SUM(ENERO:DICIEMBRE!R196)</f>
        <v>0</v>
      </c>
      <c r="S196" s="607">
        <f>SUM(ENERO:DICIEMBRE!S196)</f>
        <v>0</v>
      </c>
      <c r="T196" s="607">
        <f>SUM(ENERO:DICIEMBRE!T196)</f>
        <v>0</v>
      </c>
      <c r="U196" s="607">
        <f>SUM(ENERO:DICIEMBRE!U196)</f>
        <v>0</v>
      </c>
      <c r="V196" s="607">
        <f>SUM(ENERO:DICIEMBRE!V196)</f>
        <v>0</v>
      </c>
      <c r="W196" s="607">
        <f>SUM(ENERO:DICIEMBRE!W196)</f>
        <v>0</v>
      </c>
      <c r="X196" s="607">
        <f>SUM(ENERO:DICIEMBRE!X196)</f>
        <v>0</v>
      </c>
      <c r="Y196" s="607">
        <f>SUM(ENERO:DICIEMBRE!Y196)</f>
        <v>0</v>
      </c>
      <c r="Z196" s="607">
        <f>SUM(ENERO:DICIEMBRE!Z196)</f>
        <v>0</v>
      </c>
      <c r="AA196" s="607">
        <f>SUM(ENERO:DICIEMBRE!AA196)</f>
        <v>0</v>
      </c>
      <c r="AB196" s="607">
        <f>SUM(ENERO:DICIEMBRE!AB196)</f>
        <v>0</v>
      </c>
      <c r="AC196" s="607">
        <f>SUM(ENERO:DICIEMBRE!AC196)</f>
        <v>0</v>
      </c>
      <c r="AD196" s="607">
        <f>SUM(ENERO:DICIEMBRE!AD196)</f>
        <v>0</v>
      </c>
      <c r="AE196" s="607">
        <f>SUM(ENERO:DICIEMBRE!AE196)</f>
        <v>0</v>
      </c>
      <c r="AF196" s="607">
        <f>SUM(ENERO:DICIEMBRE!AF196)</f>
        <v>0</v>
      </c>
      <c r="AG196" s="607">
        <f>SUM(ENERO:DICIEMBRE!AG196)</f>
        <v>0</v>
      </c>
      <c r="AH196" s="607">
        <f>SUM(ENERO:DICIEMBRE!AH196)</f>
        <v>0</v>
      </c>
      <c r="AI196" s="607">
        <f>SUM(ENERO:DICIEMBRE!AI196)</f>
        <v>0</v>
      </c>
      <c r="AJ196" s="607">
        <f>SUM(ENERO:DICIEMBRE!AJ196)</f>
        <v>0</v>
      </c>
      <c r="AK196" s="607">
        <f>SUM(ENERO:DICIEMBRE!AK196)</f>
        <v>0</v>
      </c>
      <c r="AL196" s="607">
        <f>SUM(ENERO:DICIEMBRE!AL196)</f>
        <v>0</v>
      </c>
      <c r="AM196" s="607">
        <f>SUM(ENERO:DICIEMBRE!AM196)</f>
        <v>0</v>
      </c>
      <c r="AN196" s="607">
        <f>SUM(ENERO:DICIEMBRE!AN196)</f>
        <v>0</v>
      </c>
      <c r="AO196" s="607">
        <f>SUM(ENERO:DICIEMBRE!AO196)</f>
        <v>0</v>
      </c>
      <c r="AP196" s="607">
        <f>SUM(ENERO:DICIEMBRE!AP196)</f>
        <v>0</v>
      </c>
      <c r="AQ196" s="607">
        <f>SUM(ENERO:DICIEMBRE!AQ196)</f>
        <v>0</v>
      </c>
      <c r="AR196" s="607">
        <f>SUM(ENERO:DICIEMBRE!AR196)</f>
        <v>0</v>
      </c>
      <c r="AS196" s="607">
        <f>SUM(ENERO:DICIEMBRE!AS196)</f>
        <v>0</v>
      </c>
      <c r="AT196" s="607">
        <f>SUM(ENERO:DICIEMBRE!AT196)</f>
        <v>0</v>
      </c>
      <c r="AU196" s="607">
        <f>SUM(ENERO:DICIEMBRE!AU196)</f>
        <v>0</v>
      </c>
      <c r="AV196" s="607">
        <f>SUM(ENERO:DICIEMBRE!AV196)</f>
        <v>0</v>
      </c>
      <c r="AW196" s="607">
        <f>SUM(ENERO:DICIEMBRE!AW196)</f>
        <v>0</v>
      </c>
      <c r="AX196" s="33" t="str">
        <f t="shared" si="50"/>
        <v/>
      </c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230"/>
      <c r="BJ196" s="230"/>
      <c r="CA196" s="4" t="str">
        <f t="shared" si="51"/>
        <v/>
      </c>
      <c r="CB196" s="4" t="str">
        <f t="shared" si="52"/>
        <v/>
      </c>
      <c r="CC196" s="4" t="str">
        <f t="shared" si="53"/>
        <v/>
      </c>
      <c r="CD196" s="4" t="str">
        <f t="shared" si="54"/>
        <v/>
      </c>
      <c r="CE196" s="4" t="str">
        <f t="shared" si="55"/>
        <v/>
      </c>
      <c r="CF196" s="4" t="str">
        <f t="shared" si="56"/>
        <v/>
      </c>
      <c r="CG196" s="16">
        <f t="shared" si="57"/>
        <v>0</v>
      </c>
      <c r="CH196" s="16">
        <f t="shared" si="58"/>
        <v>0</v>
      </c>
      <c r="CI196" s="16">
        <f t="shared" si="59"/>
        <v>0</v>
      </c>
      <c r="CJ196" s="16">
        <f t="shared" si="60"/>
        <v>0</v>
      </c>
      <c r="CK196" s="16">
        <f t="shared" si="61"/>
        <v>0</v>
      </c>
      <c r="CL196" s="16">
        <f t="shared" si="62"/>
        <v>0</v>
      </c>
      <c r="CM196" s="16"/>
      <c r="CN196" s="16"/>
    </row>
    <row r="197" spans="1:92" ht="16.149999999999999" customHeight="1" x14ac:dyDescent="0.2">
      <c r="A197" s="3420"/>
      <c r="B197" s="3483" t="s">
        <v>190</v>
      </c>
      <c r="C197" s="3448"/>
      <c r="D197" s="407">
        <f>E197+F197</f>
        <v>0</v>
      </c>
      <c r="E197" s="449"/>
      <c r="F197" s="404">
        <f>SUM(L197+N197+P197+R197+T197+V197+X197+Z197+AB197+AD197+AF197+AH197+AJ197+AL197+AN197)</f>
        <v>0</v>
      </c>
      <c r="G197" s="331"/>
      <c r="H197" s="332"/>
      <c r="I197" s="331"/>
      <c r="J197" s="332"/>
      <c r="K197" s="331"/>
      <c r="L197" s="607">
        <f>SUM(ENERO:DICIEMBRE!L197)</f>
        <v>0</v>
      </c>
      <c r="M197" s="331"/>
      <c r="N197" s="607">
        <f>SUM(ENERO:DICIEMBRE!N197)</f>
        <v>0</v>
      </c>
      <c r="O197" s="331"/>
      <c r="P197" s="607">
        <f>SUM(ENERO:DICIEMBRE!P197)</f>
        <v>0</v>
      </c>
      <c r="Q197" s="331"/>
      <c r="R197" s="607">
        <f>SUM(ENERO:DICIEMBRE!R197)</f>
        <v>0</v>
      </c>
      <c r="S197" s="331"/>
      <c r="T197" s="607">
        <f>SUM(ENERO:DICIEMBRE!T197)</f>
        <v>0</v>
      </c>
      <c r="U197" s="331"/>
      <c r="V197" s="607">
        <f>SUM(ENERO:DICIEMBRE!V197)</f>
        <v>0</v>
      </c>
      <c r="W197" s="331"/>
      <c r="X197" s="607">
        <f>SUM(ENERO:DICIEMBRE!X197)</f>
        <v>0</v>
      </c>
      <c r="Y197" s="331"/>
      <c r="Z197" s="607">
        <f>SUM(ENERO:DICIEMBRE!Z197)</f>
        <v>0</v>
      </c>
      <c r="AA197" s="331"/>
      <c r="AB197" s="607">
        <f>SUM(ENERO:DICIEMBRE!AB197)</f>
        <v>0</v>
      </c>
      <c r="AC197" s="331"/>
      <c r="AD197" s="607">
        <f>SUM(ENERO:DICIEMBRE!AD197)</f>
        <v>0</v>
      </c>
      <c r="AE197" s="331"/>
      <c r="AF197" s="607">
        <f>SUM(ENERO:DICIEMBRE!AF197)</f>
        <v>0</v>
      </c>
      <c r="AG197" s="331"/>
      <c r="AH197" s="607">
        <f>SUM(ENERO:DICIEMBRE!AH197)</f>
        <v>0</v>
      </c>
      <c r="AI197" s="331"/>
      <c r="AJ197" s="607">
        <f>SUM(ENERO:DICIEMBRE!AJ197)</f>
        <v>0</v>
      </c>
      <c r="AK197" s="331"/>
      <c r="AL197" s="607">
        <f>SUM(ENERO:DICIEMBRE!AL197)</f>
        <v>0</v>
      </c>
      <c r="AM197" s="331"/>
      <c r="AN197" s="607">
        <f>SUM(ENERO:DICIEMBRE!AN197)</f>
        <v>0</v>
      </c>
      <c r="AO197" s="607">
        <f>SUM(ENERO:DICIEMBRE!AO197)</f>
        <v>0</v>
      </c>
      <c r="AP197" s="607">
        <f>SUM(ENERO:DICIEMBRE!AP197)</f>
        <v>0</v>
      </c>
      <c r="AQ197" s="607">
        <f>SUM(ENERO:DICIEMBRE!AQ197)</f>
        <v>0</v>
      </c>
      <c r="AR197" s="607">
        <f>SUM(ENERO:DICIEMBRE!AR197)</f>
        <v>0</v>
      </c>
      <c r="AS197" s="607">
        <f>SUM(ENERO:DICIEMBRE!AS197)</f>
        <v>0</v>
      </c>
      <c r="AT197" s="331"/>
      <c r="AU197" s="607">
        <f>SUM(ENERO:DICIEMBRE!AU197)</f>
        <v>0</v>
      </c>
      <c r="AV197" s="607">
        <f>SUM(ENERO:DICIEMBRE!AV197)</f>
        <v>0</v>
      </c>
      <c r="AW197" s="607">
        <f>SUM(ENERO:DICIEMBRE!AW197)</f>
        <v>0</v>
      </c>
      <c r="AX197" s="33" t="str">
        <f t="shared" si="50"/>
        <v/>
      </c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230"/>
      <c r="BJ197" s="230"/>
      <c r="CA197" s="4" t="str">
        <f t="shared" si="51"/>
        <v/>
      </c>
      <c r="CB197" s="4" t="str">
        <f t="shared" si="52"/>
        <v/>
      </c>
      <c r="CC197" s="4" t="str">
        <f t="shared" si="53"/>
        <v/>
      </c>
      <c r="CD197" s="4" t="str">
        <f t="shared" si="54"/>
        <v/>
      </c>
      <c r="CE197" s="4" t="str">
        <f t="shared" si="55"/>
        <v/>
      </c>
      <c r="CF197" s="4" t="str">
        <f t="shared" si="56"/>
        <v/>
      </c>
      <c r="CG197" s="16">
        <f t="shared" si="57"/>
        <v>0</v>
      </c>
      <c r="CH197" s="16">
        <f t="shared" si="58"/>
        <v>0</v>
      </c>
      <c r="CI197" s="16">
        <f t="shared" si="59"/>
        <v>0</v>
      </c>
      <c r="CJ197" s="16">
        <f t="shared" si="60"/>
        <v>0</v>
      </c>
      <c r="CK197" s="16">
        <f t="shared" si="61"/>
        <v>0</v>
      </c>
      <c r="CL197" s="16">
        <f t="shared" si="62"/>
        <v>0</v>
      </c>
      <c r="CM197" s="16"/>
      <c r="CN197" s="16"/>
    </row>
    <row r="198" spans="1:92" ht="16.149999999999999" customHeight="1" x14ac:dyDescent="0.2">
      <c r="A198" s="3420"/>
      <c r="B198" s="3468" t="s">
        <v>191</v>
      </c>
      <c r="C198" s="3468"/>
      <c r="D198" s="402">
        <f t="shared" ref="D198:D224" si="63">SUM(E198+F198)</f>
        <v>0</v>
      </c>
      <c r="E198" s="403">
        <f t="shared" ref="E198:F204" si="64">SUM(G198+I198+K198+M198+O198+Q198+S198+U198+W198+Y198+AA198+AC198+AE198+AG198+AI198+AK198+AM198)</f>
        <v>0</v>
      </c>
      <c r="F198" s="404">
        <f t="shared" si="64"/>
        <v>0</v>
      </c>
      <c r="G198" s="607">
        <f>SUM(ENERO:DICIEMBRE!G198)</f>
        <v>0</v>
      </c>
      <c r="H198" s="607">
        <f>SUM(ENERO:DICIEMBRE!H198)</f>
        <v>0</v>
      </c>
      <c r="I198" s="607">
        <f>SUM(ENERO:DICIEMBRE!I198)</f>
        <v>0</v>
      </c>
      <c r="J198" s="607">
        <f>SUM(ENERO:DICIEMBRE!J198)</f>
        <v>0</v>
      </c>
      <c r="K198" s="607">
        <f>SUM(ENERO:DICIEMBRE!K198)</f>
        <v>0</v>
      </c>
      <c r="L198" s="607">
        <f>SUM(ENERO:DICIEMBRE!L198)</f>
        <v>0</v>
      </c>
      <c r="M198" s="607">
        <f>SUM(ENERO:DICIEMBRE!M198)</f>
        <v>0</v>
      </c>
      <c r="N198" s="607">
        <f>SUM(ENERO:DICIEMBRE!N198)</f>
        <v>0</v>
      </c>
      <c r="O198" s="607">
        <f>SUM(ENERO:DICIEMBRE!O198)</f>
        <v>0</v>
      </c>
      <c r="P198" s="607">
        <f>SUM(ENERO:DICIEMBRE!P198)</f>
        <v>0</v>
      </c>
      <c r="Q198" s="607">
        <f>SUM(ENERO:DICIEMBRE!Q198)</f>
        <v>0</v>
      </c>
      <c r="R198" s="607">
        <f>SUM(ENERO:DICIEMBRE!R198)</f>
        <v>0</v>
      </c>
      <c r="S198" s="607">
        <f>SUM(ENERO:DICIEMBRE!S198)</f>
        <v>0</v>
      </c>
      <c r="T198" s="607">
        <f>SUM(ENERO:DICIEMBRE!T198)</f>
        <v>0</v>
      </c>
      <c r="U198" s="607">
        <f>SUM(ENERO:DICIEMBRE!U198)</f>
        <v>0</v>
      </c>
      <c r="V198" s="607">
        <f>SUM(ENERO:DICIEMBRE!V198)</f>
        <v>0</v>
      </c>
      <c r="W198" s="607">
        <f>SUM(ENERO:DICIEMBRE!W198)</f>
        <v>0</v>
      </c>
      <c r="X198" s="607">
        <f>SUM(ENERO:DICIEMBRE!X198)</f>
        <v>0</v>
      </c>
      <c r="Y198" s="607">
        <f>SUM(ENERO:DICIEMBRE!Y198)</f>
        <v>0</v>
      </c>
      <c r="Z198" s="607">
        <f>SUM(ENERO:DICIEMBRE!Z198)</f>
        <v>0</v>
      </c>
      <c r="AA198" s="607">
        <f>SUM(ENERO:DICIEMBRE!AA198)</f>
        <v>0</v>
      </c>
      <c r="AB198" s="607">
        <f>SUM(ENERO:DICIEMBRE!AB198)</f>
        <v>0</v>
      </c>
      <c r="AC198" s="607">
        <f>SUM(ENERO:DICIEMBRE!AC198)</f>
        <v>0</v>
      </c>
      <c r="AD198" s="607">
        <f>SUM(ENERO:DICIEMBRE!AD198)</f>
        <v>0</v>
      </c>
      <c r="AE198" s="607">
        <f>SUM(ENERO:DICIEMBRE!AE198)</f>
        <v>0</v>
      </c>
      <c r="AF198" s="607">
        <f>SUM(ENERO:DICIEMBRE!AF198)</f>
        <v>0</v>
      </c>
      <c r="AG198" s="607">
        <f>SUM(ENERO:DICIEMBRE!AG198)</f>
        <v>0</v>
      </c>
      <c r="AH198" s="607">
        <f>SUM(ENERO:DICIEMBRE!AH198)</f>
        <v>0</v>
      </c>
      <c r="AI198" s="607">
        <f>SUM(ENERO:DICIEMBRE!AI198)</f>
        <v>0</v>
      </c>
      <c r="AJ198" s="607">
        <f>SUM(ENERO:DICIEMBRE!AJ198)</f>
        <v>0</v>
      </c>
      <c r="AK198" s="607">
        <f>SUM(ENERO:DICIEMBRE!AK198)</f>
        <v>0</v>
      </c>
      <c r="AL198" s="607">
        <f>SUM(ENERO:DICIEMBRE!AL198)</f>
        <v>0</v>
      </c>
      <c r="AM198" s="607">
        <f>SUM(ENERO:DICIEMBRE!AM198)</f>
        <v>0</v>
      </c>
      <c r="AN198" s="607">
        <f>SUM(ENERO:DICIEMBRE!AN198)</f>
        <v>0</v>
      </c>
      <c r="AO198" s="607">
        <f>SUM(ENERO:DICIEMBRE!AO198)</f>
        <v>0</v>
      </c>
      <c r="AP198" s="607">
        <f>SUM(ENERO:DICIEMBRE!AP198)</f>
        <v>0</v>
      </c>
      <c r="AQ198" s="607">
        <f>SUM(ENERO:DICIEMBRE!AQ198)</f>
        <v>0</v>
      </c>
      <c r="AR198" s="607">
        <f>SUM(ENERO:DICIEMBRE!AR198)</f>
        <v>0</v>
      </c>
      <c r="AS198" s="607">
        <f>SUM(ENERO:DICIEMBRE!AS198)</f>
        <v>0</v>
      </c>
      <c r="AT198" s="607">
        <f>SUM(ENERO:DICIEMBRE!AT198)</f>
        <v>0</v>
      </c>
      <c r="AU198" s="607">
        <f>SUM(ENERO:DICIEMBRE!AU198)</f>
        <v>0</v>
      </c>
      <c r="AV198" s="607">
        <f>SUM(ENERO:DICIEMBRE!AV198)</f>
        <v>0</v>
      </c>
      <c r="AW198" s="607">
        <f>SUM(ENERO:DICIEMBRE!AW198)</f>
        <v>0</v>
      </c>
      <c r="AX198" s="33" t="str">
        <f t="shared" si="50"/>
        <v/>
      </c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230"/>
      <c r="BJ198" s="230"/>
      <c r="CA198" s="4" t="str">
        <f t="shared" si="51"/>
        <v/>
      </c>
      <c r="CB198" s="4" t="str">
        <f t="shared" si="52"/>
        <v/>
      </c>
      <c r="CC198" s="4" t="str">
        <f t="shared" si="53"/>
        <v/>
      </c>
      <c r="CD198" s="4" t="str">
        <f t="shared" si="54"/>
        <v/>
      </c>
      <c r="CE198" s="4" t="str">
        <f t="shared" si="55"/>
        <v/>
      </c>
      <c r="CF198" s="4" t="str">
        <f t="shared" si="56"/>
        <v/>
      </c>
      <c r="CG198" s="16">
        <f t="shared" si="57"/>
        <v>0</v>
      </c>
      <c r="CH198" s="16">
        <f t="shared" si="58"/>
        <v>0</v>
      </c>
      <c r="CI198" s="16">
        <f t="shared" si="59"/>
        <v>0</v>
      </c>
      <c r="CJ198" s="16">
        <f t="shared" si="60"/>
        <v>0</v>
      </c>
      <c r="CK198" s="16">
        <f t="shared" si="61"/>
        <v>0</v>
      </c>
      <c r="CL198" s="16">
        <f t="shared" si="62"/>
        <v>0</v>
      </c>
      <c r="CM198" s="16"/>
      <c r="CN198" s="16"/>
    </row>
    <row r="199" spans="1:92" ht="16.149999999999999" customHeight="1" x14ac:dyDescent="0.2">
      <c r="A199" s="3420"/>
      <c r="B199" s="3469" t="s">
        <v>192</v>
      </c>
      <c r="C199" s="3469"/>
      <c r="D199" s="402">
        <f t="shared" si="63"/>
        <v>17</v>
      </c>
      <c r="E199" s="403">
        <f t="shared" si="64"/>
        <v>6</v>
      </c>
      <c r="F199" s="404">
        <f t="shared" si="64"/>
        <v>11</v>
      </c>
      <c r="G199" s="607">
        <f>SUM(ENERO:DICIEMBRE!G199)</f>
        <v>0</v>
      </c>
      <c r="H199" s="607">
        <f>SUM(ENERO:DICIEMBRE!H199)</f>
        <v>0</v>
      </c>
      <c r="I199" s="607">
        <f>SUM(ENERO:DICIEMBRE!I199)</f>
        <v>0</v>
      </c>
      <c r="J199" s="607">
        <f>SUM(ENERO:DICIEMBRE!J199)</f>
        <v>0</v>
      </c>
      <c r="K199" s="607">
        <f>SUM(ENERO:DICIEMBRE!K199)</f>
        <v>0</v>
      </c>
      <c r="L199" s="607">
        <f>SUM(ENERO:DICIEMBRE!L199)</f>
        <v>0</v>
      </c>
      <c r="M199" s="607">
        <f>SUM(ENERO:DICIEMBRE!M199)</f>
        <v>0</v>
      </c>
      <c r="N199" s="607">
        <f>SUM(ENERO:DICIEMBRE!N199)</f>
        <v>0</v>
      </c>
      <c r="O199" s="607">
        <f>SUM(ENERO:DICIEMBRE!O199)</f>
        <v>0</v>
      </c>
      <c r="P199" s="607">
        <f>SUM(ENERO:DICIEMBRE!P199)</f>
        <v>0</v>
      </c>
      <c r="Q199" s="607">
        <f>SUM(ENERO:DICIEMBRE!Q199)</f>
        <v>0</v>
      </c>
      <c r="R199" s="607">
        <f>SUM(ENERO:DICIEMBRE!R199)</f>
        <v>0</v>
      </c>
      <c r="S199" s="607">
        <f>SUM(ENERO:DICIEMBRE!S199)</f>
        <v>0</v>
      </c>
      <c r="T199" s="607">
        <f>SUM(ENERO:DICIEMBRE!T199)</f>
        <v>0</v>
      </c>
      <c r="U199" s="607">
        <f>SUM(ENERO:DICIEMBRE!U199)</f>
        <v>0</v>
      </c>
      <c r="V199" s="607">
        <f>SUM(ENERO:DICIEMBRE!V199)</f>
        <v>0</v>
      </c>
      <c r="W199" s="607">
        <f>SUM(ENERO:DICIEMBRE!W199)</f>
        <v>3</v>
      </c>
      <c r="X199" s="607">
        <f>SUM(ENERO:DICIEMBRE!X199)</f>
        <v>4</v>
      </c>
      <c r="Y199" s="607">
        <f>SUM(ENERO:DICIEMBRE!Y199)</f>
        <v>3</v>
      </c>
      <c r="Z199" s="607">
        <f>SUM(ENERO:DICIEMBRE!Z199)</f>
        <v>6</v>
      </c>
      <c r="AA199" s="607">
        <f>SUM(ENERO:DICIEMBRE!AA199)</f>
        <v>0</v>
      </c>
      <c r="AB199" s="607">
        <f>SUM(ENERO:DICIEMBRE!AB199)</f>
        <v>0</v>
      </c>
      <c r="AC199" s="607">
        <f>SUM(ENERO:DICIEMBRE!AC199)</f>
        <v>0</v>
      </c>
      <c r="AD199" s="607">
        <f>SUM(ENERO:DICIEMBRE!AD199)</f>
        <v>0</v>
      </c>
      <c r="AE199" s="607">
        <f>SUM(ENERO:DICIEMBRE!AE199)</f>
        <v>0</v>
      </c>
      <c r="AF199" s="607">
        <f>SUM(ENERO:DICIEMBRE!AF199)</f>
        <v>0</v>
      </c>
      <c r="AG199" s="607">
        <f>SUM(ENERO:DICIEMBRE!AG199)</f>
        <v>0</v>
      </c>
      <c r="AH199" s="607">
        <f>SUM(ENERO:DICIEMBRE!AH199)</f>
        <v>0</v>
      </c>
      <c r="AI199" s="607">
        <f>SUM(ENERO:DICIEMBRE!AI199)</f>
        <v>0</v>
      </c>
      <c r="AJ199" s="607">
        <f>SUM(ENERO:DICIEMBRE!AJ199)</f>
        <v>0</v>
      </c>
      <c r="AK199" s="607">
        <f>SUM(ENERO:DICIEMBRE!AK199)</f>
        <v>0</v>
      </c>
      <c r="AL199" s="607">
        <f>SUM(ENERO:DICIEMBRE!AL199)</f>
        <v>0</v>
      </c>
      <c r="AM199" s="607">
        <f>SUM(ENERO:DICIEMBRE!AM199)</f>
        <v>0</v>
      </c>
      <c r="AN199" s="607">
        <f>SUM(ENERO:DICIEMBRE!AN199)</f>
        <v>1</v>
      </c>
      <c r="AO199" s="607">
        <f>SUM(ENERO:DICIEMBRE!AO199)</f>
        <v>0</v>
      </c>
      <c r="AP199" s="607">
        <f>SUM(ENERO:DICIEMBRE!AP199)</f>
        <v>0</v>
      </c>
      <c r="AQ199" s="607">
        <f>SUM(ENERO:DICIEMBRE!AQ199)</f>
        <v>0</v>
      </c>
      <c r="AR199" s="607">
        <f>SUM(ENERO:DICIEMBRE!AR199)</f>
        <v>0</v>
      </c>
      <c r="AS199" s="607">
        <f>SUM(ENERO:DICIEMBRE!AS199)</f>
        <v>0</v>
      </c>
      <c r="AT199" s="607">
        <f>SUM(ENERO:DICIEMBRE!AT199)</f>
        <v>0</v>
      </c>
      <c r="AU199" s="607">
        <f>SUM(ENERO:DICIEMBRE!AU199)</f>
        <v>0</v>
      </c>
      <c r="AV199" s="607">
        <f>SUM(ENERO:DICIEMBRE!AV199)</f>
        <v>0</v>
      </c>
      <c r="AW199" s="607">
        <f>SUM(ENERO:DICIEMBRE!AW199)</f>
        <v>0</v>
      </c>
      <c r="AX199" s="33" t="str">
        <f t="shared" si="50"/>
        <v/>
      </c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230"/>
      <c r="BJ199" s="230"/>
      <c r="CA199" s="4" t="str">
        <f t="shared" si="51"/>
        <v/>
      </c>
      <c r="CB199" s="4" t="str">
        <f t="shared" si="52"/>
        <v/>
      </c>
      <c r="CC199" s="4" t="str">
        <f t="shared" si="53"/>
        <v/>
      </c>
      <c r="CD199" s="4" t="str">
        <f t="shared" si="54"/>
        <v/>
      </c>
      <c r="CE199" s="4" t="str">
        <f t="shared" si="55"/>
        <v/>
      </c>
      <c r="CF199" s="4" t="str">
        <f t="shared" si="56"/>
        <v/>
      </c>
      <c r="CG199" s="16">
        <f t="shared" si="57"/>
        <v>0</v>
      </c>
      <c r="CH199" s="16">
        <f t="shared" si="58"/>
        <v>0</v>
      </c>
      <c r="CI199" s="16">
        <f t="shared" si="59"/>
        <v>0</v>
      </c>
      <c r="CJ199" s="16">
        <f t="shared" si="60"/>
        <v>0</v>
      </c>
      <c r="CK199" s="16">
        <f t="shared" si="61"/>
        <v>0</v>
      </c>
      <c r="CL199" s="16">
        <f t="shared" si="62"/>
        <v>0</v>
      </c>
      <c r="CM199" s="16"/>
      <c r="CN199" s="16"/>
    </row>
    <row r="200" spans="1:92" ht="16.149999999999999" customHeight="1" x14ac:dyDescent="0.2">
      <c r="A200" s="3420"/>
      <c r="B200" s="3469" t="s">
        <v>193</v>
      </c>
      <c r="C200" s="3469"/>
      <c r="D200" s="402">
        <f t="shared" si="63"/>
        <v>1</v>
      </c>
      <c r="E200" s="403">
        <f t="shared" si="64"/>
        <v>0</v>
      </c>
      <c r="F200" s="404">
        <f t="shared" si="64"/>
        <v>1</v>
      </c>
      <c r="G200" s="607">
        <f>SUM(ENERO:DICIEMBRE!G200)</f>
        <v>0</v>
      </c>
      <c r="H200" s="607">
        <f>SUM(ENERO:DICIEMBRE!H200)</f>
        <v>0</v>
      </c>
      <c r="I200" s="607">
        <f>SUM(ENERO:DICIEMBRE!I200)</f>
        <v>0</v>
      </c>
      <c r="J200" s="607">
        <f>SUM(ENERO:DICIEMBRE!J200)</f>
        <v>0</v>
      </c>
      <c r="K200" s="607">
        <f>SUM(ENERO:DICIEMBRE!K200)</f>
        <v>0</v>
      </c>
      <c r="L200" s="607">
        <f>SUM(ENERO:DICIEMBRE!L200)</f>
        <v>0</v>
      </c>
      <c r="M200" s="607">
        <f>SUM(ENERO:DICIEMBRE!M200)</f>
        <v>0</v>
      </c>
      <c r="N200" s="607">
        <f>SUM(ENERO:DICIEMBRE!N200)</f>
        <v>1</v>
      </c>
      <c r="O200" s="607">
        <f>SUM(ENERO:DICIEMBRE!O200)</f>
        <v>0</v>
      </c>
      <c r="P200" s="607">
        <f>SUM(ENERO:DICIEMBRE!P200)</f>
        <v>0</v>
      </c>
      <c r="Q200" s="607">
        <f>SUM(ENERO:DICIEMBRE!Q200)</f>
        <v>0</v>
      </c>
      <c r="R200" s="607">
        <f>SUM(ENERO:DICIEMBRE!R200)</f>
        <v>0</v>
      </c>
      <c r="S200" s="607">
        <f>SUM(ENERO:DICIEMBRE!S200)</f>
        <v>0</v>
      </c>
      <c r="T200" s="607">
        <f>SUM(ENERO:DICIEMBRE!T200)</f>
        <v>0</v>
      </c>
      <c r="U200" s="607">
        <f>SUM(ENERO:DICIEMBRE!U200)</f>
        <v>0</v>
      </c>
      <c r="V200" s="607">
        <f>SUM(ENERO:DICIEMBRE!V200)</f>
        <v>0</v>
      </c>
      <c r="W200" s="607">
        <f>SUM(ENERO:DICIEMBRE!W200)</f>
        <v>0</v>
      </c>
      <c r="X200" s="607">
        <f>SUM(ENERO:DICIEMBRE!X200)</f>
        <v>0</v>
      </c>
      <c r="Y200" s="607">
        <f>SUM(ENERO:DICIEMBRE!Y200)</f>
        <v>0</v>
      </c>
      <c r="Z200" s="607">
        <f>SUM(ENERO:DICIEMBRE!Z200)</f>
        <v>0</v>
      </c>
      <c r="AA200" s="607">
        <f>SUM(ENERO:DICIEMBRE!AA200)</f>
        <v>0</v>
      </c>
      <c r="AB200" s="607">
        <f>SUM(ENERO:DICIEMBRE!AB200)</f>
        <v>0</v>
      </c>
      <c r="AC200" s="607">
        <f>SUM(ENERO:DICIEMBRE!AC200)</f>
        <v>0</v>
      </c>
      <c r="AD200" s="607">
        <f>SUM(ENERO:DICIEMBRE!AD200)</f>
        <v>0</v>
      </c>
      <c r="AE200" s="607">
        <f>SUM(ENERO:DICIEMBRE!AE200)</f>
        <v>0</v>
      </c>
      <c r="AF200" s="607">
        <f>SUM(ENERO:DICIEMBRE!AF200)</f>
        <v>0</v>
      </c>
      <c r="AG200" s="607">
        <f>SUM(ENERO:DICIEMBRE!AG200)</f>
        <v>0</v>
      </c>
      <c r="AH200" s="607">
        <f>SUM(ENERO:DICIEMBRE!AH200)</f>
        <v>0</v>
      </c>
      <c r="AI200" s="607">
        <f>SUM(ENERO:DICIEMBRE!AI200)</f>
        <v>0</v>
      </c>
      <c r="AJ200" s="607">
        <f>SUM(ENERO:DICIEMBRE!AJ200)</f>
        <v>0</v>
      </c>
      <c r="AK200" s="607">
        <f>SUM(ENERO:DICIEMBRE!AK200)</f>
        <v>0</v>
      </c>
      <c r="AL200" s="607">
        <f>SUM(ENERO:DICIEMBRE!AL200)</f>
        <v>0</v>
      </c>
      <c r="AM200" s="607">
        <f>SUM(ENERO:DICIEMBRE!AM200)</f>
        <v>0</v>
      </c>
      <c r="AN200" s="607">
        <f>SUM(ENERO:DICIEMBRE!AN200)</f>
        <v>0</v>
      </c>
      <c r="AO200" s="607">
        <f>SUM(ENERO:DICIEMBRE!AO200)</f>
        <v>0</v>
      </c>
      <c r="AP200" s="607">
        <f>SUM(ENERO:DICIEMBRE!AP200)</f>
        <v>0</v>
      </c>
      <c r="AQ200" s="607">
        <f>SUM(ENERO:DICIEMBRE!AQ200)</f>
        <v>1</v>
      </c>
      <c r="AR200" s="607">
        <f>SUM(ENERO:DICIEMBRE!AR200)</f>
        <v>0</v>
      </c>
      <c r="AS200" s="607">
        <f>SUM(ENERO:DICIEMBRE!AS200)</f>
        <v>0</v>
      </c>
      <c r="AT200" s="607">
        <f>SUM(ENERO:DICIEMBRE!AT200)</f>
        <v>0</v>
      </c>
      <c r="AU200" s="607">
        <f>SUM(ENERO:DICIEMBRE!AU200)</f>
        <v>0</v>
      </c>
      <c r="AV200" s="607">
        <f>SUM(ENERO:DICIEMBRE!AV200)</f>
        <v>0</v>
      </c>
      <c r="AW200" s="607">
        <f>SUM(ENERO:DICIEMBRE!AW200)</f>
        <v>0</v>
      </c>
      <c r="AX200" s="33" t="str">
        <f t="shared" si="50"/>
        <v/>
      </c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230"/>
      <c r="BJ200" s="230"/>
      <c r="CA200" s="4" t="str">
        <f t="shared" si="51"/>
        <v/>
      </c>
      <c r="CB200" s="4" t="str">
        <f t="shared" si="52"/>
        <v/>
      </c>
      <c r="CC200" s="4" t="str">
        <f t="shared" si="53"/>
        <v/>
      </c>
      <c r="CD200" s="4" t="str">
        <f t="shared" si="54"/>
        <v/>
      </c>
      <c r="CE200" s="4" t="str">
        <f t="shared" si="55"/>
        <v/>
      </c>
      <c r="CF200" s="4" t="str">
        <f t="shared" si="56"/>
        <v/>
      </c>
      <c r="CG200" s="16">
        <f t="shared" si="57"/>
        <v>0</v>
      </c>
      <c r="CH200" s="16">
        <f t="shared" si="58"/>
        <v>0</v>
      </c>
      <c r="CI200" s="16">
        <f t="shared" si="59"/>
        <v>0</v>
      </c>
      <c r="CJ200" s="16">
        <f t="shared" si="60"/>
        <v>0</v>
      </c>
      <c r="CK200" s="16">
        <f t="shared" si="61"/>
        <v>0</v>
      </c>
      <c r="CL200" s="16">
        <f t="shared" si="62"/>
        <v>0</v>
      </c>
      <c r="CM200" s="16"/>
      <c r="CN200" s="16"/>
    </row>
    <row r="201" spans="1:92" ht="16.149999999999999" customHeight="1" x14ac:dyDescent="0.2">
      <c r="A201" s="3421"/>
      <c r="B201" s="3470" t="s">
        <v>194</v>
      </c>
      <c r="C201" s="3470"/>
      <c r="D201" s="411">
        <f t="shared" si="63"/>
        <v>1</v>
      </c>
      <c r="E201" s="406">
        <f t="shared" si="64"/>
        <v>1</v>
      </c>
      <c r="F201" s="412">
        <f t="shared" si="64"/>
        <v>0</v>
      </c>
      <c r="G201" s="607">
        <f>SUM(ENERO:DICIEMBRE!G201)</f>
        <v>0</v>
      </c>
      <c r="H201" s="607">
        <f>SUM(ENERO:DICIEMBRE!H201)</f>
        <v>0</v>
      </c>
      <c r="I201" s="607">
        <f>SUM(ENERO:DICIEMBRE!I201)</f>
        <v>0</v>
      </c>
      <c r="J201" s="607">
        <f>SUM(ENERO:DICIEMBRE!J201)</f>
        <v>0</v>
      </c>
      <c r="K201" s="607">
        <f>SUM(ENERO:DICIEMBRE!K201)</f>
        <v>0</v>
      </c>
      <c r="L201" s="607">
        <f>SUM(ENERO:DICIEMBRE!L201)</f>
        <v>0</v>
      </c>
      <c r="M201" s="607">
        <f>SUM(ENERO:DICIEMBRE!M201)</f>
        <v>1</v>
      </c>
      <c r="N201" s="607">
        <f>SUM(ENERO:DICIEMBRE!N201)</f>
        <v>0</v>
      </c>
      <c r="O201" s="607">
        <f>SUM(ENERO:DICIEMBRE!O201)</f>
        <v>0</v>
      </c>
      <c r="P201" s="607">
        <f>SUM(ENERO:DICIEMBRE!P201)</f>
        <v>0</v>
      </c>
      <c r="Q201" s="607">
        <f>SUM(ENERO:DICIEMBRE!Q201)</f>
        <v>0</v>
      </c>
      <c r="R201" s="607">
        <f>SUM(ENERO:DICIEMBRE!R201)</f>
        <v>0</v>
      </c>
      <c r="S201" s="607">
        <f>SUM(ENERO:DICIEMBRE!S201)</f>
        <v>0</v>
      </c>
      <c r="T201" s="607">
        <f>SUM(ENERO:DICIEMBRE!T201)</f>
        <v>0</v>
      </c>
      <c r="U201" s="607">
        <f>SUM(ENERO:DICIEMBRE!U201)</f>
        <v>0</v>
      </c>
      <c r="V201" s="607">
        <f>SUM(ENERO:DICIEMBRE!V201)</f>
        <v>0</v>
      </c>
      <c r="W201" s="607">
        <f>SUM(ENERO:DICIEMBRE!W201)</f>
        <v>0</v>
      </c>
      <c r="X201" s="607">
        <f>SUM(ENERO:DICIEMBRE!X201)</f>
        <v>0</v>
      </c>
      <c r="Y201" s="607">
        <f>SUM(ENERO:DICIEMBRE!Y201)</f>
        <v>0</v>
      </c>
      <c r="Z201" s="607">
        <f>SUM(ENERO:DICIEMBRE!Z201)</f>
        <v>0</v>
      </c>
      <c r="AA201" s="607">
        <f>SUM(ENERO:DICIEMBRE!AA201)</f>
        <v>0</v>
      </c>
      <c r="AB201" s="607">
        <f>SUM(ENERO:DICIEMBRE!AB201)</f>
        <v>0</v>
      </c>
      <c r="AC201" s="607">
        <f>SUM(ENERO:DICIEMBRE!AC201)</f>
        <v>0</v>
      </c>
      <c r="AD201" s="607">
        <f>SUM(ENERO:DICIEMBRE!AD201)</f>
        <v>0</v>
      </c>
      <c r="AE201" s="607">
        <f>SUM(ENERO:DICIEMBRE!AE201)</f>
        <v>0</v>
      </c>
      <c r="AF201" s="607">
        <f>SUM(ENERO:DICIEMBRE!AF201)</f>
        <v>0</v>
      </c>
      <c r="AG201" s="607">
        <f>SUM(ENERO:DICIEMBRE!AG201)</f>
        <v>0</v>
      </c>
      <c r="AH201" s="607">
        <f>SUM(ENERO:DICIEMBRE!AH201)</f>
        <v>0</v>
      </c>
      <c r="AI201" s="607">
        <f>SUM(ENERO:DICIEMBRE!AI201)</f>
        <v>0</v>
      </c>
      <c r="AJ201" s="607">
        <f>SUM(ENERO:DICIEMBRE!AJ201)</f>
        <v>0</v>
      </c>
      <c r="AK201" s="607">
        <f>SUM(ENERO:DICIEMBRE!AK201)</f>
        <v>0</v>
      </c>
      <c r="AL201" s="607">
        <f>SUM(ENERO:DICIEMBRE!AL201)</f>
        <v>0</v>
      </c>
      <c r="AM201" s="607">
        <f>SUM(ENERO:DICIEMBRE!AM201)</f>
        <v>0</v>
      </c>
      <c r="AN201" s="607">
        <f>SUM(ENERO:DICIEMBRE!AN201)</f>
        <v>0</v>
      </c>
      <c r="AO201" s="607">
        <f>SUM(ENERO:DICIEMBRE!AO201)</f>
        <v>0</v>
      </c>
      <c r="AP201" s="607">
        <f>SUM(ENERO:DICIEMBRE!AP201)</f>
        <v>0</v>
      </c>
      <c r="AQ201" s="607">
        <f>SUM(ENERO:DICIEMBRE!AQ201)</f>
        <v>0</v>
      </c>
      <c r="AR201" s="607">
        <f>SUM(ENERO:DICIEMBRE!AR201)</f>
        <v>0</v>
      </c>
      <c r="AS201" s="607">
        <f>SUM(ENERO:DICIEMBRE!AS201)</f>
        <v>0</v>
      </c>
      <c r="AT201" s="607">
        <f>SUM(ENERO:DICIEMBRE!AT201)</f>
        <v>0</v>
      </c>
      <c r="AU201" s="607">
        <f>SUM(ENERO:DICIEMBRE!AU201)</f>
        <v>0</v>
      </c>
      <c r="AV201" s="607">
        <f>SUM(ENERO:DICIEMBRE!AV201)</f>
        <v>0</v>
      </c>
      <c r="AW201" s="607">
        <f>SUM(ENERO:DICIEMBRE!AW201)</f>
        <v>0</v>
      </c>
      <c r="AX201" s="33" t="str">
        <f t="shared" si="50"/>
        <v/>
      </c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230"/>
      <c r="BJ201" s="230"/>
      <c r="CA201" s="4" t="str">
        <f t="shared" si="51"/>
        <v/>
      </c>
      <c r="CB201" s="4" t="str">
        <f t="shared" si="52"/>
        <v/>
      </c>
      <c r="CC201" s="4" t="str">
        <f t="shared" si="53"/>
        <v/>
      </c>
      <c r="CD201" s="4" t="str">
        <f t="shared" si="54"/>
        <v/>
      </c>
      <c r="CE201" s="4" t="str">
        <f t="shared" si="55"/>
        <v/>
      </c>
      <c r="CF201" s="4" t="str">
        <f t="shared" si="56"/>
        <v/>
      </c>
      <c r="CG201" s="16">
        <f t="shared" si="57"/>
        <v>0</v>
      </c>
      <c r="CH201" s="16">
        <f t="shared" si="58"/>
        <v>0</v>
      </c>
      <c r="CI201" s="16">
        <f t="shared" si="59"/>
        <v>0</v>
      </c>
      <c r="CJ201" s="16">
        <f t="shared" si="60"/>
        <v>0</v>
      </c>
      <c r="CK201" s="16">
        <f t="shared" si="61"/>
        <v>0</v>
      </c>
      <c r="CL201" s="16">
        <f t="shared" si="62"/>
        <v>0</v>
      </c>
      <c r="CM201" s="16"/>
      <c r="CN201" s="16"/>
    </row>
    <row r="202" spans="1:92" ht="16.149999999999999" customHeight="1" x14ac:dyDescent="0.2">
      <c r="A202" s="3461" t="s">
        <v>195</v>
      </c>
      <c r="B202" s="3471" t="s">
        <v>196</v>
      </c>
      <c r="C202" s="3460"/>
      <c r="D202" s="381">
        <f t="shared" si="63"/>
        <v>153</v>
      </c>
      <c r="E202" s="382">
        <f t="shared" si="64"/>
        <v>76</v>
      </c>
      <c r="F202" s="383">
        <f t="shared" si="64"/>
        <v>77</v>
      </c>
      <c r="G202" s="607">
        <f>SUM(ENERO:DICIEMBRE!G202)</f>
        <v>10</v>
      </c>
      <c r="H202" s="607">
        <f>SUM(ENERO:DICIEMBRE!H202)</f>
        <v>17</v>
      </c>
      <c r="I202" s="607">
        <f>SUM(ENERO:DICIEMBRE!I202)</f>
        <v>8</v>
      </c>
      <c r="J202" s="607">
        <f>SUM(ENERO:DICIEMBRE!J202)</f>
        <v>20</v>
      </c>
      <c r="K202" s="607">
        <f>SUM(ENERO:DICIEMBRE!K202)</f>
        <v>17</v>
      </c>
      <c r="L202" s="607">
        <f>SUM(ENERO:DICIEMBRE!L202)</f>
        <v>13</v>
      </c>
      <c r="M202" s="607">
        <f>SUM(ENERO:DICIEMBRE!M202)</f>
        <v>20</v>
      </c>
      <c r="N202" s="607">
        <f>SUM(ENERO:DICIEMBRE!N202)</f>
        <v>1</v>
      </c>
      <c r="O202" s="607">
        <f>SUM(ENERO:DICIEMBRE!O202)</f>
        <v>0</v>
      </c>
      <c r="P202" s="607">
        <f>SUM(ENERO:DICIEMBRE!P202)</f>
        <v>0</v>
      </c>
      <c r="Q202" s="607">
        <f>SUM(ENERO:DICIEMBRE!Q202)</f>
        <v>0</v>
      </c>
      <c r="R202" s="607">
        <f>SUM(ENERO:DICIEMBRE!R202)</f>
        <v>1</v>
      </c>
      <c r="S202" s="607">
        <f>SUM(ENERO:DICIEMBRE!S202)</f>
        <v>1</v>
      </c>
      <c r="T202" s="607">
        <f>SUM(ENERO:DICIEMBRE!T202)</f>
        <v>0</v>
      </c>
      <c r="U202" s="607">
        <f>SUM(ENERO:DICIEMBRE!U202)</f>
        <v>0</v>
      </c>
      <c r="V202" s="607">
        <f>SUM(ENERO:DICIEMBRE!V202)</f>
        <v>1</v>
      </c>
      <c r="W202" s="607">
        <f>SUM(ENERO:DICIEMBRE!W202)</f>
        <v>1</v>
      </c>
      <c r="X202" s="607">
        <f>SUM(ENERO:DICIEMBRE!X202)</f>
        <v>0</v>
      </c>
      <c r="Y202" s="607">
        <f>SUM(ENERO:DICIEMBRE!Y202)</f>
        <v>5</v>
      </c>
      <c r="Z202" s="607">
        <f>SUM(ENERO:DICIEMBRE!Z202)</f>
        <v>3</v>
      </c>
      <c r="AA202" s="607">
        <f>SUM(ENERO:DICIEMBRE!AA202)</f>
        <v>4</v>
      </c>
      <c r="AB202" s="607">
        <f>SUM(ENERO:DICIEMBRE!AB202)</f>
        <v>2</v>
      </c>
      <c r="AC202" s="607">
        <f>SUM(ENERO:DICIEMBRE!AC202)</f>
        <v>1</v>
      </c>
      <c r="AD202" s="607">
        <f>SUM(ENERO:DICIEMBRE!AD202)</f>
        <v>1</v>
      </c>
      <c r="AE202" s="607">
        <f>SUM(ENERO:DICIEMBRE!AE202)</f>
        <v>7</v>
      </c>
      <c r="AF202" s="607">
        <f>SUM(ENERO:DICIEMBRE!AF202)</f>
        <v>0</v>
      </c>
      <c r="AG202" s="607">
        <f>SUM(ENERO:DICIEMBRE!AG202)</f>
        <v>1</v>
      </c>
      <c r="AH202" s="607">
        <f>SUM(ENERO:DICIEMBRE!AH202)</f>
        <v>0</v>
      </c>
      <c r="AI202" s="607">
        <f>SUM(ENERO:DICIEMBRE!AI202)</f>
        <v>1</v>
      </c>
      <c r="AJ202" s="607">
        <f>SUM(ENERO:DICIEMBRE!AJ202)</f>
        <v>0</v>
      </c>
      <c r="AK202" s="607">
        <f>SUM(ENERO:DICIEMBRE!AK202)</f>
        <v>0</v>
      </c>
      <c r="AL202" s="607">
        <f>SUM(ENERO:DICIEMBRE!AL202)</f>
        <v>0</v>
      </c>
      <c r="AM202" s="607">
        <f>SUM(ENERO:DICIEMBRE!AM202)</f>
        <v>0</v>
      </c>
      <c r="AN202" s="607">
        <f>SUM(ENERO:DICIEMBRE!AN202)</f>
        <v>18</v>
      </c>
      <c r="AO202" s="607">
        <f>SUM(ENERO:DICIEMBRE!AO202)</f>
        <v>0</v>
      </c>
      <c r="AP202" s="607">
        <f>SUM(ENERO:DICIEMBRE!AP202)</f>
        <v>60</v>
      </c>
      <c r="AQ202" s="607">
        <f>SUM(ENERO:DICIEMBRE!AQ202)</f>
        <v>0</v>
      </c>
      <c r="AR202" s="607">
        <f>SUM(ENERO:DICIEMBRE!AR202)</f>
        <v>0</v>
      </c>
      <c r="AS202" s="607">
        <f>SUM(ENERO:DICIEMBRE!AS202)</f>
        <v>0</v>
      </c>
      <c r="AT202" s="607">
        <f>SUM(ENERO:DICIEMBRE!AT202)</f>
        <v>1</v>
      </c>
      <c r="AU202" s="607">
        <f>SUM(ENERO:DICIEMBRE!AU202)</f>
        <v>7</v>
      </c>
      <c r="AV202" s="607">
        <f>SUM(ENERO:DICIEMBRE!AV202)</f>
        <v>0</v>
      </c>
      <c r="AW202" s="607">
        <f>SUM(ENERO:DICIEMBRE!AW202)</f>
        <v>0</v>
      </c>
      <c r="AX202" s="33" t="str">
        <f t="shared" si="50"/>
        <v/>
      </c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230"/>
      <c r="BJ202" s="230"/>
      <c r="CA202" s="4" t="str">
        <f t="shared" si="51"/>
        <v/>
      </c>
      <c r="CB202" s="4" t="str">
        <f t="shared" si="52"/>
        <v/>
      </c>
      <c r="CC202" s="4" t="str">
        <f t="shared" si="53"/>
        <v/>
      </c>
      <c r="CD202" s="4" t="str">
        <f t="shared" si="54"/>
        <v/>
      </c>
      <c r="CE202" s="4" t="str">
        <f t="shared" si="55"/>
        <v/>
      </c>
      <c r="CF202" s="4" t="str">
        <f t="shared" si="56"/>
        <v/>
      </c>
      <c r="CG202" s="16">
        <f t="shared" si="57"/>
        <v>0</v>
      </c>
      <c r="CH202" s="16">
        <f t="shared" si="58"/>
        <v>0</v>
      </c>
      <c r="CI202" s="16">
        <f t="shared" si="59"/>
        <v>0</v>
      </c>
      <c r="CJ202" s="16">
        <f t="shared" si="60"/>
        <v>0</v>
      </c>
      <c r="CK202" s="16">
        <f t="shared" si="61"/>
        <v>0</v>
      </c>
      <c r="CL202" s="16">
        <f t="shared" si="62"/>
        <v>0</v>
      </c>
      <c r="CM202" s="16"/>
      <c r="CN202" s="16"/>
    </row>
    <row r="203" spans="1:92" ht="25.15" customHeight="1" x14ac:dyDescent="0.2">
      <c r="A203" s="3462"/>
      <c r="B203" s="3472" t="s">
        <v>197</v>
      </c>
      <c r="C203" s="3445"/>
      <c r="D203" s="402">
        <f t="shared" si="63"/>
        <v>2</v>
      </c>
      <c r="E203" s="403">
        <f t="shared" si="64"/>
        <v>2</v>
      </c>
      <c r="F203" s="404">
        <f t="shared" si="64"/>
        <v>0</v>
      </c>
      <c r="G203" s="607">
        <f>SUM(ENERO:DICIEMBRE!G203)</f>
        <v>0</v>
      </c>
      <c r="H203" s="607">
        <f>SUM(ENERO:DICIEMBRE!H203)</f>
        <v>0</v>
      </c>
      <c r="I203" s="607">
        <f>SUM(ENERO:DICIEMBRE!I203)</f>
        <v>0</v>
      </c>
      <c r="J203" s="607">
        <f>SUM(ENERO:DICIEMBRE!J203)</f>
        <v>0</v>
      </c>
      <c r="K203" s="607">
        <f>SUM(ENERO:DICIEMBRE!K203)</f>
        <v>0</v>
      </c>
      <c r="L203" s="607">
        <f>SUM(ENERO:DICIEMBRE!L203)</f>
        <v>0</v>
      </c>
      <c r="M203" s="607">
        <f>SUM(ENERO:DICIEMBRE!M203)</f>
        <v>0</v>
      </c>
      <c r="N203" s="607">
        <f>SUM(ENERO:DICIEMBRE!N203)</f>
        <v>0</v>
      </c>
      <c r="O203" s="607">
        <f>SUM(ENERO:DICIEMBRE!O203)</f>
        <v>0</v>
      </c>
      <c r="P203" s="607">
        <f>SUM(ENERO:DICIEMBRE!P203)</f>
        <v>0</v>
      </c>
      <c r="Q203" s="607">
        <f>SUM(ENERO:DICIEMBRE!Q203)</f>
        <v>0</v>
      </c>
      <c r="R203" s="607">
        <f>SUM(ENERO:DICIEMBRE!R203)</f>
        <v>0</v>
      </c>
      <c r="S203" s="607">
        <f>SUM(ENERO:DICIEMBRE!S203)</f>
        <v>0</v>
      </c>
      <c r="T203" s="607">
        <f>SUM(ENERO:DICIEMBRE!T203)</f>
        <v>0</v>
      </c>
      <c r="U203" s="607">
        <f>SUM(ENERO:DICIEMBRE!U203)</f>
        <v>0</v>
      </c>
      <c r="V203" s="607">
        <f>SUM(ENERO:DICIEMBRE!V203)</f>
        <v>0</v>
      </c>
      <c r="W203" s="607">
        <f>SUM(ENERO:DICIEMBRE!W203)</f>
        <v>0</v>
      </c>
      <c r="X203" s="607">
        <f>SUM(ENERO:DICIEMBRE!X203)</f>
        <v>0</v>
      </c>
      <c r="Y203" s="607">
        <f>SUM(ENERO:DICIEMBRE!Y203)</f>
        <v>2</v>
      </c>
      <c r="Z203" s="607">
        <f>SUM(ENERO:DICIEMBRE!Z203)</f>
        <v>0</v>
      </c>
      <c r="AA203" s="607">
        <f>SUM(ENERO:DICIEMBRE!AA203)</f>
        <v>0</v>
      </c>
      <c r="AB203" s="607">
        <f>SUM(ENERO:DICIEMBRE!AB203)</f>
        <v>0</v>
      </c>
      <c r="AC203" s="607">
        <f>SUM(ENERO:DICIEMBRE!AC203)</f>
        <v>0</v>
      </c>
      <c r="AD203" s="607">
        <f>SUM(ENERO:DICIEMBRE!AD203)</f>
        <v>0</v>
      </c>
      <c r="AE203" s="607">
        <f>SUM(ENERO:DICIEMBRE!AE203)</f>
        <v>0</v>
      </c>
      <c r="AF203" s="607">
        <f>SUM(ENERO:DICIEMBRE!AF203)</f>
        <v>0</v>
      </c>
      <c r="AG203" s="607">
        <f>SUM(ENERO:DICIEMBRE!AG203)</f>
        <v>0</v>
      </c>
      <c r="AH203" s="607">
        <f>SUM(ENERO:DICIEMBRE!AH203)</f>
        <v>0</v>
      </c>
      <c r="AI203" s="607">
        <f>SUM(ENERO:DICIEMBRE!AI203)</f>
        <v>0</v>
      </c>
      <c r="AJ203" s="607">
        <f>SUM(ENERO:DICIEMBRE!AJ203)</f>
        <v>0</v>
      </c>
      <c r="AK203" s="607">
        <f>SUM(ENERO:DICIEMBRE!AK203)</f>
        <v>0</v>
      </c>
      <c r="AL203" s="607">
        <f>SUM(ENERO:DICIEMBRE!AL203)</f>
        <v>0</v>
      </c>
      <c r="AM203" s="607">
        <f>SUM(ENERO:DICIEMBRE!AM203)</f>
        <v>0</v>
      </c>
      <c r="AN203" s="607">
        <f>SUM(ENERO:DICIEMBRE!AN203)</f>
        <v>0</v>
      </c>
      <c r="AO203" s="607">
        <f>SUM(ENERO:DICIEMBRE!AO203)</f>
        <v>0</v>
      </c>
      <c r="AP203" s="607">
        <f>SUM(ENERO:DICIEMBRE!AP203)</f>
        <v>0</v>
      </c>
      <c r="AQ203" s="607">
        <f>SUM(ENERO:DICIEMBRE!AQ203)</f>
        <v>0</v>
      </c>
      <c r="AR203" s="607">
        <f>SUM(ENERO:DICIEMBRE!AR203)</f>
        <v>0</v>
      </c>
      <c r="AS203" s="607">
        <f>SUM(ENERO:DICIEMBRE!AS203)</f>
        <v>0</v>
      </c>
      <c r="AT203" s="607">
        <f>SUM(ENERO:DICIEMBRE!AT203)</f>
        <v>0</v>
      </c>
      <c r="AU203" s="607">
        <f>SUM(ENERO:DICIEMBRE!AU203)</f>
        <v>0</v>
      </c>
      <c r="AV203" s="607">
        <f>SUM(ENERO:DICIEMBRE!AV203)</f>
        <v>0</v>
      </c>
      <c r="AW203" s="607">
        <f>SUM(ENERO:DICIEMBRE!AW203)</f>
        <v>0</v>
      </c>
      <c r="AX203" s="33" t="str">
        <f t="shared" si="50"/>
        <v/>
      </c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230"/>
      <c r="BJ203" s="230"/>
      <c r="CA203" s="4" t="str">
        <f t="shared" si="51"/>
        <v/>
      </c>
      <c r="CB203" s="4" t="str">
        <f t="shared" si="52"/>
        <v/>
      </c>
      <c r="CC203" s="4" t="str">
        <f t="shared" si="53"/>
        <v/>
      </c>
      <c r="CD203" s="4" t="str">
        <f t="shared" si="54"/>
        <v/>
      </c>
      <c r="CE203" s="4" t="str">
        <f t="shared" si="55"/>
        <v/>
      </c>
      <c r="CF203" s="4" t="str">
        <f t="shared" si="56"/>
        <v/>
      </c>
      <c r="CG203" s="16">
        <f t="shared" si="57"/>
        <v>0</v>
      </c>
      <c r="CH203" s="16">
        <f t="shared" si="58"/>
        <v>0</v>
      </c>
      <c r="CI203" s="16">
        <f t="shared" si="59"/>
        <v>0</v>
      </c>
      <c r="CJ203" s="16">
        <f t="shared" si="60"/>
        <v>0</v>
      </c>
      <c r="CK203" s="16">
        <f t="shared" si="61"/>
        <v>0</v>
      </c>
      <c r="CL203" s="16">
        <f t="shared" si="62"/>
        <v>0</v>
      </c>
      <c r="CM203" s="16"/>
      <c r="CN203" s="16"/>
    </row>
    <row r="204" spans="1:92" ht="16.149999999999999" customHeight="1" x14ac:dyDescent="0.2">
      <c r="A204" s="3463"/>
      <c r="B204" s="3465" t="s">
        <v>198</v>
      </c>
      <c r="C204" s="3465"/>
      <c r="D204" s="414">
        <f t="shared" si="63"/>
        <v>4</v>
      </c>
      <c r="E204" s="415">
        <f t="shared" si="64"/>
        <v>3</v>
      </c>
      <c r="F204" s="416">
        <f t="shared" si="64"/>
        <v>1</v>
      </c>
      <c r="G204" s="607">
        <f>SUM(ENERO:DICIEMBRE!G204)</f>
        <v>0</v>
      </c>
      <c r="H204" s="607">
        <f>SUM(ENERO:DICIEMBRE!H204)</f>
        <v>0</v>
      </c>
      <c r="I204" s="607">
        <f>SUM(ENERO:DICIEMBRE!I204)</f>
        <v>0</v>
      </c>
      <c r="J204" s="607">
        <f>SUM(ENERO:DICIEMBRE!J204)</f>
        <v>0</v>
      </c>
      <c r="K204" s="607">
        <f>SUM(ENERO:DICIEMBRE!K204)</f>
        <v>0</v>
      </c>
      <c r="L204" s="607">
        <f>SUM(ENERO:DICIEMBRE!L204)</f>
        <v>0</v>
      </c>
      <c r="M204" s="607">
        <f>SUM(ENERO:DICIEMBRE!M204)</f>
        <v>1</v>
      </c>
      <c r="N204" s="607">
        <f>SUM(ENERO:DICIEMBRE!N204)</f>
        <v>0</v>
      </c>
      <c r="O204" s="607">
        <f>SUM(ENERO:DICIEMBRE!O204)</f>
        <v>0</v>
      </c>
      <c r="P204" s="607">
        <f>SUM(ENERO:DICIEMBRE!P204)</f>
        <v>0</v>
      </c>
      <c r="Q204" s="607">
        <f>SUM(ENERO:DICIEMBRE!Q204)</f>
        <v>0</v>
      </c>
      <c r="R204" s="607">
        <f>SUM(ENERO:DICIEMBRE!R204)</f>
        <v>0</v>
      </c>
      <c r="S204" s="607">
        <f>SUM(ENERO:DICIEMBRE!S204)</f>
        <v>0</v>
      </c>
      <c r="T204" s="607">
        <f>SUM(ENERO:DICIEMBRE!T204)</f>
        <v>0</v>
      </c>
      <c r="U204" s="607">
        <f>SUM(ENERO:DICIEMBRE!U204)</f>
        <v>0</v>
      </c>
      <c r="V204" s="607">
        <f>SUM(ENERO:DICIEMBRE!V204)</f>
        <v>0</v>
      </c>
      <c r="W204" s="607">
        <f>SUM(ENERO:DICIEMBRE!W204)</f>
        <v>0</v>
      </c>
      <c r="X204" s="607">
        <f>SUM(ENERO:DICIEMBRE!X204)</f>
        <v>0</v>
      </c>
      <c r="Y204" s="607">
        <f>SUM(ENERO:DICIEMBRE!Y204)</f>
        <v>1</v>
      </c>
      <c r="Z204" s="607">
        <f>SUM(ENERO:DICIEMBRE!Z204)</f>
        <v>0</v>
      </c>
      <c r="AA204" s="607">
        <f>SUM(ENERO:DICIEMBRE!AA204)</f>
        <v>0</v>
      </c>
      <c r="AB204" s="607">
        <f>SUM(ENERO:DICIEMBRE!AB204)</f>
        <v>1</v>
      </c>
      <c r="AC204" s="607">
        <f>SUM(ENERO:DICIEMBRE!AC204)</f>
        <v>1</v>
      </c>
      <c r="AD204" s="607">
        <f>SUM(ENERO:DICIEMBRE!AD204)</f>
        <v>0</v>
      </c>
      <c r="AE204" s="607">
        <f>SUM(ENERO:DICIEMBRE!AE204)</f>
        <v>0</v>
      </c>
      <c r="AF204" s="607">
        <f>SUM(ENERO:DICIEMBRE!AF204)</f>
        <v>0</v>
      </c>
      <c r="AG204" s="607">
        <f>SUM(ENERO:DICIEMBRE!AG204)</f>
        <v>0</v>
      </c>
      <c r="AH204" s="607">
        <f>SUM(ENERO:DICIEMBRE!AH204)</f>
        <v>0</v>
      </c>
      <c r="AI204" s="607">
        <f>SUM(ENERO:DICIEMBRE!AI204)</f>
        <v>0</v>
      </c>
      <c r="AJ204" s="607">
        <f>SUM(ENERO:DICIEMBRE!AJ204)</f>
        <v>0</v>
      </c>
      <c r="AK204" s="607">
        <f>SUM(ENERO:DICIEMBRE!AK204)</f>
        <v>0</v>
      </c>
      <c r="AL204" s="607">
        <f>SUM(ENERO:DICIEMBRE!AL204)</f>
        <v>0</v>
      </c>
      <c r="AM204" s="607">
        <f>SUM(ENERO:DICIEMBRE!AM204)</f>
        <v>0</v>
      </c>
      <c r="AN204" s="607">
        <f>SUM(ENERO:DICIEMBRE!AN204)</f>
        <v>0</v>
      </c>
      <c r="AO204" s="607">
        <f>SUM(ENERO:DICIEMBRE!AO204)</f>
        <v>0</v>
      </c>
      <c r="AP204" s="607">
        <f>SUM(ENERO:DICIEMBRE!AP204)</f>
        <v>0</v>
      </c>
      <c r="AQ204" s="607">
        <f>SUM(ENERO:DICIEMBRE!AQ204)</f>
        <v>0</v>
      </c>
      <c r="AR204" s="607">
        <f>SUM(ENERO:DICIEMBRE!AR204)</f>
        <v>0</v>
      </c>
      <c r="AS204" s="607">
        <f>SUM(ENERO:DICIEMBRE!AS204)</f>
        <v>0</v>
      </c>
      <c r="AT204" s="607">
        <f>SUM(ENERO:DICIEMBRE!AT204)</f>
        <v>0</v>
      </c>
      <c r="AU204" s="607">
        <f>SUM(ENERO:DICIEMBRE!AU204)</f>
        <v>0</v>
      </c>
      <c r="AV204" s="607">
        <f>SUM(ENERO:DICIEMBRE!AV204)</f>
        <v>0</v>
      </c>
      <c r="AW204" s="607">
        <f>SUM(ENERO:DICIEMBRE!AW204)</f>
        <v>0</v>
      </c>
      <c r="AX204" s="33" t="str">
        <f t="shared" si="50"/>
        <v/>
      </c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230"/>
      <c r="BJ204" s="230"/>
      <c r="CA204" s="4" t="str">
        <f t="shared" si="51"/>
        <v/>
      </c>
      <c r="CB204" s="4" t="str">
        <f t="shared" si="52"/>
        <v/>
      </c>
      <c r="CC204" s="4" t="str">
        <f t="shared" si="53"/>
        <v/>
      </c>
      <c r="CD204" s="4" t="str">
        <f t="shared" si="54"/>
        <v/>
      </c>
      <c r="CE204" s="4" t="str">
        <f t="shared" si="55"/>
        <v/>
      </c>
      <c r="CF204" s="4" t="str">
        <f t="shared" si="56"/>
        <v/>
      </c>
      <c r="CG204" s="16">
        <f t="shared" si="57"/>
        <v>0</v>
      </c>
      <c r="CH204" s="16">
        <f t="shared" si="58"/>
        <v>0</v>
      </c>
      <c r="CI204" s="16">
        <f t="shared" si="59"/>
        <v>0</v>
      </c>
      <c r="CJ204" s="16">
        <f t="shared" si="60"/>
        <v>0</v>
      </c>
      <c r="CK204" s="16">
        <f t="shared" si="61"/>
        <v>0</v>
      </c>
      <c r="CL204" s="16">
        <f t="shared" si="62"/>
        <v>0</v>
      </c>
      <c r="CM204" s="16"/>
      <c r="CN204" s="16"/>
    </row>
    <row r="205" spans="1:92" ht="16.149999999999999" customHeight="1" x14ac:dyDescent="0.2">
      <c r="A205" s="3461" t="s">
        <v>199</v>
      </c>
      <c r="B205" s="3464" t="s">
        <v>200</v>
      </c>
      <c r="C205" s="3464"/>
      <c r="D205" s="381">
        <f t="shared" si="63"/>
        <v>14</v>
      </c>
      <c r="E205" s="382">
        <f t="shared" ref="E205:F208" si="65">SUM(G205+I205+K205+M205+O205)</f>
        <v>13</v>
      </c>
      <c r="F205" s="383">
        <f t="shared" si="65"/>
        <v>1</v>
      </c>
      <c r="G205" s="607">
        <f>SUM(ENERO:DICIEMBRE!G205)</f>
        <v>0</v>
      </c>
      <c r="H205" s="607">
        <f>SUM(ENERO:DICIEMBRE!H205)</f>
        <v>0</v>
      </c>
      <c r="I205" s="607">
        <f>SUM(ENERO:DICIEMBRE!I205)</f>
        <v>3</v>
      </c>
      <c r="J205" s="607">
        <f>SUM(ENERO:DICIEMBRE!J205)</f>
        <v>0</v>
      </c>
      <c r="K205" s="607">
        <f>SUM(ENERO:DICIEMBRE!K205)</f>
        <v>8</v>
      </c>
      <c r="L205" s="607">
        <f>SUM(ENERO:DICIEMBRE!L205)</f>
        <v>1</v>
      </c>
      <c r="M205" s="607">
        <f>SUM(ENERO:DICIEMBRE!M205)</f>
        <v>2</v>
      </c>
      <c r="N205" s="607">
        <f>SUM(ENERO:DICIEMBRE!N205)</f>
        <v>0</v>
      </c>
      <c r="O205" s="607">
        <f>SUM(ENERO:DICIEMBRE!O205)</f>
        <v>0</v>
      </c>
      <c r="P205" s="607">
        <f>SUM(ENERO:DICIEMBRE!P205)</f>
        <v>0</v>
      </c>
      <c r="Q205" s="419"/>
      <c r="R205" s="420"/>
      <c r="S205" s="419"/>
      <c r="T205" s="420"/>
      <c r="U205" s="419"/>
      <c r="V205" s="420"/>
      <c r="W205" s="419"/>
      <c r="X205" s="420"/>
      <c r="Y205" s="419"/>
      <c r="Z205" s="420"/>
      <c r="AA205" s="419"/>
      <c r="AB205" s="420"/>
      <c r="AC205" s="419"/>
      <c r="AD205" s="420"/>
      <c r="AE205" s="419"/>
      <c r="AF205" s="420"/>
      <c r="AG205" s="419"/>
      <c r="AH205" s="420"/>
      <c r="AI205" s="419"/>
      <c r="AJ205" s="420"/>
      <c r="AK205" s="419"/>
      <c r="AL205" s="420"/>
      <c r="AM205" s="419"/>
      <c r="AN205" s="450"/>
      <c r="AO205" s="607">
        <f>SUM(ENERO:DICIEMBRE!AO205)</f>
        <v>0</v>
      </c>
      <c r="AP205" s="607">
        <f>SUM(ENERO:DICIEMBRE!AP205)</f>
        <v>1</v>
      </c>
      <c r="AQ205" s="607">
        <f>SUM(ENERO:DICIEMBRE!AQ205)</f>
        <v>3</v>
      </c>
      <c r="AR205" s="607">
        <f>SUM(ENERO:DICIEMBRE!AR205)</f>
        <v>0</v>
      </c>
      <c r="AS205" s="422"/>
      <c r="AT205" s="607">
        <f>SUM(ENERO:DICIEMBRE!AT205)</f>
        <v>0</v>
      </c>
      <c r="AU205" s="607">
        <f>SUM(ENERO:DICIEMBRE!AU205)</f>
        <v>0</v>
      </c>
      <c r="AV205" s="607">
        <f>SUM(ENERO:DICIEMBRE!AV205)</f>
        <v>0</v>
      </c>
      <c r="AW205" s="607">
        <f>SUM(ENERO:DICIEMBRE!AW205)</f>
        <v>0</v>
      </c>
      <c r="AX205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230"/>
      <c r="BJ205" s="230"/>
      <c r="CA205" s="4" t="str">
        <f t="shared" si="51"/>
        <v/>
      </c>
      <c r="CB205" s="4" t="str">
        <f t="shared" si="52"/>
        <v/>
      </c>
      <c r="CC205" s="4" t="str">
        <f t="shared" si="53"/>
        <v/>
      </c>
      <c r="CD205" s="4" t="str">
        <f t="shared" si="54"/>
        <v/>
      </c>
      <c r="CE205" s="4" t="str">
        <f t="shared" si="55"/>
        <v/>
      </c>
      <c r="CF205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5" s="16">
        <f t="shared" si="57"/>
        <v>0</v>
      </c>
      <c r="CH205" s="16">
        <f t="shared" si="58"/>
        <v>0</v>
      </c>
      <c r="CI205" s="16">
        <f t="shared" si="59"/>
        <v>0</v>
      </c>
      <c r="CJ205" s="16">
        <f t="shared" si="60"/>
        <v>0</v>
      </c>
      <c r="CK205" s="16">
        <f t="shared" si="61"/>
        <v>0</v>
      </c>
      <c r="CL205" s="16">
        <f t="shared" si="62"/>
        <v>1</v>
      </c>
      <c r="CM205" s="16"/>
      <c r="CN205" s="16"/>
    </row>
    <row r="206" spans="1:92" ht="16.149999999999999" customHeight="1" x14ac:dyDescent="0.2">
      <c r="A206" s="3462"/>
      <c r="B206" s="3445" t="s">
        <v>201</v>
      </c>
      <c r="C206" s="3445"/>
      <c r="D206" s="402">
        <f t="shared" si="63"/>
        <v>0</v>
      </c>
      <c r="E206" s="403">
        <f t="shared" si="65"/>
        <v>0</v>
      </c>
      <c r="F206" s="404">
        <f t="shared" si="65"/>
        <v>0</v>
      </c>
      <c r="G206" s="607">
        <f>SUM(ENERO:DICIEMBRE!G206)</f>
        <v>0</v>
      </c>
      <c r="H206" s="607">
        <f>SUM(ENERO:DICIEMBRE!H206)</f>
        <v>0</v>
      </c>
      <c r="I206" s="607">
        <f>SUM(ENERO:DICIEMBRE!I206)</f>
        <v>0</v>
      </c>
      <c r="J206" s="607">
        <f>SUM(ENERO:DICIEMBRE!J206)</f>
        <v>0</v>
      </c>
      <c r="K206" s="607">
        <f>SUM(ENERO:DICIEMBRE!K206)</f>
        <v>0</v>
      </c>
      <c r="L206" s="607">
        <f>SUM(ENERO:DICIEMBRE!L206)</f>
        <v>0</v>
      </c>
      <c r="M206" s="607">
        <f>SUM(ENERO:DICIEMBRE!M206)</f>
        <v>0</v>
      </c>
      <c r="N206" s="607">
        <f>SUM(ENERO:DICIEMBRE!N206)</f>
        <v>0</v>
      </c>
      <c r="O206" s="607">
        <f>SUM(ENERO:DICIEMBRE!O206)</f>
        <v>0</v>
      </c>
      <c r="P206" s="607">
        <f>SUM(ENERO:DICIEMBRE!P206)</f>
        <v>0</v>
      </c>
      <c r="Q206" s="331"/>
      <c r="R206" s="332"/>
      <c r="S206" s="331"/>
      <c r="T206" s="332"/>
      <c r="U206" s="331"/>
      <c r="V206" s="332"/>
      <c r="W206" s="331"/>
      <c r="X206" s="332"/>
      <c r="Y206" s="331"/>
      <c r="Z206" s="332"/>
      <c r="AA206" s="331"/>
      <c r="AB206" s="332"/>
      <c r="AC206" s="331"/>
      <c r="AD206" s="332"/>
      <c r="AE206" s="331"/>
      <c r="AF206" s="332"/>
      <c r="AG206" s="331"/>
      <c r="AH206" s="332"/>
      <c r="AI206" s="331"/>
      <c r="AJ206" s="332"/>
      <c r="AK206" s="331"/>
      <c r="AL206" s="332"/>
      <c r="AM206" s="331"/>
      <c r="AN206" s="451"/>
      <c r="AO206" s="607">
        <f>SUM(ENERO:DICIEMBRE!AO206)</f>
        <v>0</v>
      </c>
      <c r="AP206" s="607">
        <f>SUM(ENERO:DICIEMBRE!AP206)</f>
        <v>0</v>
      </c>
      <c r="AQ206" s="607">
        <f>SUM(ENERO:DICIEMBRE!AQ206)</f>
        <v>0</v>
      </c>
      <c r="AR206" s="607">
        <f>SUM(ENERO:DICIEMBRE!AR206)</f>
        <v>0</v>
      </c>
      <c r="AS206" s="452"/>
      <c r="AT206" s="607">
        <f>SUM(ENERO:DICIEMBRE!AT206)</f>
        <v>0</v>
      </c>
      <c r="AU206" s="607">
        <f>SUM(ENERO:DICIEMBRE!AU206)</f>
        <v>0</v>
      </c>
      <c r="AV206" s="607">
        <f>SUM(ENERO:DICIEMBRE!AV206)</f>
        <v>0</v>
      </c>
      <c r="AW206" s="607">
        <f>SUM(ENERO:DICIEMBRE!AW206)</f>
        <v>0</v>
      </c>
      <c r="AX206" s="33" t="str">
        <f t="shared" si="50"/>
        <v/>
      </c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230"/>
      <c r="BJ206" s="230"/>
      <c r="CA206" s="4" t="str">
        <f t="shared" si="51"/>
        <v/>
      </c>
      <c r="CB206" s="4" t="str">
        <f t="shared" si="52"/>
        <v/>
      </c>
      <c r="CC206" s="4" t="str">
        <f t="shared" si="53"/>
        <v/>
      </c>
      <c r="CD206" s="4" t="str">
        <f t="shared" si="54"/>
        <v/>
      </c>
      <c r="CE206" s="4" t="str">
        <f t="shared" si="55"/>
        <v/>
      </c>
      <c r="CF206" s="4" t="str">
        <f t="shared" si="56"/>
        <v/>
      </c>
      <c r="CG206" s="16">
        <f t="shared" si="57"/>
        <v>0</v>
      </c>
      <c r="CH206" s="16">
        <f t="shared" si="58"/>
        <v>0</v>
      </c>
      <c r="CI206" s="16">
        <f t="shared" si="59"/>
        <v>0</v>
      </c>
      <c r="CJ206" s="16">
        <f t="shared" si="60"/>
        <v>0</v>
      </c>
      <c r="CK206" s="16">
        <f t="shared" si="61"/>
        <v>0</v>
      </c>
      <c r="CL206" s="16">
        <f t="shared" si="62"/>
        <v>0</v>
      </c>
      <c r="CM206" s="16"/>
      <c r="CN206" s="16"/>
    </row>
    <row r="207" spans="1:92" ht="27" customHeight="1" x14ac:dyDescent="0.2">
      <c r="A207" s="3462"/>
      <c r="B207" s="3445" t="s">
        <v>202</v>
      </c>
      <c r="C207" s="3445"/>
      <c r="D207" s="402">
        <f t="shared" si="63"/>
        <v>2</v>
      </c>
      <c r="E207" s="403">
        <f t="shared" si="65"/>
        <v>2</v>
      </c>
      <c r="F207" s="404">
        <f t="shared" si="65"/>
        <v>0</v>
      </c>
      <c r="G207" s="607">
        <f>SUM(ENERO:DICIEMBRE!G207)</f>
        <v>0</v>
      </c>
      <c r="H207" s="607">
        <f>SUM(ENERO:DICIEMBRE!H207)</f>
        <v>0</v>
      </c>
      <c r="I207" s="607">
        <f>SUM(ENERO:DICIEMBRE!I207)</f>
        <v>1</v>
      </c>
      <c r="J207" s="607">
        <f>SUM(ENERO:DICIEMBRE!J207)</f>
        <v>0</v>
      </c>
      <c r="K207" s="607">
        <f>SUM(ENERO:DICIEMBRE!K207)</f>
        <v>0</v>
      </c>
      <c r="L207" s="607">
        <f>SUM(ENERO:DICIEMBRE!L207)</f>
        <v>0</v>
      </c>
      <c r="M207" s="607">
        <f>SUM(ENERO:DICIEMBRE!M207)</f>
        <v>1</v>
      </c>
      <c r="N207" s="607">
        <f>SUM(ENERO:DICIEMBRE!N207)</f>
        <v>0</v>
      </c>
      <c r="O207" s="607">
        <f>SUM(ENERO:DICIEMBRE!O207)</f>
        <v>0</v>
      </c>
      <c r="P207" s="607">
        <f>SUM(ENERO:DICIEMBRE!P207)</f>
        <v>0</v>
      </c>
      <c r="Q207" s="331"/>
      <c r="R207" s="332"/>
      <c r="S207" s="331"/>
      <c r="T207" s="332"/>
      <c r="U207" s="331"/>
      <c r="V207" s="332"/>
      <c r="W207" s="331"/>
      <c r="X207" s="332"/>
      <c r="Y207" s="331"/>
      <c r="Z207" s="332"/>
      <c r="AA207" s="331"/>
      <c r="AB207" s="332"/>
      <c r="AC207" s="331"/>
      <c r="AD207" s="332"/>
      <c r="AE207" s="331"/>
      <c r="AF207" s="332"/>
      <c r="AG207" s="331"/>
      <c r="AH207" s="332"/>
      <c r="AI207" s="331"/>
      <c r="AJ207" s="332"/>
      <c r="AK207" s="331"/>
      <c r="AL207" s="332"/>
      <c r="AM207" s="331"/>
      <c r="AN207" s="451"/>
      <c r="AO207" s="607">
        <f>SUM(ENERO:DICIEMBRE!AO207)</f>
        <v>0</v>
      </c>
      <c r="AP207" s="607">
        <f>SUM(ENERO:DICIEMBRE!AP207)</f>
        <v>1</v>
      </c>
      <c r="AQ207" s="607">
        <f>SUM(ENERO:DICIEMBRE!AQ207)</f>
        <v>0</v>
      </c>
      <c r="AR207" s="607">
        <f>SUM(ENERO:DICIEMBRE!AR207)</f>
        <v>0</v>
      </c>
      <c r="AS207" s="452"/>
      <c r="AT207" s="607">
        <f>SUM(ENERO:DICIEMBRE!AT207)</f>
        <v>0</v>
      </c>
      <c r="AU207" s="607">
        <f>SUM(ENERO:DICIEMBRE!AU207)</f>
        <v>1</v>
      </c>
      <c r="AV207" s="607">
        <f>SUM(ENERO:DICIEMBRE!AV207)</f>
        <v>0</v>
      </c>
      <c r="AW207" s="607">
        <f>SUM(ENERO:DICIEMBRE!AW207)</f>
        <v>0</v>
      </c>
      <c r="AX207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230"/>
      <c r="BJ207" s="230"/>
      <c r="CA207" s="4" t="str">
        <f t="shared" si="51"/>
        <v/>
      </c>
      <c r="CB207" s="4" t="str">
        <f t="shared" si="52"/>
        <v/>
      </c>
      <c r="CC207" s="4" t="str">
        <f t="shared" si="53"/>
        <v/>
      </c>
      <c r="CD207" s="4" t="str">
        <f t="shared" si="54"/>
        <v/>
      </c>
      <c r="CE207" s="4" t="str">
        <f t="shared" si="55"/>
        <v/>
      </c>
      <c r="CF207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7" s="16">
        <f t="shared" si="57"/>
        <v>0</v>
      </c>
      <c r="CH207" s="16">
        <f t="shared" si="58"/>
        <v>0</v>
      </c>
      <c r="CI207" s="16">
        <f t="shared" si="59"/>
        <v>0</v>
      </c>
      <c r="CJ207" s="16">
        <f t="shared" si="60"/>
        <v>0</v>
      </c>
      <c r="CK207" s="16">
        <f t="shared" si="61"/>
        <v>0</v>
      </c>
      <c r="CL207" s="16">
        <f t="shared" si="62"/>
        <v>1</v>
      </c>
      <c r="CM207" s="16"/>
      <c r="CN207" s="16"/>
    </row>
    <row r="208" spans="1:92" ht="33.75" customHeight="1" x14ac:dyDescent="0.2">
      <c r="A208" s="3463"/>
      <c r="B208" s="3465" t="s">
        <v>203</v>
      </c>
      <c r="C208" s="3465"/>
      <c r="D208" s="414">
        <f t="shared" si="63"/>
        <v>17</v>
      </c>
      <c r="E208" s="415">
        <f t="shared" si="65"/>
        <v>10</v>
      </c>
      <c r="F208" s="416">
        <f t="shared" si="65"/>
        <v>7</v>
      </c>
      <c r="G208" s="607">
        <f>SUM(ENERO:DICIEMBRE!G208)</f>
        <v>0</v>
      </c>
      <c r="H208" s="607">
        <f>SUM(ENERO:DICIEMBRE!H208)</f>
        <v>0</v>
      </c>
      <c r="I208" s="607">
        <f>SUM(ENERO:DICIEMBRE!I208)</f>
        <v>4</v>
      </c>
      <c r="J208" s="607">
        <f>SUM(ENERO:DICIEMBRE!J208)</f>
        <v>2</v>
      </c>
      <c r="K208" s="607">
        <f>SUM(ENERO:DICIEMBRE!K208)</f>
        <v>4</v>
      </c>
      <c r="L208" s="607">
        <f>SUM(ENERO:DICIEMBRE!L208)</f>
        <v>2</v>
      </c>
      <c r="M208" s="607">
        <f>SUM(ENERO:DICIEMBRE!M208)</f>
        <v>2</v>
      </c>
      <c r="N208" s="607">
        <f>SUM(ENERO:DICIEMBRE!N208)</f>
        <v>3</v>
      </c>
      <c r="O208" s="607">
        <f>SUM(ENERO:DICIEMBRE!O208)</f>
        <v>0</v>
      </c>
      <c r="P208" s="607">
        <f>SUM(ENERO:DICIEMBRE!P208)</f>
        <v>0</v>
      </c>
      <c r="Q208" s="335"/>
      <c r="R208" s="336"/>
      <c r="S208" s="335"/>
      <c r="T208" s="336"/>
      <c r="U208" s="335"/>
      <c r="V208" s="336"/>
      <c r="W208" s="335"/>
      <c r="X208" s="336"/>
      <c r="Y208" s="335"/>
      <c r="Z208" s="336"/>
      <c r="AA208" s="335"/>
      <c r="AB208" s="336"/>
      <c r="AC208" s="335"/>
      <c r="AD208" s="336"/>
      <c r="AE208" s="335"/>
      <c r="AF208" s="336"/>
      <c r="AG208" s="335"/>
      <c r="AH208" s="336"/>
      <c r="AI208" s="335"/>
      <c r="AJ208" s="336"/>
      <c r="AK208" s="335"/>
      <c r="AL208" s="336"/>
      <c r="AM208" s="335"/>
      <c r="AN208" s="453"/>
      <c r="AO208" s="607">
        <f>SUM(ENERO:DICIEMBRE!AO208)</f>
        <v>2</v>
      </c>
      <c r="AP208" s="607">
        <f>SUM(ENERO:DICIEMBRE!AP208)</f>
        <v>1</v>
      </c>
      <c r="AQ208" s="607">
        <f>SUM(ENERO:DICIEMBRE!AQ208)</f>
        <v>1</v>
      </c>
      <c r="AR208" s="607">
        <f>SUM(ENERO:DICIEMBRE!AR208)</f>
        <v>0</v>
      </c>
      <c r="AS208" s="454"/>
      <c r="AT208" s="607">
        <f>SUM(ENERO:DICIEMBRE!AT208)</f>
        <v>0</v>
      </c>
      <c r="AU208" s="607">
        <f>SUM(ENERO:DICIEMBRE!AU208)</f>
        <v>0</v>
      </c>
      <c r="AV208" s="607">
        <f>SUM(ENERO:DICIEMBRE!AV208)</f>
        <v>0</v>
      </c>
      <c r="AW208" s="607">
        <f>SUM(ENERO:DICIEMBRE!AW208)</f>
        <v>0</v>
      </c>
      <c r="AX208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230"/>
      <c r="BJ208" s="230"/>
      <c r="CA208" s="4" t="str">
        <f t="shared" si="51"/>
        <v/>
      </c>
      <c r="CB208" s="4" t="str">
        <f t="shared" si="52"/>
        <v/>
      </c>
      <c r="CC208" s="4" t="str">
        <f t="shared" si="53"/>
        <v/>
      </c>
      <c r="CD208" s="4" t="str">
        <f t="shared" si="54"/>
        <v/>
      </c>
      <c r="CE208" s="4" t="str">
        <f t="shared" si="55"/>
        <v/>
      </c>
      <c r="CF208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8" s="16">
        <f t="shared" si="57"/>
        <v>0</v>
      </c>
      <c r="CH208" s="16">
        <f t="shared" si="58"/>
        <v>0</v>
      </c>
      <c r="CI208" s="16">
        <f t="shared" si="59"/>
        <v>0</v>
      </c>
      <c r="CJ208" s="16">
        <f t="shared" si="60"/>
        <v>0</v>
      </c>
      <c r="CK208" s="16">
        <f t="shared" si="61"/>
        <v>0</v>
      </c>
      <c r="CL208" s="16">
        <f t="shared" si="62"/>
        <v>1</v>
      </c>
      <c r="CM208" s="16"/>
      <c r="CN208" s="16"/>
    </row>
    <row r="209" spans="1:92" ht="16.149999999999999" customHeight="1" x14ac:dyDescent="0.2">
      <c r="A209" s="3457" t="s">
        <v>204</v>
      </c>
      <c r="B209" s="3466" t="s">
        <v>205</v>
      </c>
      <c r="C209" s="3467"/>
      <c r="D209" s="398">
        <f t="shared" ref="D209:D214" si="66">+E209+F209</f>
        <v>2</v>
      </c>
      <c r="E209" s="399">
        <f t="shared" ref="E209:F214" si="67">+K209+M209+O209+Q209+S209+U209+W209+Y209+AA209+AC209+AE209+AG209+AI209+AK209+AM209</f>
        <v>2</v>
      </c>
      <c r="F209" s="400">
        <f t="shared" si="67"/>
        <v>0</v>
      </c>
      <c r="G209" s="428"/>
      <c r="H209" s="429"/>
      <c r="I209" s="428"/>
      <c r="J209" s="429"/>
      <c r="K209" s="607">
        <f>SUM(ENERO:DICIEMBRE!K209)</f>
        <v>1</v>
      </c>
      <c r="L209" s="607">
        <f>SUM(ENERO:DICIEMBRE!L209)</f>
        <v>0</v>
      </c>
      <c r="M209" s="607">
        <f>SUM(ENERO:DICIEMBRE!M209)</f>
        <v>1</v>
      </c>
      <c r="N209" s="607">
        <f>SUM(ENERO:DICIEMBRE!N209)</f>
        <v>0</v>
      </c>
      <c r="O209" s="607">
        <f>SUM(ENERO:DICIEMBRE!O209)</f>
        <v>0</v>
      </c>
      <c r="P209" s="607">
        <f>SUM(ENERO:DICIEMBRE!P209)</f>
        <v>0</v>
      </c>
      <c r="Q209" s="607">
        <f>SUM(ENERO:DICIEMBRE!Q209)</f>
        <v>0</v>
      </c>
      <c r="R209" s="607">
        <f>SUM(ENERO:DICIEMBRE!R209)</f>
        <v>0</v>
      </c>
      <c r="S209" s="607">
        <f>SUM(ENERO:DICIEMBRE!S209)</f>
        <v>0</v>
      </c>
      <c r="T209" s="607">
        <f>SUM(ENERO:DICIEMBRE!T209)</f>
        <v>0</v>
      </c>
      <c r="U209" s="607">
        <f>SUM(ENERO:DICIEMBRE!U209)</f>
        <v>0</v>
      </c>
      <c r="V209" s="607">
        <f>SUM(ENERO:DICIEMBRE!V209)</f>
        <v>0</v>
      </c>
      <c r="W209" s="607">
        <f>SUM(ENERO:DICIEMBRE!W209)</f>
        <v>0</v>
      </c>
      <c r="X209" s="607">
        <f>SUM(ENERO:DICIEMBRE!X209)</f>
        <v>0</v>
      </c>
      <c r="Y209" s="607">
        <f>SUM(ENERO:DICIEMBRE!Y209)</f>
        <v>0</v>
      </c>
      <c r="Z209" s="607">
        <f>SUM(ENERO:DICIEMBRE!Z209)</f>
        <v>0</v>
      </c>
      <c r="AA209" s="607">
        <f>SUM(ENERO:DICIEMBRE!AA209)</f>
        <v>0</v>
      </c>
      <c r="AB209" s="607">
        <f>SUM(ENERO:DICIEMBRE!AB209)</f>
        <v>0</v>
      </c>
      <c r="AC209" s="607">
        <f>SUM(ENERO:DICIEMBRE!AC209)</f>
        <v>0</v>
      </c>
      <c r="AD209" s="607">
        <f>SUM(ENERO:DICIEMBRE!AD209)</f>
        <v>0</v>
      </c>
      <c r="AE209" s="607">
        <f>SUM(ENERO:DICIEMBRE!AE209)</f>
        <v>0</v>
      </c>
      <c r="AF209" s="607">
        <f>SUM(ENERO:DICIEMBRE!AF209)</f>
        <v>0</v>
      </c>
      <c r="AG209" s="607">
        <f>SUM(ENERO:DICIEMBRE!AG209)</f>
        <v>0</v>
      </c>
      <c r="AH209" s="607">
        <f>SUM(ENERO:DICIEMBRE!AH209)</f>
        <v>0</v>
      </c>
      <c r="AI209" s="607">
        <f>SUM(ENERO:DICIEMBRE!AI209)</f>
        <v>0</v>
      </c>
      <c r="AJ209" s="607">
        <f>SUM(ENERO:DICIEMBRE!AJ209)</f>
        <v>0</v>
      </c>
      <c r="AK209" s="607">
        <f>SUM(ENERO:DICIEMBRE!AK209)</f>
        <v>0</v>
      </c>
      <c r="AL209" s="607">
        <f>SUM(ENERO:DICIEMBRE!AL209)</f>
        <v>0</v>
      </c>
      <c r="AM209" s="607">
        <f>SUM(ENERO:DICIEMBRE!AM209)</f>
        <v>0</v>
      </c>
      <c r="AN209" s="607">
        <f>SUM(ENERO:DICIEMBRE!AN209)</f>
        <v>0</v>
      </c>
      <c r="AO209" s="607">
        <f>SUM(ENERO:DICIEMBRE!AO209)</f>
        <v>0</v>
      </c>
      <c r="AP209" s="607">
        <f>SUM(ENERO:DICIEMBRE!AP209)</f>
        <v>1</v>
      </c>
      <c r="AQ209" s="607">
        <f>SUM(ENERO:DICIEMBRE!AQ209)</f>
        <v>0</v>
      </c>
      <c r="AR209" s="607">
        <f>SUM(ENERO:DICIEMBRE!AR209)</f>
        <v>0</v>
      </c>
      <c r="AS209" s="607">
        <f>SUM(ENERO:DICIEMBRE!AS209)</f>
        <v>0</v>
      </c>
      <c r="AT209" s="607">
        <f>SUM(ENERO:DICIEMBRE!AT209)</f>
        <v>0</v>
      </c>
      <c r="AU209" s="607">
        <f>SUM(ENERO:DICIEMBRE!AU209)</f>
        <v>0</v>
      </c>
      <c r="AV209" s="607">
        <f>SUM(ENERO:DICIEMBRE!AV209)</f>
        <v>0</v>
      </c>
      <c r="AW209" s="607">
        <f>SUM(ENERO:DICIEMBRE!AW209)</f>
        <v>0</v>
      </c>
      <c r="AX209" s="33" t="str">
        <f t="shared" si="50"/>
        <v/>
      </c>
      <c r="AY209" s="33"/>
      <c r="AZ209" s="33"/>
      <c r="BA209" s="33"/>
      <c r="BB209" s="33"/>
      <c r="BC209" s="33"/>
      <c r="BD209" s="33"/>
      <c r="BE209" s="33"/>
      <c r="BF209" s="230"/>
      <c r="BG209" s="230"/>
      <c r="CA209" s="4" t="str">
        <f t="shared" si="51"/>
        <v/>
      </c>
      <c r="CB209" s="4" t="str">
        <f t="shared" si="52"/>
        <v/>
      </c>
      <c r="CC209" s="4" t="str">
        <f t="shared" si="53"/>
        <v/>
      </c>
      <c r="CD209" s="4" t="str">
        <f t="shared" si="54"/>
        <v/>
      </c>
      <c r="CE209" s="4" t="str">
        <f t="shared" si="55"/>
        <v/>
      </c>
      <c r="CF209" s="4" t="str">
        <f t="shared" si="56"/>
        <v/>
      </c>
      <c r="CG209" s="16">
        <f t="shared" si="57"/>
        <v>0</v>
      </c>
      <c r="CH209" s="16">
        <f t="shared" si="58"/>
        <v>0</v>
      </c>
      <c r="CI209" s="16">
        <f t="shared" si="59"/>
        <v>0</v>
      </c>
      <c r="CJ209" s="16">
        <f t="shared" si="60"/>
        <v>0</v>
      </c>
      <c r="CK209" s="16">
        <f t="shared" si="61"/>
        <v>0</v>
      </c>
      <c r="CL209" s="16">
        <f t="shared" si="62"/>
        <v>0</v>
      </c>
      <c r="CM209" s="16"/>
      <c r="CN209" s="16"/>
    </row>
    <row r="210" spans="1:92" ht="16.149999999999999" customHeight="1" x14ac:dyDescent="0.2">
      <c r="A210" s="3457"/>
      <c r="B210" s="3452" t="s">
        <v>206</v>
      </c>
      <c r="C210" s="3453"/>
      <c r="D210" s="402">
        <f t="shared" si="66"/>
        <v>6</v>
      </c>
      <c r="E210" s="403">
        <f t="shared" si="67"/>
        <v>4</v>
      </c>
      <c r="F210" s="404">
        <f t="shared" si="67"/>
        <v>2</v>
      </c>
      <c r="G210" s="42"/>
      <c r="H210" s="46"/>
      <c r="I210" s="42"/>
      <c r="J210" s="46"/>
      <c r="K210" s="607">
        <f>SUM(ENERO:DICIEMBRE!K210)</f>
        <v>0</v>
      </c>
      <c r="L210" s="607">
        <f>SUM(ENERO:DICIEMBRE!L210)</f>
        <v>1</v>
      </c>
      <c r="M210" s="607">
        <f>SUM(ENERO:DICIEMBRE!M210)</f>
        <v>4</v>
      </c>
      <c r="N210" s="607">
        <f>SUM(ENERO:DICIEMBRE!N210)</f>
        <v>0</v>
      </c>
      <c r="O210" s="607">
        <f>SUM(ENERO:DICIEMBRE!O210)</f>
        <v>0</v>
      </c>
      <c r="P210" s="607">
        <f>SUM(ENERO:DICIEMBRE!P210)</f>
        <v>0</v>
      </c>
      <c r="Q210" s="607">
        <f>SUM(ENERO:DICIEMBRE!Q210)</f>
        <v>0</v>
      </c>
      <c r="R210" s="607">
        <f>SUM(ENERO:DICIEMBRE!R210)</f>
        <v>0</v>
      </c>
      <c r="S210" s="607">
        <f>SUM(ENERO:DICIEMBRE!S210)</f>
        <v>0</v>
      </c>
      <c r="T210" s="607">
        <f>SUM(ENERO:DICIEMBRE!T210)</f>
        <v>0</v>
      </c>
      <c r="U210" s="607">
        <f>SUM(ENERO:DICIEMBRE!U210)</f>
        <v>0</v>
      </c>
      <c r="V210" s="607">
        <f>SUM(ENERO:DICIEMBRE!V210)</f>
        <v>0</v>
      </c>
      <c r="W210" s="607">
        <f>SUM(ENERO:DICIEMBRE!W210)</f>
        <v>0</v>
      </c>
      <c r="X210" s="607">
        <f>SUM(ENERO:DICIEMBRE!X210)</f>
        <v>0</v>
      </c>
      <c r="Y210" s="607">
        <f>SUM(ENERO:DICIEMBRE!Y210)</f>
        <v>0</v>
      </c>
      <c r="Z210" s="607">
        <f>SUM(ENERO:DICIEMBRE!Z210)</f>
        <v>0</v>
      </c>
      <c r="AA210" s="607">
        <f>SUM(ENERO:DICIEMBRE!AA210)</f>
        <v>0</v>
      </c>
      <c r="AB210" s="607">
        <f>SUM(ENERO:DICIEMBRE!AB210)</f>
        <v>0</v>
      </c>
      <c r="AC210" s="607">
        <f>SUM(ENERO:DICIEMBRE!AC210)</f>
        <v>0</v>
      </c>
      <c r="AD210" s="607">
        <f>SUM(ENERO:DICIEMBRE!AD210)</f>
        <v>0</v>
      </c>
      <c r="AE210" s="607">
        <f>SUM(ENERO:DICIEMBRE!AE210)</f>
        <v>0</v>
      </c>
      <c r="AF210" s="607">
        <f>SUM(ENERO:DICIEMBRE!AF210)</f>
        <v>0</v>
      </c>
      <c r="AG210" s="607">
        <f>SUM(ENERO:DICIEMBRE!AG210)</f>
        <v>0</v>
      </c>
      <c r="AH210" s="607">
        <f>SUM(ENERO:DICIEMBRE!AH210)</f>
        <v>0</v>
      </c>
      <c r="AI210" s="607">
        <f>SUM(ENERO:DICIEMBRE!AI210)</f>
        <v>0</v>
      </c>
      <c r="AJ210" s="607">
        <f>SUM(ENERO:DICIEMBRE!AJ210)</f>
        <v>0</v>
      </c>
      <c r="AK210" s="607">
        <f>SUM(ENERO:DICIEMBRE!AK210)</f>
        <v>0</v>
      </c>
      <c r="AL210" s="607">
        <f>SUM(ENERO:DICIEMBRE!AL210)</f>
        <v>0</v>
      </c>
      <c r="AM210" s="607">
        <f>SUM(ENERO:DICIEMBRE!AM210)</f>
        <v>0</v>
      </c>
      <c r="AN210" s="607">
        <f>SUM(ENERO:DICIEMBRE!AN210)</f>
        <v>1</v>
      </c>
      <c r="AO210" s="607">
        <f>SUM(ENERO:DICIEMBRE!AO210)</f>
        <v>0</v>
      </c>
      <c r="AP210" s="607">
        <f>SUM(ENERO:DICIEMBRE!AP210)</f>
        <v>3</v>
      </c>
      <c r="AQ210" s="607">
        <f>SUM(ENERO:DICIEMBRE!AQ210)</f>
        <v>0</v>
      </c>
      <c r="AR210" s="607">
        <f>SUM(ENERO:DICIEMBRE!AR210)</f>
        <v>0</v>
      </c>
      <c r="AS210" s="607">
        <f>SUM(ENERO:DICIEMBRE!AS210)</f>
        <v>0</v>
      </c>
      <c r="AT210" s="607">
        <f>SUM(ENERO:DICIEMBRE!AT210)</f>
        <v>0</v>
      </c>
      <c r="AU210" s="607">
        <f>SUM(ENERO:DICIEMBRE!AU210)</f>
        <v>0</v>
      </c>
      <c r="AV210" s="607">
        <f>SUM(ENERO:DICIEMBRE!AV210)</f>
        <v>0</v>
      </c>
      <c r="AW210" s="607">
        <f>SUM(ENERO:DICIEMBRE!AW210)</f>
        <v>0</v>
      </c>
      <c r="AX210" s="33" t="str">
        <f t="shared" si="50"/>
        <v/>
      </c>
      <c r="AY210" s="33"/>
      <c r="AZ210" s="33"/>
      <c r="BA210" s="33"/>
      <c r="BB210" s="33"/>
      <c r="BC210" s="33"/>
      <c r="BD210" s="33"/>
      <c r="BE210" s="33"/>
      <c r="BF210" s="230"/>
      <c r="BG210" s="230"/>
      <c r="CA210" s="4" t="str">
        <f t="shared" si="51"/>
        <v/>
      </c>
      <c r="CB210" s="4" t="str">
        <f t="shared" si="52"/>
        <v/>
      </c>
      <c r="CC210" s="4" t="str">
        <f t="shared" si="53"/>
        <v/>
      </c>
      <c r="CD210" s="4" t="str">
        <f t="shared" si="54"/>
        <v/>
      </c>
      <c r="CE210" s="4" t="str">
        <f t="shared" si="55"/>
        <v/>
      </c>
      <c r="CF210" s="4" t="str">
        <f t="shared" si="56"/>
        <v/>
      </c>
      <c r="CG210" s="16">
        <f t="shared" si="57"/>
        <v>0</v>
      </c>
      <c r="CH210" s="16">
        <f t="shared" si="58"/>
        <v>0</v>
      </c>
      <c r="CI210" s="16">
        <f t="shared" si="59"/>
        <v>0</v>
      </c>
      <c r="CJ210" s="16">
        <f t="shared" si="60"/>
        <v>0</v>
      </c>
      <c r="CK210" s="16">
        <f t="shared" si="61"/>
        <v>0</v>
      </c>
      <c r="CL210" s="16">
        <f t="shared" si="62"/>
        <v>0</v>
      </c>
      <c r="CM210" s="16"/>
      <c r="CN210" s="16"/>
    </row>
    <row r="211" spans="1:92" ht="16.149999999999999" customHeight="1" x14ac:dyDescent="0.2">
      <c r="A211" s="3457"/>
      <c r="B211" s="3452" t="s">
        <v>207</v>
      </c>
      <c r="C211" s="3453"/>
      <c r="D211" s="402">
        <f t="shared" si="66"/>
        <v>0</v>
      </c>
      <c r="E211" s="403">
        <f t="shared" si="67"/>
        <v>0</v>
      </c>
      <c r="F211" s="404">
        <f t="shared" si="67"/>
        <v>0</v>
      </c>
      <c r="G211" s="42"/>
      <c r="H211" s="46"/>
      <c r="I211" s="42"/>
      <c r="J211" s="46"/>
      <c r="K211" s="607">
        <f>SUM(ENERO:DICIEMBRE!K211)</f>
        <v>0</v>
      </c>
      <c r="L211" s="607">
        <f>SUM(ENERO:DICIEMBRE!L211)</f>
        <v>0</v>
      </c>
      <c r="M211" s="607">
        <f>SUM(ENERO:DICIEMBRE!M211)</f>
        <v>0</v>
      </c>
      <c r="N211" s="607">
        <f>SUM(ENERO:DICIEMBRE!N211)</f>
        <v>0</v>
      </c>
      <c r="O211" s="607">
        <f>SUM(ENERO:DICIEMBRE!O211)</f>
        <v>0</v>
      </c>
      <c r="P211" s="607">
        <f>SUM(ENERO:DICIEMBRE!P211)</f>
        <v>0</v>
      </c>
      <c r="Q211" s="607">
        <f>SUM(ENERO:DICIEMBRE!Q211)</f>
        <v>0</v>
      </c>
      <c r="R211" s="607">
        <f>SUM(ENERO:DICIEMBRE!R211)</f>
        <v>0</v>
      </c>
      <c r="S211" s="607">
        <f>SUM(ENERO:DICIEMBRE!S211)</f>
        <v>0</v>
      </c>
      <c r="T211" s="607">
        <f>SUM(ENERO:DICIEMBRE!T211)</f>
        <v>0</v>
      </c>
      <c r="U211" s="607">
        <f>SUM(ENERO:DICIEMBRE!U211)</f>
        <v>0</v>
      </c>
      <c r="V211" s="607">
        <f>SUM(ENERO:DICIEMBRE!V211)</f>
        <v>0</v>
      </c>
      <c r="W211" s="607">
        <f>SUM(ENERO:DICIEMBRE!W211)</f>
        <v>0</v>
      </c>
      <c r="X211" s="607">
        <f>SUM(ENERO:DICIEMBRE!X211)</f>
        <v>0</v>
      </c>
      <c r="Y211" s="607">
        <f>SUM(ENERO:DICIEMBRE!Y211)</f>
        <v>0</v>
      </c>
      <c r="Z211" s="607">
        <f>SUM(ENERO:DICIEMBRE!Z211)</f>
        <v>0</v>
      </c>
      <c r="AA211" s="607">
        <f>SUM(ENERO:DICIEMBRE!AA211)</f>
        <v>0</v>
      </c>
      <c r="AB211" s="607">
        <f>SUM(ENERO:DICIEMBRE!AB211)</f>
        <v>0</v>
      </c>
      <c r="AC211" s="607">
        <f>SUM(ENERO:DICIEMBRE!AC211)</f>
        <v>0</v>
      </c>
      <c r="AD211" s="607">
        <f>SUM(ENERO:DICIEMBRE!AD211)</f>
        <v>0</v>
      </c>
      <c r="AE211" s="607">
        <f>SUM(ENERO:DICIEMBRE!AE211)</f>
        <v>0</v>
      </c>
      <c r="AF211" s="607">
        <f>SUM(ENERO:DICIEMBRE!AF211)</f>
        <v>0</v>
      </c>
      <c r="AG211" s="607">
        <f>SUM(ENERO:DICIEMBRE!AG211)</f>
        <v>0</v>
      </c>
      <c r="AH211" s="607">
        <f>SUM(ENERO:DICIEMBRE!AH211)</f>
        <v>0</v>
      </c>
      <c r="AI211" s="607">
        <f>SUM(ENERO:DICIEMBRE!AI211)</f>
        <v>0</v>
      </c>
      <c r="AJ211" s="607">
        <f>SUM(ENERO:DICIEMBRE!AJ211)</f>
        <v>0</v>
      </c>
      <c r="AK211" s="607">
        <f>SUM(ENERO:DICIEMBRE!AK211)</f>
        <v>0</v>
      </c>
      <c r="AL211" s="607">
        <f>SUM(ENERO:DICIEMBRE!AL211)</f>
        <v>0</v>
      </c>
      <c r="AM211" s="607">
        <f>SUM(ENERO:DICIEMBRE!AM211)</f>
        <v>0</v>
      </c>
      <c r="AN211" s="607">
        <f>SUM(ENERO:DICIEMBRE!AN211)</f>
        <v>0</v>
      </c>
      <c r="AO211" s="607">
        <f>SUM(ENERO:DICIEMBRE!AO211)</f>
        <v>0</v>
      </c>
      <c r="AP211" s="607">
        <f>SUM(ENERO:DICIEMBRE!AP211)</f>
        <v>0</v>
      </c>
      <c r="AQ211" s="607">
        <f>SUM(ENERO:DICIEMBRE!AQ211)</f>
        <v>0</v>
      </c>
      <c r="AR211" s="607">
        <f>SUM(ENERO:DICIEMBRE!AR211)</f>
        <v>0</v>
      </c>
      <c r="AS211" s="607">
        <f>SUM(ENERO:DICIEMBRE!AS211)</f>
        <v>0</v>
      </c>
      <c r="AT211" s="607">
        <f>SUM(ENERO:DICIEMBRE!AT211)</f>
        <v>0</v>
      </c>
      <c r="AU211" s="607">
        <f>SUM(ENERO:DICIEMBRE!AU211)</f>
        <v>0</v>
      </c>
      <c r="AV211" s="607">
        <f>SUM(ENERO:DICIEMBRE!AV211)</f>
        <v>0</v>
      </c>
      <c r="AW211" s="607">
        <f>SUM(ENERO:DICIEMBRE!AW211)</f>
        <v>0</v>
      </c>
      <c r="AX211" s="33" t="str">
        <f t="shared" si="50"/>
        <v/>
      </c>
      <c r="AY211" s="33"/>
      <c r="AZ211" s="33"/>
      <c r="BA211" s="33"/>
      <c r="BB211" s="33"/>
      <c r="BC211" s="33"/>
      <c r="BD211" s="33"/>
      <c r="BE211" s="33"/>
      <c r="BF211" s="230"/>
      <c r="BG211" s="230"/>
      <c r="CA211" s="4" t="str">
        <f t="shared" si="51"/>
        <v/>
      </c>
      <c r="CB211" s="4" t="str">
        <f t="shared" si="52"/>
        <v/>
      </c>
      <c r="CC211" s="4" t="str">
        <f t="shared" si="53"/>
        <v/>
      </c>
      <c r="CD211" s="4" t="str">
        <f t="shared" si="54"/>
        <v/>
      </c>
      <c r="CE211" s="4" t="str">
        <f t="shared" si="55"/>
        <v/>
      </c>
      <c r="CF211" s="4" t="str">
        <f t="shared" si="56"/>
        <v/>
      </c>
      <c r="CG211" s="16">
        <f t="shared" si="57"/>
        <v>0</v>
      </c>
      <c r="CH211" s="16">
        <f t="shared" si="58"/>
        <v>0</v>
      </c>
      <c r="CI211" s="16">
        <f t="shared" si="59"/>
        <v>0</v>
      </c>
      <c r="CJ211" s="16">
        <f t="shared" si="60"/>
        <v>0</v>
      </c>
      <c r="CK211" s="16">
        <f t="shared" si="61"/>
        <v>0</v>
      </c>
      <c r="CL211" s="16">
        <f t="shared" si="62"/>
        <v>0</v>
      </c>
      <c r="CM211" s="16"/>
      <c r="CN211" s="16"/>
    </row>
    <row r="212" spans="1:92" ht="16.149999999999999" customHeight="1" x14ac:dyDescent="0.2">
      <c r="A212" s="3457"/>
      <c r="B212" s="3452" t="s">
        <v>208</v>
      </c>
      <c r="C212" s="3453"/>
      <c r="D212" s="402">
        <f t="shared" si="66"/>
        <v>0</v>
      </c>
      <c r="E212" s="403">
        <f t="shared" si="67"/>
        <v>0</v>
      </c>
      <c r="F212" s="404">
        <f t="shared" si="67"/>
        <v>0</v>
      </c>
      <c r="G212" s="42"/>
      <c r="H212" s="46"/>
      <c r="I212" s="42"/>
      <c r="J212" s="46"/>
      <c r="K212" s="607">
        <f>SUM(ENERO:DICIEMBRE!K212)</f>
        <v>0</v>
      </c>
      <c r="L212" s="607">
        <f>SUM(ENERO:DICIEMBRE!L212)</f>
        <v>0</v>
      </c>
      <c r="M212" s="607">
        <f>SUM(ENERO:DICIEMBRE!M212)</f>
        <v>0</v>
      </c>
      <c r="N212" s="607">
        <f>SUM(ENERO:DICIEMBRE!N212)</f>
        <v>0</v>
      </c>
      <c r="O212" s="607">
        <f>SUM(ENERO:DICIEMBRE!O212)</f>
        <v>0</v>
      </c>
      <c r="P212" s="607">
        <f>SUM(ENERO:DICIEMBRE!P212)</f>
        <v>0</v>
      </c>
      <c r="Q212" s="607">
        <f>SUM(ENERO:DICIEMBRE!Q212)</f>
        <v>0</v>
      </c>
      <c r="R212" s="607">
        <f>SUM(ENERO:DICIEMBRE!R212)</f>
        <v>0</v>
      </c>
      <c r="S212" s="607">
        <f>SUM(ENERO:DICIEMBRE!S212)</f>
        <v>0</v>
      </c>
      <c r="T212" s="607">
        <f>SUM(ENERO:DICIEMBRE!T212)</f>
        <v>0</v>
      </c>
      <c r="U212" s="607">
        <f>SUM(ENERO:DICIEMBRE!U212)</f>
        <v>0</v>
      </c>
      <c r="V212" s="607">
        <f>SUM(ENERO:DICIEMBRE!V212)</f>
        <v>0</v>
      </c>
      <c r="W212" s="607">
        <f>SUM(ENERO:DICIEMBRE!W212)</f>
        <v>0</v>
      </c>
      <c r="X212" s="607">
        <f>SUM(ENERO:DICIEMBRE!X212)</f>
        <v>0</v>
      </c>
      <c r="Y212" s="607">
        <f>SUM(ENERO:DICIEMBRE!Y212)</f>
        <v>0</v>
      </c>
      <c r="Z212" s="607">
        <f>SUM(ENERO:DICIEMBRE!Z212)</f>
        <v>0</v>
      </c>
      <c r="AA212" s="607">
        <f>SUM(ENERO:DICIEMBRE!AA212)</f>
        <v>0</v>
      </c>
      <c r="AB212" s="607">
        <f>SUM(ENERO:DICIEMBRE!AB212)</f>
        <v>0</v>
      </c>
      <c r="AC212" s="607">
        <f>SUM(ENERO:DICIEMBRE!AC212)</f>
        <v>0</v>
      </c>
      <c r="AD212" s="607">
        <f>SUM(ENERO:DICIEMBRE!AD212)</f>
        <v>0</v>
      </c>
      <c r="AE212" s="607">
        <f>SUM(ENERO:DICIEMBRE!AE212)</f>
        <v>0</v>
      </c>
      <c r="AF212" s="607">
        <f>SUM(ENERO:DICIEMBRE!AF212)</f>
        <v>0</v>
      </c>
      <c r="AG212" s="607">
        <f>SUM(ENERO:DICIEMBRE!AG212)</f>
        <v>0</v>
      </c>
      <c r="AH212" s="607">
        <f>SUM(ENERO:DICIEMBRE!AH212)</f>
        <v>0</v>
      </c>
      <c r="AI212" s="607">
        <f>SUM(ENERO:DICIEMBRE!AI212)</f>
        <v>0</v>
      </c>
      <c r="AJ212" s="607">
        <f>SUM(ENERO:DICIEMBRE!AJ212)</f>
        <v>0</v>
      </c>
      <c r="AK212" s="607">
        <f>SUM(ENERO:DICIEMBRE!AK212)</f>
        <v>0</v>
      </c>
      <c r="AL212" s="607">
        <f>SUM(ENERO:DICIEMBRE!AL212)</f>
        <v>0</v>
      </c>
      <c r="AM212" s="607">
        <f>SUM(ENERO:DICIEMBRE!AM212)</f>
        <v>0</v>
      </c>
      <c r="AN212" s="607">
        <f>SUM(ENERO:DICIEMBRE!AN212)</f>
        <v>0</v>
      </c>
      <c r="AO212" s="607">
        <f>SUM(ENERO:DICIEMBRE!AO212)</f>
        <v>0</v>
      </c>
      <c r="AP212" s="607">
        <f>SUM(ENERO:DICIEMBRE!AP212)</f>
        <v>0</v>
      </c>
      <c r="AQ212" s="607">
        <f>SUM(ENERO:DICIEMBRE!AQ212)</f>
        <v>0</v>
      </c>
      <c r="AR212" s="607">
        <f>SUM(ENERO:DICIEMBRE!AR212)</f>
        <v>0</v>
      </c>
      <c r="AS212" s="607">
        <f>SUM(ENERO:DICIEMBRE!AS212)</f>
        <v>0</v>
      </c>
      <c r="AT212" s="607">
        <f>SUM(ENERO:DICIEMBRE!AT212)</f>
        <v>0</v>
      </c>
      <c r="AU212" s="607">
        <f>SUM(ENERO:DICIEMBRE!AU212)</f>
        <v>0</v>
      </c>
      <c r="AV212" s="607">
        <f>SUM(ENERO:DICIEMBRE!AV212)</f>
        <v>0</v>
      </c>
      <c r="AW212" s="607">
        <f>SUM(ENERO:DICIEMBRE!AW212)</f>
        <v>0</v>
      </c>
      <c r="AX212" s="33" t="str">
        <f t="shared" si="50"/>
        <v/>
      </c>
      <c r="AY212" s="33"/>
      <c r="AZ212" s="33"/>
      <c r="BA212" s="33"/>
      <c r="BB212" s="33"/>
      <c r="BC212" s="33"/>
      <c r="BD212" s="33"/>
      <c r="BE212" s="33"/>
      <c r="BF212" s="230"/>
      <c r="BG212" s="230"/>
      <c r="CA212" s="4" t="str">
        <f t="shared" si="51"/>
        <v/>
      </c>
      <c r="CB212" s="4" t="str">
        <f t="shared" si="52"/>
        <v/>
      </c>
      <c r="CC212" s="4" t="str">
        <f t="shared" si="53"/>
        <v/>
      </c>
      <c r="CD212" s="4" t="str">
        <f t="shared" si="54"/>
        <v/>
      </c>
      <c r="CE212" s="4" t="str">
        <f t="shared" si="55"/>
        <v/>
      </c>
      <c r="CF212" s="4" t="str">
        <f t="shared" si="56"/>
        <v/>
      </c>
      <c r="CG212" s="16">
        <f t="shared" si="57"/>
        <v>0</v>
      </c>
      <c r="CH212" s="16">
        <f t="shared" si="58"/>
        <v>0</v>
      </c>
      <c r="CI212" s="16">
        <f t="shared" si="59"/>
        <v>0</v>
      </c>
      <c r="CJ212" s="16">
        <f t="shared" si="60"/>
        <v>0</v>
      </c>
      <c r="CK212" s="16">
        <f t="shared" si="61"/>
        <v>0</v>
      </c>
      <c r="CL212" s="16">
        <f t="shared" si="62"/>
        <v>0</v>
      </c>
      <c r="CM212" s="16"/>
      <c r="CN212" s="16"/>
    </row>
    <row r="213" spans="1:92" ht="16.149999999999999" customHeight="1" x14ac:dyDescent="0.2">
      <c r="A213" s="3457"/>
      <c r="B213" s="3452" t="s">
        <v>209</v>
      </c>
      <c r="C213" s="3453"/>
      <c r="D213" s="398">
        <f t="shared" si="66"/>
        <v>0</v>
      </c>
      <c r="E213" s="399">
        <f t="shared" si="67"/>
        <v>0</v>
      </c>
      <c r="F213" s="400">
        <f t="shared" si="67"/>
        <v>0</v>
      </c>
      <c r="G213" s="42"/>
      <c r="H213" s="46"/>
      <c r="I213" s="42"/>
      <c r="J213" s="46"/>
      <c r="K213" s="607">
        <f>SUM(ENERO:DICIEMBRE!K213)</f>
        <v>0</v>
      </c>
      <c r="L213" s="607">
        <f>SUM(ENERO:DICIEMBRE!L213)</f>
        <v>0</v>
      </c>
      <c r="M213" s="607">
        <f>SUM(ENERO:DICIEMBRE!M213)</f>
        <v>0</v>
      </c>
      <c r="N213" s="607">
        <f>SUM(ENERO:DICIEMBRE!N213)</f>
        <v>0</v>
      </c>
      <c r="O213" s="607">
        <f>SUM(ENERO:DICIEMBRE!O213)</f>
        <v>0</v>
      </c>
      <c r="P213" s="607">
        <f>SUM(ENERO:DICIEMBRE!P213)</f>
        <v>0</v>
      </c>
      <c r="Q213" s="607">
        <f>SUM(ENERO:DICIEMBRE!Q213)</f>
        <v>0</v>
      </c>
      <c r="R213" s="607">
        <f>SUM(ENERO:DICIEMBRE!R213)</f>
        <v>0</v>
      </c>
      <c r="S213" s="607">
        <f>SUM(ENERO:DICIEMBRE!S213)</f>
        <v>0</v>
      </c>
      <c r="T213" s="607">
        <f>SUM(ENERO:DICIEMBRE!T213)</f>
        <v>0</v>
      </c>
      <c r="U213" s="607">
        <f>SUM(ENERO:DICIEMBRE!U213)</f>
        <v>0</v>
      </c>
      <c r="V213" s="607">
        <f>SUM(ENERO:DICIEMBRE!V213)</f>
        <v>0</v>
      </c>
      <c r="W213" s="607">
        <f>SUM(ENERO:DICIEMBRE!W213)</f>
        <v>0</v>
      </c>
      <c r="X213" s="607">
        <f>SUM(ENERO:DICIEMBRE!X213)</f>
        <v>0</v>
      </c>
      <c r="Y213" s="607">
        <f>SUM(ENERO:DICIEMBRE!Y213)</f>
        <v>0</v>
      </c>
      <c r="Z213" s="607">
        <f>SUM(ENERO:DICIEMBRE!Z213)</f>
        <v>0</v>
      </c>
      <c r="AA213" s="607">
        <f>SUM(ENERO:DICIEMBRE!AA213)</f>
        <v>0</v>
      </c>
      <c r="AB213" s="607">
        <f>SUM(ENERO:DICIEMBRE!AB213)</f>
        <v>0</v>
      </c>
      <c r="AC213" s="607">
        <f>SUM(ENERO:DICIEMBRE!AC213)</f>
        <v>0</v>
      </c>
      <c r="AD213" s="607">
        <f>SUM(ENERO:DICIEMBRE!AD213)</f>
        <v>0</v>
      </c>
      <c r="AE213" s="607">
        <f>SUM(ENERO:DICIEMBRE!AE213)</f>
        <v>0</v>
      </c>
      <c r="AF213" s="607">
        <f>SUM(ENERO:DICIEMBRE!AF213)</f>
        <v>0</v>
      </c>
      <c r="AG213" s="607">
        <f>SUM(ENERO:DICIEMBRE!AG213)</f>
        <v>0</v>
      </c>
      <c r="AH213" s="607">
        <f>SUM(ENERO:DICIEMBRE!AH213)</f>
        <v>0</v>
      </c>
      <c r="AI213" s="607">
        <f>SUM(ENERO:DICIEMBRE!AI213)</f>
        <v>0</v>
      </c>
      <c r="AJ213" s="607">
        <f>SUM(ENERO:DICIEMBRE!AJ213)</f>
        <v>0</v>
      </c>
      <c r="AK213" s="607">
        <f>SUM(ENERO:DICIEMBRE!AK213)</f>
        <v>0</v>
      </c>
      <c r="AL213" s="607">
        <f>SUM(ENERO:DICIEMBRE!AL213)</f>
        <v>0</v>
      </c>
      <c r="AM213" s="607">
        <f>SUM(ENERO:DICIEMBRE!AM213)</f>
        <v>0</v>
      </c>
      <c r="AN213" s="607">
        <f>SUM(ENERO:DICIEMBRE!AN213)</f>
        <v>0</v>
      </c>
      <c r="AO213" s="607">
        <f>SUM(ENERO:DICIEMBRE!AO213)</f>
        <v>0</v>
      </c>
      <c r="AP213" s="607">
        <f>SUM(ENERO:DICIEMBRE!AP213)</f>
        <v>0</v>
      </c>
      <c r="AQ213" s="607">
        <f>SUM(ENERO:DICIEMBRE!AQ213)</f>
        <v>0</v>
      </c>
      <c r="AR213" s="607">
        <f>SUM(ENERO:DICIEMBRE!AR213)</f>
        <v>0</v>
      </c>
      <c r="AS213" s="607">
        <f>SUM(ENERO:DICIEMBRE!AS213)</f>
        <v>0</v>
      </c>
      <c r="AT213" s="607">
        <f>SUM(ENERO:DICIEMBRE!AT213)</f>
        <v>0</v>
      </c>
      <c r="AU213" s="607">
        <f>SUM(ENERO:DICIEMBRE!AU213)</f>
        <v>0</v>
      </c>
      <c r="AV213" s="607">
        <f>SUM(ENERO:DICIEMBRE!AV213)</f>
        <v>0</v>
      </c>
      <c r="AW213" s="607">
        <f>SUM(ENERO:DICIEMBRE!AW213)</f>
        <v>0</v>
      </c>
      <c r="AX213" s="33" t="str">
        <f t="shared" si="50"/>
        <v/>
      </c>
      <c r="AY213" s="33"/>
      <c r="AZ213" s="33"/>
      <c r="BA213" s="33"/>
      <c r="BB213" s="33"/>
      <c r="BC213" s="33"/>
      <c r="BD213" s="33"/>
      <c r="BE213" s="33"/>
      <c r="BF213" s="230"/>
      <c r="BG213" s="230"/>
      <c r="CA213" s="4" t="str">
        <f t="shared" si="51"/>
        <v/>
      </c>
      <c r="CB213" s="4" t="str">
        <f t="shared" si="52"/>
        <v/>
      </c>
      <c r="CC213" s="4" t="str">
        <f t="shared" si="53"/>
        <v/>
      </c>
      <c r="CD213" s="4" t="str">
        <f t="shared" si="54"/>
        <v/>
      </c>
      <c r="CE213" s="4" t="str">
        <f t="shared" si="55"/>
        <v/>
      </c>
      <c r="CF213" s="4" t="str">
        <f t="shared" si="56"/>
        <v/>
      </c>
      <c r="CG213" s="16">
        <f t="shared" si="57"/>
        <v>0</v>
      </c>
      <c r="CH213" s="16">
        <f t="shared" si="58"/>
        <v>0</v>
      </c>
      <c r="CI213" s="16">
        <f t="shared" si="59"/>
        <v>0</v>
      </c>
      <c r="CJ213" s="16">
        <f t="shared" si="60"/>
        <v>0</v>
      </c>
      <c r="CK213" s="16">
        <f t="shared" si="61"/>
        <v>0</v>
      </c>
      <c r="CL213" s="16">
        <f t="shared" si="62"/>
        <v>0</v>
      </c>
      <c r="CM213" s="16"/>
      <c r="CN213" s="16"/>
    </row>
    <row r="214" spans="1:92" ht="16.149999999999999" customHeight="1" x14ac:dyDescent="0.2">
      <c r="A214" s="3458"/>
      <c r="B214" s="3454" t="s">
        <v>210</v>
      </c>
      <c r="C214" s="3455"/>
      <c r="D214" s="393">
        <f t="shared" si="66"/>
        <v>27</v>
      </c>
      <c r="E214" s="394">
        <f t="shared" si="67"/>
        <v>9</v>
      </c>
      <c r="F214" s="377">
        <f t="shared" si="67"/>
        <v>18</v>
      </c>
      <c r="G214" s="42"/>
      <c r="H214" s="46"/>
      <c r="I214" s="42"/>
      <c r="J214" s="46"/>
      <c r="K214" s="607">
        <f>SUM(ENERO:DICIEMBRE!K214)</f>
        <v>3</v>
      </c>
      <c r="L214" s="607">
        <f>SUM(ENERO:DICIEMBRE!L214)</f>
        <v>0</v>
      </c>
      <c r="M214" s="607">
        <f>SUM(ENERO:DICIEMBRE!M214)</f>
        <v>0</v>
      </c>
      <c r="N214" s="607">
        <f>SUM(ENERO:DICIEMBRE!N214)</f>
        <v>0</v>
      </c>
      <c r="O214" s="607">
        <f>SUM(ENERO:DICIEMBRE!O214)</f>
        <v>0</v>
      </c>
      <c r="P214" s="607">
        <f>SUM(ENERO:DICIEMBRE!P214)</f>
        <v>0</v>
      </c>
      <c r="Q214" s="607">
        <f>SUM(ENERO:DICIEMBRE!Q214)</f>
        <v>0</v>
      </c>
      <c r="R214" s="607">
        <f>SUM(ENERO:DICIEMBRE!R214)</f>
        <v>0</v>
      </c>
      <c r="S214" s="607">
        <f>SUM(ENERO:DICIEMBRE!S214)</f>
        <v>0</v>
      </c>
      <c r="T214" s="607">
        <f>SUM(ENERO:DICIEMBRE!T214)</f>
        <v>0</v>
      </c>
      <c r="U214" s="607">
        <f>SUM(ENERO:DICIEMBRE!U214)</f>
        <v>0</v>
      </c>
      <c r="V214" s="607">
        <f>SUM(ENERO:DICIEMBRE!V214)</f>
        <v>0</v>
      </c>
      <c r="W214" s="607">
        <f>SUM(ENERO:DICIEMBRE!W214)</f>
        <v>3</v>
      </c>
      <c r="X214" s="607">
        <f>SUM(ENERO:DICIEMBRE!X214)</f>
        <v>5</v>
      </c>
      <c r="Y214" s="607">
        <f>SUM(ENERO:DICIEMBRE!Y214)</f>
        <v>3</v>
      </c>
      <c r="Z214" s="607">
        <f>SUM(ENERO:DICIEMBRE!Z214)</f>
        <v>8</v>
      </c>
      <c r="AA214" s="607">
        <f>SUM(ENERO:DICIEMBRE!AA214)</f>
        <v>0</v>
      </c>
      <c r="AB214" s="607">
        <f>SUM(ENERO:DICIEMBRE!AB214)</f>
        <v>0</v>
      </c>
      <c r="AC214" s="607">
        <f>SUM(ENERO:DICIEMBRE!AC214)</f>
        <v>0</v>
      </c>
      <c r="AD214" s="607">
        <f>SUM(ENERO:DICIEMBRE!AD214)</f>
        <v>3</v>
      </c>
      <c r="AE214" s="607">
        <f>SUM(ENERO:DICIEMBRE!AE214)</f>
        <v>0</v>
      </c>
      <c r="AF214" s="607">
        <f>SUM(ENERO:DICIEMBRE!AF214)</f>
        <v>0</v>
      </c>
      <c r="AG214" s="607">
        <f>SUM(ENERO:DICIEMBRE!AG214)</f>
        <v>0</v>
      </c>
      <c r="AH214" s="607">
        <f>SUM(ENERO:DICIEMBRE!AH214)</f>
        <v>0</v>
      </c>
      <c r="AI214" s="607">
        <f>SUM(ENERO:DICIEMBRE!AI214)</f>
        <v>0</v>
      </c>
      <c r="AJ214" s="607">
        <f>SUM(ENERO:DICIEMBRE!AJ214)</f>
        <v>0</v>
      </c>
      <c r="AK214" s="607">
        <f>SUM(ENERO:DICIEMBRE!AK214)</f>
        <v>0</v>
      </c>
      <c r="AL214" s="607">
        <f>SUM(ENERO:DICIEMBRE!AL214)</f>
        <v>0</v>
      </c>
      <c r="AM214" s="607">
        <f>SUM(ENERO:DICIEMBRE!AM214)</f>
        <v>0</v>
      </c>
      <c r="AN214" s="607">
        <f>SUM(ENERO:DICIEMBRE!AN214)</f>
        <v>2</v>
      </c>
      <c r="AO214" s="607">
        <f>SUM(ENERO:DICIEMBRE!AO214)</f>
        <v>0</v>
      </c>
      <c r="AP214" s="607">
        <f>SUM(ENERO:DICIEMBRE!AP214)</f>
        <v>25</v>
      </c>
      <c r="AQ214" s="607">
        <f>SUM(ENERO:DICIEMBRE!AQ214)</f>
        <v>4</v>
      </c>
      <c r="AR214" s="607">
        <f>SUM(ENERO:DICIEMBRE!AR214)</f>
        <v>0</v>
      </c>
      <c r="AS214" s="607">
        <f>SUM(ENERO:DICIEMBRE!AS214)</f>
        <v>0</v>
      </c>
      <c r="AT214" s="607">
        <f>SUM(ENERO:DICIEMBRE!AT214)</f>
        <v>0</v>
      </c>
      <c r="AU214" s="607">
        <f>SUM(ENERO:DICIEMBRE!AU214)</f>
        <v>3</v>
      </c>
      <c r="AV214" s="607">
        <f>SUM(ENERO:DICIEMBRE!AV214)</f>
        <v>0</v>
      </c>
      <c r="AW214" s="607">
        <f>SUM(ENERO:DICIEMBRE!AW214)</f>
        <v>0</v>
      </c>
      <c r="AX214" s="33" t="str">
        <f t="shared" si="50"/>
        <v/>
      </c>
      <c r="AY214" s="33"/>
      <c r="AZ214" s="33"/>
      <c r="BA214" s="33"/>
      <c r="BB214" s="33"/>
      <c r="BC214" s="33"/>
      <c r="BD214" s="33"/>
      <c r="BE214" s="33"/>
      <c r="BF214" s="230"/>
      <c r="BG214" s="230"/>
      <c r="CA214" s="4" t="str">
        <f t="shared" si="51"/>
        <v/>
      </c>
      <c r="CB214" s="4" t="str">
        <f t="shared" si="52"/>
        <v/>
      </c>
      <c r="CC214" s="4" t="str">
        <f t="shared" si="53"/>
        <v/>
      </c>
      <c r="CD214" s="4" t="str">
        <f t="shared" si="54"/>
        <v/>
      </c>
      <c r="CE214" s="4" t="str">
        <f t="shared" si="55"/>
        <v/>
      </c>
      <c r="CF214" s="4" t="str">
        <f t="shared" si="56"/>
        <v/>
      </c>
      <c r="CG214" s="16">
        <f t="shared" si="57"/>
        <v>0</v>
      </c>
      <c r="CH214" s="16">
        <f t="shared" si="58"/>
        <v>0</v>
      </c>
      <c r="CI214" s="16">
        <f t="shared" si="59"/>
        <v>0</v>
      </c>
      <c r="CJ214" s="16">
        <f t="shared" si="60"/>
        <v>0</v>
      </c>
      <c r="CK214" s="16">
        <f t="shared" si="61"/>
        <v>0</v>
      </c>
      <c r="CL214" s="16">
        <f t="shared" si="62"/>
        <v>0</v>
      </c>
      <c r="CM214" s="16"/>
      <c r="CN214" s="16"/>
    </row>
    <row r="215" spans="1:92" ht="16.149999999999999" customHeight="1" x14ac:dyDescent="0.2">
      <c r="A215" s="3456" t="s">
        <v>211</v>
      </c>
      <c r="B215" s="3459" t="s">
        <v>212</v>
      </c>
      <c r="C215" s="3460"/>
      <c r="D215" s="381">
        <f t="shared" si="63"/>
        <v>0</v>
      </c>
      <c r="E215" s="382">
        <f t="shared" ref="E215:F224" si="68">SUM(G215+I215+K215+M215+O215+Q215+S215+U215+W215+Y215+AA215+AC215+AE215+AG215+AI215+AK215+AM215)</f>
        <v>0</v>
      </c>
      <c r="F215" s="383">
        <f t="shared" si="68"/>
        <v>0</v>
      </c>
      <c r="G215" s="607">
        <f>SUM(ENERO:DICIEMBRE!G215)</f>
        <v>0</v>
      </c>
      <c r="H215" s="607">
        <f>SUM(ENERO:DICIEMBRE!H215)</f>
        <v>0</v>
      </c>
      <c r="I215" s="607">
        <f>SUM(ENERO:DICIEMBRE!I215)</f>
        <v>0</v>
      </c>
      <c r="J215" s="607">
        <f>SUM(ENERO:DICIEMBRE!J215)</f>
        <v>0</v>
      </c>
      <c r="K215" s="607">
        <f>SUM(ENERO:DICIEMBRE!K215)</f>
        <v>0</v>
      </c>
      <c r="L215" s="607">
        <f>SUM(ENERO:DICIEMBRE!L215)</f>
        <v>0</v>
      </c>
      <c r="M215" s="607">
        <f>SUM(ENERO:DICIEMBRE!M215)</f>
        <v>0</v>
      </c>
      <c r="N215" s="607">
        <f>SUM(ENERO:DICIEMBRE!N215)</f>
        <v>0</v>
      </c>
      <c r="O215" s="607">
        <f>SUM(ENERO:DICIEMBRE!O215)</f>
        <v>0</v>
      </c>
      <c r="P215" s="607">
        <f>SUM(ENERO:DICIEMBRE!P215)</f>
        <v>0</v>
      </c>
      <c r="Q215" s="607">
        <f>SUM(ENERO:DICIEMBRE!Q215)</f>
        <v>0</v>
      </c>
      <c r="R215" s="607">
        <f>SUM(ENERO:DICIEMBRE!R215)</f>
        <v>0</v>
      </c>
      <c r="S215" s="607">
        <f>SUM(ENERO:DICIEMBRE!S215)</f>
        <v>0</v>
      </c>
      <c r="T215" s="607">
        <f>SUM(ENERO:DICIEMBRE!T215)</f>
        <v>0</v>
      </c>
      <c r="U215" s="607">
        <f>SUM(ENERO:DICIEMBRE!U215)</f>
        <v>0</v>
      </c>
      <c r="V215" s="607">
        <f>SUM(ENERO:DICIEMBRE!V215)</f>
        <v>0</v>
      </c>
      <c r="W215" s="607">
        <f>SUM(ENERO:DICIEMBRE!W215)</f>
        <v>0</v>
      </c>
      <c r="X215" s="607">
        <f>SUM(ENERO:DICIEMBRE!X215)</f>
        <v>0</v>
      </c>
      <c r="Y215" s="607">
        <f>SUM(ENERO:DICIEMBRE!Y215)</f>
        <v>0</v>
      </c>
      <c r="Z215" s="607">
        <f>SUM(ENERO:DICIEMBRE!Z215)</f>
        <v>0</v>
      </c>
      <c r="AA215" s="607">
        <f>SUM(ENERO:DICIEMBRE!AA215)</f>
        <v>0</v>
      </c>
      <c r="AB215" s="607">
        <f>SUM(ENERO:DICIEMBRE!AB215)</f>
        <v>0</v>
      </c>
      <c r="AC215" s="607">
        <f>SUM(ENERO:DICIEMBRE!AC215)</f>
        <v>0</v>
      </c>
      <c r="AD215" s="607">
        <f>SUM(ENERO:DICIEMBRE!AD215)</f>
        <v>0</v>
      </c>
      <c r="AE215" s="607">
        <f>SUM(ENERO:DICIEMBRE!AE215)</f>
        <v>0</v>
      </c>
      <c r="AF215" s="607">
        <f>SUM(ENERO:DICIEMBRE!AF215)</f>
        <v>0</v>
      </c>
      <c r="AG215" s="607">
        <f>SUM(ENERO:DICIEMBRE!AG215)</f>
        <v>0</v>
      </c>
      <c r="AH215" s="607">
        <f>SUM(ENERO:DICIEMBRE!AH215)</f>
        <v>0</v>
      </c>
      <c r="AI215" s="607">
        <f>SUM(ENERO:DICIEMBRE!AI215)</f>
        <v>0</v>
      </c>
      <c r="AJ215" s="607">
        <f>SUM(ENERO:DICIEMBRE!AJ215)</f>
        <v>0</v>
      </c>
      <c r="AK215" s="607">
        <f>SUM(ENERO:DICIEMBRE!AK215)</f>
        <v>0</v>
      </c>
      <c r="AL215" s="607">
        <f>SUM(ENERO:DICIEMBRE!AL215)</f>
        <v>0</v>
      </c>
      <c r="AM215" s="607">
        <f>SUM(ENERO:DICIEMBRE!AM215)</f>
        <v>0</v>
      </c>
      <c r="AN215" s="607">
        <f>SUM(ENERO:DICIEMBRE!AN215)</f>
        <v>0</v>
      </c>
      <c r="AO215" s="607">
        <f>SUM(ENERO:DICIEMBRE!AO215)</f>
        <v>0</v>
      </c>
      <c r="AP215" s="607">
        <f>SUM(ENERO:DICIEMBRE!AP215)</f>
        <v>0</v>
      </c>
      <c r="AQ215" s="607">
        <f>SUM(ENERO:DICIEMBRE!AQ215)</f>
        <v>0</v>
      </c>
      <c r="AR215" s="455"/>
      <c r="AS215" s="456"/>
      <c r="AT215" s="607">
        <f>SUM(ENERO:DICIEMBRE!AT215)</f>
        <v>0</v>
      </c>
      <c r="AU215" s="607">
        <f>SUM(ENERO:DICIEMBRE!AU215)</f>
        <v>0</v>
      </c>
      <c r="AV215" s="607">
        <f>SUM(ENERO:DICIEMBRE!AV215)</f>
        <v>0</v>
      </c>
      <c r="AW215" s="607">
        <f>SUM(ENERO:DICIEMBRE!AW215)</f>
        <v>0</v>
      </c>
      <c r="AX215" s="33" t="str">
        <f t="shared" si="50"/>
        <v/>
      </c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230"/>
      <c r="BJ215" s="230"/>
      <c r="CA215" s="4" t="str">
        <f t="shared" si="51"/>
        <v/>
      </c>
      <c r="CB215" s="4" t="str">
        <f t="shared" si="52"/>
        <v/>
      </c>
      <c r="CC215" s="4" t="str">
        <f t="shared" si="53"/>
        <v/>
      </c>
      <c r="CD215" s="4" t="str">
        <f t="shared" si="54"/>
        <v/>
      </c>
      <c r="CE215" s="4" t="str">
        <f t="shared" si="55"/>
        <v/>
      </c>
      <c r="CF215" s="4" t="str">
        <f t="shared" si="56"/>
        <v/>
      </c>
      <c r="CG215" s="16">
        <f t="shared" si="57"/>
        <v>0</v>
      </c>
      <c r="CH215" s="16">
        <f t="shared" si="58"/>
        <v>0</v>
      </c>
      <c r="CI215" s="16">
        <f t="shared" si="59"/>
        <v>0</v>
      </c>
      <c r="CJ215" s="16">
        <f t="shared" si="60"/>
        <v>0</v>
      </c>
      <c r="CK215" s="16">
        <f t="shared" si="61"/>
        <v>0</v>
      </c>
      <c r="CL215" s="16">
        <f t="shared" si="62"/>
        <v>0</v>
      </c>
      <c r="CM215" s="16"/>
      <c r="CN215" s="16"/>
    </row>
    <row r="216" spans="1:92" ht="16.149999999999999" customHeight="1" x14ac:dyDescent="0.2">
      <c r="A216" s="3457"/>
      <c r="B216" s="3446" t="s">
        <v>213</v>
      </c>
      <c r="C216" s="3448"/>
      <c r="D216" s="398">
        <f t="shared" si="63"/>
        <v>0</v>
      </c>
      <c r="E216" s="399">
        <f t="shared" si="68"/>
        <v>0</v>
      </c>
      <c r="F216" s="400">
        <f t="shared" si="68"/>
        <v>0</v>
      </c>
      <c r="G216" s="607">
        <f>SUM(ENERO:DICIEMBRE!G216)</f>
        <v>0</v>
      </c>
      <c r="H216" s="607">
        <f>SUM(ENERO:DICIEMBRE!H216)</f>
        <v>0</v>
      </c>
      <c r="I216" s="607">
        <f>SUM(ENERO:DICIEMBRE!I216)</f>
        <v>0</v>
      </c>
      <c r="J216" s="607">
        <f>SUM(ENERO:DICIEMBRE!J216)</f>
        <v>0</v>
      </c>
      <c r="K216" s="607">
        <f>SUM(ENERO:DICIEMBRE!K216)</f>
        <v>0</v>
      </c>
      <c r="L216" s="607">
        <f>SUM(ENERO:DICIEMBRE!L216)</f>
        <v>0</v>
      </c>
      <c r="M216" s="607">
        <f>SUM(ENERO:DICIEMBRE!M216)</f>
        <v>0</v>
      </c>
      <c r="N216" s="607">
        <f>SUM(ENERO:DICIEMBRE!N216)</f>
        <v>0</v>
      </c>
      <c r="O216" s="607">
        <f>SUM(ENERO:DICIEMBRE!O216)</f>
        <v>0</v>
      </c>
      <c r="P216" s="607">
        <f>SUM(ENERO:DICIEMBRE!P216)</f>
        <v>0</v>
      </c>
      <c r="Q216" s="607">
        <f>SUM(ENERO:DICIEMBRE!Q216)</f>
        <v>0</v>
      </c>
      <c r="R216" s="607">
        <f>SUM(ENERO:DICIEMBRE!R216)</f>
        <v>0</v>
      </c>
      <c r="S216" s="607">
        <f>SUM(ENERO:DICIEMBRE!S216)</f>
        <v>0</v>
      </c>
      <c r="T216" s="607">
        <f>SUM(ENERO:DICIEMBRE!T216)</f>
        <v>0</v>
      </c>
      <c r="U216" s="607">
        <f>SUM(ENERO:DICIEMBRE!U216)</f>
        <v>0</v>
      </c>
      <c r="V216" s="607">
        <f>SUM(ENERO:DICIEMBRE!V216)</f>
        <v>0</v>
      </c>
      <c r="W216" s="607">
        <f>SUM(ENERO:DICIEMBRE!W216)</f>
        <v>0</v>
      </c>
      <c r="X216" s="607">
        <f>SUM(ENERO:DICIEMBRE!X216)</f>
        <v>0</v>
      </c>
      <c r="Y216" s="607">
        <f>SUM(ENERO:DICIEMBRE!Y216)</f>
        <v>0</v>
      </c>
      <c r="Z216" s="607">
        <f>SUM(ENERO:DICIEMBRE!Z216)</f>
        <v>0</v>
      </c>
      <c r="AA216" s="607">
        <f>SUM(ENERO:DICIEMBRE!AA216)</f>
        <v>0</v>
      </c>
      <c r="AB216" s="607">
        <f>SUM(ENERO:DICIEMBRE!AB216)</f>
        <v>0</v>
      </c>
      <c r="AC216" s="607">
        <f>SUM(ENERO:DICIEMBRE!AC216)</f>
        <v>0</v>
      </c>
      <c r="AD216" s="607">
        <f>SUM(ENERO:DICIEMBRE!AD216)</f>
        <v>0</v>
      </c>
      <c r="AE216" s="607">
        <f>SUM(ENERO:DICIEMBRE!AE216)</f>
        <v>0</v>
      </c>
      <c r="AF216" s="607">
        <f>SUM(ENERO:DICIEMBRE!AF216)</f>
        <v>0</v>
      </c>
      <c r="AG216" s="607">
        <f>SUM(ENERO:DICIEMBRE!AG216)</f>
        <v>0</v>
      </c>
      <c r="AH216" s="607">
        <f>SUM(ENERO:DICIEMBRE!AH216)</f>
        <v>0</v>
      </c>
      <c r="AI216" s="607">
        <f>SUM(ENERO:DICIEMBRE!AI216)</f>
        <v>0</v>
      </c>
      <c r="AJ216" s="607">
        <f>SUM(ENERO:DICIEMBRE!AJ216)</f>
        <v>0</v>
      </c>
      <c r="AK216" s="607">
        <f>SUM(ENERO:DICIEMBRE!AK216)</f>
        <v>0</v>
      </c>
      <c r="AL216" s="607">
        <f>SUM(ENERO:DICIEMBRE!AL216)</f>
        <v>0</v>
      </c>
      <c r="AM216" s="607">
        <f>SUM(ENERO:DICIEMBRE!AM216)</f>
        <v>0</v>
      </c>
      <c r="AN216" s="607">
        <f>SUM(ENERO:DICIEMBRE!AN216)</f>
        <v>0</v>
      </c>
      <c r="AO216" s="607">
        <f>SUM(ENERO:DICIEMBRE!AO216)</f>
        <v>0</v>
      </c>
      <c r="AP216" s="607">
        <f>SUM(ENERO:DICIEMBRE!AP216)</f>
        <v>0</v>
      </c>
      <c r="AQ216" s="607">
        <f>SUM(ENERO:DICIEMBRE!AQ216)</f>
        <v>0</v>
      </c>
      <c r="AR216" s="332"/>
      <c r="AS216" s="452"/>
      <c r="AT216" s="607">
        <f>SUM(ENERO:DICIEMBRE!AT216)</f>
        <v>0</v>
      </c>
      <c r="AU216" s="607">
        <f>SUM(ENERO:DICIEMBRE!AU216)</f>
        <v>0</v>
      </c>
      <c r="AV216" s="607">
        <f>SUM(ENERO:DICIEMBRE!AV216)</f>
        <v>0</v>
      </c>
      <c r="AW216" s="607">
        <f>SUM(ENERO:DICIEMBRE!AW216)</f>
        <v>0</v>
      </c>
      <c r="AX216" s="33" t="str">
        <f t="shared" si="50"/>
        <v/>
      </c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230"/>
      <c r="BJ216" s="230"/>
      <c r="CA216" s="4" t="str">
        <f t="shared" si="51"/>
        <v/>
      </c>
      <c r="CB216" s="4" t="str">
        <f t="shared" si="52"/>
        <v/>
      </c>
      <c r="CC216" s="4" t="str">
        <f t="shared" si="53"/>
        <v/>
      </c>
      <c r="CD216" s="4" t="str">
        <f t="shared" si="54"/>
        <v/>
      </c>
      <c r="CE216" s="4" t="str">
        <f t="shared" si="55"/>
        <v/>
      </c>
      <c r="CF216" s="4" t="str">
        <f t="shared" si="56"/>
        <v/>
      </c>
      <c r="CG216" s="16">
        <f t="shared" si="57"/>
        <v>0</v>
      </c>
      <c r="CH216" s="16">
        <f t="shared" si="58"/>
        <v>0</v>
      </c>
      <c r="CI216" s="16">
        <f t="shared" si="59"/>
        <v>0</v>
      </c>
      <c r="CJ216" s="16">
        <f t="shared" si="60"/>
        <v>0</v>
      </c>
      <c r="CK216" s="16">
        <f t="shared" si="61"/>
        <v>0</v>
      </c>
      <c r="CL216" s="16">
        <f t="shared" si="62"/>
        <v>0</v>
      </c>
      <c r="CM216" s="16"/>
      <c r="CN216" s="16"/>
    </row>
    <row r="217" spans="1:92" ht="16.149999999999999" customHeight="1" x14ac:dyDescent="0.2">
      <c r="A217" s="3458"/>
      <c r="B217" s="3440" t="s">
        <v>214</v>
      </c>
      <c r="C217" s="3442"/>
      <c r="D217" s="385">
        <f t="shared" si="63"/>
        <v>67</v>
      </c>
      <c r="E217" s="386">
        <f t="shared" si="68"/>
        <v>30</v>
      </c>
      <c r="F217" s="387">
        <f t="shared" si="68"/>
        <v>37</v>
      </c>
      <c r="G217" s="607">
        <f>SUM(ENERO:DICIEMBRE!G217)</f>
        <v>7</v>
      </c>
      <c r="H217" s="607">
        <f>SUM(ENERO:DICIEMBRE!H217)</f>
        <v>6</v>
      </c>
      <c r="I217" s="607">
        <f>SUM(ENERO:DICIEMBRE!I217)</f>
        <v>7</v>
      </c>
      <c r="J217" s="607">
        <f>SUM(ENERO:DICIEMBRE!J217)</f>
        <v>8</v>
      </c>
      <c r="K217" s="607">
        <f>SUM(ENERO:DICIEMBRE!K217)</f>
        <v>8</v>
      </c>
      <c r="L217" s="607">
        <f>SUM(ENERO:DICIEMBRE!L217)</f>
        <v>9</v>
      </c>
      <c r="M217" s="607">
        <f>SUM(ENERO:DICIEMBRE!M217)</f>
        <v>8</v>
      </c>
      <c r="N217" s="607">
        <f>SUM(ENERO:DICIEMBRE!N217)</f>
        <v>0</v>
      </c>
      <c r="O217" s="607">
        <f>SUM(ENERO:DICIEMBRE!O217)</f>
        <v>0</v>
      </c>
      <c r="P217" s="607">
        <f>SUM(ENERO:DICIEMBRE!P217)</f>
        <v>0</v>
      </c>
      <c r="Q217" s="607">
        <f>SUM(ENERO:DICIEMBRE!Q217)</f>
        <v>0</v>
      </c>
      <c r="R217" s="607">
        <f>SUM(ENERO:DICIEMBRE!R217)</f>
        <v>0</v>
      </c>
      <c r="S217" s="607">
        <f>SUM(ENERO:DICIEMBRE!S217)</f>
        <v>0</v>
      </c>
      <c r="T217" s="607">
        <f>SUM(ENERO:DICIEMBRE!T217)</f>
        <v>0</v>
      </c>
      <c r="U217" s="607">
        <f>SUM(ENERO:DICIEMBRE!U217)</f>
        <v>0</v>
      </c>
      <c r="V217" s="607">
        <f>SUM(ENERO:DICIEMBRE!V217)</f>
        <v>0</v>
      </c>
      <c r="W217" s="607">
        <f>SUM(ENERO:DICIEMBRE!W217)</f>
        <v>0</v>
      </c>
      <c r="X217" s="607">
        <f>SUM(ENERO:DICIEMBRE!X217)</f>
        <v>0</v>
      </c>
      <c r="Y217" s="607">
        <f>SUM(ENERO:DICIEMBRE!Y217)</f>
        <v>0</v>
      </c>
      <c r="Z217" s="607">
        <f>SUM(ENERO:DICIEMBRE!Z217)</f>
        <v>0</v>
      </c>
      <c r="AA217" s="607">
        <f>SUM(ENERO:DICIEMBRE!AA217)</f>
        <v>0</v>
      </c>
      <c r="AB217" s="607">
        <f>SUM(ENERO:DICIEMBRE!AB217)</f>
        <v>0</v>
      </c>
      <c r="AC217" s="607">
        <f>SUM(ENERO:DICIEMBRE!AC217)</f>
        <v>0</v>
      </c>
      <c r="AD217" s="607">
        <f>SUM(ENERO:DICIEMBRE!AD217)</f>
        <v>0</v>
      </c>
      <c r="AE217" s="607">
        <f>SUM(ENERO:DICIEMBRE!AE217)</f>
        <v>0</v>
      </c>
      <c r="AF217" s="607">
        <f>SUM(ENERO:DICIEMBRE!AF217)</f>
        <v>0</v>
      </c>
      <c r="AG217" s="607">
        <f>SUM(ENERO:DICIEMBRE!AG217)</f>
        <v>0</v>
      </c>
      <c r="AH217" s="607">
        <f>SUM(ENERO:DICIEMBRE!AH217)</f>
        <v>0</v>
      </c>
      <c r="AI217" s="607">
        <f>SUM(ENERO:DICIEMBRE!AI217)</f>
        <v>0</v>
      </c>
      <c r="AJ217" s="607">
        <f>SUM(ENERO:DICIEMBRE!AJ217)</f>
        <v>0</v>
      </c>
      <c r="AK217" s="607">
        <f>SUM(ENERO:DICIEMBRE!AK217)</f>
        <v>0</v>
      </c>
      <c r="AL217" s="607">
        <f>SUM(ENERO:DICIEMBRE!AL217)</f>
        <v>0</v>
      </c>
      <c r="AM217" s="607">
        <f>SUM(ENERO:DICIEMBRE!AM217)</f>
        <v>0</v>
      </c>
      <c r="AN217" s="607">
        <f>SUM(ENERO:DICIEMBRE!AN217)</f>
        <v>14</v>
      </c>
      <c r="AO217" s="607">
        <f>SUM(ENERO:DICIEMBRE!AO217)</f>
        <v>0</v>
      </c>
      <c r="AP217" s="607">
        <f>SUM(ENERO:DICIEMBRE!AP217)</f>
        <v>9</v>
      </c>
      <c r="AQ217" s="607">
        <f>SUM(ENERO:DICIEMBRE!AQ217)</f>
        <v>0</v>
      </c>
      <c r="AR217" s="336"/>
      <c r="AS217" s="454"/>
      <c r="AT217" s="607">
        <f>SUM(ENERO:DICIEMBRE!AT217)</f>
        <v>1</v>
      </c>
      <c r="AU217" s="607">
        <f>SUM(ENERO:DICIEMBRE!AU217)</f>
        <v>2</v>
      </c>
      <c r="AV217" s="607">
        <f>SUM(ENERO:DICIEMBRE!AV217)</f>
        <v>0</v>
      </c>
      <c r="AW217" s="607">
        <f>SUM(ENERO:DICIEMBRE!AW217)</f>
        <v>0</v>
      </c>
      <c r="AX217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230"/>
      <c r="BJ217" s="230"/>
      <c r="CA217" s="4" t="str">
        <f t="shared" si="51"/>
        <v/>
      </c>
      <c r="CB217" s="4" t="str">
        <f t="shared" si="52"/>
        <v/>
      </c>
      <c r="CC217" s="4" t="str">
        <f t="shared" si="53"/>
        <v/>
      </c>
      <c r="CD217" s="4" t="str">
        <f t="shared" si="54"/>
        <v/>
      </c>
      <c r="CE217" s="4" t="str">
        <f t="shared" si="55"/>
        <v/>
      </c>
      <c r="CF217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17" s="16">
        <f t="shared" si="57"/>
        <v>0</v>
      </c>
      <c r="CH217" s="16">
        <f t="shared" si="58"/>
        <v>0</v>
      </c>
      <c r="CI217" s="16">
        <f t="shared" si="59"/>
        <v>0</v>
      </c>
      <c r="CJ217" s="16">
        <f t="shared" si="60"/>
        <v>0</v>
      </c>
      <c r="CK217" s="16">
        <f t="shared" si="61"/>
        <v>0</v>
      </c>
      <c r="CL217" s="16">
        <f t="shared" si="62"/>
        <v>1</v>
      </c>
      <c r="CM217" s="16"/>
      <c r="CN217" s="16"/>
    </row>
    <row r="218" spans="1:92" ht="16.149999999999999" customHeight="1" x14ac:dyDescent="0.2">
      <c r="A218" s="3444" t="s">
        <v>215</v>
      </c>
      <c r="B218" s="3444"/>
      <c r="C218" s="3444"/>
      <c r="D218" s="398">
        <f t="shared" si="63"/>
        <v>0</v>
      </c>
      <c r="E218" s="399">
        <f t="shared" si="68"/>
        <v>0</v>
      </c>
      <c r="F218" s="400">
        <f t="shared" si="68"/>
        <v>0</v>
      </c>
      <c r="G218" s="607">
        <f>SUM(ENERO:DICIEMBRE!G218)</f>
        <v>0</v>
      </c>
      <c r="H218" s="607">
        <f>SUM(ENERO:DICIEMBRE!H218)</f>
        <v>0</v>
      </c>
      <c r="I218" s="607">
        <f>SUM(ENERO:DICIEMBRE!I218)</f>
        <v>0</v>
      </c>
      <c r="J218" s="607">
        <f>SUM(ENERO:DICIEMBRE!J218)</f>
        <v>0</v>
      </c>
      <c r="K218" s="607">
        <f>SUM(ENERO:DICIEMBRE!K218)</f>
        <v>0</v>
      </c>
      <c r="L218" s="607">
        <f>SUM(ENERO:DICIEMBRE!L218)</f>
        <v>0</v>
      </c>
      <c r="M218" s="607">
        <f>SUM(ENERO:DICIEMBRE!M218)</f>
        <v>0</v>
      </c>
      <c r="N218" s="607">
        <f>SUM(ENERO:DICIEMBRE!N218)</f>
        <v>0</v>
      </c>
      <c r="O218" s="607">
        <f>SUM(ENERO:DICIEMBRE!O218)</f>
        <v>0</v>
      </c>
      <c r="P218" s="607">
        <f>SUM(ENERO:DICIEMBRE!P218)</f>
        <v>0</v>
      </c>
      <c r="Q218" s="607">
        <f>SUM(ENERO:DICIEMBRE!Q218)</f>
        <v>0</v>
      </c>
      <c r="R218" s="607">
        <f>SUM(ENERO:DICIEMBRE!R218)</f>
        <v>0</v>
      </c>
      <c r="S218" s="607">
        <f>SUM(ENERO:DICIEMBRE!S218)</f>
        <v>0</v>
      </c>
      <c r="T218" s="607">
        <f>SUM(ENERO:DICIEMBRE!T218)</f>
        <v>0</v>
      </c>
      <c r="U218" s="607">
        <f>SUM(ENERO:DICIEMBRE!U218)</f>
        <v>0</v>
      </c>
      <c r="V218" s="607">
        <f>SUM(ENERO:DICIEMBRE!V218)</f>
        <v>0</v>
      </c>
      <c r="W218" s="607">
        <f>SUM(ENERO:DICIEMBRE!W218)</f>
        <v>0</v>
      </c>
      <c r="X218" s="607">
        <f>SUM(ENERO:DICIEMBRE!X218)</f>
        <v>0</v>
      </c>
      <c r="Y218" s="607">
        <f>SUM(ENERO:DICIEMBRE!Y218)</f>
        <v>0</v>
      </c>
      <c r="Z218" s="607">
        <f>SUM(ENERO:DICIEMBRE!Z218)</f>
        <v>0</v>
      </c>
      <c r="AA218" s="607">
        <f>SUM(ENERO:DICIEMBRE!AA218)</f>
        <v>0</v>
      </c>
      <c r="AB218" s="607">
        <f>SUM(ENERO:DICIEMBRE!AB218)</f>
        <v>0</v>
      </c>
      <c r="AC218" s="607">
        <f>SUM(ENERO:DICIEMBRE!AC218)</f>
        <v>0</v>
      </c>
      <c r="AD218" s="607">
        <f>SUM(ENERO:DICIEMBRE!AD218)</f>
        <v>0</v>
      </c>
      <c r="AE218" s="607">
        <f>SUM(ENERO:DICIEMBRE!AE218)</f>
        <v>0</v>
      </c>
      <c r="AF218" s="607">
        <f>SUM(ENERO:DICIEMBRE!AF218)</f>
        <v>0</v>
      </c>
      <c r="AG218" s="607">
        <f>SUM(ENERO:DICIEMBRE!AG218)</f>
        <v>0</v>
      </c>
      <c r="AH218" s="607">
        <f>SUM(ENERO:DICIEMBRE!AH218)</f>
        <v>0</v>
      </c>
      <c r="AI218" s="607">
        <f>SUM(ENERO:DICIEMBRE!AI218)</f>
        <v>0</v>
      </c>
      <c r="AJ218" s="607">
        <f>SUM(ENERO:DICIEMBRE!AJ218)</f>
        <v>0</v>
      </c>
      <c r="AK218" s="607">
        <f>SUM(ENERO:DICIEMBRE!AK218)</f>
        <v>0</v>
      </c>
      <c r="AL218" s="607">
        <f>SUM(ENERO:DICIEMBRE!AL218)</f>
        <v>0</v>
      </c>
      <c r="AM218" s="607">
        <f>SUM(ENERO:DICIEMBRE!AM218)</f>
        <v>0</v>
      </c>
      <c r="AN218" s="607">
        <f>SUM(ENERO:DICIEMBRE!AN218)</f>
        <v>0</v>
      </c>
      <c r="AO218" s="607">
        <f>SUM(ENERO:DICIEMBRE!AO218)</f>
        <v>0</v>
      </c>
      <c r="AP218" s="607">
        <f>SUM(ENERO:DICIEMBRE!AP218)</f>
        <v>0</v>
      </c>
      <c r="AQ218" s="607">
        <f>SUM(ENERO:DICIEMBRE!AQ218)</f>
        <v>0</v>
      </c>
      <c r="AR218" s="607">
        <f>SUM(ENERO:DICIEMBRE!AR218)</f>
        <v>0</v>
      </c>
      <c r="AS218" s="607">
        <f>SUM(ENERO:DICIEMBRE!AS218)</f>
        <v>0</v>
      </c>
      <c r="AT218" s="607">
        <f>SUM(ENERO:DICIEMBRE!AT218)</f>
        <v>0</v>
      </c>
      <c r="AU218" s="607">
        <f>SUM(ENERO:DICIEMBRE!AU218)</f>
        <v>0</v>
      </c>
      <c r="AV218" s="607">
        <f>SUM(ENERO:DICIEMBRE!AV218)</f>
        <v>0</v>
      </c>
      <c r="AW218" s="607">
        <f>SUM(ENERO:DICIEMBRE!AW218)</f>
        <v>0</v>
      </c>
      <c r="AX218" s="33" t="str">
        <f t="shared" si="50"/>
        <v/>
      </c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230"/>
      <c r="BJ218" s="230"/>
      <c r="CA218" s="4" t="str">
        <f t="shared" si="51"/>
        <v/>
      </c>
      <c r="CB218" s="4" t="str">
        <f t="shared" si="52"/>
        <v/>
      </c>
      <c r="CC218" s="4" t="str">
        <f t="shared" si="53"/>
        <v/>
      </c>
      <c r="CD218" s="4" t="str">
        <f t="shared" si="54"/>
        <v/>
      </c>
      <c r="CE218" s="4" t="str">
        <f t="shared" si="55"/>
        <v/>
      </c>
      <c r="CF218" s="4" t="str">
        <f t="shared" si="56"/>
        <v/>
      </c>
      <c r="CG218" s="16">
        <f t="shared" si="57"/>
        <v>0</v>
      </c>
      <c r="CH218" s="16">
        <f t="shared" si="58"/>
        <v>0</v>
      </c>
      <c r="CI218" s="16">
        <f t="shared" si="59"/>
        <v>0</v>
      </c>
      <c r="CJ218" s="16">
        <f t="shared" si="60"/>
        <v>0</v>
      </c>
      <c r="CK218" s="16">
        <f t="shared" si="61"/>
        <v>0</v>
      </c>
      <c r="CL218" s="16">
        <f t="shared" si="62"/>
        <v>0</v>
      </c>
      <c r="CM218" s="16"/>
      <c r="CN218" s="16"/>
    </row>
    <row r="219" spans="1:92" ht="16.149999999999999" customHeight="1" x14ac:dyDescent="0.2">
      <c r="A219" s="3445" t="s">
        <v>216</v>
      </c>
      <c r="B219" s="3445"/>
      <c r="C219" s="3445"/>
      <c r="D219" s="402">
        <f t="shared" si="63"/>
        <v>1</v>
      </c>
      <c r="E219" s="403">
        <f t="shared" si="68"/>
        <v>0</v>
      </c>
      <c r="F219" s="404">
        <f t="shared" si="68"/>
        <v>1</v>
      </c>
      <c r="G219" s="607">
        <f>SUM(ENERO:DICIEMBRE!G219)</f>
        <v>0</v>
      </c>
      <c r="H219" s="607">
        <f>SUM(ENERO:DICIEMBRE!H219)</f>
        <v>0</v>
      </c>
      <c r="I219" s="607">
        <f>SUM(ENERO:DICIEMBRE!I219)</f>
        <v>0</v>
      </c>
      <c r="J219" s="607">
        <f>SUM(ENERO:DICIEMBRE!J219)</f>
        <v>0</v>
      </c>
      <c r="K219" s="607">
        <f>SUM(ENERO:DICIEMBRE!K219)</f>
        <v>0</v>
      </c>
      <c r="L219" s="607">
        <f>SUM(ENERO:DICIEMBRE!L219)</f>
        <v>0</v>
      </c>
      <c r="M219" s="607">
        <f>SUM(ENERO:DICIEMBRE!M219)</f>
        <v>0</v>
      </c>
      <c r="N219" s="607">
        <f>SUM(ENERO:DICIEMBRE!N219)</f>
        <v>1</v>
      </c>
      <c r="O219" s="607">
        <f>SUM(ENERO:DICIEMBRE!O219)</f>
        <v>0</v>
      </c>
      <c r="P219" s="607">
        <f>SUM(ENERO:DICIEMBRE!P219)</f>
        <v>0</v>
      </c>
      <c r="Q219" s="607">
        <f>SUM(ENERO:DICIEMBRE!Q219)</f>
        <v>0</v>
      </c>
      <c r="R219" s="607">
        <f>SUM(ENERO:DICIEMBRE!R219)</f>
        <v>0</v>
      </c>
      <c r="S219" s="607">
        <f>SUM(ENERO:DICIEMBRE!S219)</f>
        <v>0</v>
      </c>
      <c r="T219" s="607">
        <f>SUM(ENERO:DICIEMBRE!T219)</f>
        <v>0</v>
      </c>
      <c r="U219" s="607">
        <f>SUM(ENERO:DICIEMBRE!U219)</f>
        <v>0</v>
      </c>
      <c r="V219" s="607">
        <f>SUM(ENERO:DICIEMBRE!V219)</f>
        <v>0</v>
      </c>
      <c r="W219" s="607">
        <f>SUM(ENERO:DICIEMBRE!W219)</f>
        <v>0</v>
      </c>
      <c r="X219" s="607">
        <f>SUM(ENERO:DICIEMBRE!X219)</f>
        <v>0</v>
      </c>
      <c r="Y219" s="607">
        <f>SUM(ENERO:DICIEMBRE!Y219)</f>
        <v>0</v>
      </c>
      <c r="Z219" s="607">
        <f>SUM(ENERO:DICIEMBRE!Z219)</f>
        <v>0</v>
      </c>
      <c r="AA219" s="607">
        <f>SUM(ENERO:DICIEMBRE!AA219)</f>
        <v>0</v>
      </c>
      <c r="AB219" s="607">
        <f>SUM(ENERO:DICIEMBRE!AB219)</f>
        <v>0</v>
      </c>
      <c r="AC219" s="607">
        <f>SUM(ENERO:DICIEMBRE!AC219)</f>
        <v>0</v>
      </c>
      <c r="AD219" s="607">
        <f>SUM(ENERO:DICIEMBRE!AD219)</f>
        <v>0</v>
      </c>
      <c r="AE219" s="607">
        <f>SUM(ENERO:DICIEMBRE!AE219)</f>
        <v>0</v>
      </c>
      <c r="AF219" s="607">
        <f>SUM(ENERO:DICIEMBRE!AF219)</f>
        <v>0</v>
      </c>
      <c r="AG219" s="607">
        <f>SUM(ENERO:DICIEMBRE!AG219)</f>
        <v>0</v>
      </c>
      <c r="AH219" s="607">
        <f>SUM(ENERO:DICIEMBRE!AH219)</f>
        <v>0</v>
      </c>
      <c r="AI219" s="607">
        <f>SUM(ENERO:DICIEMBRE!AI219)</f>
        <v>0</v>
      </c>
      <c r="AJ219" s="607">
        <f>SUM(ENERO:DICIEMBRE!AJ219)</f>
        <v>0</v>
      </c>
      <c r="AK219" s="607">
        <f>SUM(ENERO:DICIEMBRE!AK219)</f>
        <v>0</v>
      </c>
      <c r="AL219" s="607">
        <f>SUM(ENERO:DICIEMBRE!AL219)</f>
        <v>0</v>
      </c>
      <c r="AM219" s="607">
        <f>SUM(ENERO:DICIEMBRE!AM219)</f>
        <v>0</v>
      </c>
      <c r="AN219" s="607">
        <f>SUM(ENERO:DICIEMBRE!AN219)</f>
        <v>0</v>
      </c>
      <c r="AO219" s="607">
        <f>SUM(ENERO:DICIEMBRE!AO219)</f>
        <v>0</v>
      </c>
      <c r="AP219" s="607">
        <f>SUM(ENERO:DICIEMBRE!AP219)</f>
        <v>0</v>
      </c>
      <c r="AQ219" s="607">
        <f>SUM(ENERO:DICIEMBRE!AQ219)</f>
        <v>1</v>
      </c>
      <c r="AR219" s="607">
        <f>SUM(ENERO:DICIEMBRE!AR219)</f>
        <v>0</v>
      </c>
      <c r="AS219" s="607">
        <f>SUM(ENERO:DICIEMBRE!AS219)</f>
        <v>0</v>
      </c>
      <c r="AT219" s="607">
        <f>SUM(ENERO:DICIEMBRE!AT219)</f>
        <v>0</v>
      </c>
      <c r="AU219" s="607">
        <f>SUM(ENERO:DICIEMBRE!AU219)</f>
        <v>0</v>
      </c>
      <c r="AV219" s="607">
        <f>SUM(ENERO:DICIEMBRE!AV219)</f>
        <v>0</v>
      </c>
      <c r="AW219" s="607">
        <f>SUM(ENERO:DICIEMBRE!AW219)</f>
        <v>0</v>
      </c>
      <c r="AX219" s="33" t="str">
        <f t="shared" si="50"/>
        <v/>
      </c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230"/>
      <c r="BJ219" s="230"/>
      <c r="CA219" s="4" t="str">
        <f t="shared" si="51"/>
        <v/>
      </c>
      <c r="CB219" s="4" t="str">
        <f t="shared" si="52"/>
        <v/>
      </c>
      <c r="CC219" s="4" t="str">
        <f t="shared" si="53"/>
        <v/>
      </c>
      <c r="CD219" s="4" t="str">
        <f t="shared" si="54"/>
        <v/>
      </c>
      <c r="CE219" s="4" t="str">
        <f t="shared" si="55"/>
        <v/>
      </c>
      <c r="CF219" s="4" t="str">
        <f t="shared" si="56"/>
        <v/>
      </c>
      <c r="CG219" s="16">
        <f t="shared" si="57"/>
        <v>0</v>
      </c>
      <c r="CH219" s="16">
        <f t="shared" si="58"/>
        <v>0</v>
      </c>
      <c r="CI219" s="16">
        <f t="shared" si="59"/>
        <v>0</v>
      </c>
      <c r="CJ219" s="16">
        <f t="shared" si="60"/>
        <v>0</v>
      </c>
      <c r="CK219" s="16">
        <f t="shared" si="61"/>
        <v>0</v>
      </c>
      <c r="CL219" s="16">
        <f t="shared" si="62"/>
        <v>0</v>
      </c>
      <c r="CM219" s="16"/>
      <c r="CN219" s="16"/>
    </row>
    <row r="220" spans="1:92" ht="16.149999999999999" customHeight="1" x14ac:dyDescent="0.2">
      <c r="A220" s="3445" t="s">
        <v>217</v>
      </c>
      <c r="B220" s="3445"/>
      <c r="C220" s="3445"/>
      <c r="D220" s="402">
        <f t="shared" si="63"/>
        <v>0</v>
      </c>
      <c r="E220" s="403">
        <f t="shared" si="68"/>
        <v>0</v>
      </c>
      <c r="F220" s="404">
        <f t="shared" si="68"/>
        <v>0</v>
      </c>
      <c r="G220" s="607">
        <f>SUM(ENERO:DICIEMBRE!G220)</f>
        <v>0</v>
      </c>
      <c r="H220" s="607">
        <f>SUM(ENERO:DICIEMBRE!H220)</f>
        <v>0</v>
      </c>
      <c r="I220" s="607">
        <f>SUM(ENERO:DICIEMBRE!I220)</f>
        <v>0</v>
      </c>
      <c r="J220" s="607">
        <f>SUM(ENERO:DICIEMBRE!J220)</f>
        <v>0</v>
      </c>
      <c r="K220" s="607">
        <f>SUM(ENERO:DICIEMBRE!K220)</f>
        <v>0</v>
      </c>
      <c r="L220" s="607">
        <f>SUM(ENERO:DICIEMBRE!L220)</f>
        <v>0</v>
      </c>
      <c r="M220" s="607">
        <f>SUM(ENERO:DICIEMBRE!M220)</f>
        <v>0</v>
      </c>
      <c r="N220" s="607">
        <f>SUM(ENERO:DICIEMBRE!N220)</f>
        <v>0</v>
      </c>
      <c r="O220" s="607">
        <f>SUM(ENERO:DICIEMBRE!O220)</f>
        <v>0</v>
      </c>
      <c r="P220" s="607">
        <f>SUM(ENERO:DICIEMBRE!P220)</f>
        <v>0</v>
      </c>
      <c r="Q220" s="607">
        <f>SUM(ENERO:DICIEMBRE!Q220)</f>
        <v>0</v>
      </c>
      <c r="R220" s="607">
        <f>SUM(ENERO:DICIEMBRE!R220)</f>
        <v>0</v>
      </c>
      <c r="S220" s="607">
        <f>SUM(ENERO:DICIEMBRE!S220)</f>
        <v>0</v>
      </c>
      <c r="T220" s="607">
        <f>SUM(ENERO:DICIEMBRE!T220)</f>
        <v>0</v>
      </c>
      <c r="U220" s="607">
        <f>SUM(ENERO:DICIEMBRE!U220)</f>
        <v>0</v>
      </c>
      <c r="V220" s="607">
        <f>SUM(ENERO:DICIEMBRE!V220)</f>
        <v>0</v>
      </c>
      <c r="W220" s="607">
        <f>SUM(ENERO:DICIEMBRE!W220)</f>
        <v>0</v>
      </c>
      <c r="X220" s="607">
        <f>SUM(ENERO:DICIEMBRE!X220)</f>
        <v>0</v>
      </c>
      <c r="Y220" s="607">
        <f>SUM(ENERO:DICIEMBRE!Y220)</f>
        <v>0</v>
      </c>
      <c r="Z220" s="607">
        <f>SUM(ENERO:DICIEMBRE!Z220)</f>
        <v>0</v>
      </c>
      <c r="AA220" s="607">
        <f>SUM(ENERO:DICIEMBRE!AA220)</f>
        <v>0</v>
      </c>
      <c r="AB220" s="607">
        <f>SUM(ENERO:DICIEMBRE!AB220)</f>
        <v>0</v>
      </c>
      <c r="AC220" s="607">
        <f>SUM(ENERO:DICIEMBRE!AC220)</f>
        <v>0</v>
      </c>
      <c r="AD220" s="607">
        <f>SUM(ENERO:DICIEMBRE!AD220)</f>
        <v>0</v>
      </c>
      <c r="AE220" s="607">
        <f>SUM(ENERO:DICIEMBRE!AE220)</f>
        <v>0</v>
      </c>
      <c r="AF220" s="607">
        <f>SUM(ENERO:DICIEMBRE!AF220)</f>
        <v>0</v>
      </c>
      <c r="AG220" s="607">
        <f>SUM(ENERO:DICIEMBRE!AG220)</f>
        <v>0</v>
      </c>
      <c r="AH220" s="607">
        <f>SUM(ENERO:DICIEMBRE!AH220)</f>
        <v>0</v>
      </c>
      <c r="AI220" s="607">
        <f>SUM(ENERO:DICIEMBRE!AI220)</f>
        <v>0</v>
      </c>
      <c r="AJ220" s="607">
        <f>SUM(ENERO:DICIEMBRE!AJ220)</f>
        <v>0</v>
      </c>
      <c r="AK220" s="607">
        <f>SUM(ENERO:DICIEMBRE!AK220)</f>
        <v>0</v>
      </c>
      <c r="AL220" s="607">
        <f>SUM(ENERO:DICIEMBRE!AL220)</f>
        <v>0</v>
      </c>
      <c r="AM220" s="607">
        <f>SUM(ENERO:DICIEMBRE!AM220)</f>
        <v>0</v>
      </c>
      <c r="AN220" s="607">
        <f>SUM(ENERO:DICIEMBRE!AN220)</f>
        <v>0</v>
      </c>
      <c r="AO220" s="607">
        <f>SUM(ENERO:DICIEMBRE!AO220)</f>
        <v>0</v>
      </c>
      <c r="AP220" s="607">
        <f>SUM(ENERO:DICIEMBRE!AP220)</f>
        <v>0</v>
      </c>
      <c r="AQ220" s="607">
        <f>SUM(ENERO:DICIEMBRE!AQ220)</f>
        <v>0</v>
      </c>
      <c r="AR220" s="607">
        <f>SUM(ENERO:DICIEMBRE!AR220)</f>
        <v>0</v>
      </c>
      <c r="AS220" s="607">
        <f>SUM(ENERO:DICIEMBRE!AS220)</f>
        <v>0</v>
      </c>
      <c r="AT220" s="607">
        <f>SUM(ENERO:DICIEMBRE!AT220)</f>
        <v>0</v>
      </c>
      <c r="AU220" s="607">
        <f>SUM(ENERO:DICIEMBRE!AU220)</f>
        <v>0</v>
      </c>
      <c r="AV220" s="607">
        <f>SUM(ENERO:DICIEMBRE!AV220)</f>
        <v>0</v>
      </c>
      <c r="AW220" s="607">
        <f>SUM(ENERO:DICIEMBRE!AW220)</f>
        <v>0</v>
      </c>
      <c r="AX220" s="33" t="str">
        <f t="shared" si="50"/>
        <v/>
      </c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230"/>
      <c r="BJ220" s="230"/>
      <c r="CA220" s="4" t="str">
        <f t="shared" si="51"/>
        <v/>
      </c>
      <c r="CB220" s="4" t="str">
        <f t="shared" si="52"/>
        <v/>
      </c>
      <c r="CC220" s="4" t="str">
        <f t="shared" si="53"/>
        <v/>
      </c>
      <c r="CD220" s="4" t="str">
        <f t="shared" si="54"/>
        <v/>
      </c>
      <c r="CE220" s="4" t="str">
        <f t="shared" si="55"/>
        <v/>
      </c>
      <c r="CF220" s="4" t="str">
        <f t="shared" si="56"/>
        <v/>
      </c>
      <c r="CG220" s="16">
        <f t="shared" si="57"/>
        <v>0</v>
      </c>
      <c r="CH220" s="16">
        <f t="shared" si="58"/>
        <v>0</v>
      </c>
      <c r="CI220" s="16">
        <f t="shared" si="59"/>
        <v>0</v>
      </c>
      <c r="CJ220" s="16">
        <f t="shared" si="60"/>
        <v>0</v>
      </c>
      <c r="CK220" s="16">
        <f t="shared" si="61"/>
        <v>0</v>
      </c>
      <c r="CL220" s="16">
        <f t="shared" si="62"/>
        <v>0</v>
      </c>
      <c r="CM220" s="16"/>
      <c r="CN220" s="16"/>
    </row>
    <row r="221" spans="1:92" ht="16.149999999999999" customHeight="1" x14ac:dyDescent="0.2">
      <c r="A221" s="3445" t="s">
        <v>218</v>
      </c>
      <c r="B221" s="3445"/>
      <c r="C221" s="3445"/>
      <c r="D221" s="402">
        <f t="shared" si="63"/>
        <v>19</v>
      </c>
      <c r="E221" s="403">
        <f t="shared" si="68"/>
        <v>4</v>
      </c>
      <c r="F221" s="404">
        <f t="shared" si="68"/>
        <v>15</v>
      </c>
      <c r="G221" s="607">
        <f>SUM(ENERO:DICIEMBRE!G221)</f>
        <v>0</v>
      </c>
      <c r="H221" s="607">
        <f>SUM(ENERO:DICIEMBRE!H221)</f>
        <v>0</v>
      </c>
      <c r="I221" s="607">
        <f>SUM(ENERO:DICIEMBRE!I221)</f>
        <v>0</v>
      </c>
      <c r="J221" s="607">
        <f>SUM(ENERO:DICIEMBRE!J221)</f>
        <v>0</v>
      </c>
      <c r="K221" s="607">
        <f>SUM(ENERO:DICIEMBRE!K221)</f>
        <v>0</v>
      </c>
      <c r="L221" s="607">
        <f>SUM(ENERO:DICIEMBRE!L221)</f>
        <v>0</v>
      </c>
      <c r="M221" s="607">
        <f>SUM(ENERO:DICIEMBRE!M221)</f>
        <v>0</v>
      </c>
      <c r="N221" s="607">
        <f>SUM(ENERO:DICIEMBRE!N221)</f>
        <v>0</v>
      </c>
      <c r="O221" s="607">
        <f>SUM(ENERO:DICIEMBRE!O221)</f>
        <v>0</v>
      </c>
      <c r="P221" s="607">
        <f>SUM(ENERO:DICIEMBRE!P221)</f>
        <v>0</v>
      </c>
      <c r="Q221" s="607">
        <f>SUM(ENERO:DICIEMBRE!Q221)</f>
        <v>0</v>
      </c>
      <c r="R221" s="607">
        <f>SUM(ENERO:DICIEMBRE!R221)</f>
        <v>0</v>
      </c>
      <c r="S221" s="607">
        <f>SUM(ENERO:DICIEMBRE!S221)</f>
        <v>0</v>
      </c>
      <c r="T221" s="607">
        <f>SUM(ENERO:DICIEMBRE!T221)</f>
        <v>0</v>
      </c>
      <c r="U221" s="607">
        <f>SUM(ENERO:DICIEMBRE!U221)</f>
        <v>0</v>
      </c>
      <c r="V221" s="607">
        <f>SUM(ENERO:DICIEMBRE!V221)</f>
        <v>0</v>
      </c>
      <c r="W221" s="607">
        <f>SUM(ENERO:DICIEMBRE!W221)</f>
        <v>2</v>
      </c>
      <c r="X221" s="607">
        <f>SUM(ENERO:DICIEMBRE!X221)</f>
        <v>6</v>
      </c>
      <c r="Y221" s="607">
        <f>SUM(ENERO:DICIEMBRE!Y221)</f>
        <v>2</v>
      </c>
      <c r="Z221" s="607">
        <f>SUM(ENERO:DICIEMBRE!Z221)</f>
        <v>4</v>
      </c>
      <c r="AA221" s="607">
        <f>SUM(ENERO:DICIEMBRE!AA221)</f>
        <v>0</v>
      </c>
      <c r="AB221" s="607">
        <f>SUM(ENERO:DICIEMBRE!AB221)</f>
        <v>3</v>
      </c>
      <c r="AC221" s="607">
        <f>SUM(ENERO:DICIEMBRE!AC221)</f>
        <v>0</v>
      </c>
      <c r="AD221" s="607">
        <f>SUM(ENERO:DICIEMBRE!AD221)</f>
        <v>2</v>
      </c>
      <c r="AE221" s="607">
        <f>SUM(ENERO:DICIEMBRE!AE221)</f>
        <v>0</v>
      </c>
      <c r="AF221" s="607">
        <f>SUM(ENERO:DICIEMBRE!AF221)</f>
        <v>0</v>
      </c>
      <c r="AG221" s="607">
        <f>SUM(ENERO:DICIEMBRE!AG221)</f>
        <v>0</v>
      </c>
      <c r="AH221" s="607">
        <f>SUM(ENERO:DICIEMBRE!AH221)</f>
        <v>0</v>
      </c>
      <c r="AI221" s="607">
        <f>SUM(ENERO:DICIEMBRE!AI221)</f>
        <v>0</v>
      </c>
      <c r="AJ221" s="607">
        <f>SUM(ENERO:DICIEMBRE!AJ221)</f>
        <v>0</v>
      </c>
      <c r="AK221" s="607">
        <f>SUM(ENERO:DICIEMBRE!AK221)</f>
        <v>0</v>
      </c>
      <c r="AL221" s="607">
        <f>SUM(ENERO:DICIEMBRE!AL221)</f>
        <v>0</v>
      </c>
      <c r="AM221" s="607">
        <f>SUM(ENERO:DICIEMBRE!AM221)</f>
        <v>0</v>
      </c>
      <c r="AN221" s="607">
        <f>SUM(ENERO:DICIEMBRE!AN221)</f>
        <v>0</v>
      </c>
      <c r="AO221" s="607">
        <f>SUM(ENERO:DICIEMBRE!AO221)</f>
        <v>0</v>
      </c>
      <c r="AP221" s="607">
        <f>SUM(ENERO:DICIEMBRE!AP221)</f>
        <v>0</v>
      </c>
      <c r="AQ221" s="607">
        <f>SUM(ENERO:DICIEMBRE!AQ221)</f>
        <v>0</v>
      </c>
      <c r="AR221" s="607">
        <f>SUM(ENERO:DICIEMBRE!AR221)</f>
        <v>0</v>
      </c>
      <c r="AS221" s="607">
        <f>SUM(ENERO:DICIEMBRE!AS221)</f>
        <v>0</v>
      </c>
      <c r="AT221" s="607">
        <f>SUM(ENERO:DICIEMBRE!AT221)</f>
        <v>0</v>
      </c>
      <c r="AU221" s="607">
        <f>SUM(ENERO:DICIEMBRE!AU221)</f>
        <v>0</v>
      </c>
      <c r="AV221" s="607">
        <f>SUM(ENERO:DICIEMBRE!AV221)</f>
        <v>0</v>
      </c>
      <c r="AW221" s="607">
        <f>SUM(ENERO:DICIEMBRE!AW221)</f>
        <v>0</v>
      </c>
      <c r="AX221" s="33" t="str">
        <f t="shared" si="50"/>
        <v/>
      </c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230"/>
      <c r="BJ221" s="230"/>
      <c r="CA221" s="4" t="str">
        <f t="shared" si="51"/>
        <v/>
      </c>
      <c r="CB221" s="4" t="str">
        <f t="shared" si="52"/>
        <v/>
      </c>
      <c r="CC221" s="4" t="str">
        <f t="shared" si="53"/>
        <v/>
      </c>
      <c r="CD221" s="4" t="str">
        <f t="shared" si="54"/>
        <v/>
      </c>
      <c r="CE221" s="4" t="str">
        <f t="shared" si="55"/>
        <v/>
      </c>
      <c r="CF221" s="4" t="str">
        <f t="shared" si="56"/>
        <v/>
      </c>
      <c r="CG221" s="16">
        <f t="shared" si="57"/>
        <v>0</v>
      </c>
      <c r="CH221" s="16">
        <f t="shared" si="58"/>
        <v>0</v>
      </c>
      <c r="CI221" s="16">
        <f t="shared" si="59"/>
        <v>0</v>
      </c>
      <c r="CJ221" s="16">
        <f t="shared" si="60"/>
        <v>0</v>
      </c>
      <c r="CK221" s="16">
        <f t="shared" si="61"/>
        <v>0</v>
      </c>
      <c r="CL221" s="16">
        <f t="shared" si="62"/>
        <v>0</v>
      </c>
      <c r="CM221" s="16"/>
      <c r="CN221" s="16"/>
    </row>
    <row r="222" spans="1:92" ht="16.149999999999999" customHeight="1" x14ac:dyDescent="0.2">
      <c r="A222" s="3446" t="s">
        <v>219</v>
      </c>
      <c r="B222" s="3447"/>
      <c r="C222" s="3448"/>
      <c r="D222" s="402">
        <f t="shared" si="63"/>
        <v>1</v>
      </c>
      <c r="E222" s="403">
        <f t="shared" si="68"/>
        <v>1</v>
      </c>
      <c r="F222" s="404">
        <f t="shared" si="68"/>
        <v>0</v>
      </c>
      <c r="G222" s="607">
        <f>SUM(ENERO:DICIEMBRE!G222)</f>
        <v>0</v>
      </c>
      <c r="H222" s="607">
        <f>SUM(ENERO:DICIEMBRE!H222)</f>
        <v>0</v>
      </c>
      <c r="I222" s="607">
        <f>SUM(ENERO:DICIEMBRE!I222)</f>
        <v>1</v>
      </c>
      <c r="J222" s="607">
        <f>SUM(ENERO:DICIEMBRE!J222)</f>
        <v>0</v>
      </c>
      <c r="K222" s="607">
        <f>SUM(ENERO:DICIEMBRE!K222)</f>
        <v>0</v>
      </c>
      <c r="L222" s="607">
        <f>SUM(ENERO:DICIEMBRE!L222)</f>
        <v>0</v>
      </c>
      <c r="M222" s="607">
        <f>SUM(ENERO:DICIEMBRE!M222)</f>
        <v>0</v>
      </c>
      <c r="N222" s="607">
        <f>SUM(ENERO:DICIEMBRE!N222)</f>
        <v>0</v>
      </c>
      <c r="O222" s="607">
        <f>SUM(ENERO:DICIEMBRE!O222)</f>
        <v>0</v>
      </c>
      <c r="P222" s="607">
        <f>SUM(ENERO:DICIEMBRE!P222)</f>
        <v>0</v>
      </c>
      <c r="Q222" s="607">
        <f>SUM(ENERO:DICIEMBRE!Q222)</f>
        <v>0</v>
      </c>
      <c r="R222" s="607">
        <f>SUM(ENERO:DICIEMBRE!R222)</f>
        <v>0</v>
      </c>
      <c r="S222" s="607">
        <f>SUM(ENERO:DICIEMBRE!S222)</f>
        <v>0</v>
      </c>
      <c r="T222" s="607">
        <f>SUM(ENERO:DICIEMBRE!T222)</f>
        <v>0</v>
      </c>
      <c r="U222" s="607">
        <f>SUM(ENERO:DICIEMBRE!U222)</f>
        <v>0</v>
      </c>
      <c r="V222" s="607">
        <f>SUM(ENERO:DICIEMBRE!V222)</f>
        <v>0</v>
      </c>
      <c r="W222" s="607">
        <f>SUM(ENERO:DICIEMBRE!W222)</f>
        <v>0</v>
      </c>
      <c r="X222" s="607">
        <f>SUM(ENERO:DICIEMBRE!X222)</f>
        <v>0</v>
      </c>
      <c r="Y222" s="607">
        <f>SUM(ENERO:DICIEMBRE!Y222)</f>
        <v>0</v>
      </c>
      <c r="Z222" s="607">
        <f>SUM(ENERO:DICIEMBRE!Z222)</f>
        <v>0</v>
      </c>
      <c r="AA222" s="607">
        <f>SUM(ENERO:DICIEMBRE!AA222)</f>
        <v>0</v>
      </c>
      <c r="AB222" s="607">
        <f>SUM(ENERO:DICIEMBRE!AB222)</f>
        <v>0</v>
      </c>
      <c r="AC222" s="607">
        <f>SUM(ENERO:DICIEMBRE!AC222)</f>
        <v>0</v>
      </c>
      <c r="AD222" s="607">
        <f>SUM(ENERO:DICIEMBRE!AD222)</f>
        <v>0</v>
      </c>
      <c r="AE222" s="607">
        <f>SUM(ENERO:DICIEMBRE!AE222)</f>
        <v>0</v>
      </c>
      <c r="AF222" s="607">
        <f>SUM(ENERO:DICIEMBRE!AF222)</f>
        <v>0</v>
      </c>
      <c r="AG222" s="607">
        <f>SUM(ENERO:DICIEMBRE!AG222)</f>
        <v>0</v>
      </c>
      <c r="AH222" s="607">
        <f>SUM(ENERO:DICIEMBRE!AH222)</f>
        <v>0</v>
      </c>
      <c r="AI222" s="607">
        <f>SUM(ENERO:DICIEMBRE!AI222)</f>
        <v>0</v>
      </c>
      <c r="AJ222" s="607">
        <f>SUM(ENERO:DICIEMBRE!AJ222)</f>
        <v>0</v>
      </c>
      <c r="AK222" s="607">
        <f>SUM(ENERO:DICIEMBRE!AK222)</f>
        <v>0</v>
      </c>
      <c r="AL222" s="607">
        <f>SUM(ENERO:DICIEMBRE!AL222)</f>
        <v>0</v>
      </c>
      <c r="AM222" s="607">
        <f>SUM(ENERO:DICIEMBRE!AM222)</f>
        <v>0</v>
      </c>
      <c r="AN222" s="607">
        <f>SUM(ENERO:DICIEMBRE!AN222)</f>
        <v>0</v>
      </c>
      <c r="AO222" s="607">
        <f>SUM(ENERO:DICIEMBRE!AO222)</f>
        <v>0</v>
      </c>
      <c r="AP222" s="607">
        <f>SUM(ENERO:DICIEMBRE!AP222)</f>
        <v>0</v>
      </c>
      <c r="AQ222" s="607">
        <f>SUM(ENERO:DICIEMBRE!AQ222)</f>
        <v>0</v>
      </c>
      <c r="AR222" s="607">
        <f>SUM(ENERO:DICIEMBRE!AR222)</f>
        <v>0</v>
      </c>
      <c r="AS222" s="607">
        <f>SUM(ENERO:DICIEMBRE!AS222)</f>
        <v>0</v>
      </c>
      <c r="AT222" s="607">
        <f>SUM(ENERO:DICIEMBRE!AT222)</f>
        <v>0</v>
      </c>
      <c r="AU222" s="607">
        <f>SUM(ENERO:DICIEMBRE!AU222)</f>
        <v>0</v>
      </c>
      <c r="AV222" s="607">
        <f>SUM(ENERO:DICIEMBRE!AV222)</f>
        <v>0</v>
      </c>
      <c r="AW222" s="607">
        <f>SUM(ENERO:DICIEMBRE!AW222)</f>
        <v>0</v>
      </c>
      <c r="AX222" s="33" t="str">
        <f t="shared" si="50"/>
        <v/>
      </c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230"/>
      <c r="BJ222" s="230"/>
      <c r="CA222" s="4" t="str">
        <f t="shared" si="51"/>
        <v/>
      </c>
      <c r="CB222" s="4" t="str">
        <f t="shared" si="52"/>
        <v/>
      </c>
      <c r="CC222" s="4" t="str">
        <f t="shared" si="53"/>
        <v/>
      </c>
      <c r="CD222" s="4" t="str">
        <f t="shared" si="54"/>
        <v/>
      </c>
      <c r="CE222" s="4" t="str">
        <f t="shared" si="55"/>
        <v/>
      </c>
      <c r="CF222" s="4" t="str">
        <f t="shared" si="56"/>
        <v/>
      </c>
      <c r="CG222" s="16">
        <f t="shared" si="57"/>
        <v>0</v>
      </c>
      <c r="CH222" s="16">
        <f t="shared" si="58"/>
        <v>0</v>
      </c>
      <c r="CI222" s="16">
        <f t="shared" si="59"/>
        <v>0</v>
      </c>
      <c r="CJ222" s="16">
        <f t="shared" si="60"/>
        <v>0</v>
      </c>
      <c r="CK222" s="16">
        <f t="shared" si="61"/>
        <v>0</v>
      </c>
      <c r="CL222" s="16">
        <f t="shared" si="62"/>
        <v>0</v>
      </c>
      <c r="CM222" s="16"/>
      <c r="CN222" s="16"/>
    </row>
    <row r="223" spans="1:92" ht="16.149999999999999" customHeight="1" x14ac:dyDescent="0.2">
      <c r="A223" s="3449" t="s">
        <v>220</v>
      </c>
      <c r="B223" s="3450"/>
      <c r="C223" s="3451"/>
      <c r="D223" s="411">
        <f t="shared" si="63"/>
        <v>5</v>
      </c>
      <c r="E223" s="406">
        <f>SUM(G223+I223+K223+M223+O223+Q223+S223+U223+W223+Y223+AA223+AC223+AE223+AG223+AI223+AK223+AM223)</f>
        <v>2</v>
      </c>
      <c r="F223" s="412">
        <f t="shared" si="68"/>
        <v>3</v>
      </c>
      <c r="G223" s="607">
        <f>SUM(ENERO:DICIEMBRE!G223)</f>
        <v>0</v>
      </c>
      <c r="H223" s="607">
        <f>SUM(ENERO:DICIEMBRE!H223)</f>
        <v>0</v>
      </c>
      <c r="I223" s="607">
        <f>SUM(ENERO:DICIEMBRE!I223)</f>
        <v>0</v>
      </c>
      <c r="J223" s="607">
        <f>SUM(ENERO:DICIEMBRE!J223)</f>
        <v>1</v>
      </c>
      <c r="K223" s="607">
        <f>SUM(ENERO:DICIEMBRE!K223)</f>
        <v>0</v>
      </c>
      <c r="L223" s="607">
        <f>SUM(ENERO:DICIEMBRE!L223)</f>
        <v>1</v>
      </c>
      <c r="M223" s="607">
        <f>SUM(ENERO:DICIEMBRE!M223)</f>
        <v>0</v>
      </c>
      <c r="N223" s="607">
        <f>SUM(ENERO:DICIEMBRE!N223)</f>
        <v>0</v>
      </c>
      <c r="O223" s="607">
        <f>SUM(ENERO:DICIEMBRE!O223)</f>
        <v>0</v>
      </c>
      <c r="P223" s="607">
        <f>SUM(ENERO:DICIEMBRE!P223)</f>
        <v>0</v>
      </c>
      <c r="Q223" s="607">
        <f>SUM(ENERO:DICIEMBRE!Q223)</f>
        <v>0</v>
      </c>
      <c r="R223" s="607">
        <f>SUM(ENERO:DICIEMBRE!R223)</f>
        <v>1</v>
      </c>
      <c r="S223" s="607">
        <f>SUM(ENERO:DICIEMBRE!S223)</f>
        <v>0</v>
      </c>
      <c r="T223" s="607">
        <f>SUM(ENERO:DICIEMBRE!T223)</f>
        <v>0</v>
      </c>
      <c r="U223" s="607">
        <f>SUM(ENERO:DICIEMBRE!U223)</f>
        <v>0</v>
      </c>
      <c r="V223" s="607">
        <f>SUM(ENERO:DICIEMBRE!V223)</f>
        <v>0</v>
      </c>
      <c r="W223" s="607">
        <f>SUM(ENERO:DICIEMBRE!W223)</f>
        <v>0</v>
      </c>
      <c r="X223" s="607">
        <f>SUM(ENERO:DICIEMBRE!X223)</f>
        <v>0</v>
      </c>
      <c r="Y223" s="607">
        <f>SUM(ENERO:DICIEMBRE!Y223)</f>
        <v>0</v>
      </c>
      <c r="Z223" s="607">
        <f>SUM(ENERO:DICIEMBRE!Z223)</f>
        <v>0</v>
      </c>
      <c r="AA223" s="607">
        <f>SUM(ENERO:DICIEMBRE!AA223)</f>
        <v>1</v>
      </c>
      <c r="AB223" s="607">
        <f>SUM(ENERO:DICIEMBRE!AB223)</f>
        <v>0</v>
      </c>
      <c r="AC223" s="607">
        <f>SUM(ENERO:DICIEMBRE!AC223)</f>
        <v>0</v>
      </c>
      <c r="AD223" s="607">
        <f>SUM(ENERO:DICIEMBRE!AD223)</f>
        <v>0</v>
      </c>
      <c r="AE223" s="607">
        <f>SUM(ENERO:DICIEMBRE!AE223)</f>
        <v>0</v>
      </c>
      <c r="AF223" s="607">
        <f>SUM(ENERO:DICIEMBRE!AF223)</f>
        <v>0</v>
      </c>
      <c r="AG223" s="607">
        <f>SUM(ENERO:DICIEMBRE!AG223)</f>
        <v>1</v>
      </c>
      <c r="AH223" s="607">
        <f>SUM(ENERO:DICIEMBRE!AH223)</f>
        <v>0</v>
      </c>
      <c r="AI223" s="607">
        <f>SUM(ENERO:DICIEMBRE!AI223)</f>
        <v>0</v>
      </c>
      <c r="AJ223" s="607">
        <f>SUM(ENERO:DICIEMBRE!AJ223)</f>
        <v>0</v>
      </c>
      <c r="AK223" s="607">
        <f>SUM(ENERO:DICIEMBRE!AK223)</f>
        <v>0</v>
      </c>
      <c r="AL223" s="607">
        <f>SUM(ENERO:DICIEMBRE!AL223)</f>
        <v>0</v>
      </c>
      <c r="AM223" s="607">
        <f>SUM(ENERO:DICIEMBRE!AM223)</f>
        <v>0</v>
      </c>
      <c r="AN223" s="607">
        <f>SUM(ENERO:DICIEMBRE!AN223)</f>
        <v>0</v>
      </c>
      <c r="AO223" s="607">
        <f>SUM(ENERO:DICIEMBRE!AO223)</f>
        <v>0</v>
      </c>
      <c r="AP223" s="607">
        <f>SUM(ENERO:DICIEMBRE!AP223)</f>
        <v>0</v>
      </c>
      <c r="AQ223" s="607">
        <f>SUM(ENERO:DICIEMBRE!AQ223)</f>
        <v>0</v>
      </c>
      <c r="AR223" s="607">
        <f>SUM(ENERO:DICIEMBRE!AR223)</f>
        <v>0</v>
      </c>
      <c r="AS223" s="607">
        <f>SUM(ENERO:DICIEMBRE!AS223)</f>
        <v>0</v>
      </c>
      <c r="AT223" s="607">
        <f>SUM(ENERO:DICIEMBRE!AT223)</f>
        <v>0</v>
      </c>
      <c r="AU223" s="607">
        <f>SUM(ENERO:DICIEMBRE!AU223)</f>
        <v>0</v>
      </c>
      <c r="AV223" s="607">
        <f>SUM(ENERO:DICIEMBRE!AV223)</f>
        <v>0</v>
      </c>
      <c r="AW223" s="607">
        <f>SUM(ENERO:DICIEMBRE!AW223)</f>
        <v>0</v>
      </c>
      <c r="AX223" s="33" t="str">
        <f t="shared" si="50"/>
        <v/>
      </c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230"/>
      <c r="BJ223" s="230"/>
      <c r="CA223" s="4" t="str">
        <f t="shared" si="51"/>
        <v/>
      </c>
      <c r="CB223" s="4" t="str">
        <f t="shared" si="52"/>
        <v/>
      </c>
      <c r="CC223" s="4" t="str">
        <f t="shared" si="53"/>
        <v/>
      </c>
      <c r="CD223" s="4" t="str">
        <f t="shared" si="54"/>
        <v/>
      </c>
      <c r="CE223" s="4" t="str">
        <f t="shared" si="55"/>
        <v/>
      </c>
      <c r="CF223" s="4" t="str">
        <f t="shared" si="56"/>
        <v/>
      </c>
      <c r="CG223" s="16">
        <f t="shared" si="57"/>
        <v>0</v>
      </c>
      <c r="CH223" s="16">
        <f t="shared" si="58"/>
        <v>0</v>
      </c>
      <c r="CI223" s="16">
        <f t="shared" si="59"/>
        <v>0</v>
      </c>
      <c r="CJ223" s="16">
        <f t="shared" si="60"/>
        <v>0</v>
      </c>
      <c r="CK223" s="16">
        <f t="shared" si="61"/>
        <v>0</v>
      </c>
      <c r="CL223" s="16">
        <f t="shared" si="62"/>
        <v>0</v>
      </c>
      <c r="CM223" s="16"/>
      <c r="CN223" s="16"/>
    </row>
    <row r="224" spans="1:92" ht="16.149999999999999" customHeight="1" x14ac:dyDescent="0.2">
      <c r="A224" s="3440" t="s">
        <v>221</v>
      </c>
      <c r="B224" s="3441"/>
      <c r="C224" s="3442"/>
      <c r="D224" s="414">
        <f t="shared" si="63"/>
        <v>0</v>
      </c>
      <c r="E224" s="415">
        <f t="shared" si="68"/>
        <v>0</v>
      </c>
      <c r="F224" s="416">
        <f t="shared" si="68"/>
        <v>0</v>
      </c>
      <c r="G224" s="607">
        <f>SUM(ENERO:DICIEMBRE!G224)</f>
        <v>0</v>
      </c>
      <c r="H224" s="607">
        <f>SUM(ENERO:DICIEMBRE!H224)</f>
        <v>0</v>
      </c>
      <c r="I224" s="607">
        <f>SUM(ENERO:DICIEMBRE!I224)</f>
        <v>0</v>
      </c>
      <c r="J224" s="607">
        <f>SUM(ENERO:DICIEMBRE!J224)</f>
        <v>0</v>
      </c>
      <c r="K224" s="607">
        <f>SUM(ENERO:DICIEMBRE!K224)</f>
        <v>0</v>
      </c>
      <c r="L224" s="607">
        <f>SUM(ENERO:DICIEMBRE!L224)</f>
        <v>0</v>
      </c>
      <c r="M224" s="607">
        <f>SUM(ENERO:DICIEMBRE!M224)</f>
        <v>0</v>
      </c>
      <c r="N224" s="607">
        <f>SUM(ENERO:DICIEMBRE!N224)</f>
        <v>0</v>
      </c>
      <c r="O224" s="607">
        <f>SUM(ENERO:DICIEMBRE!O224)</f>
        <v>0</v>
      </c>
      <c r="P224" s="607">
        <f>SUM(ENERO:DICIEMBRE!P224)</f>
        <v>0</v>
      </c>
      <c r="Q224" s="607">
        <f>SUM(ENERO:DICIEMBRE!Q224)</f>
        <v>0</v>
      </c>
      <c r="R224" s="607">
        <f>SUM(ENERO:DICIEMBRE!R224)</f>
        <v>0</v>
      </c>
      <c r="S224" s="607">
        <f>SUM(ENERO:DICIEMBRE!S224)</f>
        <v>0</v>
      </c>
      <c r="T224" s="607">
        <f>SUM(ENERO:DICIEMBRE!T224)</f>
        <v>0</v>
      </c>
      <c r="U224" s="607">
        <f>SUM(ENERO:DICIEMBRE!U224)</f>
        <v>0</v>
      </c>
      <c r="V224" s="607">
        <f>SUM(ENERO:DICIEMBRE!V224)</f>
        <v>0</v>
      </c>
      <c r="W224" s="607">
        <f>SUM(ENERO:DICIEMBRE!W224)</f>
        <v>0</v>
      </c>
      <c r="X224" s="607">
        <f>SUM(ENERO:DICIEMBRE!X224)</f>
        <v>0</v>
      </c>
      <c r="Y224" s="607">
        <f>SUM(ENERO:DICIEMBRE!Y224)</f>
        <v>0</v>
      </c>
      <c r="Z224" s="607">
        <f>SUM(ENERO:DICIEMBRE!Z224)</f>
        <v>0</v>
      </c>
      <c r="AA224" s="607">
        <f>SUM(ENERO:DICIEMBRE!AA224)</f>
        <v>0</v>
      </c>
      <c r="AB224" s="607">
        <f>SUM(ENERO:DICIEMBRE!AB224)</f>
        <v>0</v>
      </c>
      <c r="AC224" s="607">
        <f>SUM(ENERO:DICIEMBRE!AC224)</f>
        <v>0</v>
      </c>
      <c r="AD224" s="607">
        <f>SUM(ENERO:DICIEMBRE!AD224)</f>
        <v>0</v>
      </c>
      <c r="AE224" s="607">
        <f>SUM(ENERO:DICIEMBRE!AE224)</f>
        <v>0</v>
      </c>
      <c r="AF224" s="607">
        <f>SUM(ENERO:DICIEMBRE!AF224)</f>
        <v>0</v>
      </c>
      <c r="AG224" s="607">
        <f>SUM(ENERO:DICIEMBRE!AG224)</f>
        <v>0</v>
      </c>
      <c r="AH224" s="607">
        <f>SUM(ENERO:DICIEMBRE!AH224)</f>
        <v>0</v>
      </c>
      <c r="AI224" s="607">
        <f>SUM(ENERO:DICIEMBRE!AI224)</f>
        <v>0</v>
      </c>
      <c r="AJ224" s="607">
        <f>SUM(ENERO:DICIEMBRE!AJ224)</f>
        <v>0</v>
      </c>
      <c r="AK224" s="607">
        <f>SUM(ENERO:DICIEMBRE!AK224)</f>
        <v>0</v>
      </c>
      <c r="AL224" s="607">
        <f>SUM(ENERO:DICIEMBRE!AL224)</f>
        <v>0</v>
      </c>
      <c r="AM224" s="607">
        <f>SUM(ENERO:DICIEMBRE!AM224)</f>
        <v>0</v>
      </c>
      <c r="AN224" s="607">
        <f>SUM(ENERO:DICIEMBRE!AN224)</f>
        <v>0</v>
      </c>
      <c r="AO224" s="607">
        <f>SUM(ENERO:DICIEMBRE!AO224)</f>
        <v>0</v>
      </c>
      <c r="AP224" s="607">
        <f>SUM(ENERO:DICIEMBRE!AP224)</f>
        <v>0</v>
      </c>
      <c r="AQ224" s="607">
        <f>SUM(ENERO:DICIEMBRE!AQ224)</f>
        <v>0</v>
      </c>
      <c r="AR224" s="607">
        <f>SUM(ENERO:DICIEMBRE!AR224)</f>
        <v>0</v>
      </c>
      <c r="AS224" s="607">
        <f>SUM(ENERO:DICIEMBRE!AS224)</f>
        <v>0</v>
      </c>
      <c r="AT224" s="607">
        <f>SUM(ENERO:DICIEMBRE!AT224)</f>
        <v>0</v>
      </c>
      <c r="AU224" s="607">
        <f>SUM(ENERO:DICIEMBRE!AU224)</f>
        <v>0</v>
      </c>
      <c r="AV224" s="607">
        <f>SUM(ENERO:DICIEMBRE!AV224)</f>
        <v>0</v>
      </c>
      <c r="AW224" s="607">
        <f>SUM(ENERO:DICIEMBRE!AW224)</f>
        <v>0</v>
      </c>
      <c r="AX224" s="33" t="str">
        <f t="shared" si="50"/>
        <v/>
      </c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230"/>
      <c r="BJ224" s="230"/>
      <c r="CA224" s="4" t="str">
        <f t="shared" si="51"/>
        <v/>
      </c>
      <c r="CB224" s="4" t="str">
        <f t="shared" si="52"/>
        <v/>
      </c>
      <c r="CC224" s="4" t="str">
        <f t="shared" si="53"/>
        <v/>
      </c>
      <c r="CD224" s="4" t="str">
        <f t="shared" si="54"/>
        <v/>
      </c>
      <c r="CE224" s="4" t="str">
        <f t="shared" si="55"/>
        <v/>
      </c>
      <c r="CF224" s="4" t="str">
        <f t="shared" si="56"/>
        <v/>
      </c>
      <c r="CG224" s="16">
        <f t="shared" si="57"/>
        <v>0</v>
      </c>
      <c r="CH224" s="16">
        <f t="shared" si="58"/>
        <v>0</v>
      </c>
      <c r="CI224" s="16">
        <f t="shared" si="59"/>
        <v>0</v>
      </c>
      <c r="CJ224" s="16">
        <f t="shared" si="60"/>
        <v>0</v>
      </c>
      <c r="CK224" s="16">
        <f t="shared" si="61"/>
        <v>0</v>
      </c>
      <c r="CL224" s="16">
        <f t="shared" si="62"/>
        <v>0</v>
      </c>
      <c r="CM224" s="16"/>
      <c r="CN224" s="16"/>
    </row>
    <row r="225" spans="1:92" ht="31.15" customHeight="1" x14ac:dyDescent="0.2">
      <c r="A225" s="458" t="s">
        <v>229</v>
      </c>
      <c r="B225" s="127"/>
      <c r="C225" s="459"/>
      <c r="D225" s="460"/>
      <c r="E225" s="460"/>
      <c r="F225" s="460"/>
      <c r="G225" s="461"/>
      <c r="H225" s="461"/>
      <c r="I225" s="461"/>
      <c r="J225" s="461"/>
      <c r="K225" s="461"/>
      <c r="L225" s="461"/>
      <c r="M225" s="461"/>
      <c r="N225" s="461"/>
      <c r="O225" s="461"/>
      <c r="P225" s="461"/>
      <c r="Q225" s="461"/>
      <c r="R225" s="461"/>
      <c r="S225" s="461"/>
      <c r="T225" s="12"/>
      <c r="U225" s="12"/>
      <c r="V225" s="12"/>
      <c r="W225" s="12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Z225" s="2"/>
      <c r="CG225" s="16"/>
      <c r="CH225" s="16"/>
      <c r="CI225" s="16"/>
      <c r="CJ225" s="16"/>
      <c r="CK225" s="16"/>
      <c r="CL225" s="16"/>
      <c r="CM225" s="16"/>
      <c r="CN225" s="16"/>
    </row>
    <row r="226" spans="1:92" ht="16.149999999999999" customHeight="1" x14ac:dyDescent="0.2">
      <c r="A226" s="3417" t="s">
        <v>56</v>
      </c>
      <c r="B226" s="3418"/>
      <c r="C226" s="3443" t="s">
        <v>57</v>
      </c>
      <c r="D226" s="3443"/>
      <c r="E226" s="3443"/>
      <c r="F226" s="3377" t="s">
        <v>230</v>
      </c>
      <c r="G226" s="3414"/>
      <c r="H226" s="3377" t="s">
        <v>231</v>
      </c>
      <c r="I226" s="3414"/>
      <c r="J226" s="3377" t="s">
        <v>232</v>
      </c>
      <c r="K226" s="3414"/>
      <c r="L226" s="3377" t="s">
        <v>233</v>
      </c>
      <c r="M226" s="3414"/>
      <c r="N226" s="3377" t="s">
        <v>234</v>
      </c>
      <c r="O226" s="3414"/>
      <c r="P226" s="3377" t="s">
        <v>235</v>
      </c>
      <c r="Q226" s="3414"/>
      <c r="R226" s="3377" t="s">
        <v>236</v>
      </c>
      <c r="S226" s="3414"/>
      <c r="T226" s="3377" t="s">
        <v>237</v>
      </c>
      <c r="U226" s="3414"/>
      <c r="V226" s="3377" t="s">
        <v>238</v>
      </c>
      <c r="W226" s="3414"/>
      <c r="X226" s="3377" t="s">
        <v>239</v>
      </c>
      <c r="Y226" s="3414"/>
      <c r="Z226" s="3377" t="s">
        <v>240</v>
      </c>
      <c r="AA226" s="3414"/>
      <c r="AB226" s="3377" t="s">
        <v>241</v>
      </c>
      <c r="AC226" s="3414"/>
      <c r="AD226" s="3377" t="s">
        <v>242</v>
      </c>
      <c r="AE226" s="3414"/>
      <c r="AF226" s="3377" t="s">
        <v>243</v>
      </c>
      <c r="AG226" s="3414"/>
      <c r="AH226" s="3377" t="s">
        <v>244</v>
      </c>
      <c r="AI226" s="3414"/>
      <c r="AJ226" s="3377" t="s">
        <v>245</v>
      </c>
      <c r="AK226" s="3414"/>
      <c r="AL226" s="12"/>
      <c r="AM226" s="12"/>
      <c r="AN226" s="12"/>
      <c r="AO226" s="462"/>
      <c r="AP226" s="12"/>
      <c r="AQ226" s="12"/>
      <c r="AR226" s="12"/>
      <c r="AS226" s="463"/>
      <c r="AT226" s="463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CG226" s="16"/>
      <c r="CH226" s="16"/>
      <c r="CI226" s="16"/>
      <c r="CJ226" s="16"/>
      <c r="CK226" s="16"/>
      <c r="CL226" s="16"/>
      <c r="CM226" s="16"/>
      <c r="CN226" s="16"/>
    </row>
    <row r="227" spans="1:92" ht="33" customHeight="1" x14ac:dyDescent="0.2">
      <c r="A227" s="3366"/>
      <c r="B227" s="3368"/>
      <c r="C227" s="19" t="s">
        <v>82</v>
      </c>
      <c r="D227" s="130" t="s">
        <v>83</v>
      </c>
      <c r="E227" s="133" t="s">
        <v>84</v>
      </c>
      <c r="F227" s="368" t="s">
        <v>83</v>
      </c>
      <c r="G227" s="464" t="s">
        <v>84</v>
      </c>
      <c r="H227" s="368" t="s">
        <v>83</v>
      </c>
      <c r="I227" s="464" t="s">
        <v>84</v>
      </c>
      <c r="J227" s="368" t="s">
        <v>83</v>
      </c>
      <c r="K227" s="464" t="s">
        <v>84</v>
      </c>
      <c r="L227" s="368" t="s">
        <v>83</v>
      </c>
      <c r="M227" s="464" t="s">
        <v>84</v>
      </c>
      <c r="N227" s="368" t="s">
        <v>83</v>
      </c>
      <c r="O227" s="464" t="s">
        <v>84</v>
      </c>
      <c r="P227" s="368" t="s">
        <v>83</v>
      </c>
      <c r="Q227" s="464" t="s">
        <v>84</v>
      </c>
      <c r="R227" s="368" t="s">
        <v>83</v>
      </c>
      <c r="S227" s="464" t="s">
        <v>84</v>
      </c>
      <c r="T227" s="368" t="s">
        <v>83</v>
      </c>
      <c r="U227" s="464" t="s">
        <v>84</v>
      </c>
      <c r="V227" s="368" t="s">
        <v>83</v>
      </c>
      <c r="W227" s="464" t="s">
        <v>84</v>
      </c>
      <c r="X227" s="368" t="s">
        <v>83</v>
      </c>
      <c r="Y227" s="464" t="s">
        <v>84</v>
      </c>
      <c r="Z227" s="368" t="s">
        <v>83</v>
      </c>
      <c r="AA227" s="464" t="s">
        <v>84</v>
      </c>
      <c r="AB227" s="368" t="s">
        <v>83</v>
      </c>
      <c r="AC227" s="464" t="s">
        <v>84</v>
      </c>
      <c r="AD227" s="368" t="s">
        <v>83</v>
      </c>
      <c r="AE227" s="464" t="s">
        <v>84</v>
      </c>
      <c r="AF227" s="368" t="s">
        <v>83</v>
      </c>
      <c r="AG227" s="464" t="s">
        <v>84</v>
      </c>
      <c r="AH227" s="368" t="s">
        <v>83</v>
      </c>
      <c r="AI227" s="464" t="s">
        <v>84</v>
      </c>
      <c r="AJ227" s="368" t="s">
        <v>83</v>
      </c>
      <c r="AK227" s="464" t="s">
        <v>84</v>
      </c>
      <c r="AL227" s="12"/>
      <c r="AM227" s="12"/>
      <c r="AN227" s="12"/>
      <c r="AO227" s="462"/>
      <c r="AP227" s="12"/>
      <c r="AQ227" s="12"/>
      <c r="AR227" s="12"/>
      <c r="AS227" s="463"/>
      <c r="AT227" s="463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CG227" s="16"/>
      <c r="CH227" s="16"/>
      <c r="CI227" s="16"/>
      <c r="CJ227" s="16"/>
      <c r="CK227" s="16"/>
      <c r="CL227" s="16"/>
      <c r="CM227" s="16"/>
      <c r="CN227" s="16"/>
    </row>
    <row r="228" spans="1:92" ht="16.149999999999999" customHeight="1" x14ac:dyDescent="0.2">
      <c r="A228" s="3431" t="s">
        <v>246</v>
      </c>
      <c r="B228" s="465" t="s">
        <v>157</v>
      </c>
      <c r="C228" s="137">
        <f>SUM(D228+E228)</f>
        <v>0</v>
      </c>
      <c r="D228" s="138">
        <f>SUM(F228+H228+J228+L228+N228+P228+R228+T228+V228+X228+Z228+AB228+AD228+AF228+AH228+AJ228)</f>
        <v>0</v>
      </c>
      <c r="E228" s="139">
        <f t="shared" ref="D228:E231" si="69">SUM(G228+I228+K228+M228+O228+Q228+S228+U228+W228+Y228+AA228+AC228+AE228+AG228+AI228+AK228)</f>
        <v>0</v>
      </c>
      <c r="F228" s="26"/>
      <c r="G228" s="30"/>
      <c r="H228" s="26"/>
      <c r="I228" s="30"/>
      <c r="J228" s="26"/>
      <c r="K228" s="30"/>
      <c r="L228" s="26"/>
      <c r="M228" s="30"/>
      <c r="N228" s="26"/>
      <c r="O228" s="30"/>
      <c r="P228" s="26"/>
      <c r="Q228" s="30"/>
      <c r="R228" s="26"/>
      <c r="S228" s="30"/>
      <c r="T228" s="26"/>
      <c r="U228" s="30"/>
      <c r="V228" s="26"/>
      <c r="W228" s="30"/>
      <c r="X228" s="26"/>
      <c r="Y228" s="30"/>
      <c r="Z228" s="26"/>
      <c r="AA228" s="30"/>
      <c r="AB228" s="26"/>
      <c r="AC228" s="30"/>
      <c r="AD228" s="26"/>
      <c r="AE228" s="30"/>
      <c r="AF228" s="26"/>
      <c r="AG228" s="30"/>
      <c r="AH228" s="26"/>
      <c r="AI228" s="30"/>
      <c r="AJ228" s="26"/>
      <c r="AK228" s="30"/>
      <c r="AL228" s="12"/>
      <c r="AM228" s="12"/>
      <c r="AN228" s="12"/>
      <c r="AO228" s="462"/>
      <c r="AP228" s="12"/>
      <c r="AQ228" s="12"/>
      <c r="AR228" s="12"/>
      <c r="AS228" s="12"/>
      <c r="AT228" s="12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CG228" s="16"/>
      <c r="CH228" s="16"/>
      <c r="CI228" s="16"/>
      <c r="CJ228" s="16"/>
      <c r="CK228" s="16"/>
      <c r="CL228" s="16"/>
      <c r="CM228" s="16"/>
      <c r="CN228" s="16"/>
    </row>
    <row r="229" spans="1:92" ht="16.149999999999999" customHeight="1" x14ac:dyDescent="0.2">
      <c r="A229" s="3391"/>
      <c r="B229" s="466" t="s">
        <v>126</v>
      </c>
      <c r="C229" s="240">
        <f>SUM(D229+E229)</f>
        <v>0</v>
      </c>
      <c r="D229" s="241">
        <f t="shared" si="69"/>
        <v>0</v>
      </c>
      <c r="E229" s="242">
        <f t="shared" si="69"/>
        <v>0</v>
      </c>
      <c r="F229" s="93"/>
      <c r="G229" s="96"/>
      <c r="H229" s="93"/>
      <c r="I229" s="96"/>
      <c r="J229" s="93"/>
      <c r="K229" s="96"/>
      <c r="L229" s="93"/>
      <c r="M229" s="96"/>
      <c r="N229" s="93"/>
      <c r="O229" s="96"/>
      <c r="P229" s="93"/>
      <c r="Q229" s="96"/>
      <c r="R229" s="93"/>
      <c r="S229" s="96"/>
      <c r="T229" s="93"/>
      <c r="U229" s="96"/>
      <c r="V229" s="93"/>
      <c r="W229" s="96"/>
      <c r="X229" s="93"/>
      <c r="Y229" s="96"/>
      <c r="Z229" s="93"/>
      <c r="AA229" s="96"/>
      <c r="AB229" s="93"/>
      <c r="AC229" s="96"/>
      <c r="AD229" s="93"/>
      <c r="AE229" s="96"/>
      <c r="AF229" s="93"/>
      <c r="AG229" s="96"/>
      <c r="AH229" s="93"/>
      <c r="AI229" s="96"/>
      <c r="AJ229" s="93"/>
      <c r="AK229" s="96"/>
      <c r="AL229" s="12"/>
      <c r="AM229" s="12"/>
      <c r="AN229" s="12"/>
      <c r="AO229" s="462"/>
      <c r="AP229" s="12"/>
      <c r="AQ229" s="12"/>
      <c r="AR229" s="12"/>
      <c r="AS229" s="12"/>
      <c r="AT229" s="12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CG229" s="16"/>
      <c r="CH229" s="16"/>
      <c r="CI229" s="16"/>
      <c r="CJ229" s="16"/>
      <c r="CK229" s="16"/>
      <c r="CL229" s="16"/>
      <c r="CM229" s="16"/>
      <c r="CN229" s="16"/>
    </row>
    <row r="230" spans="1:92" ht="16.149999999999999" customHeight="1" x14ac:dyDescent="0.2">
      <c r="A230" s="3431" t="s">
        <v>247</v>
      </c>
      <c r="B230" s="465" t="s">
        <v>157</v>
      </c>
      <c r="C230" s="137">
        <f>SUM(D230+E230)</f>
        <v>0</v>
      </c>
      <c r="D230" s="138">
        <f t="shared" si="69"/>
        <v>0</v>
      </c>
      <c r="E230" s="139">
        <f t="shared" si="69"/>
        <v>0</v>
      </c>
      <c r="F230" s="26"/>
      <c r="G230" s="30"/>
      <c r="H230" s="26"/>
      <c r="I230" s="30"/>
      <c r="J230" s="26"/>
      <c r="K230" s="30"/>
      <c r="L230" s="26"/>
      <c r="M230" s="30"/>
      <c r="N230" s="26"/>
      <c r="O230" s="30"/>
      <c r="P230" s="26"/>
      <c r="Q230" s="30"/>
      <c r="R230" s="26"/>
      <c r="S230" s="30"/>
      <c r="T230" s="26"/>
      <c r="U230" s="30"/>
      <c r="V230" s="26"/>
      <c r="W230" s="30"/>
      <c r="X230" s="26"/>
      <c r="Y230" s="30"/>
      <c r="Z230" s="26"/>
      <c r="AA230" s="30"/>
      <c r="AB230" s="26"/>
      <c r="AC230" s="30"/>
      <c r="AD230" s="26"/>
      <c r="AE230" s="30"/>
      <c r="AF230" s="26"/>
      <c r="AG230" s="30"/>
      <c r="AH230" s="26"/>
      <c r="AI230" s="30"/>
      <c r="AJ230" s="26"/>
      <c r="AK230" s="30"/>
      <c r="AL230" s="12"/>
      <c r="AM230" s="12"/>
      <c r="AN230" s="12"/>
      <c r="AO230" s="462"/>
      <c r="AP230" s="12"/>
      <c r="AQ230" s="12"/>
      <c r="AR230" s="12"/>
      <c r="AS230" s="12"/>
      <c r="AT230" s="12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CG230" s="16"/>
      <c r="CH230" s="16"/>
      <c r="CI230" s="16"/>
      <c r="CJ230" s="16"/>
      <c r="CK230" s="16"/>
      <c r="CL230" s="16"/>
      <c r="CM230" s="16"/>
      <c r="CN230" s="16"/>
    </row>
    <row r="231" spans="1:92" ht="16.149999999999999" customHeight="1" x14ac:dyDescent="0.2">
      <c r="A231" s="3391"/>
      <c r="B231" s="466" t="s">
        <v>126</v>
      </c>
      <c r="C231" s="167">
        <f>SUM(D231+E231)</f>
        <v>0</v>
      </c>
      <c r="D231" s="168">
        <f t="shared" si="69"/>
        <v>0</v>
      </c>
      <c r="E231" s="169">
        <f>SUM(G231+I231+K231+M231+O231+Q231+S231+U231+W231+Y231+AA231+AC231+AE231+AG231+AI231+AK231)</f>
        <v>0</v>
      </c>
      <c r="F231" s="263"/>
      <c r="G231" s="264"/>
      <c r="H231" s="263"/>
      <c r="I231" s="264"/>
      <c r="J231" s="263"/>
      <c r="K231" s="264"/>
      <c r="L231" s="263"/>
      <c r="M231" s="264"/>
      <c r="N231" s="263"/>
      <c r="O231" s="264"/>
      <c r="P231" s="263"/>
      <c r="Q231" s="264"/>
      <c r="R231" s="263"/>
      <c r="S231" s="264"/>
      <c r="T231" s="263"/>
      <c r="U231" s="264"/>
      <c r="V231" s="263"/>
      <c r="W231" s="264"/>
      <c r="X231" s="263"/>
      <c r="Y231" s="264"/>
      <c r="Z231" s="263"/>
      <c r="AA231" s="264"/>
      <c r="AB231" s="263"/>
      <c r="AC231" s="264"/>
      <c r="AD231" s="263"/>
      <c r="AE231" s="264"/>
      <c r="AF231" s="263"/>
      <c r="AG231" s="264"/>
      <c r="AH231" s="263"/>
      <c r="AI231" s="264"/>
      <c r="AJ231" s="263"/>
      <c r="AK231" s="264"/>
      <c r="AL231" s="12"/>
      <c r="AM231" s="12"/>
      <c r="AN231" s="12"/>
      <c r="AO231" s="462"/>
      <c r="AP231" s="12"/>
      <c r="AQ231" s="12"/>
      <c r="AR231" s="12"/>
      <c r="AS231" s="12"/>
      <c r="AT231" s="12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CG231" s="16"/>
      <c r="CH231" s="16"/>
      <c r="CI231" s="16"/>
      <c r="CJ231" s="16"/>
      <c r="CK231" s="16"/>
      <c r="CL231" s="16"/>
      <c r="CM231" s="16"/>
      <c r="CN231" s="16"/>
    </row>
    <row r="232" spans="1:92" ht="31.15" customHeight="1" x14ac:dyDescent="0.2">
      <c r="A232" s="467" t="s">
        <v>248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46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Z232" s="2"/>
      <c r="CG232" s="16"/>
      <c r="CH232" s="16"/>
      <c r="CI232" s="16"/>
      <c r="CJ232" s="16"/>
      <c r="CK232" s="16"/>
      <c r="CL232" s="16"/>
      <c r="CM232" s="16"/>
      <c r="CN232" s="16"/>
    </row>
    <row r="233" spans="1:92" ht="16.149999999999999" customHeight="1" x14ac:dyDescent="0.2">
      <c r="A233" s="3432" t="s">
        <v>249</v>
      </c>
      <c r="B233" s="3435" t="s">
        <v>250</v>
      </c>
      <c r="C233" s="3417" t="s">
        <v>4</v>
      </c>
      <c r="D233" s="3438"/>
      <c r="E233" s="3418"/>
      <c r="F233" s="3429" t="s">
        <v>251</v>
      </c>
      <c r="G233" s="3439"/>
      <c r="H233" s="3439"/>
      <c r="I233" s="3439"/>
      <c r="J233" s="3439"/>
      <c r="K233" s="3439"/>
      <c r="L233" s="3439"/>
      <c r="M233" s="3439"/>
      <c r="N233" s="3439"/>
      <c r="O233" s="3439"/>
      <c r="P233" s="3439"/>
      <c r="Q233" s="3439"/>
      <c r="R233" s="3439"/>
      <c r="S233" s="3439"/>
      <c r="T233" s="3439"/>
      <c r="U233" s="3439"/>
      <c r="V233" s="3439"/>
      <c r="W233" s="3439"/>
      <c r="X233" s="3439"/>
      <c r="Y233" s="3439"/>
      <c r="Z233" s="3439"/>
      <c r="AA233" s="3439"/>
      <c r="AB233" s="3439"/>
      <c r="AC233" s="3439"/>
      <c r="AD233" s="3439"/>
      <c r="AE233" s="3439"/>
      <c r="AF233" s="3439"/>
      <c r="AG233" s="3439"/>
      <c r="AH233" s="3439"/>
      <c r="AI233" s="3439"/>
      <c r="AJ233" s="3439"/>
      <c r="AK233" s="3430"/>
      <c r="AL233" s="3419" t="s">
        <v>252</v>
      </c>
      <c r="AM233" s="17"/>
      <c r="AN233" s="17"/>
      <c r="AO233" s="17"/>
      <c r="AP233" s="17"/>
      <c r="AQ233" s="17"/>
      <c r="AR233" s="17"/>
      <c r="AS233" s="17"/>
      <c r="AT233" s="17"/>
      <c r="AU233" s="230"/>
      <c r="AV233" s="230"/>
      <c r="AW233" s="230"/>
      <c r="AX233" s="230"/>
      <c r="AY233" s="230"/>
      <c r="AZ233" s="230"/>
      <c r="BA233" s="230"/>
      <c r="CG233" s="16"/>
      <c r="CH233" s="16"/>
      <c r="CI233" s="16"/>
      <c r="CJ233" s="16"/>
      <c r="CK233" s="16"/>
      <c r="CL233" s="16"/>
      <c r="CM233" s="16"/>
      <c r="CN233" s="16"/>
    </row>
    <row r="234" spans="1:92" ht="16.149999999999999" customHeight="1" x14ac:dyDescent="0.2">
      <c r="A234" s="3433"/>
      <c r="B234" s="3436"/>
      <c r="C234" s="3366"/>
      <c r="D234" s="3367"/>
      <c r="E234" s="3368"/>
      <c r="F234" s="3429" t="s">
        <v>169</v>
      </c>
      <c r="G234" s="3430"/>
      <c r="H234" s="3429" t="s">
        <v>170</v>
      </c>
      <c r="I234" s="3430"/>
      <c r="J234" s="3429" t="s">
        <v>104</v>
      </c>
      <c r="K234" s="3430"/>
      <c r="L234" s="3429" t="s">
        <v>11</v>
      </c>
      <c r="M234" s="3430"/>
      <c r="N234" s="3377" t="s">
        <v>12</v>
      </c>
      <c r="O234" s="3414"/>
      <c r="P234" s="3377" t="s">
        <v>13</v>
      </c>
      <c r="Q234" s="3414"/>
      <c r="R234" s="3377" t="s">
        <v>14</v>
      </c>
      <c r="S234" s="3414"/>
      <c r="T234" s="3377" t="s">
        <v>15</v>
      </c>
      <c r="U234" s="3414"/>
      <c r="V234" s="3377" t="s">
        <v>16</v>
      </c>
      <c r="W234" s="3414"/>
      <c r="X234" s="3377" t="s">
        <v>17</v>
      </c>
      <c r="Y234" s="3414"/>
      <c r="Z234" s="3377" t="s">
        <v>253</v>
      </c>
      <c r="AA234" s="3414"/>
      <c r="AB234" s="3377" t="s">
        <v>254</v>
      </c>
      <c r="AC234" s="3414"/>
      <c r="AD234" s="3377" t="s">
        <v>255</v>
      </c>
      <c r="AE234" s="3414"/>
      <c r="AF234" s="3377" t="s">
        <v>256</v>
      </c>
      <c r="AG234" s="3414"/>
      <c r="AH234" s="3377" t="s">
        <v>257</v>
      </c>
      <c r="AI234" s="3414"/>
      <c r="AJ234" s="3369" t="s">
        <v>258</v>
      </c>
      <c r="AK234" s="3370"/>
      <c r="AL234" s="3420"/>
      <c r="AM234" s="17"/>
      <c r="AN234" s="17"/>
      <c r="AO234" s="17"/>
      <c r="AP234" s="17"/>
      <c r="AQ234" s="17"/>
      <c r="AR234" s="17"/>
      <c r="AS234" s="17"/>
      <c r="AT234" s="17"/>
      <c r="AU234" s="230"/>
      <c r="AV234" s="230"/>
      <c r="AW234" s="230"/>
      <c r="AX234" s="230"/>
      <c r="AY234" s="230"/>
      <c r="AZ234" s="230"/>
      <c r="BA234" s="230"/>
      <c r="CG234" s="16"/>
      <c r="CH234" s="16"/>
      <c r="CI234" s="16"/>
      <c r="CJ234" s="16"/>
      <c r="CK234" s="16"/>
      <c r="CL234" s="16"/>
      <c r="CM234" s="16"/>
      <c r="CN234" s="16"/>
    </row>
    <row r="235" spans="1:92" ht="16.149999999999999" customHeight="1" x14ac:dyDescent="0.2">
      <c r="A235" s="3434"/>
      <c r="B235" s="3437"/>
      <c r="C235" s="469" t="s">
        <v>82</v>
      </c>
      <c r="D235" s="470" t="s">
        <v>83</v>
      </c>
      <c r="E235" s="471" t="s">
        <v>84</v>
      </c>
      <c r="F235" s="472" t="s">
        <v>83</v>
      </c>
      <c r="G235" s="473" t="s">
        <v>84</v>
      </c>
      <c r="H235" s="472" t="s">
        <v>83</v>
      </c>
      <c r="I235" s="473" t="s">
        <v>84</v>
      </c>
      <c r="J235" s="472" t="s">
        <v>83</v>
      </c>
      <c r="K235" s="473" t="s">
        <v>84</v>
      </c>
      <c r="L235" s="472" t="s">
        <v>83</v>
      </c>
      <c r="M235" s="473" t="s">
        <v>84</v>
      </c>
      <c r="N235" s="472" t="s">
        <v>83</v>
      </c>
      <c r="O235" s="473" t="s">
        <v>84</v>
      </c>
      <c r="P235" s="472" t="s">
        <v>83</v>
      </c>
      <c r="Q235" s="473" t="s">
        <v>84</v>
      </c>
      <c r="R235" s="472" t="s">
        <v>83</v>
      </c>
      <c r="S235" s="473" t="s">
        <v>84</v>
      </c>
      <c r="T235" s="474" t="s">
        <v>83</v>
      </c>
      <c r="U235" s="474" t="s">
        <v>84</v>
      </c>
      <c r="V235" s="475" t="s">
        <v>83</v>
      </c>
      <c r="W235" s="473" t="s">
        <v>84</v>
      </c>
      <c r="X235" s="472" t="s">
        <v>83</v>
      </c>
      <c r="Y235" s="473" t="s">
        <v>84</v>
      </c>
      <c r="Z235" s="472" t="s">
        <v>83</v>
      </c>
      <c r="AA235" s="473" t="s">
        <v>84</v>
      </c>
      <c r="AB235" s="472" t="s">
        <v>83</v>
      </c>
      <c r="AC235" s="473" t="s">
        <v>84</v>
      </c>
      <c r="AD235" s="472" t="s">
        <v>83</v>
      </c>
      <c r="AE235" s="473" t="s">
        <v>84</v>
      </c>
      <c r="AF235" s="472" t="s">
        <v>83</v>
      </c>
      <c r="AG235" s="473" t="s">
        <v>84</v>
      </c>
      <c r="AH235" s="472" t="s">
        <v>83</v>
      </c>
      <c r="AI235" s="473" t="s">
        <v>84</v>
      </c>
      <c r="AJ235" s="472" t="s">
        <v>83</v>
      </c>
      <c r="AK235" s="473" t="s">
        <v>84</v>
      </c>
      <c r="AL235" s="3421"/>
      <c r="AM235" s="17"/>
      <c r="AN235" s="17"/>
      <c r="AO235" s="17"/>
      <c r="AP235" s="17"/>
      <c r="AQ235" s="17"/>
      <c r="AR235" s="17"/>
      <c r="AS235" s="17"/>
      <c r="AT235" s="17"/>
      <c r="AU235" s="230"/>
      <c r="AV235" s="230"/>
      <c r="AW235" s="230"/>
      <c r="AX235" s="230"/>
      <c r="AY235" s="230"/>
      <c r="AZ235" s="230"/>
      <c r="BA235" s="230"/>
      <c r="CG235" s="16"/>
      <c r="CH235" s="16"/>
      <c r="CI235" s="16"/>
      <c r="CJ235" s="16"/>
      <c r="CK235" s="16"/>
      <c r="CL235" s="16"/>
      <c r="CM235" s="16"/>
      <c r="CN235" s="16"/>
    </row>
    <row r="236" spans="1:92" ht="16.149999999999999" customHeight="1" x14ac:dyDescent="0.2">
      <c r="A236" s="3426" t="s">
        <v>259</v>
      </c>
      <c r="B236" s="476" t="s">
        <v>58</v>
      </c>
      <c r="C236" s="477">
        <f>SUM(D236+E236)</f>
        <v>0</v>
      </c>
      <c r="D236" s="478">
        <f t="shared" ref="D236:E239" si="70">SUM(F236+H236+J236+L236+N236+P236+R236+T236+V236+X236+Z236+AB236+AD236+AF236+AH236+AJ236)</f>
        <v>0</v>
      </c>
      <c r="E236" s="291">
        <f t="shared" si="70"/>
        <v>0</v>
      </c>
      <c r="F236" s="26"/>
      <c r="G236" s="30"/>
      <c r="H236" s="26"/>
      <c r="I236" s="30"/>
      <c r="J236" s="26"/>
      <c r="K236" s="30"/>
      <c r="L236" s="26"/>
      <c r="M236" s="30"/>
      <c r="N236" s="26"/>
      <c r="O236" s="30"/>
      <c r="P236" s="26"/>
      <c r="Q236" s="30"/>
      <c r="R236" s="26"/>
      <c r="S236" s="30"/>
      <c r="T236" s="26"/>
      <c r="U236" s="30"/>
      <c r="V236" s="26"/>
      <c r="W236" s="30"/>
      <c r="X236" s="26"/>
      <c r="Y236" s="30"/>
      <c r="Z236" s="26"/>
      <c r="AA236" s="30"/>
      <c r="AB236" s="26"/>
      <c r="AC236" s="30"/>
      <c r="AD236" s="26"/>
      <c r="AE236" s="30"/>
      <c r="AF236" s="26"/>
      <c r="AG236" s="30"/>
      <c r="AH236" s="26"/>
      <c r="AI236" s="30"/>
      <c r="AJ236" s="26"/>
      <c r="AK236" s="30"/>
      <c r="AL236" s="145"/>
      <c r="AM236" s="32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230"/>
      <c r="AZ236" s="230"/>
      <c r="BA236" s="230"/>
      <c r="CG236" s="16">
        <v>0</v>
      </c>
      <c r="CH236" s="16">
        <v>0</v>
      </c>
      <c r="CI236" s="16"/>
      <c r="CJ236" s="16"/>
      <c r="CK236" s="16"/>
      <c r="CL236" s="16"/>
      <c r="CM236" s="16"/>
      <c r="CN236" s="16"/>
    </row>
    <row r="237" spans="1:92" ht="16.149999999999999" customHeight="1" x14ac:dyDescent="0.2">
      <c r="A237" s="3427"/>
      <c r="B237" s="479" t="s">
        <v>126</v>
      </c>
      <c r="C237" s="480">
        <f>SUM(D237+E237)</f>
        <v>0</v>
      </c>
      <c r="D237" s="481">
        <f t="shared" si="70"/>
        <v>0</v>
      </c>
      <c r="E237" s="358">
        <f t="shared" si="70"/>
        <v>0</v>
      </c>
      <c r="F237" s="93"/>
      <c r="G237" s="96"/>
      <c r="H237" s="93"/>
      <c r="I237" s="96"/>
      <c r="J237" s="93"/>
      <c r="K237" s="96"/>
      <c r="L237" s="93"/>
      <c r="M237" s="96"/>
      <c r="N237" s="93"/>
      <c r="O237" s="96"/>
      <c r="P237" s="93"/>
      <c r="Q237" s="96"/>
      <c r="R237" s="93"/>
      <c r="S237" s="96"/>
      <c r="T237" s="93"/>
      <c r="U237" s="96"/>
      <c r="V237" s="93"/>
      <c r="W237" s="96"/>
      <c r="X237" s="93"/>
      <c r="Y237" s="96"/>
      <c r="Z237" s="93"/>
      <c r="AA237" s="96"/>
      <c r="AB237" s="93"/>
      <c r="AC237" s="96"/>
      <c r="AD237" s="93"/>
      <c r="AE237" s="96"/>
      <c r="AF237" s="93"/>
      <c r="AG237" s="96"/>
      <c r="AH237" s="93"/>
      <c r="AI237" s="96"/>
      <c r="AJ237" s="93"/>
      <c r="AK237" s="96"/>
      <c r="AL237" s="67"/>
      <c r="AM237" s="32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230"/>
      <c r="AZ237" s="230"/>
      <c r="BA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92" ht="16.149999999999999" customHeight="1" x14ac:dyDescent="0.2">
      <c r="A238" s="3428" t="s">
        <v>260</v>
      </c>
      <c r="B238" s="482" t="s">
        <v>58</v>
      </c>
      <c r="C238" s="483">
        <f>SUM(D238+E238)</f>
        <v>0</v>
      </c>
      <c r="D238" s="484">
        <f t="shared" si="70"/>
        <v>0</v>
      </c>
      <c r="E238" s="317">
        <f t="shared" si="70"/>
        <v>0</v>
      </c>
      <c r="F238" s="104"/>
      <c r="G238" s="107"/>
      <c r="H238" s="104"/>
      <c r="I238" s="107"/>
      <c r="J238" s="104"/>
      <c r="K238" s="107"/>
      <c r="L238" s="104"/>
      <c r="M238" s="107"/>
      <c r="N238" s="104"/>
      <c r="O238" s="107"/>
      <c r="P238" s="104"/>
      <c r="Q238" s="107"/>
      <c r="R238" s="104"/>
      <c r="S238" s="107"/>
      <c r="T238" s="104"/>
      <c r="U238" s="107"/>
      <c r="V238" s="104"/>
      <c r="W238" s="107"/>
      <c r="X238" s="104"/>
      <c r="Y238" s="107"/>
      <c r="Z238" s="104"/>
      <c r="AA238" s="107"/>
      <c r="AB238" s="104"/>
      <c r="AC238" s="107"/>
      <c r="AD238" s="104"/>
      <c r="AE238" s="107"/>
      <c r="AF238" s="104"/>
      <c r="AG238" s="107"/>
      <c r="AH238" s="104"/>
      <c r="AI238" s="107"/>
      <c r="AJ238" s="104"/>
      <c r="AK238" s="107"/>
      <c r="AL238" s="65"/>
      <c r="AM238" s="32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230"/>
      <c r="AZ238" s="230"/>
      <c r="BA238" s="230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92" ht="16.149999999999999" customHeight="1" x14ac:dyDescent="0.2">
      <c r="A239" s="3427"/>
      <c r="B239" s="479" t="s">
        <v>126</v>
      </c>
      <c r="C239" s="480">
        <f>SUM(D239+E239)</f>
        <v>0</v>
      </c>
      <c r="D239" s="481">
        <f t="shared" si="70"/>
        <v>0</v>
      </c>
      <c r="E239" s="358">
        <f t="shared" si="70"/>
        <v>0</v>
      </c>
      <c r="F239" s="93"/>
      <c r="G239" s="96"/>
      <c r="H239" s="93"/>
      <c r="I239" s="96"/>
      <c r="J239" s="93"/>
      <c r="K239" s="96"/>
      <c r="L239" s="93"/>
      <c r="M239" s="96"/>
      <c r="N239" s="93"/>
      <c r="O239" s="96"/>
      <c r="P239" s="93"/>
      <c r="Q239" s="96"/>
      <c r="R239" s="93"/>
      <c r="S239" s="96"/>
      <c r="T239" s="93"/>
      <c r="U239" s="96"/>
      <c r="V239" s="93"/>
      <c r="W239" s="96"/>
      <c r="X239" s="93"/>
      <c r="Y239" s="96"/>
      <c r="Z239" s="93"/>
      <c r="AA239" s="96"/>
      <c r="AB239" s="93"/>
      <c r="AC239" s="96"/>
      <c r="AD239" s="93"/>
      <c r="AE239" s="96"/>
      <c r="AF239" s="93"/>
      <c r="AG239" s="96"/>
      <c r="AH239" s="93"/>
      <c r="AI239" s="96"/>
      <c r="AJ239" s="93"/>
      <c r="AK239" s="96"/>
      <c r="AL239" s="67"/>
      <c r="AM239" s="32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92" ht="31.15" customHeight="1" x14ac:dyDescent="0.45">
      <c r="A240" s="124" t="s">
        <v>261</v>
      </c>
      <c r="B240" s="115"/>
      <c r="C240" s="115"/>
      <c r="D240" s="115"/>
      <c r="E240" s="115"/>
      <c r="F240" s="115"/>
      <c r="G240" s="115"/>
      <c r="H240" s="8"/>
      <c r="I240" s="8"/>
      <c r="J240" s="8"/>
      <c r="K240" s="8"/>
      <c r="L240" s="8"/>
      <c r="M240" s="468"/>
      <c r="N240" s="123"/>
      <c r="O240" s="8"/>
      <c r="P240" s="8"/>
      <c r="Q240" s="8"/>
      <c r="R240" s="485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230"/>
      <c r="AX240" s="230"/>
      <c r="AY240" s="230"/>
      <c r="AZ240" s="230"/>
      <c r="BA240" s="230"/>
      <c r="BZ240" s="2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3417" t="s">
        <v>262</v>
      </c>
      <c r="B241" s="3418"/>
      <c r="C241" s="3376" t="s">
        <v>263</v>
      </c>
      <c r="D241" s="3376"/>
      <c r="E241" s="3376"/>
      <c r="F241" s="3377" t="s">
        <v>264</v>
      </c>
      <c r="G241" s="3378"/>
      <c r="H241" s="3378"/>
      <c r="I241" s="3378"/>
      <c r="J241" s="3378"/>
      <c r="K241" s="3378"/>
      <c r="L241" s="3378"/>
      <c r="M241" s="3378"/>
      <c r="N241" s="3378"/>
      <c r="O241" s="3378"/>
      <c r="P241" s="3378"/>
      <c r="Q241" s="3378"/>
      <c r="R241" s="3378"/>
      <c r="S241" s="3378"/>
      <c r="T241" s="3378"/>
      <c r="U241" s="3378"/>
      <c r="V241" s="3378"/>
      <c r="W241" s="3378"/>
      <c r="X241" s="3378"/>
      <c r="Y241" s="3378"/>
      <c r="Z241" s="3378"/>
      <c r="AA241" s="3378"/>
      <c r="AB241" s="3378"/>
      <c r="AC241" s="3378"/>
      <c r="AD241" s="3378"/>
      <c r="AE241" s="3378"/>
      <c r="AF241" s="3378"/>
      <c r="AG241" s="3378"/>
      <c r="AH241" s="3378"/>
      <c r="AI241" s="3378"/>
      <c r="AJ241" s="3378"/>
      <c r="AK241" s="3378"/>
      <c r="AL241" s="3378"/>
      <c r="AM241" s="3379"/>
      <c r="AN241" s="3387" t="s">
        <v>126</v>
      </c>
      <c r="AO241" s="3387"/>
      <c r="AP241" s="3370"/>
      <c r="AQ241" s="3423" t="s">
        <v>265</v>
      </c>
      <c r="AR241" s="3424"/>
      <c r="AS241" s="3419" t="s">
        <v>7</v>
      </c>
      <c r="AT241" s="3419" t="s">
        <v>8</v>
      </c>
      <c r="AU241" s="3422" t="s">
        <v>225</v>
      </c>
      <c r="AV241" s="486"/>
      <c r="AW241" s="487"/>
      <c r="CG241" s="16"/>
      <c r="CH241" s="16"/>
      <c r="CI241" s="16"/>
      <c r="CJ241" s="16"/>
      <c r="CK241" s="16"/>
      <c r="CL241" s="16"/>
      <c r="CM241" s="16"/>
      <c r="CN241" s="16"/>
    </row>
    <row r="242" spans="1:92" ht="22.5" customHeight="1" x14ac:dyDescent="0.2">
      <c r="A242" s="3374"/>
      <c r="B242" s="3375"/>
      <c r="C242" s="3376"/>
      <c r="D242" s="3376"/>
      <c r="E242" s="3376"/>
      <c r="F242" s="3369" t="s">
        <v>266</v>
      </c>
      <c r="G242" s="3387"/>
      <c r="H242" s="3369" t="s">
        <v>169</v>
      </c>
      <c r="I242" s="3387"/>
      <c r="J242" s="3369" t="s">
        <v>170</v>
      </c>
      <c r="K242" s="3387"/>
      <c r="L242" s="3369" t="s">
        <v>104</v>
      </c>
      <c r="M242" s="3387"/>
      <c r="N242" s="3369" t="s">
        <v>11</v>
      </c>
      <c r="O242" s="3387"/>
      <c r="P242" s="3369" t="s">
        <v>106</v>
      </c>
      <c r="Q242" s="3370"/>
      <c r="R242" s="3369" t="s">
        <v>107</v>
      </c>
      <c r="S242" s="3370"/>
      <c r="T242" s="3369" t="s">
        <v>108</v>
      </c>
      <c r="U242" s="3370"/>
      <c r="V242" s="3369" t="s">
        <v>109</v>
      </c>
      <c r="W242" s="3370"/>
      <c r="X242" s="3369" t="s">
        <v>110</v>
      </c>
      <c r="Y242" s="3370"/>
      <c r="Z242" s="3369" t="s">
        <v>111</v>
      </c>
      <c r="AA242" s="3370"/>
      <c r="AB242" s="3369" t="s">
        <v>112</v>
      </c>
      <c r="AC242" s="3370"/>
      <c r="AD242" s="3369" t="s">
        <v>113</v>
      </c>
      <c r="AE242" s="3370"/>
      <c r="AF242" s="3369" t="s">
        <v>114</v>
      </c>
      <c r="AG242" s="3370"/>
      <c r="AH242" s="3369" t="s">
        <v>115</v>
      </c>
      <c r="AI242" s="3370"/>
      <c r="AJ242" s="3369" t="s">
        <v>116</v>
      </c>
      <c r="AK242" s="3370"/>
      <c r="AL242" s="3369" t="s">
        <v>117</v>
      </c>
      <c r="AM242" s="3371"/>
      <c r="AN242" s="3415" t="s">
        <v>267</v>
      </c>
      <c r="AO242" s="3415" t="s">
        <v>268</v>
      </c>
      <c r="AP242" s="3365" t="s">
        <v>269</v>
      </c>
      <c r="AQ242" s="3425"/>
      <c r="AR242" s="3383"/>
      <c r="AS242" s="3420"/>
      <c r="AT242" s="3420"/>
      <c r="AU242" s="3388"/>
      <c r="AV242" s="488"/>
      <c r="AW242" s="489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230"/>
      <c r="BH242" s="230"/>
      <c r="BI242" s="230"/>
      <c r="CG242" s="16"/>
      <c r="CH242" s="16"/>
      <c r="CI242" s="16"/>
      <c r="CJ242" s="16"/>
      <c r="CK242" s="16"/>
      <c r="CL242" s="16"/>
      <c r="CM242" s="16"/>
      <c r="CN242" s="16"/>
    </row>
    <row r="243" spans="1:92" ht="21.75" customHeight="1" x14ac:dyDescent="0.2">
      <c r="A243" s="3366"/>
      <c r="B243" s="3368"/>
      <c r="C243" s="19" t="s">
        <v>82</v>
      </c>
      <c r="D243" s="130" t="s">
        <v>83</v>
      </c>
      <c r="E243" s="464" t="s">
        <v>84</v>
      </c>
      <c r="F243" s="19" t="s">
        <v>270</v>
      </c>
      <c r="G243" s="122" t="s">
        <v>84</v>
      </c>
      <c r="H243" s="19" t="s">
        <v>270</v>
      </c>
      <c r="I243" s="122" t="s">
        <v>84</v>
      </c>
      <c r="J243" s="19" t="s">
        <v>270</v>
      </c>
      <c r="K243" s="122" t="s">
        <v>84</v>
      </c>
      <c r="L243" s="19" t="s">
        <v>270</v>
      </c>
      <c r="M243" s="122" t="s">
        <v>84</v>
      </c>
      <c r="N243" s="19" t="s">
        <v>270</v>
      </c>
      <c r="O243" s="122" t="s">
        <v>84</v>
      </c>
      <c r="P243" s="19" t="s">
        <v>270</v>
      </c>
      <c r="Q243" s="122" t="s">
        <v>84</v>
      </c>
      <c r="R243" s="19" t="s">
        <v>270</v>
      </c>
      <c r="S243" s="122" t="s">
        <v>84</v>
      </c>
      <c r="T243" s="19" t="s">
        <v>270</v>
      </c>
      <c r="U243" s="122" t="s">
        <v>84</v>
      </c>
      <c r="V243" s="19" t="s">
        <v>270</v>
      </c>
      <c r="W243" s="122" t="s">
        <v>84</v>
      </c>
      <c r="X243" s="19" t="s">
        <v>270</v>
      </c>
      <c r="Y243" s="122" t="s">
        <v>84</v>
      </c>
      <c r="Z243" s="19" t="s">
        <v>270</v>
      </c>
      <c r="AA243" s="122" t="s">
        <v>84</v>
      </c>
      <c r="AB243" s="19" t="s">
        <v>270</v>
      </c>
      <c r="AC243" s="122" t="s">
        <v>84</v>
      </c>
      <c r="AD243" s="19" t="s">
        <v>270</v>
      </c>
      <c r="AE243" s="122" t="s">
        <v>84</v>
      </c>
      <c r="AF243" s="19" t="s">
        <v>270</v>
      </c>
      <c r="AG243" s="122" t="s">
        <v>84</v>
      </c>
      <c r="AH243" s="19" t="s">
        <v>270</v>
      </c>
      <c r="AI243" s="122" t="s">
        <v>84</v>
      </c>
      <c r="AJ243" s="19" t="s">
        <v>270</v>
      </c>
      <c r="AK243" s="122" t="s">
        <v>84</v>
      </c>
      <c r="AL243" s="19" t="s">
        <v>270</v>
      </c>
      <c r="AM243" s="490" t="s">
        <v>84</v>
      </c>
      <c r="AN243" s="3416"/>
      <c r="AO243" s="3416"/>
      <c r="AP243" s="3368"/>
      <c r="AQ243" s="179" t="s">
        <v>271</v>
      </c>
      <c r="AR243" s="181" t="s">
        <v>272</v>
      </c>
      <c r="AS243" s="3421"/>
      <c r="AT243" s="3421"/>
      <c r="AU243" s="3389"/>
      <c r="AV243" s="488"/>
      <c r="AW243" s="489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CG243" s="16"/>
      <c r="CH243" s="16"/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02" t="s">
        <v>273</v>
      </c>
      <c r="B244" s="3403"/>
      <c r="C244" s="375">
        <f>SUM(D244+E244)</f>
        <v>223</v>
      </c>
      <c r="D244" s="376">
        <f>SUM(F244+H244+J244+L244+N244+P244+R244+T244+V244+X244+Z244+AB244+AD244+AF244+AH244+AJ244+AL244)</f>
        <v>1</v>
      </c>
      <c r="E244" s="390">
        <f>SUM(G244+I244+K244+M244+O244+Q244+S244+U244+W244+Y244+AA244+AC244+AE244+AG244+AI244+AK244+AM244)</f>
        <v>222</v>
      </c>
      <c r="F244" s="375">
        <f>SUM(F254:F262)</f>
        <v>0</v>
      </c>
      <c r="G244" s="491">
        <f>SUM(G246:G262)</f>
        <v>2</v>
      </c>
      <c r="H244" s="375">
        <f>SUM(H254:H262)</f>
        <v>0</v>
      </c>
      <c r="I244" s="491">
        <f>SUM(I246:I262)</f>
        <v>5</v>
      </c>
      <c r="J244" s="375">
        <f>SUM(J254:J262)</f>
        <v>0</v>
      </c>
      <c r="K244" s="491">
        <f>SUM(K245:K262)</f>
        <v>12</v>
      </c>
      <c r="L244" s="375">
        <f>SUM(L254:L262)</f>
        <v>0</v>
      </c>
      <c r="M244" s="491">
        <f>SUM(M245:M262)</f>
        <v>26</v>
      </c>
      <c r="N244" s="375">
        <f>SUM(N254:N262)</f>
        <v>0</v>
      </c>
      <c r="O244" s="491">
        <f>SUM(O245:O262)</f>
        <v>43</v>
      </c>
      <c r="P244" s="375">
        <f>SUM(P254:P262)</f>
        <v>1</v>
      </c>
      <c r="Q244" s="491">
        <f>SUM(Q245:Q262)</f>
        <v>56</v>
      </c>
      <c r="R244" s="375">
        <f>SUM(R254:R262)</f>
        <v>0</v>
      </c>
      <c r="S244" s="491">
        <f>SUM(S245:S262)</f>
        <v>36</v>
      </c>
      <c r="T244" s="375">
        <f>SUM(T254:T262)</f>
        <v>0</v>
      </c>
      <c r="U244" s="491">
        <f>SUM(U245:U262)</f>
        <v>15</v>
      </c>
      <c r="V244" s="375">
        <f>SUM(V254:V262)</f>
        <v>0</v>
      </c>
      <c r="W244" s="491">
        <f>SUM(W245:W262)</f>
        <v>12</v>
      </c>
      <c r="X244" s="375">
        <f>SUM(X254:X262)</f>
        <v>0</v>
      </c>
      <c r="Y244" s="491">
        <f>SUM(Y245:Y262)</f>
        <v>8</v>
      </c>
      <c r="Z244" s="375">
        <f>SUM(Z254:Z262)</f>
        <v>0</v>
      </c>
      <c r="AA244" s="491">
        <f>SUM(AA245:AA262)</f>
        <v>5</v>
      </c>
      <c r="AB244" s="375">
        <f t="shared" ref="AB244:AM244" si="71">SUM(AB254:AB262)</f>
        <v>0</v>
      </c>
      <c r="AC244" s="491">
        <f t="shared" si="71"/>
        <v>0</v>
      </c>
      <c r="AD244" s="375">
        <f t="shared" si="71"/>
        <v>0</v>
      </c>
      <c r="AE244" s="491">
        <f t="shared" si="71"/>
        <v>0</v>
      </c>
      <c r="AF244" s="375">
        <f t="shared" si="71"/>
        <v>0</v>
      </c>
      <c r="AG244" s="491">
        <f t="shared" si="71"/>
        <v>1</v>
      </c>
      <c r="AH244" s="375">
        <f t="shared" si="71"/>
        <v>0</v>
      </c>
      <c r="AI244" s="491">
        <f t="shared" si="71"/>
        <v>1</v>
      </c>
      <c r="AJ244" s="375">
        <f t="shared" si="71"/>
        <v>0</v>
      </c>
      <c r="AK244" s="491">
        <f t="shared" si="71"/>
        <v>0</v>
      </c>
      <c r="AL244" s="375">
        <f t="shared" si="71"/>
        <v>0</v>
      </c>
      <c r="AM244" s="492">
        <f t="shared" si="71"/>
        <v>0</v>
      </c>
      <c r="AN244" s="446">
        <f t="shared" ref="AN244:AU244" si="72">SUM(AN245:AN262)</f>
        <v>7</v>
      </c>
      <c r="AO244" s="446">
        <f t="shared" si="72"/>
        <v>7</v>
      </c>
      <c r="AP244" s="493">
        <f t="shared" si="72"/>
        <v>0</v>
      </c>
      <c r="AQ244" s="375">
        <f t="shared" si="72"/>
        <v>0</v>
      </c>
      <c r="AR244" s="493">
        <f t="shared" si="72"/>
        <v>0</v>
      </c>
      <c r="AS244" s="494">
        <f t="shared" si="72"/>
        <v>0</v>
      </c>
      <c r="AT244" s="494">
        <f t="shared" si="72"/>
        <v>0</v>
      </c>
      <c r="AU244" s="390">
        <f t="shared" si="72"/>
        <v>0</v>
      </c>
      <c r="AV244" s="488"/>
      <c r="AW244" s="489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CG244" s="16"/>
      <c r="CH244" s="16"/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3404" t="s">
        <v>171</v>
      </c>
      <c r="B245" s="495" t="s">
        <v>33</v>
      </c>
      <c r="C245" s="496">
        <f t="shared" ref="C245:C253" si="73">D245+E245</f>
        <v>0</v>
      </c>
      <c r="D245" s="497"/>
      <c r="E245" s="498">
        <f>SUM(K245+M245+O245+Q245+S245+U245+W245+Y245+AA245+AC245)</f>
        <v>0</v>
      </c>
      <c r="F245" s="419"/>
      <c r="G245" s="455"/>
      <c r="H245" s="419"/>
      <c r="I245" s="455"/>
      <c r="J245" s="419"/>
      <c r="K245" s="607">
        <f>SUM(ENERO:DICIEMBRE!K245)</f>
        <v>0</v>
      </c>
      <c r="L245" s="419"/>
      <c r="M245" s="607">
        <f>SUM(ENERO:DICIEMBRE!M245)</f>
        <v>0</v>
      </c>
      <c r="N245" s="419"/>
      <c r="O245" s="607">
        <f>SUM(ENERO:DICIEMBRE!O245)</f>
        <v>0</v>
      </c>
      <c r="P245" s="419"/>
      <c r="Q245" s="607">
        <f>SUM(ENERO:DICIEMBRE!Q245)</f>
        <v>0</v>
      </c>
      <c r="R245" s="419"/>
      <c r="S245" s="607">
        <f>SUM(ENERO:DICIEMBRE!S245)</f>
        <v>0</v>
      </c>
      <c r="T245" s="419"/>
      <c r="U245" s="607">
        <f>SUM(ENERO:DICIEMBRE!U245)</f>
        <v>0</v>
      </c>
      <c r="V245" s="419"/>
      <c r="W245" s="607">
        <f>SUM(ENERO:DICIEMBRE!W245)</f>
        <v>0</v>
      </c>
      <c r="X245" s="419"/>
      <c r="Y245" s="607">
        <f>SUM(ENERO:DICIEMBRE!Y245)</f>
        <v>0</v>
      </c>
      <c r="Z245" s="419"/>
      <c r="AA245" s="607">
        <f>SUM(ENERO:DICIEMBRE!AA245)</f>
        <v>0</v>
      </c>
      <c r="AB245" s="419"/>
      <c r="AC245" s="607">
        <f>SUM(ENERO:DICIEMBRE!AC245)</f>
        <v>0</v>
      </c>
      <c r="AD245" s="419"/>
      <c r="AE245" s="455"/>
      <c r="AF245" s="419"/>
      <c r="AG245" s="455"/>
      <c r="AH245" s="419"/>
      <c r="AI245" s="455"/>
      <c r="AJ245" s="419"/>
      <c r="AK245" s="455"/>
      <c r="AL245" s="419"/>
      <c r="AM245" s="499"/>
      <c r="AN245" s="607">
        <f>SUM(ENERO:DICIEMBRE!AN245)</f>
        <v>0</v>
      </c>
      <c r="AO245" s="607">
        <f>SUM(ENERO:DICIEMBRE!AO245)</f>
        <v>0</v>
      </c>
      <c r="AP245" s="607">
        <f>SUM(ENERO:DICIEMBRE!AP245)</f>
        <v>0</v>
      </c>
      <c r="AQ245" s="607">
        <f>SUM(ENERO:DICIEMBRE!AQ245)</f>
        <v>0</v>
      </c>
      <c r="AR245" s="607">
        <f>SUM(ENERO:DICIEMBRE!AR245)</f>
        <v>0</v>
      </c>
      <c r="AS245" s="607">
        <f>SUM(ENERO:DICIEMBRE!AS245)</f>
        <v>0</v>
      </c>
      <c r="AT245" s="607">
        <f>SUM(ENERO:DICIEMBRE!AT245)</f>
        <v>0</v>
      </c>
      <c r="AU245" s="607">
        <f>SUM(ENERO:DICIEMBRE!AU245)</f>
        <v>0</v>
      </c>
      <c r="AV245" s="33" t="str">
        <f>CA245&amp;CB245&amp;CC245</f>
        <v/>
      </c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230"/>
      <c r="BH245" s="230"/>
      <c r="BI245" s="230"/>
      <c r="CA245" s="4" t="str">
        <f>IF(CG245=0,"","* Egresos por Alta + Abandono NO DEBE ser mayor que Total Egresos. ")</f>
        <v/>
      </c>
      <c r="CB245" s="4" t="str">
        <f>IF(CH245=0,"","* No olvide digitar los campos Trans y/o Pueblo Originario y/o Migrantes y/o Niños, Niñas, Adolescentes y Jóvenes Población SENAME (Digite CERO si no tiene).")</f>
        <v/>
      </c>
      <c r="CC245" s="48" t="str">
        <f>IF(CI245=0,"","* Trans y/o Pueblo Originario y/o Migrantes y/o Niños, Niñas, Adolescentesy Jóvenes Población SENAME NO DEBEN ser Mayor al Total. ")</f>
        <v/>
      </c>
      <c r="CG245" s="16">
        <f>IF(AN245&lt;SUM(AO245+AP245),1,0)</f>
        <v>0</v>
      </c>
      <c r="CH245" s="16">
        <f>IF(AND(C245&lt;&gt;0,OR(AQ245="",AR245="",AS245="",AT245="",AU245="")),1,0)</f>
        <v>0</v>
      </c>
      <c r="CI245" s="16">
        <f>IF(OR(C245&lt;SUM(AQ245,AR245),C245&lt;AS245,C245&lt;AT245,C245&lt;AU245),1,0)</f>
        <v>0</v>
      </c>
      <c r="CJ245" s="16"/>
      <c r="CK245" s="16"/>
      <c r="CL245" s="16"/>
      <c r="CM245" s="16"/>
      <c r="CN245" s="16"/>
    </row>
    <row r="246" spans="1:92" ht="16.149999999999999" customHeight="1" x14ac:dyDescent="0.2">
      <c r="A246" s="3404"/>
      <c r="B246" s="500" t="s">
        <v>274</v>
      </c>
      <c r="C246" s="496">
        <f t="shared" si="73"/>
        <v>0</v>
      </c>
      <c r="D246" s="497"/>
      <c r="E246" s="501">
        <f>SUM(G246+I246+K246+M246+O246+Q246+S246+U246+W246+Y246+AA246+AC246)</f>
        <v>0</v>
      </c>
      <c r="F246" s="502"/>
      <c r="G246" s="503"/>
      <c r="H246" s="502"/>
      <c r="I246" s="503"/>
      <c r="J246" s="502"/>
      <c r="K246" s="607">
        <f>SUM(ENERO:DICIEMBRE!K246)</f>
        <v>0</v>
      </c>
      <c r="L246" s="502"/>
      <c r="M246" s="607">
        <f>SUM(ENERO:DICIEMBRE!M246)</f>
        <v>0</v>
      </c>
      <c r="N246" s="502"/>
      <c r="O246" s="607">
        <f>SUM(ENERO:DICIEMBRE!O246)</f>
        <v>0</v>
      </c>
      <c r="P246" s="502"/>
      <c r="Q246" s="607">
        <f>SUM(ENERO:DICIEMBRE!Q246)</f>
        <v>0</v>
      </c>
      <c r="R246" s="502"/>
      <c r="S246" s="607">
        <f>SUM(ENERO:DICIEMBRE!S246)</f>
        <v>0</v>
      </c>
      <c r="T246" s="502"/>
      <c r="U246" s="607">
        <f>SUM(ENERO:DICIEMBRE!U246)</f>
        <v>0</v>
      </c>
      <c r="V246" s="502"/>
      <c r="W246" s="607">
        <f>SUM(ENERO:DICIEMBRE!W246)</f>
        <v>0</v>
      </c>
      <c r="X246" s="502"/>
      <c r="Y246" s="607">
        <f>SUM(ENERO:DICIEMBRE!Y246)</f>
        <v>0</v>
      </c>
      <c r="Z246" s="502"/>
      <c r="AA246" s="607">
        <f>SUM(ENERO:DICIEMBRE!AA246)</f>
        <v>0</v>
      </c>
      <c r="AB246" s="502"/>
      <c r="AC246" s="607">
        <f>SUM(ENERO:DICIEMBRE!AC246)</f>
        <v>0</v>
      </c>
      <c r="AD246" s="502"/>
      <c r="AE246" s="455"/>
      <c r="AF246" s="502"/>
      <c r="AG246" s="455"/>
      <c r="AH246" s="502"/>
      <c r="AI246" s="455"/>
      <c r="AJ246" s="502"/>
      <c r="AK246" s="455"/>
      <c r="AL246" s="502"/>
      <c r="AM246" s="499"/>
      <c r="AN246" s="607">
        <f>SUM(ENERO:DICIEMBRE!AN246)</f>
        <v>0</v>
      </c>
      <c r="AO246" s="607">
        <f>SUM(ENERO:DICIEMBRE!AO246)</f>
        <v>0</v>
      </c>
      <c r="AP246" s="607">
        <f>SUM(ENERO:DICIEMBRE!AP246)</f>
        <v>0</v>
      </c>
      <c r="AQ246" s="607">
        <f>SUM(ENERO:DICIEMBRE!AQ246)</f>
        <v>0</v>
      </c>
      <c r="AR246" s="607">
        <f>SUM(ENERO:DICIEMBRE!AR246)</f>
        <v>0</v>
      </c>
      <c r="AS246" s="607">
        <f>SUM(ENERO:DICIEMBRE!AS246)</f>
        <v>0</v>
      </c>
      <c r="AT246" s="607">
        <f>SUM(ENERO:DICIEMBRE!AT246)</f>
        <v>0</v>
      </c>
      <c r="AU246" s="607">
        <f>SUM(ENERO:DICIEMBRE!AU246)</f>
        <v>0</v>
      </c>
      <c r="AV246" s="33" t="str">
        <f t="shared" ref="AV246:AV262" si="74">CA246&amp;CB246&amp;CC246</f>
        <v/>
      </c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230"/>
      <c r="BH246" s="230"/>
      <c r="BI246" s="230"/>
      <c r="CA246" s="4" t="str">
        <f t="shared" ref="CA246:CA262" si="75">IF(CG246=0,"","* Egresos por Alta + Abandono NO DEBE ser mayor que Total Egresos. ")</f>
        <v/>
      </c>
      <c r="CB246" s="4" t="str">
        <f t="shared" ref="CB246:CB262" si="76">IF(CH246=0,"","* No olvide digitar los campos Trans y/o Pueblo Originario y/o Migrantes y/o Niños, Niñas, Adolescentes y Jóvenes Población SENAME (Digite CERO si no tiene).")</f>
        <v/>
      </c>
      <c r="CC246" s="48" t="str">
        <f t="shared" ref="CC246:CC262" si="77">IF(CI246=0,"","* Trans y/o Pueblo Originario y/o Migrantes y/o Niños, Niñas, Adolescentesy Jóvenes Población SENAME NO DEBEN ser Mayor al Total. ")</f>
        <v/>
      </c>
      <c r="CG246" s="16">
        <f t="shared" ref="CG246:CG262" si="78">IF(AN246&lt;SUM(AO246+AP246),1,0)</f>
        <v>0</v>
      </c>
      <c r="CH246" s="16">
        <f t="shared" ref="CH246:CH262" si="79">IF(AND(C246&lt;&gt;0,OR(AQ246="",AR246="",AS246="",AT246="",AU246="")),1,0)</f>
        <v>0</v>
      </c>
      <c r="CI246" s="16">
        <f t="shared" ref="CI246:CI262" si="80">IF(OR(C246&lt;SUM(AQ246,AR246),C246&lt;AS246,C246&lt;AT246,C246&lt;AU246),1,0)</f>
        <v>0</v>
      </c>
      <c r="CJ246" s="16"/>
      <c r="CK246" s="16"/>
      <c r="CL246" s="16"/>
      <c r="CM246" s="16"/>
      <c r="CN246" s="16"/>
    </row>
    <row r="247" spans="1:92" ht="16.149999999999999" customHeight="1" x14ac:dyDescent="0.2">
      <c r="A247" s="3404"/>
      <c r="B247" s="504" t="s">
        <v>275</v>
      </c>
      <c r="C247" s="496">
        <f t="shared" si="73"/>
        <v>1</v>
      </c>
      <c r="D247" s="497"/>
      <c r="E247" s="505">
        <f>SUM(G247+I247+K247+M247+O247+Q247+S247+U247+W247+Y247+AA247+AC247)</f>
        <v>1</v>
      </c>
      <c r="F247" s="502"/>
      <c r="G247" s="503"/>
      <c r="H247" s="502"/>
      <c r="I247" s="503"/>
      <c r="J247" s="502"/>
      <c r="K247" s="607">
        <f>SUM(ENERO:DICIEMBRE!K247)</f>
        <v>0</v>
      </c>
      <c r="L247" s="502"/>
      <c r="M247" s="607">
        <f>SUM(ENERO:DICIEMBRE!M247)</f>
        <v>0</v>
      </c>
      <c r="N247" s="502"/>
      <c r="O247" s="607">
        <f>SUM(ENERO:DICIEMBRE!O247)</f>
        <v>1</v>
      </c>
      <c r="P247" s="502"/>
      <c r="Q247" s="607">
        <f>SUM(ENERO:DICIEMBRE!Q247)</f>
        <v>0</v>
      </c>
      <c r="R247" s="502"/>
      <c r="S247" s="607">
        <f>SUM(ENERO:DICIEMBRE!S247)</f>
        <v>0</v>
      </c>
      <c r="T247" s="502"/>
      <c r="U247" s="607">
        <f>SUM(ENERO:DICIEMBRE!U247)</f>
        <v>0</v>
      </c>
      <c r="V247" s="502"/>
      <c r="W247" s="607">
        <f>SUM(ENERO:DICIEMBRE!W247)</f>
        <v>0</v>
      </c>
      <c r="X247" s="502"/>
      <c r="Y247" s="607">
        <f>SUM(ENERO:DICIEMBRE!Y247)</f>
        <v>0</v>
      </c>
      <c r="Z247" s="502"/>
      <c r="AA247" s="607">
        <f>SUM(ENERO:DICIEMBRE!AA247)</f>
        <v>0</v>
      </c>
      <c r="AB247" s="502"/>
      <c r="AC247" s="607">
        <f>SUM(ENERO:DICIEMBRE!AC247)</f>
        <v>0</v>
      </c>
      <c r="AD247" s="502"/>
      <c r="AE247" s="455"/>
      <c r="AF247" s="502"/>
      <c r="AG247" s="455"/>
      <c r="AH247" s="502"/>
      <c r="AI247" s="455"/>
      <c r="AJ247" s="502"/>
      <c r="AK247" s="455"/>
      <c r="AL247" s="502"/>
      <c r="AM247" s="499"/>
      <c r="AN247" s="607">
        <f>SUM(ENERO:DICIEMBRE!AN247)</f>
        <v>0</v>
      </c>
      <c r="AO247" s="607">
        <f>SUM(ENERO:DICIEMBRE!AO247)</f>
        <v>0</v>
      </c>
      <c r="AP247" s="607">
        <f>SUM(ENERO:DICIEMBRE!AP247)</f>
        <v>0</v>
      </c>
      <c r="AQ247" s="607">
        <f>SUM(ENERO:DICIEMBRE!AQ247)</f>
        <v>0</v>
      </c>
      <c r="AR247" s="607">
        <f>SUM(ENERO:DICIEMBRE!AR247)</f>
        <v>0</v>
      </c>
      <c r="AS247" s="607">
        <f>SUM(ENERO:DICIEMBRE!AS247)</f>
        <v>0</v>
      </c>
      <c r="AT247" s="607">
        <f>SUM(ENERO:DICIEMBRE!AT247)</f>
        <v>0</v>
      </c>
      <c r="AU247" s="607">
        <f>SUM(ENERO:DICIEMBRE!AU247)</f>
        <v>0</v>
      </c>
      <c r="AV247" s="33" t="str">
        <f t="shared" si="74"/>
        <v/>
      </c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230"/>
      <c r="BH247" s="230"/>
      <c r="BI247" s="230"/>
      <c r="CA247" s="4" t="str">
        <f t="shared" si="75"/>
        <v/>
      </c>
      <c r="CB247" s="4" t="str">
        <f t="shared" si="76"/>
        <v/>
      </c>
      <c r="CC247" s="48" t="str">
        <f t="shared" si="77"/>
        <v/>
      </c>
      <c r="CG247" s="16">
        <f t="shared" si="78"/>
        <v>0</v>
      </c>
      <c r="CH247" s="16">
        <f t="shared" si="79"/>
        <v>0</v>
      </c>
      <c r="CI247" s="16">
        <f t="shared" si="80"/>
        <v>0</v>
      </c>
      <c r="CJ247" s="16"/>
      <c r="CK247" s="16"/>
      <c r="CL247" s="16"/>
      <c r="CM247" s="16"/>
      <c r="CN247" s="16"/>
    </row>
    <row r="248" spans="1:92" ht="16.149999999999999" customHeight="1" x14ac:dyDescent="0.2">
      <c r="A248" s="3404"/>
      <c r="B248" s="504" t="s">
        <v>276</v>
      </c>
      <c r="C248" s="496">
        <f t="shared" si="73"/>
        <v>0</v>
      </c>
      <c r="D248" s="497"/>
      <c r="E248" s="505">
        <f>SUM(G248+I248+K248+M248+O248+Q248+S248+U248+W248+Y248+AA248+AC248)</f>
        <v>0</v>
      </c>
      <c r="F248" s="502"/>
      <c r="G248" s="503"/>
      <c r="H248" s="502"/>
      <c r="I248" s="503"/>
      <c r="J248" s="502"/>
      <c r="K248" s="607">
        <f>SUM(ENERO:DICIEMBRE!K248)</f>
        <v>0</v>
      </c>
      <c r="L248" s="502"/>
      <c r="M248" s="607">
        <f>SUM(ENERO:DICIEMBRE!M248)</f>
        <v>0</v>
      </c>
      <c r="N248" s="502"/>
      <c r="O248" s="607">
        <f>SUM(ENERO:DICIEMBRE!O248)</f>
        <v>0</v>
      </c>
      <c r="P248" s="502"/>
      <c r="Q248" s="607">
        <f>SUM(ENERO:DICIEMBRE!Q248)</f>
        <v>0</v>
      </c>
      <c r="R248" s="502"/>
      <c r="S248" s="607">
        <f>SUM(ENERO:DICIEMBRE!S248)</f>
        <v>0</v>
      </c>
      <c r="T248" s="502"/>
      <c r="U248" s="607">
        <f>SUM(ENERO:DICIEMBRE!U248)</f>
        <v>0</v>
      </c>
      <c r="V248" s="502"/>
      <c r="W248" s="607">
        <f>SUM(ENERO:DICIEMBRE!W248)</f>
        <v>0</v>
      </c>
      <c r="X248" s="502"/>
      <c r="Y248" s="607">
        <f>SUM(ENERO:DICIEMBRE!Y248)</f>
        <v>0</v>
      </c>
      <c r="Z248" s="502"/>
      <c r="AA248" s="607">
        <f>SUM(ENERO:DICIEMBRE!AA248)</f>
        <v>0</v>
      </c>
      <c r="AB248" s="502"/>
      <c r="AC248" s="607">
        <f>SUM(ENERO:DICIEMBRE!AC248)</f>
        <v>0</v>
      </c>
      <c r="AD248" s="502"/>
      <c r="AE248" s="455"/>
      <c r="AF248" s="502"/>
      <c r="AG248" s="455"/>
      <c r="AH248" s="502"/>
      <c r="AI248" s="455"/>
      <c r="AJ248" s="502"/>
      <c r="AK248" s="455"/>
      <c r="AL248" s="502"/>
      <c r="AM248" s="499"/>
      <c r="AN248" s="607">
        <f>SUM(ENERO:DICIEMBRE!AN248)</f>
        <v>0</v>
      </c>
      <c r="AO248" s="607">
        <f>SUM(ENERO:DICIEMBRE!AO248)</f>
        <v>0</v>
      </c>
      <c r="AP248" s="607">
        <f>SUM(ENERO:DICIEMBRE!AP248)</f>
        <v>0</v>
      </c>
      <c r="AQ248" s="607">
        <f>SUM(ENERO:DICIEMBRE!AQ248)</f>
        <v>0</v>
      </c>
      <c r="AR248" s="607">
        <f>SUM(ENERO:DICIEMBRE!AR248)</f>
        <v>0</v>
      </c>
      <c r="AS248" s="607">
        <f>SUM(ENERO:DICIEMBRE!AS248)</f>
        <v>0</v>
      </c>
      <c r="AT248" s="607">
        <f>SUM(ENERO:DICIEMBRE!AT248)</f>
        <v>0</v>
      </c>
      <c r="AU248" s="607">
        <f>SUM(ENERO:DICIEMBRE!AU248)</f>
        <v>0</v>
      </c>
      <c r="AV248" s="33" t="str">
        <f t="shared" si="74"/>
        <v/>
      </c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230"/>
      <c r="BH248" s="230"/>
      <c r="BI248" s="230"/>
      <c r="CA248" s="4" t="str">
        <f t="shared" si="75"/>
        <v/>
      </c>
      <c r="CB248" s="4" t="str">
        <f t="shared" si="76"/>
        <v/>
      </c>
      <c r="CC248" s="48" t="str">
        <f t="shared" si="77"/>
        <v/>
      </c>
      <c r="CG248" s="16">
        <f t="shared" si="78"/>
        <v>0</v>
      </c>
      <c r="CH248" s="16">
        <f t="shared" si="79"/>
        <v>0</v>
      </c>
      <c r="CI248" s="16">
        <f t="shared" si="80"/>
        <v>0</v>
      </c>
      <c r="CJ248" s="16"/>
      <c r="CK248" s="16"/>
      <c r="CL248" s="16"/>
      <c r="CM248" s="16"/>
      <c r="CN248" s="16"/>
    </row>
    <row r="249" spans="1:92" ht="16.149999999999999" customHeight="1" x14ac:dyDescent="0.2">
      <c r="A249" s="3404"/>
      <c r="B249" s="504" t="s">
        <v>277</v>
      </c>
      <c r="C249" s="496">
        <f t="shared" si="73"/>
        <v>0</v>
      </c>
      <c r="D249" s="497"/>
      <c r="E249" s="505">
        <f>SUM(G249+I249+K249+M249+O249+Q249+S249+U249+W249+Y249+AA249+AC249)</f>
        <v>0</v>
      </c>
      <c r="F249" s="502"/>
      <c r="G249" s="503"/>
      <c r="H249" s="502"/>
      <c r="I249" s="503"/>
      <c r="J249" s="502"/>
      <c r="K249" s="607">
        <f>SUM(ENERO:DICIEMBRE!K249)</f>
        <v>0</v>
      </c>
      <c r="L249" s="502"/>
      <c r="M249" s="607">
        <f>SUM(ENERO:DICIEMBRE!M249)</f>
        <v>0</v>
      </c>
      <c r="N249" s="502"/>
      <c r="O249" s="607">
        <f>SUM(ENERO:DICIEMBRE!O249)</f>
        <v>0</v>
      </c>
      <c r="P249" s="502"/>
      <c r="Q249" s="607">
        <f>SUM(ENERO:DICIEMBRE!Q249)</f>
        <v>0</v>
      </c>
      <c r="R249" s="502"/>
      <c r="S249" s="607">
        <f>SUM(ENERO:DICIEMBRE!S249)</f>
        <v>0</v>
      </c>
      <c r="T249" s="502"/>
      <c r="U249" s="607">
        <f>SUM(ENERO:DICIEMBRE!U249)</f>
        <v>0</v>
      </c>
      <c r="V249" s="502"/>
      <c r="W249" s="607">
        <f>SUM(ENERO:DICIEMBRE!W249)</f>
        <v>0</v>
      </c>
      <c r="X249" s="502"/>
      <c r="Y249" s="607">
        <f>SUM(ENERO:DICIEMBRE!Y249)</f>
        <v>0</v>
      </c>
      <c r="Z249" s="502"/>
      <c r="AA249" s="607">
        <f>SUM(ENERO:DICIEMBRE!AA249)</f>
        <v>0</v>
      </c>
      <c r="AB249" s="502"/>
      <c r="AC249" s="607">
        <f>SUM(ENERO:DICIEMBRE!AC249)</f>
        <v>0</v>
      </c>
      <c r="AD249" s="502"/>
      <c r="AE249" s="455"/>
      <c r="AF249" s="502"/>
      <c r="AG249" s="455"/>
      <c r="AH249" s="502"/>
      <c r="AI249" s="455"/>
      <c r="AJ249" s="502"/>
      <c r="AK249" s="455"/>
      <c r="AL249" s="502"/>
      <c r="AM249" s="499"/>
      <c r="AN249" s="607">
        <f>SUM(ENERO:DICIEMBRE!AN249)</f>
        <v>0</v>
      </c>
      <c r="AO249" s="607">
        <f>SUM(ENERO:DICIEMBRE!AO249)</f>
        <v>0</v>
      </c>
      <c r="AP249" s="607">
        <f>SUM(ENERO:DICIEMBRE!AP249)</f>
        <v>0</v>
      </c>
      <c r="AQ249" s="607">
        <f>SUM(ENERO:DICIEMBRE!AQ249)</f>
        <v>0</v>
      </c>
      <c r="AR249" s="607">
        <f>SUM(ENERO:DICIEMBRE!AR249)</f>
        <v>0</v>
      </c>
      <c r="AS249" s="607">
        <f>SUM(ENERO:DICIEMBRE!AS249)</f>
        <v>0</v>
      </c>
      <c r="AT249" s="607">
        <f>SUM(ENERO:DICIEMBRE!AT249)</f>
        <v>0</v>
      </c>
      <c r="AU249" s="607">
        <f>SUM(ENERO:DICIEMBRE!AU249)</f>
        <v>0</v>
      </c>
      <c r="AV249" s="33" t="str">
        <f t="shared" si="74"/>
        <v/>
      </c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230"/>
      <c r="BH249" s="230"/>
      <c r="BI249" s="230"/>
      <c r="CA249" s="4" t="str">
        <f t="shared" si="75"/>
        <v/>
      </c>
      <c r="CB249" s="4" t="str">
        <f t="shared" si="76"/>
        <v/>
      </c>
      <c r="CC249" s="48" t="str">
        <f t="shared" si="77"/>
        <v/>
      </c>
      <c r="CG249" s="16">
        <f t="shared" si="78"/>
        <v>0</v>
      </c>
      <c r="CH249" s="16">
        <f t="shared" si="79"/>
        <v>0</v>
      </c>
      <c r="CI249" s="16">
        <f t="shared" si="80"/>
        <v>0</v>
      </c>
      <c r="CJ249" s="16"/>
      <c r="CK249" s="16"/>
      <c r="CL249" s="16"/>
      <c r="CM249" s="16"/>
      <c r="CN249" s="16"/>
    </row>
    <row r="250" spans="1:92" ht="16.149999999999999" customHeight="1" x14ac:dyDescent="0.2">
      <c r="A250" s="3404"/>
      <c r="B250" s="504" t="s">
        <v>278</v>
      </c>
      <c r="C250" s="496">
        <f t="shared" si="73"/>
        <v>0</v>
      </c>
      <c r="D250" s="497"/>
      <c r="E250" s="505">
        <f t="shared" ref="E250:E253" si="81">SUM(G250+I250+K250+M250+O250+Q250+S250+U250+W250+Y250+AA250+AC250)</f>
        <v>0</v>
      </c>
      <c r="F250" s="502"/>
      <c r="G250" s="503"/>
      <c r="H250" s="502"/>
      <c r="I250" s="503"/>
      <c r="J250" s="502"/>
      <c r="K250" s="607">
        <f>SUM(ENERO:DICIEMBRE!K250)</f>
        <v>0</v>
      </c>
      <c r="L250" s="502"/>
      <c r="M250" s="607">
        <f>SUM(ENERO:DICIEMBRE!M250)</f>
        <v>0</v>
      </c>
      <c r="N250" s="502"/>
      <c r="O250" s="607">
        <f>SUM(ENERO:DICIEMBRE!O250)</f>
        <v>0</v>
      </c>
      <c r="P250" s="502"/>
      <c r="Q250" s="607">
        <f>SUM(ENERO:DICIEMBRE!Q250)</f>
        <v>0</v>
      </c>
      <c r="R250" s="502"/>
      <c r="S250" s="607">
        <f>SUM(ENERO:DICIEMBRE!S250)</f>
        <v>0</v>
      </c>
      <c r="T250" s="502"/>
      <c r="U250" s="607">
        <f>SUM(ENERO:DICIEMBRE!U250)</f>
        <v>0</v>
      </c>
      <c r="V250" s="502"/>
      <c r="W250" s="607">
        <f>SUM(ENERO:DICIEMBRE!W250)</f>
        <v>0</v>
      </c>
      <c r="X250" s="502"/>
      <c r="Y250" s="607">
        <f>SUM(ENERO:DICIEMBRE!Y250)</f>
        <v>0</v>
      </c>
      <c r="Z250" s="502"/>
      <c r="AA250" s="607">
        <f>SUM(ENERO:DICIEMBRE!AA250)</f>
        <v>0</v>
      </c>
      <c r="AB250" s="502"/>
      <c r="AC250" s="607">
        <f>SUM(ENERO:DICIEMBRE!AC250)</f>
        <v>0</v>
      </c>
      <c r="AD250" s="502"/>
      <c r="AE250" s="455"/>
      <c r="AF250" s="502"/>
      <c r="AG250" s="455"/>
      <c r="AH250" s="502"/>
      <c r="AI250" s="455"/>
      <c r="AJ250" s="502"/>
      <c r="AK250" s="455"/>
      <c r="AL250" s="502"/>
      <c r="AM250" s="499"/>
      <c r="AN250" s="607">
        <f>SUM(ENERO:DICIEMBRE!AN250)</f>
        <v>0</v>
      </c>
      <c r="AO250" s="607">
        <f>SUM(ENERO:DICIEMBRE!AO250)</f>
        <v>0</v>
      </c>
      <c r="AP250" s="607">
        <f>SUM(ENERO:DICIEMBRE!AP250)</f>
        <v>0</v>
      </c>
      <c r="AQ250" s="607">
        <f>SUM(ENERO:DICIEMBRE!AQ250)</f>
        <v>0</v>
      </c>
      <c r="AR250" s="607">
        <f>SUM(ENERO:DICIEMBRE!AR250)</f>
        <v>0</v>
      </c>
      <c r="AS250" s="607">
        <f>SUM(ENERO:DICIEMBRE!AS250)</f>
        <v>0</v>
      </c>
      <c r="AT250" s="607">
        <f>SUM(ENERO:DICIEMBRE!AT250)</f>
        <v>0</v>
      </c>
      <c r="AU250" s="607">
        <f>SUM(ENERO:DICIEMBRE!AU250)</f>
        <v>0</v>
      </c>
      <c r="AV250" s="33" t="str">
        <f t="shared" si="74"/>
        <v/>
      </c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230"/>
      <c r="BH250" s="230"/>
      <c r="BI250" s="230"/>
      <c r="CA250" s="4" t="str">
        <f t="shared" si="75"/>
        <v/>
      </c>
      <c r="CB250" s="4" t="str">
        <f t="shared" si="76"/>
        <v/>
      </c>
      <c r="CC250" s="48" t="str">
        <f t="shared" si="77"/>
        <v/>
      </c>
      <c r="CG250" s="16">
        <f t="shared" si="78"/>
        <v>0</v>
      </c>
      <c r="CH250" s="16">
        <f t="shared" si="79"/>
        <v>0</v>
      </c>
      <c r="CI250" s="16">
        <f t="shared" si="80"/>
        <v>0</v>
      </c>
      <c r="CJ250" s="16"/>
      <c r="CK250" s="16"/>
      <c r="CL250" s="16"/>
      <c r="CM250" s="16"/>
      <c r="CN250" s="16"/>
    </row>
    <row r="251" spans="1:92" ht="16.149999999999999" customHeight="1" x14ac:dyDescent="0.2">
      <c r="A251" s="3404"/>
      <c r="B251" s="504" t="s">
        <v>279</v>
      </c>
      <c r="C251" s="496">
        <f t="shared" si="73"/>
        <v>0</v>
      </c>
      <c r="D251" s="497"/>
      <c r="E251" s="505">
        <f t="shared" si="81"/>
        <v>0</v>
      </c>
      <c r="F251" s="502"/>
      <c r="G251" s="503"/>
      <c r="H251" s="502"/>
      <c r="I251" s="503"/>
      <c r="J251" s="502"/>
      <c r="K251" s="607">
        <f>SUM(ENERO:DICIEMBRE!K251)</f>
        <v>0</v>
      </c>
      <c r="L251" s="502"/>
      <c r="M251" s="607">
        <f>SUM(ENERO:DICIEMBRE!M251)</f>
        <v>0</v>
      </c>
      <c r="N251" s="502"/>
      <c r="O251" s="607">
        <f>SUM(ENERO:DICIEMBRE!O251)</f>
        <v>0</v>
      </c>
      <c r="P251" s="502"/>
      <c r="Q251" s="607">
        <f>SUM(ENERO:DICIEMBRE!Q251)</f>
        <v>0</v>
      </c>
      <c r="R251" s="502"/>
      <c r="S251" s="607">
        <f>SUM(ENERO:DICIEMBRE!S251)</f>
        <v>0</v>
      </c>
      <c r="T251" s="502"/>
      <c r="U251" s="607">
        <f>SUM(ENERO:DICIEMBRE!U251)</f>
        <v>0</v>
      </c>
      <c r="V251" s="502"/>
      <c r="W251" s="607">
        <f>SUM(ENERO:DICIEMBRE!W251)</f>
        <v>0</v>
      </c>
      <c r="X251" s="502"/>
      <c r="Y251" s="607">
        <f>SUM(ENERO:DICIEMBRE!Y251)</f>
        <v>0</v>
      </c>
      <c r="Z251" s="502"/>
      <c r="AA251" s="607">
        <f>SUM(ENERO:DICIEMBRE!AA251)</f>
        <v>0</v>
      </c>
      <c r="AB251" s="502"/>
      <c r="AC251" s="607">
        <f>SUM(ENERO:DICIEMBRE!AC251)</f>
        <v>0</v>
      </c>
      <c r="AD251" s="502"/>
      <c r="AE251" s="455"/>
      <c r="AF251" s="502"/>
      <c r="AG251" s="455"/>
      <c r="AH251" s="502"/>
      <c r="AI251" s="455"/>
      <c r="AJ251" s="502"/>
      <c r="AK251" s="455"/>
      <c r="AL251" s="502"/>
      <c r="AM251" s="499"/>
      <c r="AN251" s="607">
        <f>SUM(ENERO:DICIEMBRE!AN251)</f>
        <v>0</v>
      </c>
      <c r="AO251" s="607">
        <f>SUM(ENERO:DICIEMBRE!AO251)</f>
        <v>0</v>
      </c>
      <c r="AP251" s="607">
        <f>SUM(ENERO:DICIEMBRE!AP251)</f>
        <v>0</v>
      </c>
      <c r="AQ251" s="607">
        <f>SUM(ENERO:DICIEMBRE!AQ251)</f>
        <v>0</v>
      </c>
      <c r="AR251" s="607">
        <f>SUM(ENERO:DICIEMBRE!AR251)</f>
        <v>0</v>
      </c>
      <c r="AS251" s="607">
        <f>SUM(ENERO:DICIEMBRE!AS251)</f>
        <v>0</v>
      </c>
      <c r="AT251" s="607">
        <f>SUM(ENERO:DICIEMBRE!AT251)</f>
        <v>0</v>
      </c>
      <c r="AU251" s="607">
        <f>SUM(ENERO:DICIEMBRE!AU251)</f>
        <v>0</v>
      </c>
      <c r="AV251" s="33" t="str">
        <f t="shared" si="74"/>
        <v/>
      </c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A251" s="4" t="str">
        <f t="shared" si="75"/>
        <v/>
      </c>
      <c r="CB251" s="4" t="str">
        <f t="shared" si="76"/>
        <v/>
      </c>
      <c r="CC251" s="48" t="str">
        <f t="shared" si="77"/>
        <v/>
      </c>
      <c r="CG251" s="16">
        <f t="shared" si="78"/>
        <v>0</v>
      </c>
      <c r="CH251" s="16">
        <f t="shared" si="79"/>
        <v>0</v>
      </c>
      <c r="CI251" s="16">
        <f t="shared" si="80"/>
        <v>0</v>
      </c>
      <c r="CJ251" s="16"/>
      <c r="CK251" s="16"/>
      <c r="CL251" s="16"/>
      <c r="CM251" s="16"/>
      <c r="CN251" s="16"/>
    </row>
    <row r="252" spans="1:92" ht="16.149999999999999" customHeight="1" x14ac:dyDescent="0.2">
      <c r="A252" s="3404"/>
      <c r="B252" s="504" t="s">
        <v>280</v>
      </c>
      <c r="C252" s="496">
        <f t="shared" si="73"/>
        <v>0</v>
      </c>
      <c r="D252" s="497"/>
      <c r="E252" s="505">
        <f t="shared" si="81"/>
        <v>0</v>
      </c>
      <c r="F252" s="502"/>
      <c r="G252" s="503"/>
      <c r="H252" s="502"/>
      <c r="I252" s="503"/>
      <c r="J252" s="502"/>
      <c r="K252" s="607">
        <f>SUM(ENERO:DICIEMBRE!K252)</f>
        <v>0</v>
      </c>
      <c r="L252" s="502"/>
      <c r="M252" s="607">
        <f>SUM(ENERO:DICIEMBRE!M252)</f>
        <v>0</v>
      </c>
      <c r="N252" s="502"/>
      <c r="O252" s="607">
        <f>SUM(ENERO:DICIEMBRE!O252)</f>
        <v>0</v>
      </c>
      <c r="P252" s="502"/>
      <c r="Q252" s="607">
        <f>SUM(ENERO:DICIEMBRE!Q252)</f>
        <v>0</v>
      </c>
      <c r="R252" s="502"/>
      <c r="S252" s="607">
        <f>SUM(ENERO:DICIEMBRE!S252)</f>
        <v>0</v>
      </c>
      <c r="T252" s="502"/>
      <c r="U252" s="607">
        <f>SUM(ENERO:DICIEMBRE!U252)</f>
        <v>0</v>
      </c>
      <c r="V252" s="502"/>
      <c r="W252" s="607">
        <f>SUM(ENERO:DICIEMBRE!W252)</f>
        <v>0</v>
      </c>
      <c r="X252" s="502"/>
      <c r="Y252" s="607">
        <f>SUM(ENERO:DICIEMBRE!Y252)</f>
        <v>0</v>
      </c>
      <c r="Z252" s="502"/>
      <c r="AA252" s="607">
        <f>SUM(ENERO:DICIEMBRE!AA252)</f>
        <v>0</v>
      </c>
      <c r="AB252" s="502"/>
      <c r="AC252" s="607">
        <f>SUM(ENERO:DICIEMBRE!AC252)</f>
        <v>0</v>
      </c>
      <c r="AD252" s="502"/>
      <c r="AE252" s="455"/>
      <c r="AF252" s="502"/>
      <c r="AG252" s="455"/>
      <c r="AH252" s="502"/>
      <c r="AI252" s="455"/>
      <c r="AJ252" s="502"/>
      <c r="AK252" s="455"/>
      <c r="AL252" s="502"/>
      <c r="AM252" s="499"/>
      <c r="AN252" s="607">
        <f>SUM(ENERO:DICIEMBRE!AN252)</f>
        <v>0</v>
      </c>
      <c r="AO252" s="607">
        <f>SUM(ENERO:DICIEMBRE!AO252)</f>
        <v>0</v>
      </c>
      <c r="AP252" s="607">
        <f>SUM(ENERO:DICIEMBRE!AP252)</f>
        <v>0</v>
      </c>
      <c r="AQ252" s="607">
        <f>SUM(ENERO:DICIEMBRE!AQ252)</f>
        <v>0</v>
      </c>
      <c r="AR252" s="607">
        <f>SUM(ENERO:DICIEMBRE!AR252)</f>
        <v>0</v>
      </c>
      <c r="AS252" s="607">
        <f>SUM(ENERO:DICIEMBRE!AS252)</f>
        <v>0</v>
      </c>
      <c r="AT252" s="607">
        <f>SUM(ENERO:DICIEMBRE!AT252)</f>
        <v>0</v>
      </c>
      <c r="AU252" s="607">
        <f>SUM(ENERO:DICIEMBRE!AU252)</f>
        <v>0</v>
      </c>
      <c r="AV252" s="33" t="str">
        <f t="shared" si="74"/>
        <v/>
      </c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A252" s="4" t="str">
        <f t="shared" si="75"/>
        <v/>
      </c>
      <c r="CB252" s="4" t="str">
        <f t="shared" si="76"/>
        <v/>
      </c>
      <c r="CC252" s="48" t="str">
        <f t="shared" si="77"/>
        <v/>
      </c>
      <c r="CG252" s="16">
        <f t="shared" si="78"/>
        <v>0</v>
      </c>
      <c r="CH252" s="16">
        <f t="shared" si="79"/>
        <v>0</v>
      </c>
      <c r="CI252" s="16">
        <f t="shared" si="80"/>
        <v>0</v>
      </c>
      <c r="CJ252" s="16"/>
      <c r="CK252" s="16"/>
      <c r="CL252" s="16"/>
      <c r="CM252" s="16"/>
      <c r="CN252" s="16"/>
    </row>
    <row r="253" spans="1:92" ht="16.149999999999999" customHeight="1" x14ac:dyDescent="0.2">
      <c r="A253" s="3404"/>
      <c r="B253" s="506" t="s">
        <v>281</v>
      </c>
      <c r="C253" s="507">
        <f t="shared" si="73"/>
        <v>152</v>
      </c>
      <c r="D253" s="508"/>
      <c r="E253" s="509">
        <f t="shared" si="81"/>
        <v>152</v>
      </c>
      <c r="F253" s="335"/>
      <c r="G253" s="510"/>
      <c r="H253" s="335"/>
      <c r="I253" s="510"/>
      <c r="J253" s="335"/>
      <c r="K253" s="607">
        <f>SUM(ENERO:DICIEMBRE!K253)</f>
        <v>7</v>
      </c>
      <c r="L253" s="335"/>
      <c r="M253" s="607">
        <f>SUM(ENERO:DICIEMBRE!M253)</f>
        <v>19</v>
      </c>
      <c r="N253" s="335"/>
      <c r="O253" s="607">
        <f>SUM(ENERO:DICIEMBRE!O253)</f>
        <v>28</v>
      </c>
      <c r="P253" s="335"/>
      <c r="Q253" s="607">
        <f>SUM(ENERO:DICIEMBRE!Q253)</f>
        <v>39</v>
      </c>
      <c r="R253" s="335"/>
      <c r="S253" s="607">
        <f>SUM(ENERO:DICIEMBRE!S253)</f>
        <v>26</v>
      </c>
      <c r="T253" s="335"/>
      <c r="U253" s="607">
        <f>SUM(ENERO:DICIEMBRE!U253)</f>
        <v>10</v>
      </c>
      <c r="V253" s="335"/>
      <c r="W253" s="607">
        <f>SUM(ENERO:DICIEMBRE!W253)</f>
        <v>6</v>
      </c>
      <c r="X253" s="335"/>
      <c r="Y253" s="607">
        <f>SUM(ENERO:DICIEMBRE!Y253)</f>
        <v>7</v>
      </c>
      <c r="Z253" s="335"/>
      <c r="AA253" s="607">
        <f>SUM(ENERO:DICIEMBRE!AA253)</f>
        <v>5</v>
      </c>
      <c r="AB253" s="335"/>
      <c r="AC253" s="607">
        <f>SUM(ENERO:DICIEMBRE!AC253)</f>
        <v>5</v>
      </c>
      <c r="AD253" s="335"/>
      <c r="AE253" s="336"/>
      <c r="AF253" s="335"/>
      <c r="AG253" s="336"/>
      <c r="AH253" s="335"/>
      <c r="AI253" s="336"/>
      <c r="AJ253" s="335"/>
      <c r="AK253" s="336"/>
      <c r="AL253" s="335"/>
      <c r="AM253" s="511"/>
      <c r="AN253" s="607">
        <f>SUM(ENERO:DICIEMBRE!AN253)</f>
        <v>7</v>
      </c>
      <c r="AO253" s="607">
        <f>SUM(ENERO:DICIEMBRE!AO253)</f>
        <v>7</v>
      </c>
      <c r="AP253" s="607">
        <f>SUM(ENERO:DICIEMBRE!AP253)</f>
        <v>0</v>
      </c>
      <c r="AQ253" s="607">
        <f>SUM(ENERO:DICIEMBRE!AQ253)</f>
        <v>0</v>
      </c>
      <c r="AR253" s="607">
        <f>SUM(ENERO:DICIEMBRE!AR253)</f>
        <v>0</v>
      </c>
      <c r="AS253" s="607">
        <f>SUM(ENERO:DICIEMBRE!AS253)</f>
        <v>0</v>
      </c>
      <c r="AT253" s="607">
        <f>SUM(ENERO:DICIEMBRE!AT253)</f>
        <v>0</v>
      </c>
      <c r="AU253" s="607">
        <f>SUM(ENERO:DICIEMBRE!AU253)</f>
        <v>0</v>
      </c>
      <c r="AV253" s="33" t="str">
        <f t="shared" si="74"/>
        <v/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A253" s="4" t="str">
        <f t="shared" si="75"/>
        <v/>
      </c>
      <c r="CB253" s="4" t="str">
        <f t="shared" si="76"/>
        <v/>
      </c>
      <c r="CC253" s="48" t="str">
        <f t="shared" si="77"/>
        <v/>
      </c>
      <c r="CG253" s="16">
        <f t="shared" si="78"/>
        <v>0</v>
      </c>
      <c r="CH253" s="16">
        <f t="shared" si="79"/>
        <v>0</v>
      </c>
      <c r="CI253" s="16">
        <f t="shared" si="80"/>
        <v>0</v>
      </c>
      <c r="CJ253" s="16"/>
      <c r="CK253" s="16"/>
      <c r="CL253" s="16"/>
      <c r="CM253" s="16"/>
      <c r="CN253" s="16"/>
    </row>
    <row r="254" spans="1:92" ht="16.149999999999999" customHeight="1" x14ac:dyDescent="0.2">
      <c r="A254" s="3405" t="s">
        <v>282</v>
      </c>
      <c r="B254" s="495" t="s">
        <v>33</v>
      </c>
      <c r="C254" s="398">
        <f t="shared" ref="C254:C262" si="82">SUM(D254+E254)</f>
        <v>2</v>
      </c>
      <c r="D254" s="399">
        <f t="shared" ref="D254:D262" si="83">SUM(F254+H254+J254+L254+N254+P254+R254+T254+V254+X254+Z254+AB254+AD254+AF254+AH254+AJ254+AL254)</f>
        <v>0</v>
      </c>
      <c r="E254" s="400">
        <f t="shared" ref="E254:E262" si="84">SUM(G254+I254+K254+M254+O254+Q254+S254+U254+W254+Y254+AA254+AC254+AE254+AG254+AI254+AK254+AM254)</f>
        <v>2</v>
      </c>
      <c r="F254" s="607">
        <f>SUM(ENERO:DICIEMBRE!F254)</f>
        <v>0</v>
      </c>
      <c r="G254" s="607">
        <f>SUM(ENERO:DICIEMBRE!G254)</f>
        <v>0</v>
      </c>
      <c r="H254" s="607">
        <f>SUM(ENERO:DICIEMBRE!H254)</f>
        <v>0</v>
      </c>
      <c r="I254" s="607">
        <f>SUM(ENERO:DICIEMBRE!I254)</f>
        <v>0</v>
      </c>
      <c r="J254" s="607">
        <f>SUM(ENERO:DICIEMBRE!J254)</f>
        <v>0</v>
      </c>
      <c r="K254" s="607">
        <f>SUM(ENERO:DICIEMBRE!K254)</f>
        <v>0</v>
      </c>
      <c r="L254" s="607">
        <f>SUM(ENERO:DICIEMBRE!L254)</f>
        <v>0</v>
      </c>
      <c r="M254" s="607">
        <f>SUM(ENERO:DICIEMBRE!M254)</f>
        <v>0</v>
      </c>
      <c r="N254" s="607">
        <f>SUM(ENERO:DICIEMBRE!N254)</f>
        <v>0</v>
      </c>
      <c r="O254" s="607">
        <f>SUM(ENERO:DICIEMBRE!O254)</f>
        <v>1</v>
      </c>
      <c r="P254" s="607">
        <f>SUM(ENERO:DICIEMBRE!P254)</f>
        <v>0</v>
      </c>
      <c r="Q254" s="607">
        <f>SUM(ENERO:DICIEMBRE!Q254)</f>
        <v>1</v>
      </c>
      <c r="R254" s="607">
        <f>SUM(ENERO:DICIEMBRE!R254)</f>
        <v>0</v>
      </c>
      <c r="S254" s="607">
        <f>SUM(ENERO:DICIEMBRE!S254)</f>
        <v>0</v>
      </c>
      <c r="T254" s="607">
        <f>SUM(ENERO:DICIEMBRE!T254)</f>
        <v>0</v>
      </c>
      <c r="U254" s="607">
        <f>SUM(ENERO:DICIEMBRE!U254)</f>
        <v>0</v>
      </c>
      <c r="V254" s="607">
        <f>SUM(ENERO:DICIEMBRE!V254)</f>
        <v>0</v>
      </c>
      <c r="W254" s="607">
        <f>SUM(ENERO:DICIEMBRE!W254)</f>
        <v>0</v>
      </c>
      <c r="X254" s="607">
        <f>SUM(ENERO:DICIEMBRE!X254)</f>
        <v>0</v>
      </c>
      <c r="Y254" s="607">
        <f>SUM(ENERO:DICIEMBRE!Y254)</f>
        <v>0</v>
      </c>
      <c r="Z254" s="607">
        <f>SUM(ENERO:DICIEMBRE!Z254)</f>
        <v>0</v>
      </c>
      <c r="AA254" s="607">
        <f>SUM(ENERO:DICIEMBRE!AA254)</f>
        <v>0</v>
      </c>
      <c r="AB254" s="607">
        <f>SUM(ENERO:DICIEMBRE!AB254)</f>
        <v>0</v>
      </c>
      <c r="AC254" s="607">
        <f>SUM(ENERO:DICIEMBRE!AC254)</f>
        <v>0</v>
      </c>
      <c r="AD254" s="607">
        <f>SUM(ENERO:DICIEMBRE!AD254)</f>
        <v>0</v>
      </c>
      <c r="AE254" s="607">
        <f>SUM(ENERO:DICIEMBRE!AE254)</f>
        <v>0</v>
      </c>
      <c r="AF254" s="607">
        <f>SUM(ENERO:DICIEMBRE!AF254)</f>
        <v>0</v>
      </c>
      <c r="AG254" s="607">
        <f>SUM(ENERO:DICIEMBRE!AG254)</f>
        <v>0</v>
      </c>
      <c r="AH254" s="607">
        <f>SUM(ENERO:DICIEMBRE!AH254)</f>
        <v>0</v>
      </c>
      <c r="AI254" s="607">
        <f>SUM(ENERO:DICIEMBRE!AI254)</f>
        <v>0</v>
      </c>
      <c r="AJ254" s="607">
        <f>SUM(ENERO:DICIEMBRE!AJ254)</f>
        <v>0</v>
      </c>
      <c r="AK254" s="607">
        <f>SUM(ENERO:DICIEMBRE!AK254)</f>
        <v>0</v>
      </c>
      <c r="AL254" s="607">
        <f>SUM(ENERO:DICIEMBRE!AL254)</f>
        <v>0</v>
      </c>
      <c r="AM254" s="607">
        <f>SUM(ENERO:DICIEMBRE!AM254)</f>
        <v>0</v>
      </c>
      <c r="AN254" s="607">
        <f>SUM(ENERO:DICIEMBRE!AN254)</f>
        <v>0</v>
      </c>
      <c r="AO254" s="607">
        <f>SUM(ENERO:DICIEMBRE!AO254)</f>
        <v>0</v>
      </c>
      <c r="AP254" s="607">
        <f>SUM(ENERO:DICIEMBRE!AP254)</f>
        <v>0</v>
      </c>
      <c r="AQ254" s="607">
        <f>SUM(ENERO:DICIEMBRE!AQ254)</f>
        <v>0</v>
      </c>
      <c r="AR254" s="607">
        <f>SUM(ENERO:DICIEMBRE!AR254)</f>
        <v>0</v>
      </c>
      <c r="AS254" s="607">
        <f>SUM(ENERO:DICIEMBRE!AS254)</f>
        <v>0</v>
      </c>
      <c r="AT254" s="607">
        <f>SUM(ENERO:DICIEMBRE!AT254)</f>
        <v>0</v>
      </c>
      <c r="AU254" s="607">
        <f>SUM(ENERO:DICIEMBRE!AU254)</f>
        <v>0</v>
      </c>
      <c r="AV254" s="33" t="str">
        <f t="shared" si="74"/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si="75"/>
        <v/>
      </c>
      <c r="CB254" s="4" t="str">
        <f t="shared" si="76"/>
        <v/>
      </c>
      <c r="CC254" s="48" t="str">
        <f t="shared" si="77"/>
        <v/>
      </c>
      <c r="CG254" s="16">
        <f t="shared" si="78"/>
        <v>0</v>
      </c>
      <c r="CH254" s="16">
        <f t="shared" si="79"/>
        <v>0</v>
      </c>
      <c r="CI254" s="16">
        <f t="shared" si="80"/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6"/>
      <c r="B255" s="500" t="s">
        <v>274</v>
      </c>
      <c r="C255" s="276">
        <f t="shared" si="82"/>
        <v>2</v>
      </c>
      <c r="D255" s="277">
        <f t="shared" si="83"/>
        <v>1</v>
      </c>
      <c r="E255" s="400">
        <f t="shared" si="84"/>
        <v>1</v>
      </c>
      <c r="F255" s="607">
        <f>SUM(ENERO:DICIEMBRE!F255)</f>
        <v>0</v>
      </c>
      <c r="G255" s="607">
        <f>SUM(ENERO:DICIEMBRE!G255)</f>
        <v>0</v>
      </c>
      <c r="H255" s="607">
        <f>SUM(ENERO:DICIEMBRE!H255)</f>
        <v>0</v>
      </c>
      <c r="I255" s="607">
        <f>SUM(ENERO:DICIEMBRE!I255)</f>
        <v>0</v>
      </c>
      <c r="J255" s="607">
        <f>SUM(ENERO:DICIEMBRE!J255)</f>
        <v>0</v>
      </c>
      <c r="K255" s="607">
        <f>SUM(ENERO:DICIEMBRE!K255)</f>
        <v>0</v>
      </c>
      <c r="L255" s="607">
        <f>SUM(ENERO:DICIEMBRE!L255)</f>
        <v>0</v>
      </c>
      <c r="M255" s="607">
        <f>SUM(ENERO:DICIEMBRE!M255)</f>
        <v>0</v>
      </c>
      <c r="N255" s="607">
        <f>SUM(ENERO:DICIEMBRE!N255)</f>
        <v>0</v>
      </c>
      <c r="O255" s="607">
        <f>SUM(ENERO:DICIEMBRE!O255)</f>
        <v>0</v>
      </c>
      <c r="P255" s="607">
        <f>SUM(ENERO:DICIEMBRE!P255)</f>
        <v>1</v>
      </c>
      <c r="Q255" s="607">
        <f>SUM(ENERO:DICIEMBRE!Q255)</f>
        <v>1</v>
      </c>
      <c r="R255" s="607">
        <f>SUM(ENERO:DICIEMBRE!R255)</f>
        <v>0</v>
      </c>
      <c r="S255" s="607">
        <f>SUM(ENERO:DICIEMBRE!S255)</f>
        <v>0</v>
      </c>
      <c r="T255" s="607">
        <f>SUM(ENERO:DICIEMBRE!T255)</f>
        <v>0</v>
      </c>
      <c r="U255" s="607">
        <f>SUM(ENERO:DICIEMBRE!U255)</f>
        <v>0</v>
      </c>
      <c r="V255" s="607">
        <f>SUM(ENERO:DICIEMBRE!V255)</f>
        <v>0</v>
      </c>
      <c r="W255" s="607">
        <f>SUM(ENERO:DICIEMBRE!W255)</f>
        <v>0</v>
      </c>
      <c r="X255" s="607">
        <f>SUM(ENERO:DICIEMBRE!X255)</f>
        <v>0</v>
      </c>
      <c r="Y255" s="607">
        <f>SUM(ENERO:DICIEMBRE!Y255)</f>
        <v>0</v>
      </c>
      <c r="Z255" s="607">
        <f>SUM(ENERO:DICIEMBRE!Z255)</f>
        <v>0</v>
      </c>
      <c r="AA255" s="607">
        <f>SUM(ENERO:DICIEMBRE!AA255)</f>
        <v>0</v>
      </c>
      <c r="AB255" s="607">
        <f>SUM(ENERO:DICIEMBRE!AB255)</f>
        <v>0</v>
      </c>
      <c r="AC255" s="607">
        <f>SUM(ENERO:DICIEMBRE!AC255)</f>
        <v>0</v>
      </c>
      <c r="AD255" s="607">
        <f>SUM(ENERO:DICIEMBRE!AD255)</f>
        <v>0</v>
      </c>
      <c r="AE255" s="607">
        <f>SUM(ENERO:DICIEMBRE!AE255)</f>
        <v>0</v>
      </c>
      <c r="AF255" s="607">
        <f>SUM(ENERO:DICIEMBRE!AF255)</f>
        <v>0</v>
      </c>
      <c r="AG255" s="607">
        <f>SUM(ENERO:DICIEMBRE!AG255)</f>
        <v>0</v>
      </c>
      <c r="AH255" s="607">
        <f>SUM(ENERO:DICIEMBRE!AH255)</f>
        <v>0</v>
      </c>
      <c r="AI255" s="607">
        <f>SUM(ENERO:DICIEMBRE!AI255)</f>
        <v>0</v>
      </c>
      <c r="AJ255" s="607">
        <f>SUM(ENERO:DICIEMBRE!AJ255)</f>
        <v>0</v>
      </c>
      <c r="AK255" s="607">
        <f>SUM(ENERO:DICIEMBRE!AK255)</f>
        <v>0</v>
      </c>
      <c r="AL255" s="607">
        <f>SUM(ENERO:DICIEMBRE!AL255)</f>
        <v>0</v>
      </c>
      <c r="AM255" s="607">
        <f>SUM(ENERO:DICIEMBRE!AM255)</f>
        <v>0</v>
      </c>
      <c r="AN255" s="607">
        <f>SUM(ENERO:DICIEMBRE!AN255)</f>
        <v>0</v>
      </c>
      <c r="AO255" s="607">
        <f>SUM(ENERO:DICIEMBRE!AO255)</f>
        <v>0</v>
      </c>
      <c r="AP255" s="607">
        <f>SUM(ENERO:DICIEMBRE!AP255)</f>
        <v>0</v>
      </c>
      <c r="AQ255" s="607">
        <f>SUM(ENERO:DICIEMBRE!AQ255)</f>
        <v>0</v>
      </c>
      <c r="AR255" s="607">
        <f>SUM(ENERO:DICIEMBRE!AR255)</f>
        <v>0</v>
      </c>
      <c r="AS255" s="607">
        <f>SUM(ENERO:DICIEMBRE!AS255)</f>
        <v>0</v>
      </c>
      <c r="AT255" s="607">
        <f>SUM(ENERO:DICIEMBRE!AT255)</f>
        <v>0</v>
      </c>
      <c r="AU255" s="607">
        <f>SUM(ENERO:DICIEMBRE!AU255)</f>
        <v>0</v>
      </c>
      <c r="AV255" s="33" t="str">
        <f t="shared" si="74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75"/>
        <v/>
      </c>
      <c r="CB255" s="4" t="str">
        <f t="shared" si="76"/>
        <v/>
      </c>
      <c r="CC255" s="48" t="str">
        <f t="shared" si="77"/>
        <v/>
      </c>
      <c r="CG255" s="16">
        <f t="shared" si="78"/>
        <v>0</v>
      </c>
      <c r="CH255" s="16">
        <f t="shared" si="79"/>
        <v>0</v>
      </c>
      <c r="CI255" s="16">
        <f t="shared" si="80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6"/>
      <c r="B256" s="504" t="s">
        <v>275</v>
      </c>
      <c r="C256" s="147">
        <f t="shared" si="82"/>
        <v>9</v>
      </c>
      <c r="D256" s="148">
        <f t="shared" si="83"/>
        <v>0</v>
      </c>
      <c r="E256" s="404">
        <f t="shared" si="84"/>
        <v>9</v>
      </c>
      <c r="F256" s="607">
        <f>SUM(ENERO:DICIEMBRE!F256)</f>
        <v>0</v>
      </c>
      <c r="G256" s="607">
        <f>SUM(ENERO:DICIEMBRE!G256)</f>
        <v>0</v>
      </c>
      <c r="H256" s="607">
        <f>SUM(ENERO:DICIEMBRE!H256)</f>
        <v>0</v>
      </c>
      <c r="I256" s="607">
        <f>SUM(ENERO:DICIEMBRE!I256)</f>
        <v>0</v>
      </c>
      <c r="J256" s="607">
        <f>SUM(ENERO:DICIEMBRE!J256)</f>
        <v>0</v>
      </c>
      <c r="K256" s="607">
        <f>SUM(ENERO:DICIEMBRE!K256)</f>
        <v>0</v>
      </c>
      <c r="L256" s="607">
        <f>SUM(ENERO:DICIEMBRE!L256)</f>
        <v>0</v>
      </c>
      <c r="M256" s="607">
        <f>SUM(ENERO:DICIEMBRE!M256)</f>
        <v>1</v>
      </c>
      <c r="N256" s="607">
        <f>SUM(ENERO:DICIEMBRE!N256)</f>
        <v>0</v>
      </c>
      <c r="O256" s="607">
        <f>SUM(ENERO:DICIEMBRE!O256)</f>
        <v>2</v>
      </c>
      <c r="P256" s="607">
        <f>SUM(ENERO:DICIEMBRE!P256)</f>
        <v>0</v>
      </c>
      <c r="Q256" s="607">
        <f>SUM(ENERO:DICIEMBRE!Q256)</f>
        <v>2</v>
      </c>
      <c r="R256" s="607">
        <f>SUM(ENERO:DICIEMBRE!R256)</f>
        <v>0</v>
      </c>
      <c r="S256" s="607">
        <f>SUM(ENERO:DICIEMBRE!S256)</f>
        <v>3</v>
      </c>
      <c r="T256" s="607">
        <f>SUM(ENERO:DICIEMBRE!T256)</f>
        <v>0</v>
      </c>
      <c r="U256" s="607">
        <f>SUM(ENERO:DICIEMBRE!U256)</f>
        <v>1</v>
      </c>
      <c r="V256" s="607">
        <f>SUM(ENERO:DICIEMBRE!V256)</f>
        <v>0</v>
      </c>
      <c r="W256" s="607">
        <f>SUM(ENERO:DICIEMBRE!W256)</f>
        <v>0</v>
      </c>
      <c r="X256" s="607">
        <f>SUM(ENERO:DICIEMBRE!X256)</f>
        <v>0</v>
      </c>
      <c r="Y256" s="607">
        <f>SUM(ENERO:DICIEMBRE!Y256)</f>
        <v>0</v>
      </c>
      <c r="Z256" s="607">
        <f>SUM(ENERO:DICIEMBRE!Z256)</f>
        <v>0</v>
      </c>
      <c r="AA256" s="607">
        <f>SUM(ENERO:DICIEMBRE!AA256)</f>
        <v>0</v>
      </c>
      <c r="AB256" s="607">
        <f>SUM(ENERO:DICIEMBRE!AB256)</f>
        <v>0</v>
      </c>
      <c r="AC256" s="607">
        <f>SUM(ENERO:DICIEMBRE!AC256)</f>
        <v>0</v>
      </c>
      <c r="AD256" s="607">
        <f>SUM(ENERO:DICIEMBRE!AD256)</f>
        <v>0</v>
      </c>
      <c r="AE256" s="607">
        <f>SUM(ENERO:DICIEMBRE!AE256)</f>
        <v>0</v>
      </c>
      <c r="AF256" s="607">
        <f>SUM(ENERO:DICIEMBRE!AF256)</f>
        <v>0</v>
      </c>
      <c r="AG256" s="607">
        <f>SUM(ENERO:DICIEMBRE!AG256)</f>
        <v>0</v>
      </c>
      <c r="AH256" s="607">
        <f>SUM(ENERO:DICIEMBRE!AH256)</f>
        <v>0</v>
      </c>
      <c r="AI256" s="607">
        <f>SUM(ENERO:DICIEMBRE!AI256)</f>
        <v>0</v>
      </c>
      <c r="AJ256" s="607">
        <f>SUM(ENERO:DICIEMBRE!AJ256)</f>
        <v>0</v>
      </c>
      <c r="AK256" s="607">
        <f>SUM(ENERO:DICIEMBRE!AK256)</f>
        <v>0</v>
      </c>
      <c r="AL256" s="607">
        <f>SUM(ENERO:DICIEMBRE!AL256)</f>
        <v>0</v>
      </c>
      <c r="AM256" s="607">
        <f>SUM(ENERO:DICIEMBRE!AM256)</f>
        <v>0</v>
      </c>
      <c r="AN256" s="607">
        <f>SUM(ENERO:DICIEMBRE!AN256)</f>
        <v>0</v>
      </c>
      <c r="AO256" s="607">
        <f>SUM(ENERO:DICIEMBRE!AO256)</f>
        <v>0</v>
      </c>
      <c r="AP256" s="607">
        <f>SUM(ENERO:DICIEMBRE!AP256)</f>
        <v>0</v>
      </c>
      <c r="AQ256" s="607">
        <f>SUM(ENERO:DICIEMBRE!AQ256)</f>
        <v>0</v>
      </c>
      <c r="AR256" s="607">
        <f>SUM(ENERO:DICIEMBRE!AR256)</f>
        <v>0</v>
      </c>
      <c r="AS256" s="607">
        <f>SUM(ENERO:DICIEMBRE!AS256)</f>
        <v>0</v>
      </c>
      <c r="AT256" s="607">
        <f>SUM(ENERO:DICIEMBRE!AT256)</f>
        <v>0</v>
      </c>
      <c r="AU256" s="607">
        <f>SUM(ENERO:DICIEMBRE!AU256)</f>
        <v>0</v>
      </c>
      <c r="AV256" s="33" t="str">
        <f t="shared" si="74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75"/>
        <v/>
      </c>
      <c r="CB256" s="4" t="str">
        <f t="shared" si="76"/>
        <v/>
      </c>
      <c r="CC256" s="48" t="str">
        <f t="shared" si="77"/>
        <v/>
      </c>
      <c r="CG256" s="16">
        <f t="shared" si="78"/>
        <v>0</v>
      </c>
      <c r="CH256" s="16">
        <f t="shared" si="79"/>
        <v>0</v>
      </c>
      <c r="CI256" s="16">
        <f t="shared" si="80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6"/>
      <c r="B257" s="504" t="s">
        <v>276</v>
      </c>
      <c r="C257" s="147">
        <f t="shared" si="82"/>
        <v>0</v>
      </c>
      <c r="D257" s="148">
        <f t="shared" si="83"/>
        <v>0</v>
      </c>
      <c r="E257" s="404">
        <f t="shared" si="84"/>
        <v>0</v>
      </c>
      <c r="F257" s="607">
        <f>SUM(ENERO:DICIEMBRE!F257)</f>
        <v>0</v>
      </c>
      <c r="G257" s="607">
        <f>SUM(ENERO:DICIEMBRE!G257)</f>
        <v>0</v>
      </c>
      <c r="H257" s="607">
        <f>SUM(ENERO:DICIEMBRE!H257)</f>
        <v>0</v>
      </c>
      <c r="I257" s="607">
        <f>SUM(ENERO:DICIEMBRE!I257)</f>
        <v>0</v>
      </c>
      <c r="J257" s="607">
        <f>SUM(ENERO:DICIEMBRE!J257)</f>
        <v>0</v>
      </c>
      <c r="K257" s="607">
        <f>SUM(ENERO:DICIEMBRE!K257)</f>
        <v>0</v>
      </c>
      <c r="L257" s="607">
        <f>SUM(ENERO:DICIEMBRE!L257)</f>
        <v>0</v>
      </c>
      <c r="M257" s="607">
        <f>SUM(ENERO:DICIEMBRE!M257)</f>
        <v>0</v>
      </c>
      <c r="N257" s="607">
        <f>SUM(ENERO:DICIEMBRE!N257)</f>
        <v>0</v>
      </c>
      <c r="O257" s="607">
        <f>SUM(ENERO:DICIEMBRE!O257)</f>
        <v>0</v>
      </c>
      <c r="P257" s="607">
        <f>SUM(ENERO:DICIEMBRE!P257)</f>
        <v>0</v>
      </c>
      <c r="Q257" s="607">
        <f>SUM(ENERO:DICIEMBRE!Q257)</f>
        <v>0</v>
      </c>
      <c r="R257" s="607">
        <f>SUM(ENERO:DICIEMBRE!R257)</f>
        <v>0</v>
      </c>
      <c r="S257" s="607">
        <f>SUM(ENERO:DICIEMBRE!S257)</f>
        <v>0</v>
      </c>
      <c r="T257" s="607">
        <f>SUM(ENERO:DICIEMBRE!T257)</f>
        <v>0</v>
      </c>
      <c r="U257" s="607">
        <f>SUM(ENERO:DICIEMBRE!U257)</f>
        <v>0</v>
      </c>
      <c r="V257" s="607">
        <f>SUM(ENERO:DICIEMBRE!V257)</f>
        <v>0</v>
      </c>
      <c r="W257" s="607">
        <f>SUM(ENERO:DICIEMBRE!W257)</f>
        <v>0</v>
      </c>
      <c r="X257" s="607">
        <f>SUM(ENERO:DICIEMBRE!X257)</f>
        <v>0</v>
      </c>
      <c r="Y257" s="607">
        <f>SUM(ENERO:DICIEMBRE!Y257)</f>
        <v>0</v>
      </c>
      <c r="Z257" s="607">
        <f>SUM(ENERO:DICIEMBRE!Z257)</f>
        <v>0</v>
      </c>
      <c r="AA257" s="607">
        <f>SUM(ENERO:DICIEMBRE!AA257)</f>
        <v>0</v>
      </c>
      <c r="AB257" s="607">
        <f>SUM(ENERO:DICIEMBRE!AB257)</f>
        <v>0</v>
      </c>
      <c r="AC257" s="607">
        <f>SUM(ENERO:DICIEMBRE!AC257)</f>
        <v>0</v>
      </c>
      <c r="AD257" s="607">
        <f>SUM(ENERO:DICIEMBRE!AD257)</f>
        <v>0</v>
      </c>
      <c r="AE257" s="607">
        <f>SUM(ENERO:DICIEMBRE!AE257)</f>
        <v>0</v>
      </c>
      <c r="AF257" s="607">
        <f>SUM(ENERO:DICIEMBRE!AF257)</f>
        <v>0</v>
      </c>
      <c r="AG257" s="607">
        <f>SUM(ENERO:DICIEMBRE!AG257)</f>
        <v>0</v>
      </c>
      <c r="AH257" s="607">
        <f>SUM(ENERO:DICIEMBRE!AH257)</f>
        <v>0</v>
      </c>
      <c r="AI257" s="607">
        <f>SUM(ENERO:DICIEMBRE!AI257)</f>
        <v>0</v>
      </c>
      <c r="AJ257" s="607">
        <f>SUM(ENERO:DICIEMBRE!AJ257)</f>
        <v>0</v>
      </c>
      <c r="AK257" s="607">
        <f>SUM(ENERO:DICIEMBRE!AK257)</f>
        <v>0</v>
      </c>
      <c r="AL257" s="607">
        <f>SUM(ENERO:DICIEMBRE!AL257)</f>
        <v>0</v>
      </c>
      <c r="AM257" s="607">
        <f>SUM(ENERO:DICIEMBRE!AM257)</f>
        <v>0</v>
      </c>
      <c r="AN257" s="607">
        <f>SUM(ENERO:DICIEMBRE!AN257)</f>
        <v>0</v>
      </c>
      <c r="AO257" s="607">
        <f>SUM(ENERO:DICIEMBRE!AO257)</f>
        <v>0</v>
      </c>
      <c r="AP257" s="607">
        <f>SUM(ENERO:DICIEMBRE!AP257)</f>
        <v>0</v>
      </c>
      <c r="AQ257" s="607">
        <f>SUM(ENERO:DICIEMBRE!AQ257)</f>
        <v>0</v>
      </c>
      <c r="AR257" s="607">
        <f>SUM(ENERO:DICIEMBRE!AR257)</f>
        <v>0</v>
      </c>
      <c r="AS257" s="607">
        <f>SUM(ENERO:DICIEMBRE!AS257)</f>
        <v>0</v>
      </c>
      <c r="AT257" s="607">
        <f>SUM(ENERO:DICIEMBRE!AT257)</f>
        <v>0</v>
      </c>
      <c r="AU257" s="607">
        <f>SUM(ENERO:DICIEMBRE!AU257)</f>
        <v>0</v>
      </c>
      <c r="AV257" s="33" t="str">
        <f t="shared" si="74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75"/>
        <v/>
      </c>
      <c r="CB257" s="4" t="str">
        <f t="shared" si="76"/>
        <v/>
      </c>
      <c r="CC257" s="48" t="str">
        <f t="shared" si="77"/>
        <v/>
      </c>
      <c r="CG257" s="16">
        <f t="shared" si="78"/>
        <v>0</v>
      </c>
      <c r="CH257" s="16">
        <f t="shared" si="79"/>
        <v>0</v>
      </c>
      <c r="CI257" s="16">
        <f t="shared" si="80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6"/>
      <c r="B258" s="504" t="s">
        <v>277</v>
      </c>
      <c r="C258" s="147">
        <f t="shared" si="82"/>
        <v>0</v>
      </c>
      <c r="D258" s="148">
        <f t="shared" si="83"/>
        <v>0</v>
      </c>
      <c r="E258" s="404">
        <f t="shared" si="84"/>
        <v>0</v>
      </c>
      <c r="F258" s="607">
        <f>SUM(ENERO:DICIEMBRE!F258)</f>
        <v>0</v>
      </c>
      <c r="G258" s="607">
        <f>SUM(ENERO:DICIEMBRE!G258)</f>
        <v>0</v>
      </c>
      <c r="H258" s="607">
        <f>SUM(ENERO:DICIEMBRE!H258)</f>
        <v>0</v>
      </c>
      <c r="I258" s="607">
        <f>SUM(ENERO:DICIEMBRE!I258)</f>
        <v>0</v>
      </c>
      <c r="J258" s="607">
        <f>SUM(ENERO:DICIEMBRE!J258)</f>
        <v>0</v>
      </c>
      <c r="K258" s="607">
        <f>SUM(ENERO:DICIEMBRE!K258)</f>
        <v>0</v>
      </c>
      <c r="L258" s="607">
        <f>SUM(ENERO:DICIEMBRE!L258)</f>
        <v>0</v>
      </c>
      <c r="M258" s="607">
        <f>SUM(ENERO:DICIEMBRE!M258)</f>
        <v>0</v>
      </c>
      <c r="N258" s="607">
        <f>SUM(ENERO:DICIEMBRE!N258)</f>
        <v>0</v>
      </c>
      <c r="O258" s="607">
        <f>SUM(ENERO:DICIEMBRE!O258)</f>
        <v>0</v>
      </c>
      <c r="P258" s="607">
        <f>SUM(ENERO:DICIEMBRE!P258)</f>
        <v>0</v>
      </c>
      <c r="Q258" s="607">
        <f>SUM(ENERO:DICIEMBRE!Q258)</f>
        <v>0</v>
      </c>
      <c r="R258" s="607">
        <f>SUM(ENERO:DICIEMBRE!R258)</f>
        <v>0</v>
      </c>
      <c r="S258" s="607">
        <f>SUM(ENERO:DICIEMBRE!S258)</f>
        <v>0</v>
      </c>
      <c r="T258" s="607">
        <f>SUM(ENERO:DICIEMBRE!T258)</f>
        <v>0</v>
      </c>
      <c r="U258" s="607">
        <f>SUM(ENERO:DICIEMBRE!U258)</f>
        <v>0</v>
      </c>
      <c r="V258" s="607">
        <f>SUM(ENERO:DICIEMBRE!V258)</f>
        <v>0</v>
      </c>
      <c r="W258" s="607">
        <f>SUM(ENERO:DICIEMBRE!W258)</f>
        <v>0</v>
      </c>
      <c r="X258" s="607">
        <f>SUM(ENERO:DICIEMBRE!X258)</f>
        <v>0</v>
      </c>
      <c r="Y258" s="607">
        <f>SUM(ENERO:DICIEMBRE!Y258)</f>
        <v>0</v>
      </c>
      <c r="Z258" s="607">
        <f>SUM(ENERO:DICIEMBRE!Z258)</f>
        <v>0</v>
      </c>
      <c r="AA258" s="607">
        <f>SUM(ENERO:DICIEMBRE!AA258)</f>
        <v>0</v>
      </c>
      <c r="AB258" s="607">
        <f>SUM(ENERO:DICIEMBRE!AB258)</f>
        <v>0</v>
      </c>
      <c r="AC258" s="607">
        <f>SUM(ENERO:DICIEMBRE!AC258)</f>
        <v>0</v>
      </c>
      <c r="AD258" s="607">
        <f>SUM(ENERO:DICIEMBRE!AD258)</f>
        <v>0</v>
      </c>
      <c r="AE258" s="607">
        <f>SUM(ENERO:DICIEMBRE!AE258)</f>
        <v>0</v>
      </c>
      <c r="AF258" s="607">
        <f>SUM(ENERO:DICIEMBRE!AF258)</f>
        <v>0</v>
      </c>
      <c r="AG258" s="607">
        <f>SUM(ENERO:DICIEMBRE!AG258)</f>
        <v>0</v>
      </c>
      <c r="AH258" s="607">
        <f>SUM(ENERO:DICIEMBRE!AH258)</f>
        <v>0</v>
      </c>
      <c r="AI258" s="607">
        <f>SUM(ENERO:DICIEMBRE!AI258)</f>
        <v>0</v>
      </c>
      <c r="AJ258" s="607">
        <f>SUM(ENERO:DICIEMBRE!AJ258)</f>
        <v>0</v>
      </c>
      <c r="AK258" s="607">
        <f>SUM(ENERO:DICIEMBRE!AK258)</f>
        <v>0</v>
      </c>
      <c r="AL258" s="607">
        <f>SUM(ENERO:DICIEMBRE!AL258)</f>
        <v>0</v>
      </c>
      <c r="AM258" s="607">
        <f>SUM(ENERO:DICIEMBRE!AM258)</f>
        <v>0</v>
      </c>
      <c r="AN258" s="607">
        <f>SUM(ENERO:DICIEMBRE!AN258)</f>
        <v>0</v>
      </c>
      <c r="AO258" s="607">
        <f>SUM(ENERO:DICIEMBRE!AO258)</f>
        <v>0</v>
      </c>
      <c r="AP258" s="607">
        <f>SUM(ENERO:DICIEMBRE!AP258)</f>
        <v>0</v>
      </c>
      <c r="AQ258" s="607">
        <f>SUM(ENERO:DICIEMBRE!AQ258)</f>
        <v>0</v>
      </c>
      <c r="AR258" s="607">
        <f>SUM(ENERO:DICIEMBRE!AR258)</f>
        <v>0</v>
      </c>
      <c r="AS258" s="607">
        <f>SUM(ENERO:DICIEMBRE!AS258)</f>
        <v>0</v>
      </c>
      <c r="AT258" s="607">
        <f>SUM(ENERO:DICIEMBRE!AT258)</f>
        <v>0</v>
      </c>
      <c r="AU258" s="607">
        <f>SUM(ENERO:DICIEMBRE!AU258)</f>
        <v>0</v>
      </c>
      <c r="AV258" s="33" t="str">
        <f t="shared" si="74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75"/>
        <v/>
      </c>
      <c r="CB258" s="4" t="str">
        <f t="shared" si="76"/>
        <v/>
      </c>
      <c r="CC258" s="48" t="str">
        <f t="shared" si="77"/>
        <v/>
      </c>
      <c r="CG258" s="16">
        <f t="shared" si="78"/>
        <v>0</v>
      </c>
      <c r="CH258" s="16">
        <f t="shared" si="79"/>
        <v>0</v>
      </c>
      <c r="CI258" s="16">
        <f t="shared" si="80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6"/>
      <c r="B259" s="504" t="s">
        <v>278</v>
      </c>
      <c r="C259" s="147">
        <f t="shared" si="82"/>
        <v>0</v>
      </c>
      <c r="D259" s="148">
        <f t="shared" si="83"/>
        <v>0</v>
      </c>
      <c r="E259" s="404">
        <f t="shared" si="84"/>
        <v>0</v>
      </c>
      <c r="F259" s="607">
        <f>SUM(ENERO:DICIEMBRE!F259)</f>
        <v>0</v>
      </c>
      <c r="G259" s="607">
        <f>SUM(ENERO:DICIEMBRE!G259)</f>
        <v>0</v>
      </c>
      <c r="H259" s="607">
        <f>SUM(ENERO:DICIEMBRE!H259)</f>
        <v>0</v>
      </c>
      <c r="I259" s="607">
        <f>SUM(ENERO:DICIEMBRE!I259)</f>
        <v>0</v>
      </c>
      <c r="J259" s="607">
        <f>SUM(ENERO:DICIEMBRE!J259)</f>
        <v>0</v>
      </c>
      <c r="K259" s="607">
        <f>SUM(ENERO:DICIEMBRE!K259)</f>
        <v>0</v>
      </c>
      <c r="L259" s="607">
        <f>SUM(ENERO:DICIEMBRE!L259)</f>
        <v>0</v>
      </c>
      <c r="M259" s="607">
        <f>SUM(ENERO:DICIEMBRE!M259)</f>
        <v>0</v>
      </c>
      <c r="N259" s="607">
        <f>SUM(ENERO:DICIEMBRE!N259)</f>
        <v>0</v>
      </c>
      <c r="O259" s="607">
        <f>SUM(ENERO:DICIEMBRE!O259)</f>
        <v>0</v>
      </c>
      <c r="P259" s="607">
        <f>SUM(ENERO:DICIEMBRE!P259)</f>
        <v>0</v>
      </c>
      <c r="Q259" s="607">
        <f>SUM(ENERO:DICIEMBRE!Q259)</f>
        <v>0</v>
      </c>
      <c r="R259" s="607">
        <f>SUM(ENERO:DICIEMBRE!R259)</f>
        <v>0</v>
      </c>
      <c r="S259" s="607">
        <f>SUM(ENERO:DICIEMBRE!S259)</f>
        <v>0</v>
      </c>
      <c r="T259" s="607">
        <f>SUM(ENERO:DICIEMBRE!T259)</f>
        <v>0</v>
      </c>
      <c r="U259" s="607">
        <f>SUM(ENERO:DICIEMBRE!U259)</f>
        <v>0</v>
      </c>
      <c r="V259" s="607">
        <f>SUM(ENERO:DICIEMBRE!V259)</f>
        <v>0</v>
      </c>
      <c r="W259" s="607">
        <f>SUM(ENERO:DICIEMBRE!W259)</f>
        <v>0</v>
      </c>
      <c r="X259" s="607">
        <f>SUM(ENERO:DICIEMBRE!X259)</f>
        <v>0</v>
      </c>
      <c r="Y259" s="607">
        <f>SUM(ENERO:DICIEMBRE!Y259)</f>
        <v>0</v>
      </c>
      <c r="Z259" s="607">
        <f>SUM(ENERO:DICIEMBRE!Z259)</f>
        <v>0</v>
      </c>
      <c r="AA259" s="607">
        <f>SUM(ENERO:DICIEMBRE!AA259)</f>
        <v>0</v>
      </c>
      <c r="AB259" s="607">
        <f>SUM(ENERO:DICIEMBRE!AB259)</f>
        <v>0</v>
      </c>
      <c r="AC259" s="607">
        <f>SUM(ENERO:DICIEMBRE!AC259)</f>
        <v>0</v>
      </c>
      <c r="AD259" s="607">
        <f>SUM(ENERO:DICIEMBRE!AD259)</f>
        <v>0</v>
      </c>
      <c r="AE259" s="607">
        <f>SUM(ENERO:DICIEMBRE!AE259)</f>
        <v>0</v>
      </c>
      <c r="AF259" s="607">
        <f>SUM(ENERO:DICIEMBRE!AF259)</f>
        <v>0</v>
      </c>
      <c r="AG259" s="607">
        <f>SUM(ENERO:DICIEMBRE!AG259)</f>
        <v>0</v>
      </c>
      <c r="AH259" s="607">
        <f>SUM(ENERO:DICIEMBRE!AH259)</f>
        <v>0</v>
      </c>
      <c r="AI259" s="607">
        <f>SUM(ENERO:DICIEMBRE!AI259)</f>
        <v>0</v>
      </c>
      <c r="AJ259" s="607">
        <f>SUM(ENERO:DICIEMBRE!AJ259)</f>
        <v>0</v>
      </c>
      <c r="AK259" s="607">
        <f>SUM(ENERO:DICIEMBRE!AK259)</f>
        <v>0</v>
      </c>
      <c r="AL259" s="607">
        <f>SUM(ENERO:DICIEMBRE!AL259)</f>
        <v>0</v>
      </c>
      <c r="AM259" s="607">
        <f>SUM(ENERO:DICIEMBRE!AM259)</f>
        <v>0</v>
      </c>
      <c r="AN259" s="607">
        <f>SUM(ENERO:DICIEMBRE!AN259)</f>
        <v>0</v>
      </c>
      <c r="AO259" s="607">
        <f>SUM(ENERO:DICIEMBRE!AO259)</f>
        <v>0</v>
      </c>
      <c r="AP259" s="607">
        <f>SUM(ENERO:DICIEMBRE!AP259)</f>
        <v>0</v>
      </c>
      <c r="AQ259" s="607">
        <f>SUM(ENERO:DICIEMBRE!AQ259)</f>
        <v>0</v>
      </c>
      <c r="AR259" s="607">
        <f>SUM(ENERO:DICIEMBRE!AR259)</f>
        <v>0</v>
      </c>
      <c r="AS259" s="607">
        <f>SUM(ENERO:DICIEMBRE!AS259)</f>
        <v>0</v>
      </c>
      <c r="AT259" s="607">
        <f>SUM(ENERO:DICIEMBRE!AT259)</f>
        <v>0</v>
      </c>
      <c r="AU259" s="607">
        <f>SUM(ENERO:DICIEMBRE!AU259)</f>
        <v>0</v>
      </c>
      <c r="AV259" s="33" t="str">
        <f t="shared" si="74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75"/>
        <v/>
      </c>
      <c r="CB259" s="4" t="str">
        <f t="shared" si="76"/>
        <v/>
      </c>
      <c r="CC259" s="48" t="str">
        <f t="shared" si="77"/>
        <v/>
      </c>
      <c r="CG259" s="16">
        <f t="shared" si="78"/>
        <v>0</v>
      </c>
      <c r="CH259" s="16">
        <f t="shared" si="79"/>
        <v>0</v>
      </c>
      <c r="CI259" s="16">
        <f t="shared" si="80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6"/>
      <c r="B260" s="504" t="s">
        <v>279</v>
      </c>
      <c r="C260" s="147">
        <f t="shared" si="82"/>
        <v>0</v>
      </c>
      <c r="D260" s="148">
        <f t="shared" si="83"/>
        <v>0</v>
      </c>
      <c r="E260" s="404">
        <f t="shared" si="84"/>
        <v>0</v>
      </c>
      <c r="F260" s="607">
        <f>SUM(ENERO:DICIEMBRE!F260)</f>
        <v>0</v>
      </c>
      <c r="G260" s="607">
        <f>SUM(ENERO:DICIEMBRE!G260)</f>
        <v>0</v>
      </c>
      <c r="H260" s="607">
        <f>SUM(ENERO:DICIEMBRE!H260)</f>
        <v>0</v>
      </c>
      <c r="I260" s="607">
        <f>SUM(ENERO:DICIEMBRE!I260)</f>
        <v>0</v>
      </c>
      <c r="J260" s="607">
        <f>SUM(ENERO:DICIEMBRE!J260)</f>
        <v>0</v>
      </c>
      <c r="K260" s="607">
        <f>SUM(ENERO:DICIEMBRE!K260)</f>
        <v>0</v>
      </c>
      <c r="L260" s="607">
        <f>SUM(ENERO:DICIEMBRE!L260)</f>
        <v>0</v>
      </c>
      <c r="M260" s="607">
        <f>SUM(ENERO:DICIEMBRE!M260)</f>
        <v>0</v>
      </c>
      <c r="N260" s="607">
        <f>SUM(ENERO:DICIEMBRE!N260)</f>
        <v>0</v>
      </c>
      <c r="O260" s="607">
        <f>SUM(ENERO:DICIEMBRE!O260)</f>
        <v>0</v>
      </c>
      <c r="P260" s="607">
        <f>SUM(ENERO:DICIEMBRE!P260)</f>
        <v>0</v>
      </c>
      <c r="Q260" s="607">
        <f>SUM(ENERO:DICIEMBRE!Q260)</f>
        <v>0</v>
      </c>
      <c r="R260" s="607">
        <f>SUM(ENERO:DICIEMBRE!R260)</f>
        <v>0</v>
      </c>
      <c r="S260" s="607">
        <f>SUM(ENERO:DICIEMBRE!S260)</f>
        <v>0</v>
      </c>
      <c r="T260" s="607">
        <f>SUM(ENERO:DICIEMBRE!T260)</f>
        <v>0</v>
      </c>
      <c r="U260" s="607">
        <f>SUM(ENERO:DICIEMBRE!U260)</f>
        <v>0</v>
      </c>
      <c r="V260" s="607">
        <f>SUM(ENERO:DICIEMBRE!V260)</f>
        <v>0</v>
      </c>
      <c r="W260" s="607">
        <f>SUM(ENERO:DICIEMBRE!W260)</f>
        <v>0</v>
      </c>
      <c r="X260" s="607">
        <f>SUM(ENERO:DICIEMBRE!X260)</f>
        <v>0</v>
      </c>
      <c r="Y260" s="607">
        <f>SUM(ENERO:DICIEMBRE!Y260)</f>
        <v>0</v>
      </c>
      <c r="Z260" s="607">
        <f>SUM(ENERO:DICIEMBRE!Z260)</f>
        <v>0</v>
      </c>
      <c r="AA260" s="607">
        <f>SUM(ENERO:DICIEMBRE!AA260)</f>
        <v>0</v>
      </c>
      <c r="AB260" s="607">
        <f>SUM(ENERO:DICIEMBRE!AB260)</f>
        <v>0</v>
      </c>
      <c r="AC260" s="607">
        <f>SUM(ENERO:DICIEMBRE!AC260)</f>
        <v>0</v>
      </c>
      <c r="AD260" s="607">
        <f>SUM(ENERO:DICIEMBRE!AD260)</f>
        <v>0</v>
      </c>
      <c r="AE260" s="607">
        <f>SUM(ENERO:DICIEMBRE!AE260)</f>
        <v>0</v>
      </c>
      <c r="AF260" s="607">
        <f>SUM(ENERO:DICIEMBRE!AF260)</f>
        <v>0</v>
      </c>
      <c r="AG260" s="607">
        <f>SUM(ENERO:DICIEMBRE!AG260)</f>
        <v>0</v>
      </c>
      <c r="AH260" s="607">
        <f>SUM(ENERO:DICIEMBRE!AH260)</f>
        <v>0</v>
      </c>
      <c r="AI260" s="607">
        <f>SUM(ENERO:DICIEMBRE!AI260)</f>
        <v>0</v>
      </c>
      <c r="AJ260" s="607">
        <f>SUM(ENERO:DICIEMBRE!AJ260)</f>
        <v>0</v>
      </c>
      <c r="AK260" s="607">
        <f>SUM(ENERO:DICIEMBRE!AK260)</f>
        <v>0</v>
      </c>
      <c r="AL260" s="607">
        <f>SUM(ENERO:DICIEMBRE!AL260)</f>
        <v>0</v>
      </c>
      <c r="AM260" s="607">
        <f>SUM(ENERO:DICIEMBRE!AM260)</f>
        <v>0</v>
      </c>
      <c r="AN260" s="607">
        <f>SUM(ENERO:DICIEMBRE!AN260)</f>
        <v>0</v>
      </c>
      <c r="AO260" s="607">
        <f>SUM(ENERO:DICIEMBRE!AO260)</f>
        <v>0</v>
      </c>
      <c r="AP260" s="607">
        <f>SUM(ENERO:DICIEMBRE!AP260)</f>
        <v>0</v>
      </c>
      <c r="AQ260" s="607">
        <f>SUM(ENERO:DICIEMBRE!AQ260)</f>
        <v>0</v>
      </c>
      <c r="AR260" s="607">
        <f>SUM(ENERO:DICIEMBRE!AR260)</f>
        <v>0</v>
      </c>
      <c r="AS260" s="607">
        <f>SUM(ENERO:DICIEMBRE!AS260)</f>
        <v>0</v>
      </c>
      <c r="AT260" s="607">
        <f>SUM(ENERO:DICIEMBRE!AT260)</f>
        <v>0</v>
      </c>
      <c r="AU260" s="607">
        <f>SUM(ENERO:DICIEMBRE!AU260)</f>
        <v>0</v>
      </c>
      <c r="AV260" s="33" t="str">
        <f t="shared" si="74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75"/>
        <v/>
      </c>
      <c r="CB260" s="4" t="str">
        <f t="shared" si="76"/>
        <v/>
      </c>
      <c r="CC260" s="48" t="str">
        <f t="shared" si="77"/>
        <v/>
      </c>
      <c r="CG260" s="16">
        <f t="shared" si="78"/>
        <v>0</v>
      </c>
      <c r="CH260" s="16">
        <f t="shared" si="79"/>
        <v>0</v>
      </c>
      <c r="CI260" s="16">
        <f t="shared" si="80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6"/>
      <c r="B261" s="504" t="s">
        <v>280</v>
      </c>
      <c r="C261" s="147">
        <f t="shared" si="82"/>
        <v>0</v>
      </c>
      <c r="D261" s="148">
        <f t="shared" si="83"/>
        <v>0</v>
      </c>
      <c r="E261" s="404">
        <f t="shared" si="84"/>
        <v>0</v>
      </c>
      <c r="F261" s="607">
        <f>SUM(ENERO:DICIEMBRE!F261)</f>
        <v>0</v>
      </c>
      <c r="G261" s="607">
        <f>SUM(ENERO:DICIEMBRE!G261)</f>
        <v>0</v>
      </c>
      <c r="H261" s="607">
        <f>SUM(ENERO:DICIEMBRE!H261)</f>
        <v>0</v>
      </c>
      <c r="I261" s="607">
        <f>SUM(ENERO:DICIEMBRE!I261)</f>
        <v>0</v>
      </c>
      <c r="J261" s="607">
        <f>SUM(ENERO:DICIEMBRE!J261)</f>
        <v>0</v>
      </c>
      <c r="K261" s="607">
        <f>SUM(ENERO:DICIEMBRE!K261)</f>
        <v>0</v>
      </c>
      <c r="L261" s="607">
        <f>SUM(ENERO:DICIEMBRE!L261)</f>
        <v>0</v>
      </c>
      <c r="M261" s="607">
        <f>SUM(ENERO:DICIEMBRE!M261)</f>
        <v>0</v>
      </c>
      <c r="N261" s="607">
        <f>SUM(ENERO:DICIEMBRE!N261)</f>
        <v>0</v>
      </c>
      <c r="O261" s="607">
        <f>SUM(ENERO:DICIEMBRE!O261)</f>
        <v>0</v>
      </c>
      <c r="P261" s="607">
        <f>SUM(ENERO:DICIEMBRE!P261)</f>
        <v>0</v>
      </c>
      <c r="Q261" s="607">
        <f>SUM(ENERO:DICIEMBRE!Q261)</f>
        <v>0</v>
      </c>
      <c r="R261" s="607">
        <f>SUM(ENERO:DICIEMBRE!R261)</f>
        <v>0</v>
      </c>
      <c r="S261" s="607">
        <f>SUM(ENERO:DICIEMBRE!S261)</f>
        <v>0</v>
      </c>
      <c r="T261" s="607">
        <f>SUM(ENERO:DICIEMBRE!T261)</f>
        <v>0</v>
      </c>
      <c r="U261" s="607">
        <f>SUM(ENERO:DICIEMBRE!U261)</f>
        <v>0</v>
      </c>
      <c r="V261" s="607">
        <f>SUM(ENERO:DICIEMBRE!V261)</f>
        <v>0</v>
      </c>
      <c r="W261" s="607">
        <f>SUM(ENERO:DICIEMBRE!W261)</f>
        <v>0</v>
      </c>
      <c r="X261" s="607">
        <f>SUM(ENERO:DICIEMBRE!X261)</f>
        <v>0</v>
      </c>
      <c r="Y261" s="607">
        <f>SUM(ENERO:DICIEMBRE!Y261)</f>
        <v>0</v>
      </c>
      <c r="Z261" s="607">
        <f>SUM(ENERO:DICIEMBRE!Z261)</f>
        <v>0</v>
      </c>
      <c r="AA261" s="607">
        <f>SUM(ENERO:DICIEMBRE!AA261)</f>
        <v>0</v>
      </c>
      <c r="AB261" s="607">
        <f>SUM(ENERO:DICIEMBRE!AB261)</f>
        <v>0</v>
      </c>
      <c r="AC261" s="607">
        <f>SUM(ENERO:DICIEMBRE!AC261)</f>
        <v>0</v>
      </c>
      <c r="AD261" s="607">
        <f>SUM(ENERO:DICIEMBRE!AD261)</f>
        <v>0</v>
      </c>
      <c r="AE261" s="607">
        <f>SUM(ENERO:DICIEMBRE!AE261)</f>
        <v>0</v>
      </c>
      <c r="AF261" s="607">
        <f>SUM(ENERO:DICIEMBRE!AF261)</f>
        <v>0</v>
      </c>
      <c r="AG261" s="607">
        <f>SUM(ENERO:DICIEMBRE!AG261)</f>
        <v>0</v>
      </c>
      <c r="AH261" s="607">
        <f>SUM(ENERO:DICIEMBRE!AH261)</f>
        <v>0</v>
      </c>
      <c r="AI261" s="607">
        <f>SUM(ENERO:DICIEMBRE!AI261)</f>
        <v>0</v>
      </c>
      <c r="AJ261" s="607">
        <f>SUM(ENERO:DICIEMBRE!AJ261)</f>
        <v>0</v>
      </c>
      <c r="AK261" s="607">
        <f>SUM(ENERO:DICIEMBRE!AK261)</f>
        <v>0</v>
      </c>
      <c r="AL261" s="607">
        <f>SUM(ENERO:DICIEMBRE!AL261)</f>
        <v>0</v>
      </c>
      <c r="AM261" s="607">
        <f>SUM(ENERO:DICIEMBRE!AM261)</f>
        <v>0</v>
      </c>
      <c r="AN261" s="607">
        <f>SUM(ENERO:DICIEMBRE!AN261)</f>
        <v>0</v>
      </c>
      <c r="AO261" s="607">
        <f>SUM(ENERO:DICIEMBRE!AO261)</f>
        <v>0</v>
      </c>
      <c r="AP261" s="607">
        <f>SUM(ENERO:DICIEMBRE!AP261)</f>
        <v>0</v>
      </c>
      <c r="AQ261" s="607">
        <f>SUM(ENERO:DICIEMBRE!AQ261)</f>
        <v>0</v>
      </c>
      <c r="AR261" s="607">
        <f>SUM(ENERO:DICIEMBRE!AR261)</f>
        <v>0</v>
      </c>
      <c r="AS261" s="607">
        <f>SUM(ENERO:DICIEMBRE!AS261)</f>
        <v>0</v>
      </c>
      <c r="AT261" s="607">
        <f>SUM(ENERO:DICIEMBRE!AT261)</f>
        <v>0</v>
      </c>
      <c r="AU261" s="607">
        <f>SUM(ENERO:DICIEMBRE!AU261)</f>
        <v>0</v>
      </c>
      <c r="AV261" s="33" t="str">
        <f t="shared" si="74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75"/>
        <v/>
      </c>
      <c r="CB261" s="4" t="str">
        <f t="shared" si="76"/>
        <v/>
      </c>
      <c r="CC261" s="48" t="str">
        <f t="shared" si="77"/>
        <v/>
      </c>
      <c r="CG261" s="16">
        <f t="shared" si="78"/>
        <v>0</v>
      </c>
      <c r="CH261" s="16">
        <f t="shared" si="79"/>
        <v>0</v>
      </c>
      <c r="CI261" s="16">
        <f t="shared" si="80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7"/>
      <c r="B262" s="506" t="s">
        <v>281</v>
      </c>
      <c r="C262" s="240">
        <f t="shared" si="82"/>
        <v>62</v>
      </c>
      <c r="D262" s="241">
        <f t="shared" si="83"/>
        <v>0</v>
      </c>
      <c r="E262" s="416">
        <f t="shared" si="84"/>
        <v>62</v>
      </c>
      <c r="F262" s="607">
        <f>SUM(ENERO:DICIEMBRE!F262)</f>
        <v>0</v>
      </c>
      <c r="G262" s="607">
        <f>SUM(ENERO:DICIEMBRE!G262)</f>
        <v>2</v>
      </c>
      <c r="H262" s="607">
        <f>SUM(ENERO:DICIEMBRE!H262)</f>
        <v>0</v>
      </c>
      <c r="I262" s="607">
        <f>SUM(ENERO:DICIEMBRE!I262)</f>
        <v>5</v>
      </c>
      <c r="J262" s="607">
        <f>SUM(ENERO:DICIEMBRE!J262)</f>
        <v>0</v>
      </c>
      <c r="K262" s="607">
        <f>SUM(ENERO:DICIEMBRE!K262)</f>
        <v>5</v>
      </c>
      <c r="L262" s="607">
        <f>SUM(ENERO:DICIEMBRE!L262)</f>
        <v>0</v>
      </c>
      <c r="M262" s="607">
        <f>SUM(ENERO:DICIEMBRE!M262)</f>
        <v>6</v>
      </c>
      <c r="N262" s="607">
        <f>SUM(ENERO:DICIEMBRE!N262)</f>
        <v>0</v>
      </c>
      <c r="O262" s="607">
        <f>SUM(ENERO:DICIEMBRE!O262)</f>
        <v>11</v>
      </c>
      <c r="P262" s="607">
        <f>SUM(ENERO:DICIEMBRE!P262)</f>
        <v>0</v>
      </c>
      <c r="Q262" s="607">
        <f>SUM(ENERO:DICIEMBRE!Q262)</f>
        <v>13</v>
      </c>
      <c r="R262" s="607">
        <f>SUM(ENERO:DICIEMBRE!R262)</f>
        <v>0</v>
      </c>
      <c r="S262" s="607">
        <f>SUM(ENERO:DICIEMBRE!S262)</f>
        <v>7</v>
      </c>
      <c r="T262" s="607">
        <f>SUM(ENERO:DICIEMBRE!T262)</f>
        <v>0</v>
      </c>
      <c r="U262" s="607">
        <f>SUM(ENERO:DICIEMBRE!U262)</f>
        <v>4</v>
      </c>
      <c r="V262" s="607">
        <f>SUM(ENERO:DICIEMBRE!V262)</f>
        <v>0</v>
      </c>
      <c r="W262" s="607">
        <f>SUM(ENERO:DICIEMBRE!W262)</f>
        <v>6</v>
      </c>
      <c r="X262" s="607">
        <f>SUM(ENERO:DICIEMBRE!X262)</f>
        <v>0</v>
      </c>
      <c r="Y262" s="607">
        <f>SUM(ENERO:DICIEMBRE!Y262)</f>
        <v>1</v>
      </c>
      <c r="Z262" s="607">
        <f>SUM(ENERO:DICIEMBRE!Z262)</f>
        <v>0</v>
      </c>
      <c r="AA262" s="607">
        <f>SUM(ENERO:DICIEMBRE!AA262)</f>
        <v>0</v>
      </c>
      <c r="AB262" s="607">
        <f>SUM(ENERO:DICIEMBRE!AB262)</f>
        <v>0</v>
      </c>
      <c r="AC262" s="607">
        <f>SUM(ENERO:DICIEMBRE!AC262)</f>
        <v>0</v>
      </c>
      <c r="AD262" s="607">
        <f>SUM(ENERO:DICIEMBRE!AD262)</f>
        <v>0</v>
      </c>
      <c r="AE262" s="607">
        <f>SUM(ENERO:DICIEMBRE!AE262)</f>
        <v>0</v>
      </c>
      <c r="AF262" s="607">
        <f>SUM(ENERO:DICIEMBRE!AF262)</f>
        <v>0</v>
      </c>
      <c r="AG262" s="607">
        <f>SUM(ENERO:DICIEMBRE!AG262)</f>
        <v>1</v>
      </c>
      <c r="AH262" s="607">
        <f>SUM(ENERO:DICIEMBRE!AH262)</f>
        <v>0</v>
      </c>
      <c r="AI262" s="607">
        <f>SUM(ENERO:DICIEMBRE!AI262)</f>
        <v>1</v>
      </c>
      <c r="AJ262" s="607">
        <f>SUM(ENERO:DICIEMBRE!AJ262)</f>
        <v>0</v>
      </c>
      <c r="AK262" s="607">
        <f>SUM(ENERO:DICIEMBRE!AK262)</f>
        <v>0</v>
      </c>
      <c r="AL262" s="607">
        <f>SUM(ENERO:DICIEMBRE!AL262)</f>
        <v>0</v>
      </c>
      <c r="AM262" s="607">
        <f>SUM(ENERO:DICIEMBRE!AM262)</f>
        <v>0</v>
      </c>
      <c r="AN262" s="607">
        <f>SUM(ENERO:DICIEMBRE!AN262)</f>
        <v>0</v>
      </c>
      <c r="AO262" s="607">
        <f>SUM(ENERO:DICIEMBRE!AO262)</f>
        <v>0</v>
      </c>
      <c r="AP262" s="607">
        <f>SUM(ENERO:DICIEMBRE!AP262)</f>
        <v>0</v>
      </c>
      <c r="AQ262" s="607">
        <f>SUM(ENERO:DICIEMBRE!AQ262)</f>
        <v>0</v>
      </c>
      <c r="AR262" s="607">
        <f>SUM(ENERO:DICIEMBRE!AR262)</f>
        <v>0</v>
      </c>
      <c r="AS262" s="607">
        <f>SUM(ENERO:DICIEMBRE!AS262)</f>
        <v>0</v>
      </c>
      <c r="AT262" s="607">
        <f>SUM(ENERO:DICIEMBRE!AT262)</f>
        <v>0</v>
      </c>
      <c r="AU262" s="607">
        <f>SUM(ENERO:DICIEMBRE!AU262)</f>
        <v>0</v>
      </c>
      <c r="AV262" s="33" t="str">
        <f t="shared" si="74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75"/>
        <v/>
      </c>
      <c r="CB262" s="4" t="str">
        <f t="shared" si="76"/>
        <v/>
      </c>
      <c r="CC262" s="48" t="str">
        <f t="shared" si="77"/>
        <v/>
      </c>
      <c r="CG262" s="16">
        <f t="shared" si="78"/>
        <v>0</v>
      </c>
      <c r="CH262" s="16">
        <f t="shared" si="79"/>
        <v>0</v>
      </c>
      <c r="CI262" s="16">
        <f t="shared" si="80"/>
        <v>0</v>
      </c>
      <c r="CJ262" s="16"/>
      <c r="CK262" s="16"/>
      <c r="CL262" s="16"/>
      <c r="CM262" s="16"/>
      <c r="CN262" s="16"/>
    </row>
    <row r="263" spans="1:104" ht="31.15" customHeight="1" x14ac:dyDescent="0.4">
      <c r="A263" s="458" t="s">
        <v>283</v>
      </c>
      <c r="B263" s="127"/>
      <c r="C263" s="459"/>
      <c r="D263" s="460"/>
      <c r="E263" s="460"/>
      <c r="F263" s="460"/>
      <c r="G263" s="461"/>
      <c r="H263" s="461"/>
      <c r="I263" s="461"/>
      <c r="J263" s="461"/>
      <c r="K263" s="461"/>
      <c r="L263" s="520"/>
      <c r="M263" s="461"/>
      <c r="N263" s="461"/>
      <c r="O263" s="461"/>
      <c r="P263" s="461"/>
      <c r="Q263" s="461"/>
      <c r="R263" s="461"/>
      <c r="S263" s="461"/>
      <c r="T263" s="462"/>
      <c r="U263" s="12"/>
      <c r="V263" s="12"/>
      <c r="W263" s="12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15"/>
      <c r="AV263" s="33"/>
      <c r="AW263" s="15"/>
      <c r="AX263" s="230"/>
      <c r="AY263" s="230"/>
      <c r="AZ263" s="230"/>
      <c r="BA263" s="230"/>
      <c r="BB263" s="230"/>
      <c r="BC263" s="230"/>
      <c r="BD263" s="230"/>
      <c r="BE263" s="230"/>
      <c r="BF263" s="230"/>
      <c r="BG263" s="230"/>
      <c r="BH263" s="230"/>
      <c r="BI263" s="230"/>
      <c r="BJ263" s="230"/>
      <c r="BK263" s="230"/>
      <c r="BL263" s="230"/>
      <c r="BM263" s="230"/>
      <c r="BZ263" s="2"/>
      <c r="CG263" s="16"/>
      <c r="CH263" s="16"/>
      <c r="CI263" s="16"/>
      <c r="CJ263" s="16"/>
      <c r="CK263" s="16"/>
      <c r="CL263" s="16"/>
      <c r="CM263" s="16"/>
      <c r="CN263" s="16"/>
    </row>
    <row r="264" spans="1:104" ht="16.149999999999999" customHeight="1" x14ac:dyDescent="0.2">
      <c r="A264" s="3363" t="s">
        <v>56</v>
      </c>
      <c r="B264" s="3365"/>
      <c r="C264" s="3408" t="s">
        <v>263</v>
      </c>
      <c r="D264" s="3409"/>
      <c r="E264" s="3410"/>
      <c r="F264" s="3377" t="s">
        <v>284</v>
      </c>
      <c r="G264" s="3378"/>
      <c r="H264" s="3378"/>
      <c r="I264" s="3378"/>
      <c r="J264" s="3378"/>
      <c r="K264" s="3378"/>
      <c r="L264" s="3378"/>
      <c r="M264" s="3378"/>
      <c r="N264" s="3378"/>
      <c r="O264" s="3378"/>
      <c r="P264" s="3378"/>
      <c r="Q264" s="3378"/>
      <c r="R264" s="3378"/>
      <c r="S264" s="3378"/>
      <c r="T264" s="3378"/>
      <c r="U264" s="3378"/>
      <c r="V264" s="3378"/>
      <c r="W264" s="3378"/>
      <c r="X264" s="3378"/>
      <c r="Y264" s="3378"/>
      <c r="Z264" s="3378"/>
      <c r="AA264" s="3378"/>
      <c r="AB264" s="3378"/>
      <c r="AC264" s="3378"/>
      <c r="AD264" s="3378"/>
      <c r="AE264" s="3378"/>
      <c r="AF264" s="3378"/>
      <c r="AG264" s="3378"/>
      <c r="AH264" s="3378"/>
      <c r="AI264" s="3378"/>
      <c r="AJ264" s="3378"/>
      <c r="AK264" s="3378"/>
      <c r="AL264" s="3378"/>
      <c r="AM264" s="3378"/>
      <c r="AN264" s="3378"/>
      <c r="AO264" s="3378"/>
      <c r="AP264" s="3378"/>
      <c r="AQ264" s="3378"/>
      <c r="AR264" s="3378"/>
      <c r="AS264" s="3414"/>
      <c r="AT264" s="3400" t="s">
        <v>265</v>
      </c>
      <c r="AU264" s="3401"/>
      <c r="AV264" s="3363" t="s">
        <v>7</v>
      </c>
      <c r="AW264" s="3365" t="s">
        <v>8</v>
      </c>
      <c r="AX264" s="230"/>
      <c r="AY264" s="230"/>
      <c r="AZ264" s="230"/>
      <c r="BA264" s="230"/>
      <c r="BB264" s="230"/>
      <c r="BC264" s="230"/>
      <c r="BD264" s="230"/>
      <c r="BE264" s="230"/>
      <c r="BF264" s="230"/>
      <c r="BG264" s="230"/>
      <c r="BH264" s="230"/>
      <c r="BI264" s="230"/>
      <c r="BJ264" s="230"/>
      <c r="BK264" s="230"/>
      <c r="BL264" s="230"/>
      <c r="BY264" s="3"/>
      <c r="BZ264" s="4"/>
      <c r="CF264" s="16"/>
      <c r="CG264" s="16"/>
      <c r="CH264" s="16"/>
      <c r="CI264" s="16"/>
      <c r="CJ264" s="16"/>
      <c r="CK264" s="16"/>
      <c r="CL264" s="16"/>
      <c r="CM264" s="16"/>
      <c r="CZ264" s="3"/>
    </row>
    <row r="265" spans="1:104" ht="16.149999999999999" customHeight="1" x14ac:dyDescent="0.2">
      <c r="A265" s="3374"/>
      <c r="B265" s="3375"/>
      <c r="C265" s="3411"/>
      <c r="D265" s="3412"/>
      <c r="E265" s="3413"/>
      <c r="F265" s="3369" t="s">
        <v>285</v>
      </c>
      <c r="G265" s="3387"/>
      <c r="H265" s="3369" t="s">
        <v>286</v>
      </c>
      <c r="I265" s="3387"/>
      <c r="J265" s="3369" t="s">
        <v>287</v>
      </c>
      <c r="K265" s="3387"/>
      <c r="L265" s="3369" t="s">
        <v>288</v>
      </c>
      <c r="M265" s="3387"/>
      <c r="N265" s="3369" t="s">
        <v>289</v>
      </c>
      <c r="O265" s="3387"/>
      <c r="P265" s="3369" t="s">
        <v>170</v>
      </c>
      <c r="Q265" s="3387"/>
      <c r="R265" s="3369" t="s">
        <v>104</v>
      </c>
      <c r="S265" s="3387"/>
      <c r="T265" s="3369" t="s">
        <v>11</v>
      </c>
      <c r="U265" s="3387"/>
      <c r="V265" s="3369" t="s">
        <v>106</v>
      </c>
      <c r="W265" s="3370"/>
      <c r="X265" s="3369" t="s">
        <v>107</v>
      </c>
      <c r="Y265" s="3370"/>
      <c r="Z265" s="3369" t="s">
        <v>108</v>
      </c>
      <c r="AA265" s="3370"/>
      <c r="AB265" s="3369" t="s">
        <v>109</v>
      </c>
      <c r="AC265" s="3370"/>
      <c r="AD265" s="3369" t="s">
        <v>110</v>
      </c>
      <c r="AE265" s="3370"/>
      <c r="AF265" s="3369" t="s">
        <v>111</v>
      </c>
      <c r="AG265" s="3370"/>
      <c r="AH265" s="3369" t="s">
        <v>112</v>
      </c>
      <c r="AI265" s="3370"/>
      <c r="AJ265" s="3369" t="s">
        <v>113</v>
      </c>
      <c r="AK265" s="3370"/>
      <c r="AL265" s="3369" t="s">
        <v>114</v>
      </c>
      <c r="AM265" s="3370"/>
      <c r="AN265" s="3369" t="s">
        <v>115</v>
      </c>
      <c r="AO265" s="3370"/>
      <c r="AP265" s="3369" t="s">
        <v>116</v>
      </c>
      <c r="AQ265" s="3370"/>
      <c r="AR265" s="3369" t="s">
        <v>117</v>
      </c>
      <c r="AS265" s="3370"/>
      <c r="AT265" s="3398" t="s">
        <v>271</v>
      </c>
      <c r="AU265" s="3388" t="s">
        <v>272</v>
      </c>
      <c r="AV265" s="3374"/>
      <c r="AW265" s="3375"/>
      <c r="AX265" s="521"/>
      <c r="AY265" s="489"/>
      <c r="AZ265" s="489"/>
      <c r="BA265" s="230"/>
      <c r="BB265" s="230"/>
      <c r="BC265" s="230"/>
      <c r="BD265" s="230"/>
      <c r="BE265" s="230"/>
      <c r="BF265" s="230"/>
      <c r="BG265" s="230"/>
      <c r="BH265" s="230"/>
      <c r="BI265" s="230"/>
      <c r="BJ265" s="230"/>
      <c r="BK265" s="230"/>
      <c r="BL265" s="230"/>
      <c r="BZ265" s="4"/>
      <c r="CF265" s="16"/>
      <c r="CG265" s="16"/>
      <c r="CH265" s="16"/>
      <c r="CI265" s="16"/>
      <c r="CJ265" s="16"/>
      <c r="CK265" s="16"/>
      <c r="CL265" s="16"/>
      <c r="CM265" s="16"/>
      <c r="CZ265" s="3"/>
    </row>
    <row r="266" spans="1:104" ht="16.149999999999999" customHeight="1" x14ac:dyDescent="0.2">
      <c r="A266" s="3366"/>
      <c r="B266" s="3368"/>
      <c r="C266" s="522" t="s">
        <v>82</v>
      </c>
      <c r="D266" s="523" t="s">
        <v>83</v>
      </c>
      <c r="E266" s="524" t="s">
        <v>84</v>
      </c>
      <c r="F266" s="19" t="s">
        <v>270</v>
      </c>
      <c r="G266" s="122" t="s">
        <v>84</v>
      </c>
      <c r="H266" s="19" t="s">
        <v>270</v>
      </c>
      <c r="I266" s="122" t="s">
        <v>84</v>
      </c>
      <c r="J266" s="19" t="s">
        <v>270</v>
      </c>
      <c r="K266" s="122" t="s">
        <v>84</v>
      </c>
      <c r="L266" s="19" t="s">
        <v>270</v>
      </c>
      <c r="M266" s="122" t="s">
        <v>84</v>
      </c>
      <c r="N266" s="19" t="s">
        <v>270</v>
      </c>
      <c r="O266" s="122" t="s">
        <v>84</v>
      </c>
      <c r="P266" s="19" t="s">
        <v>270</v>
      </c>
      <c r="Q266" s="122" t="s">
        <v>84</v>
      </c>
      <c r="R266" s="19" t="s">
        <v>270</v>
      </c>
      <c r="S266" s="122" t="s">
        <v>84</v>
      </c>
      <c r="T266" s="19" t="s">
        <v>270</v>
      </c>
      <c r="U266" s="122" t="s">
        <v>84</v>
      </c>
      <c r="V266" s="19" t="s">
        <v>270</v>
      </c>
      <c r="W266" s="122" t="s">
        <v>84</v>
      </c>
      <c r="X266" s="19" t="s">
        <v>270</v>
      </c>
      <c r="Y266" s="122" t="s">
        <v>84</v>
      </c>
      <c r="Z266" s="19" t="s">
        <v>270</v>
      </c>
      <c r="AA266" s="122" t="s">
        <v>84</v>
      </c>
      <c r="AB266" s="19" t="s">
        <v>270</v>
      </c>
      <c r="AC266" s="122" t="s">
        <v>84</v>
      </c>
      <c r="AD266" s="19" t="s">
        <v>270</v>
      </c>
      <c r="AE266" s="122" t="s">
        <v>84</v>
      </c>
      <c r="AF266" s="19" t="s">
        <v>270</v>
      </c>
      <c r="AG266" s="122" t="s">
        <v>84</v>
      </c>
      <c r="AH266" s="19" t="s">
        <v>270</v>
      </c>
      <c r="AI266" s="122" t="s">
        <v>84</v>
      </c>
      <c r="AJ266" s="19" t="s">
        <v>270</v>
      </c>
      <c r="AK266" s="122" t="s">
        <v>84</v>
      </c>
      <c r="AL266" s="19" t="s">
        <v>270</v>
      </c>
      <c r="AM266" s="122" t="s">
        <v>84</v>
      </c>
      <c r="AN266" s="19" t="s">
        <v>270</v>
      </c>
      <c r="AO266" s="122" t="s">
        <v>84</v>
      </c>
      <c r="AP266" s="19" t="s">
        <v>270</v>
      </c>
      <c r="AQ266" s="122" t="s">
        <v>84</v>
      </c>
      <c r="AR266" s="19" t="s">
        <v>270</v>
      </c>
      <c r="AS266" s="122" t="s">
        <v>84</v>
      </c>
      <c r="AT266" s="3399"/>
      <c r="AU266" s="3389"/>
      <c r="AV266" s="3366"/>
      <c r="AW266" s="3368"/>
      <c r="AX266" s="521"/>
      <c r="AY266" s="489"/>
      <c r="AZ266" s="489"/>
      <c r="BA266" s="230"/>
      <c r="BB266" s="230"/>
      <c r="BC266" s="230"/>
      <c r="BD266" s="230"/>
      <c r="BE266" s="230"/>
      <c r="BF266" s="230"/>
      <c r="BG266" s="230"/>
      <c r="BH266" s="230"/>
      <c r="BI266" s="230"/>
      <c r="BJ266" s="230"/>
      <c r="BK266" s="230"/>
      <c r="BL266" s="230"/>
      <c r="BZ266" s="4"/>
      <c r="CF266" s="16"/>
      <c r="CG266" s="16"/>
      <c r="CH266" s="16"/>
      <c r="CI266" s="16"/>
      <c r="CJ266" s="16"/>
      <c r="CK266" s="16"/>
      <c r="CL266" s="16"/>
      <c r="CM266" s="16"/>
      <c r="CZ266" s="3"/>
    </row>
    <row r="267" spans="1:104" ht="16.149999999999999" customHeight="1" x14ac:dyDescent="0.2">
      <c r="A267" s="3390" t="s">
        <v>176</v>
      </c>
      <c r="B267" s="188" t="s">
        <v>171</v>
      </c>
      <c r="C267" s="525">
        <f>D267+E267</f>
        <v>3</v>
      </c>
      <c r="D267" s="526"/>
      <c r="E267" s="89">
        <f>+Q267+S267+U267+W267+Y267+AA267+AC267+AE267+AG267</f>
        <v>3</v>
      </c>
      <c r="F267" s="527"/>
      <c r="G267" s="527"/>
      <c r="H267" s="391"/>
      <c r="I267" s="527"/>
      <c r="J267" s="391"/>
      <c r="K267" s="392"/>
      <c r="L267" s="391"/>
      <c r="M267" s="528"/>
      <c r="N267" s="391"/>
      <c r="O267" s="392"/>
      <c r="P267" s="391"/>
      <c r="Q267" s="607">
        <f>SUM(ENERO:DICIEMBRE!Q267)</f>
        <v>0</v>
      </c>
      <c r="R267" s="391"/>
      <c r="S267" s="607">
        <f>SUM(ENERO:DICIEMBRE!S267)</f>
        <v>0</v>
      </c>
      <c r="T267" s="391"/>
      <c r="U267" s="607">
        <f>SUM(ENERO:DICIEMBRE!U267)</f>
        <v>0</v>
      </c>
      <c r="V267" s="391"/>
      <c r="W267" s="607">
        <f>SUM(ENERO:DICIEMBRE!W267)</f>
        <v>1</v>
      </c>
      <c r="X267" s="391"/>
      <c r="Y267" s="607">
        <f>SUM(ENERO:DICIEMBRE!Y267)</f>
        <v>0</v>
      </c>
      <c r="Z267" s="391"/>
      <c r="AA267" s="607">
        <f>SUM(ENERO:DICIEMBRE!AA267)</f>
        <v>0</v>
      </c>
      <c r="AB267" s="391"/>
      <c r="AC267" s="607">
        <f>SUM(ENERO:DICIEMBRE!AC267)</f>
        <v>2</v>
      </c>
      <c r="AD267" s="391"/>
      <c r="AE267" s="607">
        <f>SUM(ENERO:DICIEMBRE!AE267)</f>
        <v>0</v>
      </c>
      <c r="AF267" s="391"/>
      <c r="AG267" s="607">
        <f>SUM(ENERO:DICIEMBRE!AG267)</f>
        <v>0</v>
      </c>
      <c r="AH267" s="391"/>
      <c r="AI267" s="527"/>
      <c r="AJ267" s="391"/>
      <c r="AK267" s="527"/>
      <c r="AL267" s="391"/>
      <c r="AM267" s="527"/>
      <c r="AN267" s="391"/>
      <c r="AO267" s="527"/>
      <c r="AP267" s="391"/>
      <c r="AQ267" s="527"/>
      <c r="AR267" s="391"/>
      <c r="AS267" s="392"/>
      <c r="AT267" s="607">
        <f>SUM(ENERO:DICIEMBRE!AT267)</f>
        <v>0</v>
      </c>
      <c r="AU267" s="607">
        <f>SUM(ENERO:DICIEMBRE!AU267)</f>
        <v>0</v>
      </c>
      <c r="AV267" s="607">
        <f>SUM(ENERO:DICIEMBRE!AV267)</f>
        <v>0</v>
      </c>
      <c r="AW267" s="607">
        <f>SUM(ENERO:DICIEMBRE!AW267)</f>
        <v>3</v>
      </c>
      <c r="AX267" s="529" t="str">
        <f>CA267&amp;CB267&amp;CC267&amp;CD267</f>
        <v/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230"/>
      <c r="BK267" s="230"/>
      <c r="BL267" s="230"/>
      <c r="BZ267" s="4"/>
      <c r="CA267" s="4" t="str">
        <f>IF(CG267=0,"","* La suma de Ingresos de pacientes TRANS NO DEBE superar el total de mujeres ingresadas. ")</f>
        <v/>
      </c>
      <c r="CB267" s="4" t="str">
        <f>IF(CH267=0,"","* El Total de Pueblo Originario Ingresado NO DEBE superar el total de mujeres ingresadas. ")</f>
        <v/>
      </c>
      <c r="CC267" s="4" t="str">
        <f>IF(CI267=0,"","* El total de Migrantes Ingresado NO DEBE superar el total de mujeres ingresadas. ")</f>
        <v/>
      </c>
      <c r="CD267" s="4" t="str">
        <f>IF(CJ267=0,"","* No olvide digitar los campos Trans y/o Pueblo Originario y/o Migrantes (Digite CERO si no tiene). ")</f>
        <v/>
      </c>
      <c r="CF267" s="16"/>
      <c r="CG267" s="16">
        <f>IF(SUM(AT267,AU267)&gt;E267,1,0)</f>
        <v>0</v>
      </c>
      <c r="CH267" s="16">
        <f>IF(E267&lt;AV267,1,0)</f>
        <v>0</v>
      </c>
      <c r="CI267" s="16">
        <f>IF(E267&lt;AW267,1,0)</f>
        <v>0</v>
      </c>
      <c r="CJ267" s="16">
        <f>IF(AND(E267&lt;&gt;0,OR(AT267="",AU267="",AV267="",AW267="")),1,0)</f>
        <v>0</v>
      </c>
      <c r="CK267" s="16"/>
      <c r="CL267" s="16"/>
      <c r="CM267" s="16"/>
      <c r="CZ267" s="3"/>
    </row>
    <row r="268" spans="1:104" ht="16.149999999999999" customHeight="1" x14ac:dyDescent="0.2">
      <c r="A268" s="3391"/>
      <c r="B268" s="530" t="s">
        <v>282</v>
      </c>
      <c r="C268" s="330">
        <f t="shared" ref="C268:C274" si="85">SUM(D268+E268)</f>
        <v>15</v>
      </c>
      <c r="D268" s="330">
        <f>SUM(F268+H268+J268+L268+N268+P268+R268+T268+V268+X268+Z268+AB268+AD268+AF268+AH268+AJ268+AL268+AN268+AP268+AR268)</f>
        <v>9</v>
      </c>
      <c r="E268" s="330">
        <f>SUM(G268+I268+K268+M268+O268+Q268+S268+U268+W268+Y268+AA268+AC268+AE268+AG268+AI268+AK268+AM268+AO268+AQ268+AS268)</f>
        <v>6</v>
      </c>
      <c r="F268" s="607">
        <f>SUM(ENERO:DICIEMBRE!F268)</f>
        <v>0</v>
      </c>
      <c r="G268" s="607">
        <f>SUM(ENERO:DICIEMBRE!G268)</f>
        <v>0</v>
      </c>
      <c r="H268" s="607">
        <f>SUM(ENERO:DICIEMBRE!H268)</f>
        <v>0</v>
      </c>
      <c r="I268" s="607">
        <f>SUM(ENERO:DICIEMBRE!I268)</f>
        <v>0</v>
      </c>
      <c r="J268" s="607">
        <f>SUM(ENERO:DICIEMBRE!J268)</f>
        <v>0</v>
      </c>
      <c r="K268" s="607">
        <f>SUM(ENERO:DICIEMBRE!K268)</f>
        <v>0</v>
      </c>
      <c r="L268" s="607">
        <f>SUM(ENERO:DICIEMBRE!L268)</f>
        <v>0</v>
      </c>
      <c r="M268" s="607">
        <f>SUM(ENERO:DICIEMBRE!M268)</f>
        <v>0</v>
      </c>
      <c r="N268" s="607">
        <f>SUM(ENERO:DICIEMBRE!N268)</f>
        <v>0</v>
      </c>
      <c r="O268" s="607">
        <f>SUM(ENERO:DICIEMBRE!O268)</f>
        <v>0</v>
      </c>
      <c r="P268" s="607">
        <f>SUM(ENERO:DICIEMBRE!P268)</f>
        <v>0</v>
      </c>
      <c r="Q268" s="607">
        <f>SUM(ENERO:DICIEMBRE!Q268)</f>
        <v>0</v>
      </c>
      <c r="R268" s="607">
        <f>SUM(ENERO:DICIEMBRE!R268)</f>
        <v>0</v>
      </c>
      <c r="S268" s="607">
        <f>SUM(ENERO:DICIEMBRE!S268)</f>
        <v>0</v>
      </c>
      <c r="T268" s="607">
        <f>SUM(ENERO:DICIEMBRE!T268)</f>
        <v>0</v>
      </c>
      <c r="U268" s="607">
        <f>SUM(ENERO:DICIEMBRE!U268)</f>
        <v>2</v>
      </c>
      <c r="V268" s="607">
        <f>SUM(ENERO:DICIEMBRE!V268)</f>
        <v>1</v>
      </c>
      <c r="W268" s="607">
        <f>SUM(ENERO:DICIEMBRE!W268)</f>
        <v>1</v>
      </c>
      <c r="X268" s="607">
        <f>SUM(ENERO:DICIEMBRE!X268)</f>
        <v>4</v>
      </c>
      <c r="Y268" s="607">
        <f>SUM(ENERO:DICIEMBRE!Y268)</f>
        <v>0</v>
      </c>
      <c r="Z268" s="607">
        <f>SUM(ENERO:DICIEMBRE!Z268)</f>
        <v>1</v>
      </c>
      <c r="AA268" s="607">
        <f>SUM(ENERO:DICIEMBRE!AA268)</f>
        <v>0</v>
      </c>
      <c r="AB268" s="607">
        <f>SUM(ENERO:DICIEMBRE!AB268)</f>
        <v>2</v>
      </c>
      <c r="AC268" s="607">
        <f>SUM(ENERO:DICIEMBRE!AC268)</f>
        <v>2</v>
      </c>
      <c r="AD268" s="607">
        <f>SUM(ENERO:DICIEMBRE!AD268)</f>
        <v>1</v>
      </c>
      <c r="AE268" s="607">
        <f>SUM(ENERO:DICIEMBRE!AE268)</f>
        <v>0</v>
      </c>
      <c r="AF268" s="607">
        <f>SUM(ENERO:DICIEMBRE!AF268)</f>
        <v>0</v>
      </c>
      <c r="AG268" s="607">
        <f>SUM(ENERO:DICIEMBRE!AG268)</f>
        <v>1</v>
      </c>
      <c r="AH268" s="607">
        <f>SUM(ENERO:DICIEMBRE!AH268)</f>
        <v>0</v>
      </c>
      <c r="AI268" s="607">
        <f>SUM(ENERO:DICIEMBRE!AI268)</f>
        <v>0</v>
      </c>
      <c r="AJ268" s="607">
        <f>SUM(ENERO:DICIEMBRE!AJ268)</f>
        <v>0</v>
      </c>
      <c r="AK268" s="607">
        <f>SUM(ENERO:DICIEMBRE!AK268)</f>
        <v>0</v>
      </c>
      <c r="AL268" s="607">
        <f>SUM(ENERO:DICIEMBRE!AL268)</f>
        <v>0</v>
      </c>
      <c r="AM268" s="607">
        <f>SUM(ENERO:DICIEMBRE!AM268)</f>
        <v>0</v>
      </c>
      <c r="AN268" s="607">
        <f>SUM(ENERO:DICIEMBRE!AN268)</f>
        <v>0</v>
      </c>
      <c r="AO268" s="607">
        <f>SUM(ENERO:DICIEMBRE!AO268)</f>
        <v>0</v>
      </c>
      <c r="AP268" s="607">
        <f>SUM(ENERO:DICIEMBRE!AP268)</f>
        <v>0</v>
      </c>
      <c r="AQ268" s="607">
        <f>SUM(ENERO:DICIEMBRE!AQ268)</f>
        <v>0</v>
      </c>
      <c r="AR268" s="607">
        <f>SUM(ENERO:DICIEMBRE!AR268)</f>
        <v>0</v>
      </c>
      <c r="AS268" s="607">
        <f>SUM(ENERO:DICIEMBRE!AS268)</f>
        <v>0</v>
      </c>
      <c r="AT268" s="607">
        <f>SUM(ENERO:DICIEMBRE!AT268)</f>
        <v>0</v>
      </c>
      <c r="AU268" s="607">
        <f>SUM(ENERO:DICIEMBRE!AU268)</f>
        <v>0</v>
      </c>
      <c r="AV268" s="607">
        <f>SUM(ENERO:DICIEMBRE!AV268)</f>
        <v>0</v>
      </c>
      <c r="AW268" s="607">
        <f>SUM(ENERO:DICIEMBRE!AW268)</f>
        <v>1</v>
      </c>
      <c r="AX268" s="529" t="str">
        <f t="shared" ref="AX268:AX274" si="86">CA268&amp;CB268&amp;CC268&amp;CD268</f>
        <v/>
      </c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230"/>
      <c r="BK268" s="230"/>
      <c r="BL268" s="230"/>
      <c r="BZ268" s="4"/>
      <c r="CA268" s="4" t="str">
        <f>IF(CG268=0,"","* La suma de Ingresos de pacientes Trans NO DEBE superar el total de pacientes ingresados. ")</f>
        <v/>
      </c>
      <c r="CB268" s="4" t="str">
        <f>IF(CH268=0,"","* El Total de Pueblo Originario Ingresado NO DEBE superar el total de pacientes ingresados. ")</f>
        <v/>
      </c>
      <c r="CC268" s="4" t="str">
        <f>IF(CI268=0,"","* El total de Migrantes Ingresado NO DEBE superar el total de pacientes ingresados. ")</f>
        <v/>
      </c>
      <c r="CD268" s="4" t="str">
        <f t="shared" ref="CD268:CD274" si="87">IF(CJ268=0,"","* No olvide digitar los campos Trans y/o Pueblo Originario y/o Migrantes (Digite CERO si no tiene). ")</f>
        <v/>
      </c>
      <c r="CF268" s="16"/>
      <c r="CG268" s="16">
        <f>IF(SUM(AT268,AU268)&gt;C268,1,0)</f>
        <v>0</v>
      </c>
      <c r="CH268" s="16">
        <f>IF(C268&lt;AV268,1,0)</f>
        <v>0</v>
      </c>
      <c r="CI268" s="16">
        <f>IF(C268&lt;AW268,1,0)</f>
        <v>0</v>
      </c>
      <c r="CJ268" s="16">
        <f>IF(AND(C268&lt;&gt;0,OR(AT268="",AU268="",AV268="",AW268="")),1,0)</f>
        <v>0</v>
      </c>
      <c r="CK268" s="16"/>
      <c r="CL268" s="16"/>
      <c r="CM268" s="16"/>
      <c r="CZ268" s="3"/>
    </row>
    <row r="269" spans="1:104" ht="16.149999999999999" customHeight="1" thickBot="1" x14ac:dyDescent="0.25">
      <c r="A269" s="3392" t="s">
        <v>290</v>
      </c>
      <c r="B269" s="3393"/>
      <c r="C269" s="531">
        <f t="shared" si="85"/>
        <v>4</v>
      </c>
      <c r="D269" s="531">
        <f>SUM(F269+H269+J269+L269+N269+P269+R269+T269+V269+X269+Z269+AB269+AD269+AF269+AH269+AJ269+AL269+AN269+AP269+AR269)</f>
        <v>2</v>
      </c>
      <c r="E269" s="531">
        <f>SUM(G269+I269+K269+M269+O269+Q269+S269+U269+W269+Y269+AA269+AC269+AE269+AG269+AI269+AK269+AM269+AO269+AQ269+AS269)</f>
        <v>2</v>
      </c>
      <c r="F269" s="607">
        <f>SUM(ENERO:DICIEMBRE!F269)</f>
        <v>0</v>
      </c>
      <c r="G269" s="607">
        <f>SUM(ENERO:DICIEMBRE!G269)</f>
        <v>1</v>
      </c>
      <c r="H269" s="607">
        <f>SUM(ENERO:DICIEMBRE!H269)</f>
        <v>0</v>
      </c>
      <c r="I269" s="607">
        <f>SUM(ENERO:DICIEMBRE!I269)</f>
        <v>0</v>
      </c>
      <c r="J269" s="607">
        <f>SUM(ENERO:DICIEMBRE!J269)</f>
        <v>0</v>
      </c>
      <c r="K269" s="607">
        <f>SUM(ENERO:DICIEMBRE!K269)</f>
        <v>0</v>
      </c>
      <c r="L269" s="607">
        <f>SUM(ENERO:DICIEMBRE!L269)</f>
        <v>0</v>
      </c>
      <c r="M269" s="607">
        <f>SUM(ENERO:DICIEMBRE!M269)</f>
        <v>0</v>
      </c>
      <c r="N269" s="607">
        <f>SUM(ENERO:DICIEMBRE!N269)</f>
        <v>0</v>
      </c>
      <c r="O269" s="607">
        <f>SUM(ENERO:DICIEMBRE!O269)</f>
        <v>0</v>
      </c>
      <c r="P269" s="607">
        <f>SUM(ENERO:DICIEMBRE!P269)</f>
        <v>0</v>
      </c>
      <c r="Q269" s="607">
        <f>SUM(ENERO:DICIEMBRE!Q269)</f>
        <v>0</v>
      </c>
      <c r="R269" s="607">
        <f>SUM(ENERO:DICIEMBRE!R269)</f>
        <v>0</v>
      </c>
      <c r="S269" s="607">
        <f>SUM(ENERO:DICIEMBRE!S269)</f>
        <v>0</v>
      </c>
      <c r="T269" s="607">
        <f>SUM(ENERO:DICIEMBRE!T269)</f>
        <v>1</v>
      </c>
      <c r="U269" s="607">
        <f>SUM(ENERO:DICIEMBRE!U269)</f>
        <v>0</v>
      </c>
      <c r="V269" s="607">
        <f>SUM(ENERO:DICIEMBRE!V269)</f>
        <v>0</v>
      </c>
      <c r="W269" s="607">
        <f>SUM(ENERO:DICIEMBRE!W269)</f>
        <v>0</v>
      </c>
      <c r="X269" s="607">
        <f>SUM(ENERO:DICIEMBRE!X269)</f>
        <v>0</v>
      </c>
      <c r="Y269" s="607">
        <f>SUM(ENERO:DICIEMBRE!Y269)</f>
        <v>0</v>
      </c>
      <c r="Z269" s="607">
        <f>SUM(ENERO:DICIEMBRE!Z269)</f>
        <v>0</v>
      </c>
      <c r="AA269" s="607">
        <f>SUM(ENERO:DICIEMBRE!AA269)</f>
        <v>1</v>
      </c>
      <c r="AB269" s="607">
        <f>SUM(ENERO:DICIEMBRE!AB269)</f>
        <v>0</v>
      </c>
      <c r="AC269" s="607">
        <f>SUM(ENERO:DICIEMBRE!AC269)</f>
        <v>0</v>
      </c>
      <c r="AD269" s="607">
        <f>SUM(ENERO:DICIEMBRE!AD269)</f>
        <v>0</v>
      </c>
      <c r="AE269" s="607">
        <f>SUM(ENERO:DICIEMBRE!AE269)</f>
        <v>0</v>
      </c>
      <c r="AF269" s="607">
        <f>SUM(ENERO:DICIEMBRE!AF269)</f>
        <v>1</v>
      </c>
      <c r="AG269" s="607">
        <f>SUM(ENERO:DICIEMBRE!AG269)</f>
        <v>0</v>
      </c>
      <c r="AH269" s="607">
        <f>SUM(ENERO:DICIEMBRE!AH269)</f>
        <v>0</v>
      </c>
      <c r="AI269" s="607">
        <f>SUM(ENERO:DICIEMBRE!AI269)</f>
        <v>0</v>
      </c>
      <c r="AJ269" s="607">
        <f>SUM(ENERO:DICIEMBRE!AJ269)</f>
        <v>0</v>
      </c>
      <c r="AK269" s="607">
        <f>SUM(ENERO:DICIEMBRE!AK269)</f>
        <v>0</v>
      </c>
      <c r="AL269" s="607">
        <f>SUM(ENERO:DICIEMBRE!AL269)</f>
        <v>0</v>
      </c>
      <c r="AM269" s="607">
        <f>SUM(ENERO:DICIEMBRE!AM269)</f>
        <v>0</v>
      </c>
      <c r="AN269" s="607">
        <f>SUM(ENERO:DICIEMBRE!AN269)</f>
        <v>0</v>
      </c>
      <c r="AO269" s="607">
        <f>SUM(ENERO:DICIEMBRE!AO269)</f>
        <v>0</v>
      </c>
      <c r="AP269" s="607">
        <f>SUM(ENERO:DICIEMBRE!AP269)</f>
        <v>0</v>
      </c>
      <c r="AQ269" s="607">
        <f>SUM(ENERO:DICIEMBRE!AQ269)</f>
        <v>0</v>
      </c>
      <c r="AR269" s="607">
        <f>SUM(ENERO:DICIEMBRE!AR269)</f>
        <v>0</v>
      </c>
      <c r="AS269" s="607">
        <f>SUM(ENERO:DICIEMBRE!AS269)</f>
        <v>0</v>
      </c>
      <c r="AT269" s="607">
        <f>SUM(ENERO:DICIEMBRE!AT269)</f>
        <v>0</v>
      </c>
      <c r="AU269" s="607">
        <f>SUM(ENERO:DICIEMBRE!AU269)</f>
        <v>0</v>
      </c>
      <c r="AV269" s="607">
        <f>SUM(ENERO:DICIEMBRE!AV269)</f>
        <v>0</v>
      </c>
      <c r="AW269" s="607">
        <f>SUM(ENERO:DICIEMBRE!AW269)</f>
        <v>0</v>
      </c>
      <c r="AX269" s="529" t="str">
        <f t="shared" si="86"/>
        <v/>
      </c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230"/>
      <c r="BK269" s="177"/>
      <c r="BL269" s="230"/>
      <c r="BZ269" s="4"/>
      <c r="CA269" s="4" t="str">
        <f>IF(CG269=0,"","* La suma de Egresos de pacientes Trans NO DEBE superar el total de pacientes egresados. ")</f>
        <v/>
      </c>
      <c r="CB269" s="4" t="str">
        <f>IF(CH269=0,"","* El Total de Pueblo Originario Egresado NO DEBE superar el total de pacientes egresados. ")</f>
        <v/>
      </c>
      <c r="CC269" s="4" t="str">
        <f>IF(CI269=0,"","* El total de Migrantes Egresado NO DEBE superar el total de pacientes egresados. ")</f>
        <v/>
      </c>
      <c r="CD269" s="4" t="str">
        <f t="shared" si="87"/>
        <v/>
      </c>
      <c r="CF269" s="16"/>
      <c r="CG269" s="16">
        <f t="shared" ref="CG269:CG274" si="88">IF(SUM(AT269,AU269)&gt;C269,1,0)</f>
        <v>0</v>
      </c>
      <c r="CH269" s="16">
        <f t="shared" ref="CH269:CH274" si="89">IF(C269&lt;AV269,1,0)</f>
        <v>0</v>
      </c>
      <c r="CI269" s="16">
        <f t="shared" ref="CI269:CI274" si="90">IF(C269&lt;AW269,1,0)</f>
        <v>0</v>
      </c>
      <c r="CJ269" s="16">
        <f t="shared" ref="CJ269:CJ274" si="91">IF(AND(C269&lt;&gt;0,OR(AT269="",AU269="",AV269="",AW269="")),1,0)</f>
        <v>0</v>
      </c>
      <c r="CK269" s="16"/>
      <c r="CL269" s="16"/>
      <c r="CM269" s="16"/>
      <c r="CZ269" s="3"/>
    </row>
    <row r="270" spans="1:104" ht="16.149999999999999" customHeight="1" thickTop="1" x14ac:dyDescent="0.2">
      <c r="A270" s="3394" t="s">
        <v>291</v>
      </c>
      <c r="B270" s="3395"/>
      <c r="C270" s="532">
        <f t="shared" si="85"/>
        <v>1</v>
      </c>
      <c r="D270" s="532">
        <f t="shared" ref="D270:E270" si="92">SUM(F270+H270+J270+L270+N270+P270+R270+T270+V270+X270+Z270+AB270+AD270+AF270+AH270+AJ270+AL270+AN270+AP270+AR270)</f>
        <v>0</v>
      </c>
      <c r="E270" s="532">
        <f t="shared" si="92"/>
        <v>1</v>
      </c>
      <c r="F270" s="607">
        <f>SUM(ENERO:DICIEMBRE!F270)</f>
        <v>0</v>
      </c>
      <c r="G270" s="607">
        <f>SUM(ENERO:DICIEMBRE!G270)</f>
        <v>0</v>
      </c>
      <c r="H270" s="607">
        <f>SUM(ENERO:DICIEMBRE!H270)</f>
        <v>0</v>
      </c>
      <c r="I270" s="607">
        <f>SUM(ENERO:DICIEMBRE!I270)</f>
        <v>0</v>
      </c>
      <c r="J270" s="607">
        <f>SUM(ENERO:DICIEMBRE!J270)</f>
        <v>0</v>
      </c>
      <c r="K270" s="607">
        <f>SUM(ENERO:DICIEMBRE!K270)</f>
        <v>0</v>
      </c>
      <c r="L270" s="607">
        <f>SUM(ENERO:DICIEMBRE!L270)</f>
        <v>0</v>
      </c>
      <c r="M270" s="607">
        <f>SUM(ENERO:DICIEMBRE!M270)</f>
        <v>0</v>
      </c>
      <c r="N270" s="607">
        <f>SUM(ENERO:DICIEMBRE!N270)</f>
        <v>0</v>
      </c>
      <c r="O270" s="607">
        <f>SUM(ENERO:DICIEMBRE!O270)</f>
        <v>0</v>
      </c>
      <c r="P270" s="607">
        <f>SUM(ENERO:DICIEMBRE!P270)</f>
        <v>0</v>
      </c>
      <c r="Q270" s="607">
        <f>SUM(ENERO:DICIEMBRE!Q270)</f>
        <v>0</v>
      </c>
      <c r="R270" s="607">
        <f>SUM(ENERO:DICIEMBRE!R270)</f>
        <v>0</v>
      </c>
      <c r="S270" s="607">
        <f>SUM(ENERO:DICIEMBRE!S270)</f>
        <v>0</v>
      </c>
      <c r="T270" s="607">
        <f>SUM(ENERO:DICIEMBRE!T270)</f>
        <v>0</v>
      </c>
      <c r="U270" s="607">
        <f>SUM(ENERO:DICIEMBRE!U270)</f>
        <v>0</v>
      </c>
      <c r="V270" s="607">
        <f>SUM(ENERO:DICIEMBRE!V270)</f>
        <v>0</v>
      </c>
      <c r="W270" s="607">
        <f>SUM(ENERO:DICIEMBRE!W270)</f>
        <v>0</v>
      </c>
      <c r="X270" s="607">
        <f>SUM(ENERO:DICIEMBRE!X270)</f>
        <v>0</v>
      </c>
      <c r="Y270" s="607">
        <f>SUM(ENERO:DICIEMBRE!Y270)</f>
        <v>0</v>
      </c>
      <c r="Z270" s="607">
        <f>SUM(ENERO:DICIEMBRE!Z270)</f>
        <v>0</v>
      </c>
      <c r="AA270" s="607">
        <f>SUM(ENERO:DICIEMBRE!AA270)</f>
        <v>1</v>
      </c>
      <c r="AB270" s="607">
        <f>SUM(ENERO:DICIEMBRE!AB270)</f>
        <v>0</v>
      </c>
      <c r="AC270" s="607">
        <f>SUM(ENERO:DICIEMBRE!AC270)</f>
        <v>0</v>
      </c>
      <c r="AD270" s="607">
        <f>SUM(ENERO:DICIEMBRE!AD270)</f>
        <v>0</v>
      </c>
      <c r="AE270" s="607">
        <f>SUM(ENERO:DICIEMBRE!AE270)</f>
        <v>0</v>
      </c>
      <c r="AF270" s="607">
        <f>SUM(ENERO:DICIEMBRE!AF270)</f>
        <v>0</v>
      </c>
      <c r="AG270" s="607">
        <f>SUM(ENERO:DICIEMBRE!AG270)</f>
        <v>0</v>
      </c>
      <c r="AH270" s="607">
        <f>SUM(ENERO:DICIEMBRE!AH270)</f>
        <v>0</v>
      </c>
      <c r="AI270" s="607">
        <f>SUM(ENERO:DICIEMBRE!AI270)</f>
        <v>0</v>
      </c>
      <c r="AJ270" s="607">
        <f>SUM(ENERO:DICIEMBRE!AJ270)</f>
        <v>0</v>
      </c>
      <c r="AK270" s="607">
        <f>SUM(ENERO:DICIEMBRE!AK270)</f>
        <v>0</v>
      </c>
      <c r="AL270" s="607">
        <f>SUM(ENERO:DICIEMBRE!AL270)</f>
        <v>0</v>
      </c>
      <c r="AM270" s="607">
        <f>SUM(ENERO:DICIEMBRE!AM270)</f>
        <v>0</v>
      </c>
      <c r="AN270" s="607">
        <f>SUM(ENERO:DICIEMBRE!AN270)</f>
        <v>0</v>
      </c>
      <c r="AO270" s="607">
        <f>SUM(ENERO:DICIEMBRE!AO270)</f>
        <v>0</v>
      </c>
      <c r="AP270" s="607">
        <f>SUM(ENERO:DICIEMBRE!AP270)</f>
        <v>0</v>
      </c>
      <c r="AQ270" s="607">
        <f>SUM(ENERO:DICIEMBRE!AQ270)</f>
        <v>0</v>
      </c>
      <c r="AR270" s="607">
        <f>SUM(ENERO:DICIEMBRE!AR270)</f>
        <v>0</v>
      </c>
      <c r="AS270" s="607">
        <f>SUM(ENERO:DICIEMBRE!AS270)</f>
        <v>0</v>
      </c>
      <c r="AT270" s="607">
        <f>SUM(ENERO:DICIEMBRE!AT270)</f>
        <v>0</v>
      </c>
      <c r="AU270" s="607">
        <f>SUM(ENERO:DICIEMBRE!AU270)</f>
        <v>0</v>
      </c>
      <c r="AV270" s="607">
        <f>SUM(ENERO:DICIEMBRE!AV270)</f>
        <v>0</v>
      </c>
      <c r="AW270" s="607">
        <f>SUM(ENERO:DICIEMBRE!AW270)</f>
        <v>0</v>
      </c>
      <c r="AX270" s="529" t="str">
        <f>CA270&amp;CB270&amp;CC270&amp;CD270&amp;CE270</f>
        <v/>
      </c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230"/>
      <c r="BK270" s="230"/>
      <c r="BL270" s="230"/>
      <c r="BZ270" s="4"/>
      <c r="CA270" s="4" t="str">
        <f t="shared" ref="CA270:CA274" si="93">IF(CG270=0,"","* La suma de Egresos de pacientes Trans NO DEBE superar el total de pacientes egresados. ")</f>
        <v/>
      </c>
      <c r="CB270" s="4" t="str">
        <f t="shared" ref="CB270:CB274" si="94">IF(CH270=0,"","* El Total de Pueblo Originario Egresado NO DEBE superar el total de pacientes egresados. ")</f>
        <v/>
      </c>
      <c r="CC270" s="4" t="str">
        <f t="shared" ref="CC270:CC274" si="95">IF(CI270=0,"","* El total de Migrantes Egresado NO DEBE superar el total de pacientes egresados. ")</f>
        <v/>
      </c>
      <c r="CD270" s="4" t="str">
        <f t="shared" si="87"/>
        <v/>
      </c>
      <c r="CE270" s="4" t="str">
        <f>IF(CK270=0,"","* El Total de egresos por fallecimiento NO DEBE superar el total de Egresos. ")</f>
        <v/>
      </c>
      <c r="CF270" s="16"/>
      <c r="CG270" s="16">
        <f t="shared" si="88"/>
        <v>0</v>
      </c>
      <c r="CH270" s="16">
        <f t="shared" si="89"/>
        <v>0</v>
      </c>
      <c r="CI270" s="16">
        <f t="shared" si="90"/>
        <v>0</v>
      </c>
      <c r="CJ270" s="16">
        <f t="shared" si="91"/>
        <v>0</v>
      </c>
      <c r="CK270" s="16">
        <f>IF(C270&gt;C269,1,0)</f>
        <v>0</v>
      </c>
      <c r="CL270" s="16"/>
      <c r="CM270" s="16"/>
      <c r="CZ270" s="3"/>
    </row>
    <row r="271" spans="1:104" ht="16.149999999999999" customHeight="1" thickBot="1" x14ac:dyDescent="0.25">
      <c r="A271" s="3396" t="s">
        <v>292</v>
      </c>
      <c r="B271" s="3397"/>
      <c r="C271" s="337">
        <f t="shared" si="85"/>
        <v>41</v>
      </c>
      <c r="D271" s="337">
        <f>SUM(F271+H271+J271+L271)</f>
        <v>1</v>
      </c>
      <c r="E271" s="337">
        <f>SUM(G271+I271+K271+M271)</f>
        <v>40</v>
      </c>
      <c r="F271" s="607">
        <f>SUM(ENERO:DICIEMBRE!F271)</f>
        <v>0</v>
      </c>
      <c r="G271" s="607">
        <f>SUM(ENERO:DICIEMBRE!G271)</f>
        <v>10</v>
      </c>
      <c r="H271" s="607">
        <f>SUM(ENERO:DICIEMBRE!H271)</f>
        <v>0</v>
      </c>
      <c r="I271" s="607">
        <f>SUM(ENERO:DICIEMBRE!I271)</f>
        <v>14</v>
      </c>
      <c r="J271" s="607">
        <f>SUM(ENERO:DICIEMBRE!J271)</f>
        <v>0</v>
      </c>
      <c r="K271" s="607">
        <f>SUM(ENERO:DICIEMBRE!K271)</f>
        <v>7</v>
      </c>
      <c r="L271" s="607">
        <f>SUM(ENERO:DICIEMBRE!L271)</f>
        <v>1</v>
      </c>
      <c r="M271" s="607">
        <f>SUM(ENERO:DICIEMBRE!M271)</f>
        <v>9</v>
      </c>
      <c r="N271" s="540"/>
      <c r="O271" s="541"/>
      <c r="P271" s="540"/>
      <c r="Q271" s="541"/>
      <c r="R271" s="540"/>
      <c r="S271" s="541"/>
      <c r="T271" s="540"/>
      <c r="U271" s="541"/>
      <c r="V271" s="540"/>
      <c r="W271" s="541"/>
      <c r="X271" s="540"/>
      <c r="Y271" s="541"/>
      <c r="Z271" s="540"/>
      <c r="AA271" s="541"/>
      <c r="AB271" s="540"/>
      <c r="AC271" s="541"/>
      <c r="AD271" s="540"/>
      <c r="AE271" s="541"/>
      <c r="AF271" s="540"/>
      <c r="AG271" s="541"/>
      <c r="AH271" s="540"/>
      <c r="AI271" s="541"/>
      <c r="AJ271" s="540"/>
      <c r="AK271" s="541"/>
      <c r="AL271" s="540"/>
      <c r="AM271" s="541"/>
      <c r="AN271" s="540"/>
      <c r="AO271" s="541"/>
      <c r="AP271" s="540"/>
      <c r="AQ271" s="541"/>
      <c r="AR271" s="540"/>
      <c r="AS271" s="541"/>
      <c r="AT271" s="540"/>
      <c r="AU271" s="541"/>
      <c r="AV271" s="607">
        <f>SUM(ENERO:DICIEMBRE!AV271)</f>
        <v>0</v>
      </c>
      <c r="AW271" s="607">
        <f>SUM(ENERO:DICIEMBRE!AW271)</f>
        <v>0</v>
      </c>
      <c r="AX271" s="529" t="str">
        <f>CA271&amp;CB271&amp;CC271&amp;CD271&amp;CE271</f>
        <v xml:space="preserve">* El total de Egresos por Alta Hijo VIH NO DEBE superar el Total de Egresos. </v>
      </c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230"/>
      <c r="BK271" s="230"/>
      <c r="BL271" s="230"/>
      <c r="BZ271" s="4"/>
      <c r="CA271" s="4" t="str">
        <f t="shared" si="93"/>
        <v/>
      </c>
      <c r="CB271" s="4" t="str">
        <f t="shared" si="94"/>
        <v/>
      </c>
      <c r="CC271" s="4" t="str">
        <f t="shared" si="95"/>
        <v/>
      </c>
      <c r="CD271" s="4" t="str">
        <f>IF(CJ271=0,"","* No olvide digitar los campos Pueblo Originario y/o Migrantes (Digite CERO si no tiene). ")</f>
        <v/>
      </c>
      <c r="CE271" s="4" t="str">
        <f>IF(CK271=0,"","* El total de Egresos por Alta Hijo VIH NO DEBE superar el Total de Egresos. ")</f>
        <v xml:space="preserve">* El total de Egresos por Alta Hijo VIH NO DEBE superar el Total de Egresos. </v>
      </c>
      <c r="CF271" s="16"/>
      <c r="CG271" s="16">
        <f t="shared" si="88"/>
        <v>0</v>
      </c>
      <c r="CH271" s="16">
        <f t="shared" si="89"/>
        <v>0</v>
      </c>
      <c r="CI271" s="16">
        <f t="shared" si="90"/>
        <v>0</v>
      </c>
      <c r="CJ271" s="16">
        <f>IF(AND(C271&lt;&gt;0,OR(AV271="",AW271="")),1,0)</f>
        <v>0</v>
      </c>
      <c r="CK271" s="16">
        <f>IF(C271&gt;C269,1,0)</f>
        <v>1</v>
      </c>
      <c r="CL271" s="16"/>
      <c r="CM271" s="16"/>
      <c r="CZ271" s="3"/>
    </row>
    <row r="272" spans="1:104" ht="16.149999999999999" customHeight="1" thickTop="1" x14ac:dyDescent="0.2">
      <c r="A272" s="3361" t="s">
        <v>293</v>
      </c>
      <c r="B272" s="500" t="s">
        <v>294</v>
      </c>
      <c r="C272" s="532">
        <f t="shared" si="85"/>
        <v>0</v>
      </c>
      <c r="D272" s="532">
        <f t="shared" ref="D272:E273" si="96">SUM(F272+H272+J272+L272+N272+P272+R272+T272+V272+X272+Z272+AB272+AD272+AF272+AH272+AJ272+AL272+AN272+AP272+AR272)</f>
        <v>0</v>
      </c>
      <c r="E272" s="532">
        <f t="shared" si="96"/>
        <v>0</v>
      </c>
      <c r="F272" s="607">
        <f>SUM(ENERO:DICIEMBRE!F272)</f>
        <v>0</v>
      </c>
      <c r="G272" s="607">
        <f>SUM(ENERO:DICIEMBRE!G272)</f>
        <v>0</v>
      </c>
      <c r="H272" s="607">
        <f>SUM(ENERO:DICIEMBRE!H272)</f>
        <v>0</v>
      </c>
      <c r="I272" s="607">
        <f>SUM(ENERO:DICIEMBRE!I272)</f>
        <v>0</v>
      </c>
      <c r="J272" s="607">
        <f>SUM(ENERO:DICIEMBRE!J272)</f>
        <v>0</v>
      </c>
      <c r="K272" s="607">
        <f>SUM(ENERO:DICIEMBRE!K272)</f>
        <v>0</v>
      </c>
      <c r="L272" s="607">
        <f>SUM(ENERO:DICIEMBRE!L272)</f>
        <v>0</v>
      </c>
      <c r="M272" s="607">
        <f>SUM(ENERO:DICIEMBRE!M272)</f>
        <v>0</v>
      </c>
      <c r="N272" s="607">
        <f>SUM(ENERO:DICIEMBRE!N272)</f>
        <v>0</v>
      </c>
      <c r="O272" s="607">
        <f>SUM(ENERO:DICIEMBRE!O272)</f>
        <v>0</v>
      </c>
      <c r="P272" s="607">
        <f>SUM(ENERO:DICIEMBRE!P272)</f>
        <v>0</v>
      </c>
      <c r="Q272" s="607">
        <f>SUM(ENERO:DICIEMBRE!Q272)</f>
        <v>0</v>
      </c>
      <c r="R272" s="607">
        <f>SUM(ENERO:DICIEMBRE!R272)</f>
        <v>0</v>
      </c>
      <c r="S272" s="607">
        <f>SUM(ENERO:DICIEMBRE!S272)</f>
        <v>0</v>
      </c>
      <c r="T272" s="607">
        <f>SUM(ENERO:DICIEMBRE!T272)</f>
        <v>0</v>
      </c>
      <c r="U272" s="607">
        <f>SUM(ENERO:DICIEMBRE!U272)</f>
        <v>0</v>
      </c>
      <c r="V272" s="607">
        <f>SUM(ENERO:DICIEMBRE!V272)</f>
        <v>0</v>
      </c>
      <c r="W272" s="607">
        <f>SUM(ENERO:DICIEMBRE!W272)</f>
        <v>0</v>
      </c>
      <c r="X272" s="607">
        <f>SUM(ENERO:DICIEMBRE!X272)</f>
        <v>0</v>
      </c>
      <c r="Y272" s="607">
        <f>SUM(ENERO:DICIEMBRE!Y272)</f>
        <v>0</v>
      </c>
      <c r="Z272" s="607">
        <f>SUM(ENERO:DICIEMBRE!Z272)</f>
        <v>0</v>
      </c>
      <c r="AA272" s="607">
        <f>SUM(ENERO:DICIEMBRE!AA272)</f>
        <v>0</v>
      </c>
      <c r="AB272" s="607">
        <f>SUM(ENERO:DICIEMBRE!AB272)</f>
        <v>0</v>
      </c>
      <c r="AC272" s="607">
        <f>SUM(ENERO:DICIEMBRE!AC272)</f>
        <v>0</v>
      </c>
      <c r="AD272" s="607">
        <f>SUM(ENERO:DICIEMBRE!AD272)</f>
        <v>0</v>
      </c>
      <c r="AE272" s="607">
        <f>SUM(ENERO:DICIEMBRE!AE272)</f>
        <v>0</v>
      </c>
      <c r="AF272" s="607">
        <f>SUM(ENERO:DICIEMBRE!AF272)</f>
        <v>0</v>
      </c>
      <c r="AG272" s="607">
        <f>SUM(ENERO:DICIEMBRE!AG272)</f>
        <v>0</v>
      </c>
      <c r="AH272" s="607">
        <f>SUM(ENERO:DICIEMBRE!AH272)</f>
        <v>0</v>
      </c>
      <c r="AI272" s="607">
        <f>SUM(ENERO:DICIEMBRE!AI272)</f>
        <v>0</v>
      </c>
      <c r="AJ272" s="607">
        <f>SUM(ENERO:DICIEMBRE!AJ272)</f>
        <v>0</v>
      </c>
      <c r="AK272" s="607">
        <f>SUM(ENERO:DICIEMBRE!AK272)</f>
        <v>0</v>
      </c>
      <c r="AL272" s="607">
        <f>SUM(ENERO:DICIEMBRE!AL272)</f>
        <v>0</v>
      </c>
      <c r="AM272" s="607">
        <f>SUM(ENERO:DICIEMBRE!AM272)</f>
        <v>0</v>
      </c>
      <c r="AN272" s="607">
        <f>SUM(ENERO:DICIEMBRE!AN272)</f>
        <v>0</v>
      </c>
      <c r="AO272" s="607">
        <f>SUM(ENERO:DICIEMBRE!AO272)</f>
        <v>0</v>
      </c>
      <c r="AP272" s="607">
        <f>SUM(ENERO:DICIEMBRE!AP272)</f>
        <v>0</v>
      </c>
      <c r="AQ272" s="607">
        <f>SUM(ENERO:DICIEMBRE!AQ272)</f>
        <v>0</v>
      </c>
      <c r="AR272" s="607">
        <f>SUM(ENERO:DICIEMBRE!AR272)</f>
        <v>0</v>
      </c>
      <c r="AS272" s="607">
        <f>SUM(ENERO:DICIEMBRE!AS272)</f>
        <v>0</v>
      </c>
      <c r="AT272" s="607">
        <f>SUM(ENERO:DICIEMBRE!AT272)</f>
        <v>0</v>
      </c>
      <c r="AU272" s="607">
        <f>SUM(ENERO:DICIEMBRE!AU272)</f>
        <v>0</v>
      </c>
      <c r="AV272" s="607">
        <f>SUM(ENERO:DICIEMBRE!AV272)</f>
        <v>0</v>
      </c>
      <c r="AW272" s="607">
        <f>SUM(ENERO:DICIEMBRE!AW272)</f>
        <v>0</v>
      </c>
      <c r="AX272" s="529" t="str">
        <f t="shared" si="86"/>
        <v/>
      </c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230"/>
      <c r="BK272" s="230"/>
      <c r="BL272" s="230"/>
      <c r="BZ272" s="4"/>
      <c r="CA272" s="4" t="str">
        <f t="shared" si="93"/>
        <v/>
      </c>
      <c r="CB272" s="4" t="str">
        <f t="shared" si="94"/>
        <v/>
      </c>
      <c r="CC272" s="4" t="str">
        <f t="shared" si="95"/>
        <v/>
      </c>
      <c r="CD272" s="4" t="str">
        <f t="shared" si="87"/>
        <v/>
      </c>
      <c r="CF272" s="16"/>
      <c r="CG272" s="16">
        <f t="shared" si="88"/>
        <v>0</v>
      </c>
      <c r="CH272" s="16">
        <f t="shared" si="89"/>
        <v>0</v>
      </c>
      <c r="CI272" s="16">
        <f t="shared" si="90"/>
        <v>0</v>
      </c>
      <c r="CJ272" s="16">
        <f t="shared" si="91"/>
        <v>0</v>
      </c>
      <c r="CK272" s="16"/>
      <c r="CL272" s="16"/>
      <c r="CM272" s="16"/>
      <c r="CZ272" s="3"/>
    </row>
    <row r="273" spans="1:104" ht="16.149999999999999" customHeight="1" x14ac:dyDescent="0.2">
      <c r="A273" s="3361"/>
      <c r="B273" s="504" t="s">
        <v>295</v>
      </c>
      <c r="C273" s="100">
        <f t="shared" si="85"/>
        <v>0</v>
      </c>
      <c r="D273" s="100">
        <f t="shared" si="96"/>
        <v>0</v>
      </c>
      <c r="E273" s="100">
        <f t="shared" si="96"/>
        <v>0</v>
      </c>
      <c r="F273" s="607">
        <f>SUM(ENERO:DICIEMBRE!F273)</f>
        <v>0</v>
      </c>
      <c r="G273" s="607">
        <f>SUM(ENERO:DICIEMBRE!G273)</f>
        <v>0</v>
      </c>
      <c r="H273" s="607">
        <f>SUM(ENERO:DICIEMBRE!H273)</f>
        <v>0</v>
      </c>
      <c r="I273" s="607">
        <f>SUM(ENERO:DICIEMBRE!I273)</f>
        <v>0</v>
      </c>
      <c r="J273" s="607">
        <f>SUM(ENERO:DICIEMBRE!J273)</f>
        <v>0</v>
      </c>
      <c r="K273" s="607">
        <f>SUM(ENERO:DICIEMBRE!K273)</f>
        <v>0</v>
      </c>
      <c r="L273" s="607">
        <f>SUM(ENERO:DICIEMBRE!L273)</f>
        <v>0</v>
      </c>
      <c r="M273" s="607">
        <f>SUM(ENERO:DICIEMBRE!M273)</f>
        <v>0</v>
      </c>
      <c r="N273" s="607">
        <f>SUM(ENERO:DICIEMBRE!N273)</f>
        <v>0</v>
      </c>
      <c r="O273" s="607">
        <f>SUM(ENERO:DICIEMBRE!O273)</f>
        <v>0</v>
      </c>
      <c r="P273" s="607">
        <f>SUM(ENERO:DICIEMBRE!P273)</f>
        <v>0</v>
      </c>
      <c r="Q273" s="607">
        <f>SUM(ENERO:DICIEMBRE!Q273)</f>
        <v>0</v>
      </c>
      <c r="R273" s="607">
        <f>SUM(ENERO:DICIEMBRE!R273)</f>
        <v>0</v>
      </c>
      <c r="S273" s="607">
        <f>SUM(ENERO:DICIEMBRE!S273)</f>
        <v>0</v>
      </c>
      <c r="T273" s="607">
        <f>SUM(ENERO:DICIEMBRE!T273)</f>
        <v>0</v>
      </c>
      <c r="U273" s="607">
        <f>SUM(ENERO:DICIEMBRE!U273)</f>
        <v>0</v>
      </c>
      <c r="V273" s="607">
        <f>SUM(ENERO:DICIEMBRE!V273)</f>
        <v>0</v>
      </c>
      <c r="W273" s="607">
        <f>SUM(ENERO:DICIEMBRE!W273)</f>
        <v>0</v>
      </c>
      <c r="X273" s="607">
        <f>SUM(ENERO:DICIEMBRE!X273)</f>
        <v>0</v>
      </c>
      <c r="Y273" s="607">
        <f>SUM(ENERO:DICIEMBRE!Y273)</f>
        <v>0</v>
      </c>
      <c r="Z273" s="607">
        <f>SUM(ENERO:DICIEMBRE!Z273)</f>
        <v>0</v>
      </c>
      <c r="AA273" s="607">
        <f>SUM(ENERO:DICIEMBRE!AA273)</f>
        <v>0</v>
      </c>
      <c r="AB273" s="607">
        <f>SUM(ENERO:DICIEMBRE!AB273)</f>
        <v>0</v>
      </c>
      <c r="AC273" s="607">
        <f>SUM(ENERO:DICIEMBRE!AC273)</f>
        <v>0</v>
      </c>
      <c r="AD273" s="607">
        <f>SUM(ENERO:DICIEMBRE!AD273)</f>
        <v>0</v>
      </c>
      <c r="AE273" s="607">
        <f>SUM(ENERO:DICIEMBRE!AE273)</f>
        <v>0</v>
      </c>
      <c r="AF273" s="607">
        <f>SUM(ENERO:DICIEMBRE!AF273)</f>
        <v>0</v>
      </c>
      <c r="AG273" s="607">
        <f>SUM(ENERO:DICIEMBRE!AG273)</f>
        <v>0</v>
      </c>
      <c r="AH273" s="607">
        <f>SUM(ENERO:DICIEMBRE!AH273)</f>
        <v>0</v>
      </c>
      <c r="AI273" s="607">
        <f>SUM(ENERO:DICIEMBRE!AI273)</f>
        <v>0</v>
      </c>
      <c r="AJ273" s="607">
        <f>SUM(ENERO:DICIEMBRE!AJ273)</f>
        <v>0</v>
      </c>
      <c r="AK273" s="607">
        <f>SUM(ENERO:DICIEMBRE!AK273)</f>
        <v>0</v>
      </c>
      <c r="AL273" s="607">
        <f>SUM(ENERO:DICIEMBRE!AL273)</f>
        <v>0</v>
      </c>
      <c r="AM273" s="607">
        <f>SUM(ENERO:DICIEMBRE!AM273)</f>
        <v>0</v>
      </c>
      <c r="AN273" s="607">
        <f>SUM(ENERO:DICIEMBRE!AN273)</f>
        <v>0</v>
      </c>
      <c r="AO273" s="607">
        <f>SUM(ENERO:DICIEMBRE!AO273)</f>
        <v>0</v>
      </c>
      <c r="AP273" s="607">
        <f>SUM(ENERO:DICIEMBRE!AP273)</f>
        <v>0</v>
      </c>
      <c r="AQ273" s="607">
        <f>SUM(ENERO:DICIEMBRE!AQ273)</f>
        <v>0</v>
      </c>
      <c r="AR273" s="607">
        <f>SUM(ENERO:DICIEMBRE!AR273)</f>
        <v>0</v>
      </c>
      <c r="AS273" s="607">
        <f>SUM(ENERO:DICIEMBRE!AS273)</f>
        <v>0</v>
      </c>
      <c r="AT273" s="607">
        <f>SUM(ENERO:DICIEMBRE!AT273)</f>
        <v>0</v>
      </c>
      <c r="AU273" s="607">
        <f>SUM(ENERO:DICIEMBRE!AU273)</f>
        <v>0</v>
      </c>
      <c r="AV273" s="607">
        <f>SUM(ENERO:DICIEMBRE!AV273)</f>
        <v>0</v>
      </c>
      <c r="AW273" s="607">
        <f>SUM(ENERO:DICIEMBRE!AW273)</f>
        <v>0</v>
      </c>
      <c r="AX273" s="529" t="str">
        <f t="shared" si="86"/>
        <v/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BZ273" s="4"/>
      <c r="CA273" s="4" t="str">
        <f t="shared" si="93"/>
        <v/>
      </c>
      <c r="CB273" s="4" t="str">
        <f t="shared" si="94"/>
        <v/>
      </c>
      <c r="CC273" s="4" t="str">
        <f t="shared" si="95"/>
        <v/>
      </c>
      <c r="CD273" s="4" t="str">
        <f t="shared" si="87"/>
        <v/>
      </c>
      <c r="CF273" s="16"/>
      <c r="CG273" s="16">
        <f t="shared" si="88"/>
        <v>0</v>
      </c>
      <c r="CH273" s="16">
        <f t="shared" si="89"/>
        <v>0</v>
      </c>
      <c r="CI273" s="16">
        <f t="shared" si="90"/>
        <v>0</v>
      </c>
      <c r="CJ273" s="16">
        <f t="shared" si="91"/>
        <v>0</v>
      </c>
      <c r="CK273" s="16"/>
      <c r="CL273" s="16"/>
      <c r="CM273" s="16"/>
      <c r="CZ273" s="3"/>
    </row>
    <row r="274" spans="1:104" ht="16.149999999999999" customHeight="1" x14ac:dyDescent="0.2">
      <c r="A274" s="3362"/>
      <c r="B274" s="506" t="s">
        <v>296</v>
      </c>
      <c r="C274" s="334">
        <f t="shared" si="85"/>
        <v>0</v>
      </c>
      <c r="D274" s="334">
        <f>SUM(F274+H274+J274+L274+N274+P274+R274+T274+V274+X274+Z274+AB274+AD274+AF274+AH274+AJ274+AL274+AN274+AP274+AR274)</f>
        <v>0</v>
      </c>
      <c r="E274" s="334">
        <f>SUM(G274+I274+K274+M274+O274+Q274+S274+U274+W274+Y274+AA274+AC274+AE274+AG274+AI274+AK274+AM274+AO274+AQ274+AS274)</f>
        <v>0</v>
      </c>
      <c r="F274" s="607">
        <f>SUM(ENERO:DICIEMBRE!F274)</f>
        <v>0</v>
      </c>
      <c r="G274" s="607">
        <f>SUM(ENERO:DICIEMBRE!G274)</f>
        <v>0</v>
      </c>
      <c r="H274" s="607">
        <f>SUM(ENERO:DICIEMBRE!H274)</f>
        <v>0</v>
      </c>
      <c r="I274" s="607">
        <f>SUM(ENERO:DICIEMBRE!I274)</f>
        <v>0</v>
      </c>
      <c r="J274" s="607">
        <f>SUM(ENERO:DICIEMBRE!J274)</f>
        <v>0</v>
      </c>
      <c r="K274" s="607">
        <f>SUM(ENERO:DICIEMBRE!K274)</f>
        <v>0</v>
      </c>
      <c r="L274" s="607">
        <f>SUM(ENERO:DICIEMBRE!L274)</f>
        <v>0</v>
      </c>
      <c r="M274" s="607">
        <f>SUM(ENERO:DICIEMBRE!M274)</f>
        <v>0</v>
      </c>
      <c r="N274" s="607">
        <f>SUM(ENERO:DICIEMBRE!N274)</f>
        <v>0</v>
      </c>
      <c r="O274" s="607">
        <f>SUM(ENERO:DICIEMBRE!O274)</f>
        <v>0</v>
      </c>
      <c r="P274" s="607">
        <f>SUM(ENERO:DICIEMBRE!P274)</f>
        <v>0</v>
      </c>
      <c r="Q274" s="607">
        <f>SUM(ENERO:DICIEMBRE!Q274)</f>
        <v>0</v>
      </c>
      <c r="R274" s="607">
        <f>SUM(ENERO:DICIEMBRE!R274)</f>
        <v>0</v>
      </c>
      <c r="S274" s="607">
        <f>SUM(ENERO:DICIEMBRE!S274)</f>
        <v>0</v>
      </c>
      <c r="T274" s="607">
        <f>SUM(ENERO:DICIEMBRE!T274)</f>
        <v>0</v>
      </c>
      <c r="U274" s="607">
        <f>SUM(ENERO:DICIEMBRE!U274)</f>
        <v>0</v>
      </c>
      <c r="V274" s="607">
        <f>SUM(ENERO:DICIEMBRE!V274)</f>
        <v>0</v>
      </c>
      <c r="W274" s="607">
        <f>SUM(ENERO:DICIEMBRE!W274)</f>
        <v>0</v>
      </c>
      <c r="X274" s="607">
        <f>SUM(ENERO:DICIEMBRE!X274)</f>
        <v>0</v>
      </c>
      <c r="Y274" s="607">
        <f>SUM(ENERO:DICIEMBRE!Y274)</f>
        <v>0</v>
      </c>
      <c r="Z274" s="607">
        <f>SUM(ENERO:DICIEMBRE!Z274)</f>
        <v>0</v>
      </c>
      <c r="AA274" s="607">
        <f>SUM(ENERO:DICIEMBRE!AA274)</f>
        <v>0</v>
      </c>
      <c r="AB274" s="607">
        <f>SUM(ENERO:DICIEMBRE!AB274)</f>
        <v>0</v>
      </c>
      <c r="AC274" s="607">
        <f>SUM(ENERO:DICIEMBRE!AC274)</f>
        <v>0</v>
      </c>
      <c r="AD274" s="607">
        <f>SUM(ENERO:DICIEMBRE!AD274)</f>
        <v>0</v>
      </c>
      <c r="AE274" s="607">
        <f>SUM(ENERO:DICIEMBRE!AE274)</f>
        <v>0</v>
      </c>
      <c r="AF274" s="607">
        <f>SUM(ENERO:DICIEMBRE!AF274)</f>
        <v>0</v>
      </c>
      <c r="AG274" s="607">
        <f>SUM(ENERO:DICIEMBRE!AG274)</f>
        <v>0</v>
      </c>
      <c r="AH274" s="607">
        <f>SUM(ENERO:DICIEMBRE!AH274)</f>
        <v>0</v>
      </c>
      <c r="AI274" s="607">
        <f>SUM(ENERO:DICIEMBRE!AI274)</f>
        <v>0</v>
      </c>
      <c r="AJ274" s="607">
        <f>SUM(ENERO:DICIEMBRE!AJ274)</f>
        <v>0</v>
      </c>
      <c r="AK274" s="607">
        <f>SUM(ENERO:DICIEMBRE!AK274)</f>
        <v>0</v>
      </c>
      <c r="AL274" s="607">
        <f>SUM(ENERO:DICIEMBRE!AL274)</f>
        <v>0</v>
      </c>
      <c r="AM274" s="607">
        <f>SUM(ENERO:DICIEMBRE!AM274)</f>
        <v>0</v>
      </c>
      <c r="AN274" s="607">
        <f>SUM(ENERO:DICIEMBRE!AN274)</f>
        <v>0</v>
      </c>
      <c r="AO274" s="607">
        <f>SUM(ENERO:DICIEMBRE!AO274)</f>
        <v>0</v>
      </c>
      <c r="AP274" s="607">
        <f>SUM(ENERO:DICIEMBRE!AP274)</f>
        <v>0</v>
      </c>
      <c r="AQ274" s="607">
        <f>SUM(ENERO:DICIEMBRE!AQ274)</f>
        <v>0</v>
      </c>
      <c r="AR274" s="607">
        <f>SUM(ENERO:DICIEMBRE!AR274)</f>
        <v>0</v>
      </c>
      <c r="AS274" s="607">
        <f>SUM(ENERO:DICIEMBRE!AS274)</f>
        <v>0</v>
      </c>
      <c r="AT274" s="607">
        <f>SUM(ENERO:DICIEMBRE!AT274)</f>
        <v>0</v>
      </c>
      <c r="AU274" s="607">
        <f>SUM(ENERO:DICIEMBRE!AU274)</f>
        <v>0</v>
      </c>
      <c r="AV274" s="607">
        <f>SUM(ENERO:DICIEMBRE!AV274)</f>
        <v>0</v>
      </c>
      <c r="AW274" s="607">
        <f>SUM(ENERO:DICIEMBRE!AW274)</f>
        <v>0</v>
      </c>
      <c r="AX274" s="529" t="str">
        <f t="shared" si="86"/>
        <v/>
      </c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BZ274" s="4"/>
      <c r="CA274" s="4" t="str">
        <f t="shared" si="93"/>
        <v/>
      </c>
      <c r="CB274" s="4" t="str">
        <f t="shared" si="94"/>
        <v/>
      </c>
      <c r="CC274" s="4" t="str">
        <f t="shared" si="95"/>
        <v/>
      </c>
      <c r="CD274" s="4" t="str">
        <f t="shared" si="87"/>
        <v/>
      </c>
      <c r="CF274" s="16"/>
      <c r="CG274" s="16">
        <f t="shared" si="88"/>
        <v>0</v>
      </c>
      <c r="CH274" s="16">
        <f t="shared" si="89"/>
        <v>0</v>
      </c>
      <c r="CI274" s="16">
        <f t="shared" si="90"/>
        <v>0</v>
      </c>
      <c r="CJ274" s="16">
        <f t="shared" si="91"/>
        <v>0</v>
      </c>
      <c r="CK274" s="16"/>
      <c r="CL274" s="16"/>
      <c r="CM274" s="16"/>
      <c r="CZ274" s="3"/>
    </row>
    <row r="275" spans="1:104" ht="31.15" customHeight="1" x14ac:dyDescent="0.2">
      <c r="A275" s="458" t="s">
        <v>297</v>
      </c>
      <c r="B275" s="127"/>
      <c r="C275" s="459"/>
      <c r="D275" s="460"/>
      <c r="E275" s="460"/>
      <c r="F275" s="460"/>
      <c r="G275" s="461"/>
      <c r="H275" s="461"/>
      <c r="I275" s="461"/>
      <c r="J275" s="461"/>
      <c r="K275" s="461"/>
      <c r="L275" s="461"/>
      <c r="M275" s="461"/>
      <c r="N275" s="461"/>
      <c r="O275" s="461"/>
      <c r="P275" s="461"/>
      <c r="Q275" s="461"/>
      <c r="R275" s="461"/>
      <c r="S275" s="461"/>
      <c r="T275" s="462"/>
      <c r="U275" s="12"/>
      <c r="V275" s="12"/>
      <c r="W275" s="12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543"/>
      <c r="AV275" s="487"/>
      <c r="AW275" s="487"/>
      <c r="AX275" s="487"/>
      <c r="AY275" s="230"/>
      <c r="AZ275" s="230"/>
      <c r="BA275" s="230"/>
      <c r="BB275" s="230"/>
      <c r="BC275" s="230"/>
      <c r="BD275" s="230"/>
      <c r="BE275" s="230"/>
      <c r="BF275" s="230"/>
      <c r="BG275" s="230"/>
      <c r="BH275" s="230"/>
      <c r="BI275" s="230"/>
      <c r="BJ275" s="230"/>
      <c r="BK275" s="230"/>
      <c r="BL275" s="230"/>
      <c r="BM275" s="230"/>
      <c r="BZ275" s="2"/>
      <c r="CG275" s="16"/>
      <c r="CH275" s="16"/>
      <c r="CI275" s="16"/>
      <c r="CJ275" s="16"/>
      <c r="CK275" s="16"/>
      <c r="CL275" s="16"/>
      <c r="CM275" s="16"/>
      <c r="CN275" s="16"/>
    </row>
    <row r="276" spans="1:104" ht="16.149999999999999" customHeight="1" x14ac:dyDescent="0.2">
      <c r="A276" s="3363" t="s">
        <v>56</v>
      </c>
      <c r="B276" s="3365"/>
      <c r="C276" s="3376" t="s">
        <v>263</v>
      </c>
      <c r="D276" s="3376"/>
      <c r="E276" s="3376"/>
      <c r="F276" s="3377" t="s">
        <v>251</v>
      </c>
      <c r="G276" s="3378"/>
      <c r="H276" s="3378"/>
      <c r="I276" s="3378"/>
      <c r="J276" s="3378"/>
      <c r="K276" s="3378"/>
      <c r="L276" s="3378"/>
      <c r="M276" s="3378"/>
      <c r="N276" s="3378"/>
      <c r="O276" s="3378"/>
      <c r="P276" s="3378"/>
      <c r="Q276" s="3378"/>
      <c r="R276" s="3378"/>
      <c r="S276" s="3378"/>
      <c r="T276" s="3378"/>
      <c r="U276" s="3378"/>
      <c r="V276" s="3378"/>
      <c r="W276" s="3378"/>
      <c r="X276" s="3378"/>
      <c r="Y276" s="3378"/>
      <c r="Z276" s="3378"/>
      <c r="AA276" s="3378"/>
      <c r="AB276" s="3378"/>
      <c r="AC276" s="3378"/>
      <c r="AD276" s="3378"/>
      <c r="AE276" s="3378"/>
      <c r="AF276" s="3378"/>
      <c r="AG276" s="3379"/>
      <c r="AH276" s="3380" t="s">
        <v>265</v>
      </c>
      <c r="AI276" s="3381"/>
      <c r="AJ276" s="3384" t="s">
        <v>7</v>
      </c>
      <c r="AK276" s="3365" t="s">
        <v>8</v>
      </c>
      <c r="AL276" s="17"/>
      <c r="AM276" s="489"/>
      <c r="AN276" s="489"/>
      <c r="AO276" s="489"/>
      <c r="AP276" s="489"/>
      <c r="AQ276" s="489"/>
      <c r="AR276" s="489"/>
      <c r="AS276" s="489"/>
      <c r="AT276" s="489"/>
      <c r="AU276" s="489"/>
      <c r="AV276" s="488"/>
      <c r="AW276" s="488"/>
      <c r="AX276" s="488"/>
      <c r="AY276" s="230"/>
      <c r="AZ276" s="230"/>
      <c r="BA276" s="230"/>
      <c r="BB276" s="230"/>
      <c r="BC276" s="230"/>
      <c r="BD276" s="230"/>
      <c r="BE276" s="230"/>
      <c r="BF276" s="230"/>
      <c r="BG276" s="230"/>
      <c r="BH276" s="230"/>
      <c r="BI276" s="230"/>
      <c r="BJ276" s="230"/>
      <c r="BK276" s="230"/>
      <c r="BL276" s="230"/>
      <c r="BM276" s="230"/>
      <c r="CG276" s="16"/>
      <c r="CH276" s="16"/>
      <c r="CI276" s="16"/>
      <c r="CJ276" s="16"/>
      <c r="CK276" s="16"/>
      <c r="CL276" s="16"/>
      <c r="CM276" s="16"/>
      <c r="CN276" s="16"/>
    </row>
    <row r="277" spans="1:104" ht="16.149999999999999" customHeight="1" x14ac:dyDescent="0.2">
      <c r="A277" s="3374"/>
      <c r="B277" s="3375"/>
      <c r="C277" s="3376"/>
      <c r="D277" s="3376"/>
      <c r="E277" s="3376"/>
      <c r="F277" s="3369" t="s">
        <v>104</v>
      </c>
      <c r="G277" s="3387"/>
      <c r="H277" s="3369" t="s">
        <v>11</v>
      </c>
      <c r="I277" s="3387"/>
      <c r="J277" s="3369" t="s">
        <v>106</v>
      </c>
      <c r="K277" s="3370"/>
      <c r="L277" s="3369" t="s">
        <v>107</v>
      </c>
      <c r="M277" s="3370"/>
      <c r="N277" s="3369" t="s">
        <v>108</v>
      </c>
      <c r="O277" s="3370"/>
      <c r="P277" s="3369" t="s">
        <v>109</v>
      </c>
      <c r="Q277" s="3370"/>
      <c r="R277" s="3369" t="s">
        <v>110</v>
      </c>
      <c r="S277" s="3370"/>
      <c r="T277" s="3369" t="s">
        <v>111</v>
      </c>
      <c r="U277" s="3370"/>
      <c r="V277" s="3369" t="s">
        <v>112</v>
      </c>
      <c r="W277" s="3370"/>
      <c r="X277" s="3369" t="s">
        <v>113</v>
      </c>
      <c r="Y277" s="3370"/>
      <c r="Z277" s="3369" t="s">
        <v>114</v>
      </c>
      <c r="AA277" s="3370"/>
      <c r="AB277" s="3369" t="s">
        <v>115</v>
      </c>
      <c r="AC277" s="3370"/>
      <c r="AD277" s="3369" t="s">
        <v>116</v>
      </c>
      <c r="AE277" s="3370"/>
      <c r="AF277" s="3369" t="s">
        <v>117</v>
      </c>
      <c r="AG277" s="3371"/>
      <c r="AH277" s="3382"/>
      <c r="AI277" s="3383"/>
      <c r="AJ277" s="3385"/>
      <c r="AK277" s="3375"/>
      <c r="AL277" s="521"/>
      <c r="AM277" s="489"/>
      <c r="AN277" s="489"/>
      <c r="AO277" s="489"/>
      <c r="AP277" s="489"/>
      <c r="AQ277" s="489"/>
      <c r="AR277" s="489"/>
      <c r="AS277" s="489"/>
      <c r="AT277" s="489"/>
      <c r="AU277" s="489"/>
      <c r="AV277" s="488"/>
      <c r="AW277" s="488"/>
      <c r="AX277" s="488"/>
      <c r="AY277" s="230"/>
      <c r="AZ277" s="230"/>
      <c r="BA277" s="230"/>
      <c r="BB277" s="230"/>
      <c r="BC277" s="230"/>
      <c r="BD277" s="230"/>
      <c r="BE277" s="230"/>
      <c r="BF277" s="230"/>
      <c r="BG277" s="230"/>
      <c r="BH277" s="230"/>
      <c r="BI277" s="230"/>
      <c r="BJ277" s="230"/>
      <c r="BK277" s="230"/>
      <c r="BL277" s="230"/>
      <c r="BM277" s="230"/>
      <c r="CG277" s="16"/>
      <c r="CH277" s="16"/>
      <c r="CI277" s="16"/>
      <c r="CJ277" s="16"/>
      <c r="CK277" s="16"/>
      <c r="CL277" s="16"/>
      <c r="CM277" s="16"/>
      <c r="CN277" s="16"/>
    </row>
    <row r="278" spans="1:104" ht="16.149999999999999" customHeight="1" x14ac:dyDescent="0.2">
      <c r="A278" s="3366"/>
      <c r="B278" s="3368"/>
      <c r="C278" s="19" t="s">
        <v>82</v>
      </c>
      <c r="D278" s="130" t="s">
        <v>83</v>
      </c>
      <c r="E278" s="464" t="s">
        <v>84</v>
      </c>
      <c r="F278" s="19" t="s">
        <v>270</v>
      </c>
      <c r="G278" s="122" t="s">
        <v>84</v>
      </c>
      <c r="H278" s="19" t="s">
        <v>270</v>
      </c>
      <c r="I278" s="122" t="s">
        <v>84</v>
      </c>
      <c r="J278" s="19" t="s">
        <v>270</v>
      </c>
      <c r="K278" s="122" t="s">
        <v>84</v>
      </c>
      <c r="L278" s="19" t="s">
        <v>270</v>
      </c>
      <c r="M278" s="122" t="s">
        <v>84</v>
      </c>
      <c r="N278" s="19" t="s">
        <v>270</v>
      </c>
      <c r="O278" s="122" t="s">
        <v>84</v>
      </c>
      <c r="P278" s="19" t="s">
        <v>270</v>
      </c>
      <c r="Q278" s="122" t="s">
        <v>84</v>
      </c>
      <c r="R278" s="19" t="s">
        <v>270</v>
      </c>
      <c r="S278" s="122" t="s">
        <v>84</v>
      </c>
      <c r="T278" s="19" t="s">
        <v>270</v>
      </c>
      <c r="U278" s="122" t="s">
        <v>84</v>
      </c>
      <c r="V278" s="19" t="s">
        <v>270</v>
      </c>
      <c r="W278" s="122" t="s">
        <v>84</v>
      </c>
      <c r="X278" s="19" t="s">
        <v>270</v>
      </c>
      <c r="Y278" s="122" t="s">
        <v>84</v>
      </c>
      <c r="Z278" s="19" t="s">
        <v>270</v>
      </c>
      <c r="AA278" s="122" t="s">
        <v>84</v>
      </c>
      <c r="AB278" s="19" t="s">
        <v>270</v>
      </c>
      <c r="AC278" s="122" t="s">
        <v>84</v>
      </c>
      <c r="AD278" s="19" t="s">
        <v>270</v>
      </c>
      <c r="AE278" s="122" t="s">
        <v>84</v>
      </c>
      <c r="AF278" s="19" t="s">
        <v>270</v>
      </c>
      <c r="AG278" s="490" t="s">
        <v>84</v>
      </c>
      <c r="AH278" s="544" t="s">
        <v>271</v>
      </c>
      <c r="AI278" s="181" t="s">
        <v>272</v>
      </c>
      <c r="AJ278" s="3386"/>
      <c r="AK278" s="3368"/>
      <c r="AL278" s="17"/>
      <c r="AM278" s="489"/>
      <c r="AN278" s="489"/>
      <c r="AO278" s="489"/>
      <c r="AP278" s="489"/>
      <c r="AQ278" s="489"/>
      <c r="AR278" s="489"/>
      <c r="AS278" s="489"/>
      <c r="AT278" s="489"/>
      <c r="AU278" s="489"/>
      <c r="AV278" s="488"/>
      <c r="AW278" s="488"/>
      <c r="AX278" s="488"/>
      <c r="AY278" s="230"/>
      <c r="AZ278" s="230"/>
      <c r="BA278" s="230"/>
      <c r="BB278" s="230"/>
      <c r="BC278" s="230"/>
      <c r="BD278" s="230"/>
      <c r="BE278" s="230"/>
      <c r="BF278" s="230"/>
      <c r="BG278" s="230"/>
      <c r="BH278" s="230"/>
      <c r="BI278" s="230"/>
      <c r="BJ278" s="230"/>
      <c r="BK278" s="230"/>
      <c r="BL278" s="230"/>
      <c r="BM278" s="230"/>
      <c r="CG278" s="16"/>
      <c r="CH278" s="16"/>
      <c r="CI278" s="16"/>
      <c r="CJ278" s="16"/>
      <c r="CK278" s="16"/>
      <c r="CL278" s="16"/>
      <c r="CM278" s="16"/>
      <c r="CN278" s="16"/>
    </row>
    <row r="279" spans="1:104" ht="16.149999999999999" customHeight="1" thickBot="1" x14ac:dyDescent="0.25">
      <c r="A279" s="3372" t="s">
        <v>176</v>
      </c>
      <c r="B279" s="3372"/>
      <c r="C279" s="545">
        <f>SUM(D279+E279)</f>
        <v>4</v>
      </c>
      <c r="D279" s="546">
        <f t="shared" ref="D279:E281" si="97">SUM(F279+H279+J279+L279+N279+P279+R279+T279+V279+X279+Z279+AB279+AD279+AF279)</f>
        <v>1</v>
      </c>
      <c r="E279" s="547">
        <f t="shared" si="97"/>
        <v>3</v>
      </c>
      <c r="F279" s="607">
        <f>SUM(ENERO:DICIEMBRE!F279)</f>
        <v>0</v>
      </c>
      <c r="G279" s="607">
        <f>SUM(ENERO:DICIEMBRE!G279)</f>
        <v>0</v>
      </c>
      <c r="H279" s="607">
        <f>SUM(ENERO:DICIEMBRE!H279)</f>
        <v>0</v>
      </c>
      <c r="I279" s="607">
        <f>SUM(ENERO:DICIEMBRE!I279)</f>
        <v>0</v>
      </c>
      <c r="J279" s="607">
        <f>SUM(ENERO:DICIEMBRE!J279)</f>
        <v>0</v>
      </c>
      <c r="K279" s="607">
        <f>SUM(ENERO:DICIEMBRE!K279)</f>
        <v>0</v>
      </c>
      <c r="L279" s="607">
        <f>SUM(ENERO:DICIEMBRE!L279)</f>
        <v>0</v>
      </c>
      <c r="M279" s="607">
        <f>SUM(ENERO:DICIEMBRE!M279)</f>
        <v>0</v>
      </c>
      <c r="N279" s="607">
        <f>SUM(ENERO:DICIEMBRE!N279)</f>
        <v>0</v>
      </c>
      <c r="O279" s="607">
        <f>SUM(ENERO:DICIEMBRE!O279)</f>
        <v>0</v>
      </c>
      <c r="P279" s="607">
        <f>SUM(ENERO:DICIEMBRE!P279)</f>
        <v>0</v>
      </c>
      <c r="Q279" s="607">
        <f>SUM(ENERO:DICIEMBRE!Q279)</f>
        <v>1</v>
      </c>
      <c r="R279" s="607">
        <f>SUM(ENERO:DICIEMBRE!R279)</f>
        <v>0</v>
      </c>
      <c r="S279" s="607">
        <f>SUM(ENERO:DICIEMBRE!S279)</f>
        <v>0</v>
      </c>
      <c r="T279" s="607">
        <f>SUM(ENERO:DICIEMBRE!T279)</f>
        <v>0</v>
      </c>
      <c r="U279" s="607">
        <f>SUM(ENERO:DICIEMBRE!U279)</f>
        <v>1</v>
      </c>
      <c r="V279" s="607">
        <f>SUM(ENERO:DICIEMBRE!V279)</f>
        <v>0</v>
      </c>
      <c r="W279" s="607">
        <f>SUM(ENERO:DICIEMBRE!W279)</f>
        <v>0</v>
      </c>
      <c r="X279" s="607">
        <f>SUM(ENERO:DICIEMBRE!X279)</f>
        <v>0</v>
      </c>
      <c r="Y279" s="607">
        <f>SUM(ENERO:DICIEMBRE!Y279)</f>
        <v>0</v>
      </c>
      <c r="Z279" s="607">
        <f>SUM(ENERO:DICIEMBRE!Z279)</f>
        <v>1</v>
      </c>
      <c r="AA279" s="607">
        <f>SUM(ENERO:DICIEMBRE!AA279)</f>
        <v>0</v>
      </c>
      <c r="AB279" s="607">
        <f>SUM(ENERO:DICIEMBRE!AB279)</f>
        <v>0</v>
      </c>
      <c r="AC279" s="607">
        <f>SUM(ENERO:DICIEMBRE!AC279)</f>
        <v>0</v>
      </c>
      <c r="AD279" s="607">
        <f>SUM(ENERO:DICIEMBRE!AD279)</f>
        <v>0</v>
      </c>
      <c r="AE279" s="607">
        <f>SUM(ENERO:DICIEMBRE!AE279)</f>
        <v>1</v>
      </c>
      <c r="AF279" s="607">
        <f>SUM(ENERO:DICIEMBRE!AF279)</f>
        <v>0</v>
      </c>
      <c r="AG279" s="607">
        <f>SUM(ENERO:DICIEMBRE!AG279)</f>
        <v>0</v>
      </c>
      <c r="AH279" s="607">
        <f>SUM(ENERO:DICIEMBRE!AH279)</f>
        <v>2</v>
      </c>
      <c r="AI279" s="607">
        <f>SUM(ENERO:DICIEMBRE!AI279)</f>
        <v>0</v>
      </c>
      <c r="AJ279" s="607">
        <f>SUM(ENERO:DICIEMBRE!AJ279)</f>
        <v>0</v>
      </c>
      <c r="AK279" s="607">
        <f>SUM(ENERO:DICIEMBRE!AK279)</f>
        <v>0</v>
      </c>
      <c r="AL279" s="32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CB279" s="48"/>
      <c r="CC279" s="48"/>
      <c r="CG279" s="16"/>
      <c r="CH279" s="16"/>
      <c r="CI279" s="16"/>
      <c r="CJ279" s="16">
        <v>0</v>
      </c>
      <c r="CK279" s="16"/>
      <c r="CL279" s="16"/>
      <c r="CM279" s="16"/>
      <c r="CN279" s="16"/>
    </row>
    <row r="280" spans="1:104" ht="16.149999999999999" customHeight="1" thickTop="1" thickBot="1" x14ac:dyDescent="0.25">
      <c r="A280" s="3373" t="s">
        <v>290</v>
      </c>
      <c r="B280" s="3373"/>
      <c r="C280" s="548">
        <f>SUM(D280+E280)</f>
        <v>0</v>
      </c>
      <c r="D280" s="549">
        <f t="shared" si="97"/>
        <v>0</v>
      </c>
      <c r="E280" s="550">
        <f t="shared" si="97"/>
        <v>0</v>
      </c>
      <c r="F280" s="607">
        <f>SUM(ENERO:DICIEMBRE!F280)</f>
        <v>0</v>
      </c>
      <c r="G280" s="607">
        <f>SUM(ENERO:DICIEMBRE!G280)</f>
        <v>0</v>
      </c>
      <c r="H280" s="607">
        <f>SUM(ENERO:DICIEMBRE!H280)</f>
        <v>0</v>
      </c>
      <c r="I280" s="607">
        <f>SUM(ENERO:DICIEMBRE!I280)</f>
        <v>0</v>
      </c>
      <c r="J280" s="607">
        <f>SUM(ENERO:DICIEMBRE!J280)</f>
        <v>0</v>
      </c>
      <c r="K280" s="607">
        <f>SUM(ENERO:DICIEMBRE!K280)</f>
        <v>0</v>
      </c>
      <c r="L280" s="607">
        <f>SUM(ENERO:DICIEMBRE!L280)</f>
        <v>0</v>
      </c>
      <c r="M280" s="607">
        <f>SUM(ENERO:DICIEMBRE!M280)</f>
        <v>0</v>
      </c>
      <c r="N280" s="607">
        <f>SUM(ENERO:DICIEMBRE!N280)</f>
        <v>0</v>
      </c>
      <c r="O280" s="607">
        <f>SUM(ENERO:DICIEMBRE!O280)</f>
        <v>0</v>
      </c>
      <c r="P280" s="607">
        <f>SUM(ENERO:DICIEMBRE!P280)</f>
        <v>0</v>
      </c>
      <c r="Q280" s="607">
        <f>SUM(ENERO:DICIEMBRE!Q280)</f>
        <v>0</v>
      </c>
      <c r="R280" s="607">
        <f>SUM(ENERO:DICIEMBRE!R280)</f>
        <v>0</v>
      </c>
      <c r="S280" s="607">
        <f>SUM(ENERO:DICIEMBRE!S280)</f>
        <v>0</v>
      </c>
      <c r="T280" s="607">
        <f>SUM(ENERO:DICIEMBRE!T280)</f>
        <v>0</v>
      </c>
      <c r="U280" s="607">
        <f>SUM(ENERO:DICIEMBRE!U280)</f>
        <v>0</v>
      </c>
      <c r="V280" s="607">
        <f>SUM(ENERO:DICIEMBRE!V280)</f>
        <v>0</v>
      </c>
      <c r="W280" s="607">
        <f>SUM(ENERO:DICIEMBRE!W280)</f>
        <v>0</v>
      </c>
      <c r="X280" s="607">
        <f>SUM(ENERO:DICIEMBRE!X280)</f>
        <v>0</v>
      </c>
      <c r="Y280" s="607">
        <f>SUM(ENERO:DICIEMBRE!Y280)</f>
        <v>0</v>
      </c>
      <c r="Z280" s="607">
        <f>SUM(ENERO:DICIEMBRE!Z280)</f>
        <v>0</v>
      </c>
      <c r="AA280" s="607">
        <f>SUM(ENERO:DICIEMBRE!AA280)</f>
        <v>0</v>
      </c>
      <c r="AB280" s="607">
        <f>SUM(ENERO:DICIEMBRE!AB280)</f>
        <v>0</v>
      </c>
      <c r="AC280" s="607">
        <f>SUM(ENERO:DICIEMBRE!AC280)</f>
        <v>0</v>
      </c>
      <c r="AD280" s="607">
        <f>SUM(ENERO:DICIEMBRE!AD280)</f>
        <v>0</v>
      </c>
      <c r="AE280" s="607">
        <f>SUM(ENERO:DICIEMBRE!AE280)</f>
        <v>0</v>
      </c>
      <c r="AF280" s="607">
        <f>SUM(ENERO:DICIEMBRE!AF280)</f>
        <v>0</v>
      </c>
      <c r="AG280" s="607">
        <f>SUM(ENERO:DICIEMBRE!AG280)</f>
        <v>0</v>
      </c>
      <c r="AH280" s="607">
        <f>SUM(ENERO:DICIEMBRE!AH280)</f>
        <v>0</v>
      </c>
      <c r="AI280" s="607">
        <f>SUM(ENERO:DICIEMBRE!AI280)</f>
        <v>0</v>
      </c>
      <c r="AJ280" s="607">
        <f>SUM(ENERO:DICIEMBRE!AJ280)</f>
        <v>0</v>
      </c>
      <c r="AK280" s="607">
        <f>SUM(ENERO:DICIEMBRE!AK280)</f>
        <v>0</v>
      </c>
      <c r="AL280" s="32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CB280" s="48"/>
      <c r="CC280" s="48"/>
      <c r="CG280" s="16"/>
      <c r="CH280" s="16"/>
      <c r="CI280" s="16"/>
      <c r="CJ280" s="16">
        <v>0</v>
      </c>
      <c r="CK280" s="16"/>
      <c r="CL280" s="16"/>
      <c r="CM280" s="16"/>
      <c r="CN280" s="16"/>
    </row>
    <row r="281" spans="1:104" ht="16.149999999999999" customHeight="1" thickTop="1" x14ac:dyDescent="0.2">
      <c r="A281" s="3359" t="s">
        <v>298</v>
      </c>
      <c r="B281" s="3359"/>
      <c r="C281" s="167">
        <f>SUM(D281+E281)</f>
        <v>9</v>
      </c>
      <c r="D281" s="168">
        <f t="shared" si="97"/>
        <v>0</v>
      </c>
      <c r="E281" s="387">
        <f t="shared" si="97"/>
        <v>9</v>
      </c>
      <c r="F281" s="607">
        <f>SUM(ENERO:DICIEMBRE!F281)</f>
        <v>0</v>
      </c>
      <c r="G281" s="607">
        <f>SUM(ENERO:DICIEMBRE!G281)</f>
        <v>1</v>
      </c>
      <c r="H281" s="607">
        <f>SUM(ENERO:DICIEMBRE!H281)</f>
        <v>0</v>
      </c>
      <c r="I281" s="607">
        <f>SUM(ENERO:DICIEMBRE!I281)</f>
        <v>0</v>
      </c>
      <c r="J281" s="607">
        <f>SUM(ENERO:DICIEMBRE!J281)</f>
        <v>0</v>
      </c>
      <c r="K281" s="607">
        <f>SUM(ENERO:DICIEMBRE!K281)</f>
        <v>2</v>
      </c>
      <c r="L281" s="607">
        <f>SUM(ENERO:DICIEMBRE!L281)</f>
        <v>0</v>
      </c>
      <c r="M281" s="607">
        <f>SUM(ENERO:DICIEMBRE!M281)</f>
        <v>5</v>
      </c>
      <c r="N281" s="607">
        <f>SUM(ENERO:DICIEMBRE!N281)</f>
        <v>0</v>
      </c>
      <c r="O281" s="607">
        <f>SUM(ENERO:DICIEMBRE!O281)</f>
        <v>1</v>
      </c>
      <c r="P281" s="607">
        <f>SUM(ENERO:DICIEMBRE!P281)</f>
        <v>0</v>
      </c>
      <c r="Q281" s="607">
        <f>SUM(ENERO:DICIEMBRE!Q281)</f>
        <v>0</v>
      </c>
      <c r="R281" s="607">
        <f>SUM(ENERO:DICIEMBRE!R281)</f>
        <v>0</v>
      </c>
      <c r="S281" s="607">
        <f>SUM(ENERO:DICIEMBRE!S281)</f>
        <v>0</v>
      </c>
      <c r="T281" s="607">
        <f>SUM(ENERO:DICIEMBRE!T281)</f>
        <v>0</v>
      </c>
      <c r="U281" s="607">
        <f>SUM(ENERO:DICIEMBRE!U281)</f>
        <v>0</v>
      </c>
      <c r="V281" s="607">
        <f>SUM(ENERO:DICIEMBRE!V281)</f>
        <v>0</v>
      </c>
      <c r="W281" s="607">
        <f>SUM(ENERO:DICIEMBRE!W281)</f>
        <v>0</v>
      </c>
      <c r="X281" s="607">
        <f>SUM(ENERO:DICIEMBRE!X281)</f>
        <v>0</v>
      </c>
      <c r="Y281" s="607">
        <f>SUM(ENERO:DICIEMBRE!Y281)</f>
        <v>0</v>
      </c>
      <c r="Z281" s="607">
        <f>SUM(ENERO:DICIEMBRE!Z281)</f>
        <v>0</v>
      </c>
      <c r="AA281" s="607">
        <f>SUM(ENERO:DICIEMBRE!AA281)</f>
        <v>0</v>
      </c>
      <c r="AB281" s="607">
        <f>SUM(ENERO:DICIEMBRE!AB281)</f>
        <v>0</v>
      </c>
      <c r="AC281" s="607">
        <f>SUM(ENERO:DICIEMBRE!AC281)</f>
        <v>0</v>
      </c>
      <c r="AD281" s="607">
        <f>SUM(ENERO:DICIEMBRE!AD281)</f>
        <v>0</v>
      </c>
      <c r="AE281" s="607">
        <f>SUM(ENERO:DICIEMBRE!AE281)</f>
        <v>0</v>
      </c>
      <c r="AF281" s="607">
        <f>SUM(ENERO:DICIEMBRE!AF281)</f>
        <v>0</v>
      </c>
      <c r="AG281" s="607">
        <f>SUM(ENERO:DICIEMBRE!AG281)</f>
        <v>0</v>
      </c>
      <c r="AH281" s="607">
        <f>SUM(ENERO:DICIEMBRE!AH281)</f>
        <v>0</v>
      </c>
      <c r="AI281" s="607">
        <f>SUM(ENERO:DICIEMBRE!AI281)</f>
        <v>0</v>
      </c>
      <c r="AJ281" s="607">
        <f>SUM(ENERO:DICIEMBRE!AJ281)</f>
        <v>0</v>
      </c>
      <c r="AK281" s="607">
        <f>SUM(ENERO:DICIEMBRE!AK281)</f>
        <v>0</v>
      </c>
      <c r="AL281" s="32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CB281" s="48"/>
      <c r="CC281" s="48"/>
      <c r="CG281" s="16"/>
      <c r="CH281" s="16"/>
      <c r="CI281" s="16"/>
      <c r="CJ281" s="16">
        <v>0</v>
      </c>
      <c r="CK281" s="16"/>
      <c r="CL281" s="16"/>
      <c r="CM281" s="16"/>
      <c r="CN281" s="16"/>
    </row>
    <row r="282" spans="1:104" ht="31.15" customHeight="1" x14ac:dyDescent="0.2">
      <c r="A282" s="557" t="s">
        <v>299</v>
      </c>
      <c r="B282" s="347"/>
      <c r="C282" s="347"/>
      <c r="D282" s="347"/>
      <c r="E282" s="558"/>
      <c r="F282" s="558"/>
      <c r="G282" s="558"/>
      <c r="H282" s="558"/>
      <c r="I282" s="558"/>
      <c r="J282" s="558"/>
      <c r="K282" s="559"/>
      <c r="L282" s="560"/>
      <c r="M282" s="559"/>
      <c r="N282" s="559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5"/>
      <c r="AM282" s="15"/>
      <c r="AN282" s="15"/>
      <c r="AO282" s="15"/>
      <c r="AP282" s="15"/>
      <c r="AQ282" s="15"/>
      <c r="AR282" s="561"/>
      <c r="AS282" s="561"/>
      <c r="AT282" s="561"/>
      <c r="AU282" s="561"/>
      <c r="AV282" s="561"/>
      <c r="AW282" s="561"/>
      <c r="AX282" s="561"/>
      <c r="BZ282" s="2"/>
    </row>
    <row r="283" spans="1:104" ht="16.149999999999999" customHeight="1" x14ac:dyDescent="0.2">
      <c r="A283" s="3360" t="s">
        <v>300</v>
      </c>
      <c r="B283" s="3363" t="s">
        <v>301</v>
      </c>
      <c r="C283" s="3364"/>
      <c r="D283" s="3365"/>
      <c r="E283" s="3366" t="s">
        <v>302</v>
      </c>
      <c r="F283" s="3367"/>
      <c r="G283" s="3367"/>
      <c r="H283" s="3367"/>
      <c r="I283" s="3367"/>
      <c r="J283" s="3367"/>
      <c r="K283" s="3367"/>
      <c r="L283" s="3367"/>
      <c r="M283" s="3367"/>
      <c r="N283" s="56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5"/>
      <c r="AM283" s="15"/>
      <c r="AN283" s="15"/>
      <c r="AO283" s="15"/>
      <c r="AP283" s="15"/>
      <c r="AQ283" s="15"/>
      <c r="AR283" s="561"/>
      <c r="AS283" s="561"/>
      <c r="AT283" s="561"/>
      <c r="AU283" s="561"/>
      <c r="AV283" s="561"/>
      <c r="AW283" s="561"/>
      <c r="AX283" s="561"/>
    </row>
    <row r="284" spans="1:104" ht="16.149999999999999" customHeight="1" x14ac:dyDescent="0.2">
      <c r="A284" s="3361"/>
      <c r="B284" s="3366"/>
      <c r="C284" s="3367"/>
      <c r="D284" s="3368"/>
      <c r="E284" s="3369" t="s">
        <v>168</v>
      </c>
      <c r="F284" s="3370"/>
      <c r="G284" s="3369" t="s">
        <v>169</v>
      </c>
      <c r="H284" s="3370"/>
      <c r="I284" s="3369" t="s">
        <v>170</v>
      </c>
      <c r="J284" s="3370"/>
      <c r="K284" s="3369" t="s">
        <v>104</v>
      </c>
      <c r="L284" s="3370"/>
      <c r="M284" s="3369" t="s">
        <v>11</v>
      </c>
      <c r="N284" s="3370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104" ht="16.149999999999999" customHeight="1" x14ac:dyDescent="0.2">
      <c r="A285" s="3362"/>
      <c r="B285" s="368" t="s">
        <v>82</v>
      </c>
      <c r="C285" s="20" t="s">
        <v>83</v>
      </c>
      <c r="D285" s="131" t="s">
        <v>84</v>
      </c>
      <c r="E285" s="19" t="s">
        <v>83</v>
      </c>
      <c r="F285" s="133" t="s">
        <v>84</v>
      </c>
      <c r="G285" s="19" t="s">
        <v>83</v>
      </c>
      <c r="H285" s="133" t="s">
        <v>84</v>
      </c>
      <c r="I285" s="19" t="s">
        <v>83</v>
      </c>
      <c r="J285" s="133" t="s">
        <v>84</v>
      </c>
      <c r="K285" s="19" t="s">
        <v>83</v>
      </c>
      <c r="L285" s="133" t="s">
        <v>84</v>
      </c>
      <c r="M285" s="19" t="s">
        <v>83</v>
      </c>
      <c r="N285" s="133" t="s">
        <v>84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8"/>
      <c r="AI285" s="12"/>
      <c r="AJ285" s="12"/>
      <c r="AK285" s="12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104" ht="16.149999999999999" customHeight="1" x14ac:dyDescent="0.2">
      <c r="A286" s="563" t="s">
        <v>58</v>
      </c>
      <c r="B286" s="564">
        <f>SUM(C286+D286)</f>
        <v>0</v>
      </c>
      <c r="C286" s="565">
        <f>SUM(E286+G286+I286+K286+M286)</f>
        <v>0</v>
      </c>
      <c r="D286" s="291">
        <f>SUM(F286+H286+J286+L286+N286)</f>
        <v>0</v>
      </c>
      <c r="E286" s="26"/>
      <c r="F286" s="30"/>
      <c r="G286" s="26"/>
      <c r="H286" s="30"/>
      <c r="I286" s="26"/>
      <c r="J286" s="31"/>
      <c r="K286" s="26"/>
      <c r="L286" s="31"/>
      <c r="M286" s="144"/>
      <c r="N286" s="3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8"/>
      <c r="AM286" s="123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104" ht="16.149999999999999" customHeight="1" x14ac:dyDescent="0.2">
      <c r="A287" s="566" t="s">
        <v>126</v>
      </c>
      <c r="B287" s="567">
        <f>SUM(C287+D287)</f>
        <v>0</v>
      </c>
      <c r="C287" s="568">
        <f>SUM(E287+G287+I287+K287+M287)</f>
        <v>0</v>
      </c>
      <c r="D287" s="323">
        <f>SUM(F287+H287+J287+L287+N287)</f>
        <v>0</v>
      </c>
      <c r="E287" s="263"/>
      <c r="F287" s="264"/>
      <c r="G287" s="263"/>
      <c r="H287" s="569"/>
      <c r="I287" s="263"/>
      <c r="J287" s="264"/>
      <c r="K287" s="263"/>
      <c r="L287" s="264"/>
      <c r="M287" s="388"/>
      <c r="N287" s="569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307" spans="1:104" ht="15.75" customHeight="1" x14ac:dyDescent="0.2"/>
    <row r="308" spans="1:104" s="570" customFormat="1" ht="18.75" hidden="1" customHeight="1" x14ac:dyDescent="0.2">
      <c r="A308" s="570">
        <f>SUM(C11:C16,C20:C30,C34:C44,B47,C50,C55:C59,C72,C77:C82,C87:C92,C97:C101,C108,C113,C114,C127,C134,C135:C138,D144,D146:D182,D186,D188:D224,C228:C229,C236:C239,C244:C262,C267:C274,C279:C281,B286:B287)</f>
        <v>4439</v>
      </c>
      <c r="B308" s="570">
        <f>SUM(CG8:CN281)</f>
        <v>6</v>
      </c>
      <c r="BZ308" s="571"/>
      <c r="CA308" s="571"/>
      <c r="CB308" s="571"/>
      <c r="CC308" s="571"/>
      <c r="CD308" s="571"/>
      <c r="CE308" s="571"/>
      <c r="CF308" s="571"/>
      <c r="CG308" s="571"/>
      <c r="CH308" s="571"/>
      <c r="CI308" s="571"/>
      <c r="CJ308" s="571"/>
      <c r="CK308" s="571"/>
      <c r="CL308" s="571"/>
      <c r="CM308" s="571"/>
      <c r="CN308" s="571"/>
      <c r="CO308" s="571"/>
      <c r="CP308" s="571"/>
      <c r="CQ308" s="571"/>
      <c r="CR308" s="571"/>
      <c r="CS308" s="571"/>
      <c r="CT308" s="571"/>
      <c r="CU308" s="571"/>
      <c r="CV308" s="571"/>
      <c r="CW308" s="571"/>
      <c r="CX308" s="571"/>
      <c r="CY308" s="571"/>
      <c r="CZ308" s="571"/>
    </row>
    <row r="309" spans="1:104" ht="18.75" customHeight="1" x14ac:dyDescent="0.2"/>
    <row r="310" spans="1:104" ht="18" customHeight="1" x14ac:dyDescent="0.2"/>
  </sheetData>
  <mergeCells count="471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44:B44"/>
    <mergeCell ref="A49:B49"/>
    <mergeCell ref="A50:B50"/>
    <mergeCell ref="A52:B54"/>
    <mergeCell ref="C52:E53"/>
    <mergeCell ref="F52:Q52"/>
    <mergeCell ref="D32:N32"/>
    <mergeCell ref="A34:B34"/>
    <mergeCell ref="A35:B35"/>
    <mergeCell ref="A36:B36"/>
    <mergeCell ref="A37:A41"/>
    <mergeCell ref="A42:A43"/>
    <mergeCell ref="V53:W53"/>
    <mergeCell ref="X53:X54"/>
    <mergeCell ref="Y53:Z53"/>
    <mergeCell ref="A55:B55"/>
    <mergeCell ref="A56:B56"/>
    <mergeCell ref="A57:B57"/>
    <mergeCell ref="R52:S52"/>
    <mergeCell ref="T52:U52"/>
    <mergeCell ref="F53:G53"/>
    <mergeCell ref="H53:I53"/>
    <mergeCell ref="J53:K53"/>
    <mergeCell ref="L53:M53"/>
    <mergeCell ref="N53:O53"/>
    <mergeCell ref="P53:Q53"/>
    <mergeCell ref="R53:S53"/>
    <mergeCell ref="T53:U53"/>
    <mergeCell ref="N62:O62"/>
    <mergeCell ref="P62:Q62"/>
    <mergeCell ref="R62:S62"/>
    <mergeCell ref="T62:T63"/>
    <mergeCell ref="U62:V62"/>
    <mergeCell ref="A64:B64"/>
    <mergeCell ref="A58:B58"/>
    <mergeCell ref="A59:B59"/>
    <mergeCell ref="A61:B63"/>
    <mergeCell ref="C61:E62"/>
    <mergeCell ref="F61:Q61"/>
    <mergeCell ref="R61:V61"/>
    <mergeCell ref="F62:G62"/>
    <mergeCell ref="H62:I62"/>
    <mergeCell ref="J62:K62"/>
    <mergeCell ref="L62:M62"/>
    <mergeCell ref="A65:B65"/>
    <mergeCell ref="A66:B66"/>
    <mergeCell ref="A67:B67"/>
    <mergeCell ref="A69:B71"/>
    <mergeCell ref="C69:E70"/>
    <mergeCell ref="F69:O69"/>
    <mergeCell ref="F70:G70"/>
    <mergeCell ref="H70:I70"/>
    <mergeCell ref="J70:K70"/>
    <mergeCell ref="L70:M70"/>
    <mergeCell ref="N70:O70"/>
    <mergeCell ref="A72:B72"/>
    <mergeCell ref="A74:B76"/>
    <mergeCell ref="C74:E75"/>
    <mergeCell ref="F74:AG74"/>
    <mergeCell ref="F75:G75"/>
    <mergeCell ref="H75:I75"/>
    <mergeCell ref="J75:K75"/>
    <mergeCell ref="L75:M75"/>
    <mergeCell ref="N75:O75"/>
    <mergeCell ref="AB75:AC75"/>
    <mergeCell ref="AD75:AE75"/>
    <mergeCell ref="AF75:AG75"/>
    <mergeCell ref="A77:B77"/>
    <mergeCell ref="A78:A82"/>
    <mergeCell ref="A84:B86"/>
    <mergeCell ref="C84:E85"/>
    <mergeCell ref="F84:AG84"/>
    <mergeCell ref="X85:Y85"/>
    <mergeCell ref="Z85:AA85"/>
    <mergeCell ref="P75:Q75"/>
    <mergeCell ref="R75:S75"/>
    <mergeCell ref="T75:U75"/>
    <mergeCell ref="V75:W75"/>
    <mergeCell ref="X75:Y75"/>
    <mergeCell ref="Z75:AA75"/>
    <mergeCell ref="AH84:AK84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AK85:AK86"/>
    <mergeCell ref="AB85:AC85"/>
    <mergeCell ref="AD85:AE85"/>
    <mergeCell ref="AF85:AG85"/>
    <mergeCell ref="AH85:AH86"/>
    <mergeCell ref="AI85:AI86"/>
    <mergeCell ref="AJ85:AJ86"/>
    <mergeCell ref="A87:B87"/>
    <mergeCell ref="A88:A92"/>
    <mergeCell ref="A94:B96"/>
    <mergeCell ref="C94:E95"/>
    <mergeCell ref="F94:AG94"/>
    <mergeCell ref="AH94:AJ94"/>
    <mergeCell ref="F95:G95"/>
    <mergeCell ref="H95:I95"/>
    <mergeCell ref="J95:K95"/>
    <mergeCell ref="H103:I103"/>
    <mergeCell ref="J103:K103"/>
    <mergeCell ref="L103:M103"/>
    <mergeCell ref="AI95:AI96"/>
    <mergeCell ref="AJ95:AJ96"/>
    <mergeCell ref="A97:B97"/>
    <mergeCell ref="A98:B98"/>
    <mergeCell ref="A99:A100"/>
    <mergeCell ref="A101:B101"/>
    <mergeCell ref="X95:Y95"/>
    <mergeCell ref="Z95:AA95"/>
    <mergeCell ref="AB95:AC95"/>
    <mergeCell ref="AD95:AE95"/>
    <mergeCell ref="AF95:AG95"/>
    <mergeCell ref="AH95:AH96"/>
    <mergeCell ref="L95:M95"/>
    <mergeCell ref="N95:O95"/>
    <mergeCell ref="P95:Q95"/>
    <mergeCell ref="R95:S95"/>
    <mergeCell ref="T95:U95"/>
    <mergeCell ref="V95:W95"/>
    <mergeCell ref="A105:A107"/>
    <mergeCell ref="A108:B108"/>
    <mergeCell ref="A109:A112"/>
    <mergeCell ref="A113:B113"/>
    <mergeCell ref="A114:B114"/>
    <mergeCell ref="A116:B117"/>
    <mergeCell ref="A103:B104"/>
    <mergeCell ref="C103:E103"/>
    <mergeCell ref="F103:G103"/>
    <mergeCell ref="S116:T116"/>
    <mergeCell ref="U116:V116"/>
    <mergeCell ref="W116:X116"/>
    <mergeCell ref="Y116:Z116"/>
    <mergeCell ref="A118:A120"/>
    <mergeCell ref="C116:E116"/>
    <mergeCell ref="F116:G116"/>
    <mergeCell ref="H116:I116"/>
    <mergeCell ref="J116:K116"/>
    <mergeCell ref="L116:M116"/>
    <mergeCell ref="N116:P116"/>
    <mergeCell ref="N129:O129"/>
    <mergeCell ref="A131:A134"/>
    <mergeCell ref="A121:B121"/>
    <mergeCell ref="A122:A125"/>
    <mergeCell ref="A126:B126"/>
    <mergeCell ref="A127:B127"/>
    <mergeCell ref="A129:B130"/>
    <mergeCell ref="C129:E129"/>
    <mergeCell ref="Q116:R116"/>
    <mergeCell ref="A135:A138"/>
    <mergeCell ref="A142:C143"/>
    <mergeCell ref="D142:F142"/>
    <mergeCell ref="G142:H142"/>
    <mergeCell ref="I142:J142"/>
    <mergeCell ref="K142:L142"/>
    <mergeCell ref="F129:G129"/>
    <mergeCell ref="H129:I129"/>
    <mergeCell ref="J129:K129"/>
    <mergeCell ref="L129:M129"/>
    <mergeCell ref="AT142:AT143"/>
    <mergeCell ref="A145:C145"/>
    <mergeCell ref="D145:AT145"/>
    <mergeCell ref="A146:A147"/>
    <mergeCell ref="B146:C146"/>
    <mergeCell ref="B147:C147"/>
    <mergeCell ref="AK142:AL142"/>
    <mergeCell ref="AM142:AN142"/>
    <mergeCell ref="AO142:AO143"/>
    <mergeCell ref="AP142:AP143"/>
    <mergeCell ref="AQ142:AR142"/>
    <mergeCell ref="AS142:AS143"/>
    <mergeCell ref="Y142:Z142"/>
    <mergeCell ref="AA142:AB142"/>
    <mergeCell ref="AC142:AD142"/>
    <mergeCell ref="AE142:AF142"/>
    <mergeCell ref="AG142:AH142"/>
    <mergeCell ref="AI142:AJ142"/>
    <mergeCell ref="M142:N142"/>
    <mergeCell ref="O142:P142"/>
    <mergeCell ref="Q142:R142"/>
    <mergeCell ref="S142:T142"/>
    <mergeCell ref="U142:V142"/>
    <mergeCell ref="W142:X142"/>
    <mergeCell ref="B156:C156"/>
    <mergeCell ref="B157:C157"/>
    <mergeCell ref="B158:C158"/>
    <mergeCell ref="B159:C159"/>
    <mergeCell ref="A160:A162"/>
    <mergeCell ref="B160:C160"/>
    <mergeCell ref="B161:C161"/>
    <mergeCell ref="B162:C162"/>
    <mergeCell ref="A148:C148"/>
    <mergeCell ref="A149:A150"/>
    <mergeCell ref="B149:C149"/>
    <mergeCell ref="B150:C150"/>
    <mergeCell ref="A151:C151"/>
    <mergeCell ref="A152:A159"/>
    <mergeCell ref="B152:C152"/>
    <mergeCell ref="B153:C153"/>
    <mergeCell ref="B154:C154"/>
    <mergeCell ref="B155:C155"/>
    <mergeCell ref="B171:C171"/>
    <mergeCell ref="B172:C172"/>
    <mergeCell ref="A173:A175"/>
    <mergeCell ref="B173:C173"/>
    <mergeCell ref="B174:C174"/>
    <mergeCell ref="B175:C175"/>
    <mergeCell ref="A163:A166"/>
    <mergeCell ref="B163:C163"/>
    <mergeCell ref="B164:C164"/>
    <mergeCell ref="B165:C165"/>
    <mergeCell ref="B166:C166"/>
    <mergeCell ref="A167:A172"/>
    <mergeCell ref="B167:C167"/>
    <mergeCell ref="B168:C168"/>
    <mergeCell ref="B169:C169"/>
    <mergeCell ref="B170:C170"/>
    <mergeCell ref="W184:X184"/>
    <mergeCell ref="A182:C182"/>
    <mergeCell ref="A184:C185"/>
    <mergeCell ref="D184:F184"/>
    <mergeCell ref="G184:H184"/>
    <mergeCell ref="I184:J184"/>
    <mergeCell ref="K184:L184"/>
    <mergeCell ref="A176:C176"/>
    <mergeCell ref="A177:C177"/>
    <mergeCell ref="A178:C178"/>
    <mergeCell ref="A179:C179"/>
    <mergeCell ref="A180:C180"/>
    <mergeCell ref="A181:C181"/>
    <mergeCell ref="AV184:AV185"/>
    <mergeCell ref="AW184:AW185"/>
    <mergeCell ref="A186:C186"/>
    <mergeCell ref="A187:C187"/>
    <mergeCell ref="A188:A189"/>
    <mergeCell ref="B188:C188"/>
    <mergeCell ref="B189:C189"/>
    <mergeCell ref="AK184:AL184"/>
    <mergeCell ref="AM184:AN184"/>
    <mergeCell ref="AO184:AQ184"/>
    <mergeCell ref="AR184:AR185"/>
    <mergeCell ref="AS184:AS185"/>
    <mergeCell ref="AT184:AU184"/>
    <mergeCell ref="Y184:Z184"/>
    <mergeCell ref="AA184:AB184"/>
    <mergeCell ref="AC184:AD184"/>
    <mergeCell ref="AE184:AF184"/>
    <mergeCell ref="AG184:AH184"/>
    <mergeCell ref="AI184:AJ184"/>
    <mergeCell ref="M184:N184"/>
    <mergeCell ref="O184:P184"/>
    <mergeCell ref="Q184:R184"/>
    <mergeCell ref="S184:T184"/>
    <mergeCell ref="U184:V184"/>
    <mergeCell ref="B198:C198"/>
    <mergeCell ref="B199:C199"/>
    <mergeCell ref="B200:C200"/>
    <mergeCell ref="B201:C201"/>
    <mergeCell ref="A202:A204"/>
    <mergeCell ref="B202:C202"/>
    <mergeCell ref="B203:C203"/>
    <mergeCell ref="B204:C204"/>
    <mergeCell ref="A190:C190"/>
    <mergeCell ref="A191:A192"/>
    <mergeCell ref="B191:C191"/>
    <mergeCell ref="B192:C192"/>
    <mergeCell ref="A193:C193"/>
    <mergeCell ref="A194:A201"/>
    <mergeCell ref="B194:C194"/>
    <mergeCell ref="B195:C195"/>
    <mergeCell ref="B196:C196"/>
    <mergeCell ref="B197:C197"/>
    <mergeCell ref="B213:C213"/>
    <mergeCell ref="B214:C214"/>
    <mergeCell ref="A215:A217"/>
    <mergeCell ref="B215:C215"/>
    <mergeCell ref="B216:C216"/>
    <mergeCell ref="B217:C217"/>
    <mergeCell ref="A205:A208"/>
    <mergeCell ref="B205:C205"/>
    <mergeCell ref="B206:C206"/>
    <mergeCell ref="B207:C207"/>
    <mergeCell ref="B208:C208"/>
    <mergeCell ref="A209:A214"/>
    <mergeCell ref="B209:C209"/>
    <mergeCell ref="B210:C210"/>
    <mergeCell ref="B211:C211"/>
    <mergeCell ref="B212:C212"/>
    <mergeCell ref="A224:C224"/>
    <mergeCell ref="A226:B227"/>
    <mergeCell ref="C226:E226"/>
    <mergeCell ref="F226:G226"/>
    <mergeCell ref="H226:I226"/>
    <mergeCell ref="J226:K226"/>
    <mergeCell ref="A218:C218"/>
    <mergeCell ref="A219:C219"/>
    <mergeCell ref="A220:C220"/>
    <mergeCell ref="A221:C221"/>
    <mergeCell ref="A222:C222"/>
    <mergeCell ref="A223:C223"/>
    <mergeCell ref="AJ226:AK226"/>
    <mergeCell ref="A228:A229"/>
    <mergeCell ref="A230:A231"/>
    <mergeCell ref="A233:A235"/>
    <mergeCell ref="B233:B235"/>
    <mergeCell ref="C233:E234"/>
    <mergeCell ref="F233:AK233"/>
    <mergeCell ref="X234:Y234"/>
    <mergeCell ref="Z234:AA234"/>
    <mergeCell ref="AB234:AC234"/>
    <mergeCell ref="X226:Y226"/>
    <mergeCell ref="Z226:AA226"/>
    <mergeCell ref="AB226:AC226"/>
    <mergeCell ref="AD226:AE226"/>
    <mergeCell ref="AF226:AG226"/>
    <mergeCell ref="AH226:AI226"/>
    <mergeCell ref="L226:M226"/>
    <mergeCell ref="N226:O226"/>
    <mergeCell ref="P226:Q226"/>
    <mergeCell ref="R226:S226"/>
    <mergeCell ref="T226:U226"/>
    <mergeCell ref="V226:W226"/>
    <mergeCell ref="AD234:AE234"/>
    <mergeCell ref="AF234:AG234"/>
    <mergeCell ref="AH234:AI234"/>
    <mergeCell ref="AJ234:AK234"/>
    <mergeCell ref="A236:A237"/>
    <mergeCell ref="A238:A239"/>
    <mergeCell ref="AL233:AL235"/>
    <mergeCell ref="F234:G234"/>
    <mergeCell ref="H234:I234"/>
    <mergeCell ref="J234:K234"/>
    <mergeCell ref="L234:M234"/>
    <mergeCell ref="N234:O234"/>
    <mergeCell ref="P234:Q234"/>
    <mergeCell ref="R234:S234"/>
    <mergeCell ref="T234:U234"/>
    <mergeCell ref="V234:W234"/>
    <mergeCell ref="AT241:AT243"/>
    <mergeCell ref="AU241:AU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F241:AM241"/>
    <mergeCell ref="AN241:AP241"/>
    <mergeCell ref="AQ241:AR242"/>
    <mergeCell ref="AS241:AS243"/>
    <mergeCell ref="V242:W242"/>
    <mergeCell ref="X242:Y242"/>
    <mergeCell ref="Z242:AA242"/>
    <mergeCell ref="AB242:AC242"/>
    <mergeCell ref="AO242:AO243"/>
    <mergeCell ref="AP242:AP243"/>
    <mergeCell ref="A244:B244"/>
    <mergeCell ref="A245:A253"/>
    <mergeCell ref="A254:A262"/>
    <mergeCell ref="A264:B266"/>
    <mergeCell ref="C264:E265"/>
    <mergeCell ref="F264:AS264"/>
    <mergeCell ref="T265:U265"/>
    <mergeCell ref="V265:W265"/>
    <mergeCell ref="AD242:AE242"/>
    <mergeCell ref="AF242:AG242"/>
    <mergeCell ref="AH242:AI242"/>
    <mergeCell ref="AJ242:AK242"/>
    <mergeCell ref="AL242:AM242"/>
    <mergeCell ref="AN242:AN243"/>
    <mergeCell ref="A241:B243"/>
    <mergeCell ref="C241:E242"/>
    <mergeCell ref="AH265:AI265"/>
    <mergeCell ref="AT264:AU264"/>
    <mergeCell ref="AV264:AV266"/>
    <mergeCell ref="AW264:AW266"/>
    <mergeCell ref="F265:G265"/>
    <mergeCell ref="H265:I265"/>
    <mergeCell ref="J265:K265"/>
    <mergeCell ref="L265:M265"/>
    <mergeCell ref="N265:O265"/>
    <mergeCell ref="P265:Q265"/>
    <mergeCell ref="R265:S265"/>
    <mergeCell ref="AH276:AI277"/>
    <mergeCell ref="AJ276:AJ278"/>
    <mergeCell ref="AK276:AK278"/>
    <mergeCell ref="F277:G277"/>
    <mergeCell ref="H277:I277"/>
    <mergeCell ref="J277:K277"/>
    <mergeCell ref="L277:M277"/>
    <mergeCell ref="AU265:AU266"/>
    <mergeCell ref="A267:A268"/>
    <mergeCell ref="A269:B269"/>
    <mergeCell ref="A270:B270"/>
    <mergeCell ref="A271:B271"/>
    <mergeCell ref="A272:A274"/>
    <mergeCell ref="AJ265:AK265"/>
    <mergeCell ref="AL265:AM265"/>
    <mergeCell ref="AN265:AO265"/>
    <mergeCell ref="AP265:AQ265"/>
    <mergeCell ref="AR265:AS265"/>
    <mergeCell ref="AT265:AT266"/>
    <mergeCell ref="X265:Y265"/>
    <mergeCell ref="Z265:AA265"/>
    <mergeCell ref="AB265:AC265"/>
    <mergeCell ref="AD265:AE265"/>
    <mergeCell ref="AF265:AG265"/>
    <mergeCell ref="Z277:AA277"/>
    <mergeCell ref="AB277:AC277"/>
    <mergeCell ref="AD277:AE277"/>
    <mergeCell ref="AF277:AG277"/>
    <mergeCell ref="A279:B279"/>
    <mergeCell ref="A280:B280"/>
    <mergeCell ref="N277:O277"/>
    <mergeCell ref="P277:Q277"/>
    <mergeCell ref="R277:S277"/>
    <mergeCell ref="T277:U277"/>
    <mergeCell ref="V277:W277"/>
    <mergeCell ref="X277:Y277"/>
    <mergeCell ref="A276:B278"/>
    <mergeCell ref="C276:E277"/>
    <mergeCell ref="F276:AG276"/>
    <mergeCell ref="A281:B281"/>
    <mergeCell ref="A283:A285"/>
    <mergeCell ref="B283:D284"/>
    <mergeCell ref="E283:M283"/>
    <mergeCell ref="E284:F284"/>
    <mergeCell ref="G284:H284"/>
    <mergeCell ref="I284:J284"/>
    <mergeCell ref="K284:L284"/>
    <mergeCell ref="M284:N284"/>
  </mergeCells>
  <dataValidations count="2">
    <dataValidation type="whole" operator="greaterThan" allowBlank="1" showInputMessage="1" showErrorMessage="1" errorTitle="Números Enteros" error="Sólo puede ingresar números enteros" sqref="A1:B287 C1:F19 C31:E287 F31:F76 G1:AG76 F83:AG86 AH1:AK86 G93:AK143 AL1:AT143 G149:J150 G145:AT145 AQ155 G155:K155 M155 O155 Q155 S155 U155 W155 Y155 AA155 AC155 AE155 AG155 AI155 AK155 AM155 AP163:AP166 AO173:AP175 G167:J172 Q163:AN166 G183:AT185 AU1:AW185 G187:AW187 G191:J192 M197 O197 G197:K197 AT197 U197 S197 Q197 AM197 AS205:AS208 Q205:AN208 AR215:AS217 G209:J214 W197 Y197 AA197 AC197 AE197 AG197 AI197 AK197 K225:K244 F93:F253 G225:J253 M225:M244 L225:L253 N225:N253 O225:O244 P225:P253 Q225:Q244 R225:R253 S225:S244 T225:T253 U225:U244 W225:W244 V225:V253 Y225:Y244 X225:X253 AA225:AA244 Z225:Z253 AC225:AC244 AB225:AB253 AD225:AM253 AN225:AU244 Y263:Y266 F263:P267 Q263:Q266 R263:R267 S263:S266 T263:T267 U263:U266 V263:V267 W263:W266 X263:X267 Z263:Z267 AA263:AA266 AG263:AG266 AL275:AW287 AB263:AB267 AC263:AC266 AD263:AD267 AE263:AE266 AF263:AF267 F282:AK287 AH263:AS267 AT263:AU266 AV225:AW266 N271:AU271 F275:AK278" xr:uid="{439B51F1-C261-40A0-990B-573A432E78A1}">
      <formula1>-1</formula1>
    </dataValidation>
    <dataValidation type="whole" allowBlank="1" showInputMessage="1" showErrorMessage="1" errorTitle="Error de ingreso" error="Debe ingresar sólo números." sqref="C20:F30 F77:AG82 F87:AK92 G144:AT144 G146:J148 G151:J154 K146:AT154 G156:AT162 L155 N155 P155 R155 T155 V155 X155 Z155 AB155 AD155 AF155 AH155 AJ155 AL155 AN155:AP155 AR155:AT155 AQ163:AT182 AO163:AO172 AP167:AP172 AO176:AP182 K167:AN182 G173:J182 G163:P166 G186:AW186 G188:AW190 G193:AW196 K191:AW192 G198:P208 N197 P197 L197 R197:R204 T197:T204 V197:V204 Q198:Q204 S198:S204 U198:U204 W198:AW204 AU197:AW197 AN197:AS197 K209:AS214 AO205:AR208 AT205:AW224 AR218:AS224 G215:AQ224 X197 Z197 AB197 AD197 AF197 AH197 AJ197 AL197 K245:K253 M245:M262 F254:L262 N254:N262 O245:O262 P254:P262 Q245:Q262 R254:R262 S245:S262 T254:T262 U245:U262 W245:W253 Y245:Y253 AA245:AA253 AC245:AC253 V254:AM262 AN245:AU262 F268:M274 N268:Z270 Q267 S267 U267 W267 Y267 AA267:AA270 AC267 AE267 AG267 F279:AK281 AB268:AS270 AT267:AW270 AV271:AW274 N272:AU274" xr:uid="{A1F2BFE0-752D-436C-9155-86CD726D8DDD}">
      <formula1>0</formula1>
      <formula2>99999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55D08-A144-4E3F-BAD6-C7BEEACC3F1D}">
  <dimension ref="A1:DB318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",[10]NOMBRE!B2," - ","( ",[10]NOMBRE!C2,[10]NOMBRE!D2,[10]NOMBRE!E2,[10]NOMBRE!F2,[10]NOMBRE!G2," )")</f>
        <v>COMUNA: LINARES - ( 07401 )</v>
      </c>
    </row>
    <row r="3" spans="1:92" ht="16.149999999999999" customHeigh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",[10]NOMBRE!B6," - ","( ",[10]NOMBRE!C6,[10]NOMBRE!D6," )")</f>
        <v>MES: SEPTIEMBRE - ( 09 )</v>
      </c>
      <c r="AE4" s="2629"/>
      <c r="AF4" s="2629"/>
      <c r="AG4" s="2629"/>
      <c r="AH4" s="2629"/>
      <c r="AI4" s="2629"/>
      <c r="AJ4" s="2629"/>
      <c r="AK4" s="2629"/>
      <c r="AL4" s="2629"/>
      <c r="AM4" s="2629"/>
      <c r="AN4" s="2629"/>
      <c r="AO4" s="2629"/>
      <c r="AP4" s="2629"/>
      <c r="AQ4" s="2629"/>
      <c r="AR4" s="2629"/>
      <c r="AS4" s="2629"/>
      <c r="AT4" s="2629"/>
      <c r="AU4" s="2629"/>
      <c r="AV4" s="2629"/>
      <c r="AW4" s="2629"/>
    </row>
    <row r="5" spans="1:92" ht="16.149999999999999" customHeight="1" x14ac:dyDescent="0.2">
      <c r="A5" s="1" t="str">
        <f>CONCATENATE("AÑO: ",[10]NOMBRE!B7)</f>
        <v>AÑO: 2019</v>
      </c>
      <c r="AE5" s="2629"/>
      <c r="AF5" s="2629"/>
      <c r="AG5" s="2629"/>
      <c r="AH5" s="2629"/>
      <c r="AI5" s="2629"/>
      <c r="AJ5" s="2629"/>
      <c r="AK5" s="2629"/>
      <c r="AL5" s="2629"/>
      <c r="AM5" s="2629"/>
      <c r="AN5" s="2629"/>
      <c r="AO5" s="2629"/>
      <c r="AP5" s="2629"/>
      <c r="AQ5" s="2629"/>
      <c r="AR5" s="2629"/>
      <c r="AS5" s="2629"/>
      <c r="AT5" s="2629"/>
      <c r="AU5" s="2629"/>
      <c r="AV5" s="2629"/>
      <c r="AW5" s="2629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2630"/>
      <c r="AF6" s="2630"/>
      <c r="AG6" s="2630"/>
      <c r="AH6" s="2630"/>
      <c r="AI6" s="2630"/>
      <c r="AJ6" s="2630"/>
      <c r="AK6" s="2630"/>
      <c r="AL6" s="2630"/>
      <c r="AM6" s="2630"/>
      <c r="AN6" s="2630"/>
      <c r="AO6" s="2630"/>
      <c r="AP6" s="2630"/>
      <c r="AQ6" s="2630"/>
      <c r="AR6" s="2630"/>
      <c r="AS6" s="2630"/>
      <c r="AT6" s="2630"/>
      <c r="AU6" s="2630"/>
      <c r="AV6" s="2630"/>
      <c r="AW6" s="2629"/>
    </row>
    <row r="7" spans="1:92" ht="15" x14ac:dyDescent="0.2">
      <c r="A7" s="2303"/>
      <c r="B7" s="2303"/>
      <c r="C7" s="2303"/>
      <c r="D7" s="2303"/>
      <c r="E7" s="2303"/>
      <c r="F7" s="2303"/>
      <c r="G7" s="2303"/>
      <c r="H7" s="2303"/>
      <c r="I7" s="2303"/>
      <c r="J7" s="2303"/>
      <c r="K7" s="2303"/>
      <c r="L7" s="2303"/>
      <c r="M7" s="2303"/>
      <c r="N7" s="2303"/>
      <c r="O7" s="2303"/>
      <c r="P7" s="2303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2630"/>
      <c r="AF7" s="2630"/>
      <c r="AG7" s="2630"/>
      <c r="AH7" s="2630"/>
      <c r="AI7" s="2630"/>
      <c r="AJ7" s="2630"/>
      <c r="AK7" s="2630"/>
      <c r="AL7" s="2630"/>
      <c r="AM7" s="2630"/>
      <c r="AN7" s="2630"/>
      <c r="AO7" s="2630"/>
      <c r="AP7" s="2630"/>
      <c r="AQ7" s="2630"/>
      <c r="AR7" s="2630"/>
      <c r="AS7" s="2630"/>
      <c r="AT7" s="2630"/>
      <c r="AU7" s="2630"/>
      <c r="AV7" s="2630"/>
      <c r="AW7" s="2629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2630"/>
      <c r="AF8" s="2630"/>
      <c r="AG8" s="2630"/>
      <c r="AH8" s="2630"/>
      <c r="AI8" s="2630"/>
      <c r="AJ8" s="2630"/>
      <c r="AK8" s="2630"/>
      <c r="AL8" s="2630"/>
      <c r="AM8" s="2630"/>
      <c r="AN8" s="2630"/>
      <c r="AO8" s="2630"/>
      <c r="AP8" s="2630"/>
      <c r="AQ8" s="2630"/>
      <c r="AR8" s="2630"/>
      <c r="AS8" s="2630"/>
      <c r="AT8" s="2630"/>
      <c r="AU8" s="2630"/>
      <c r="AV8" s="2630"/>
      <c r="AW8" s="2629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465" t="s">
        <v>3</v>
      </c>
      <c r="B9" s="4627"/>
      <c r="C9" s="4628" t="s">
        <v>4</v>
      </c>
      <c r="D9" s="4468" t="s">
        <v>5</v>
      </c>
      <c r="E9" s="4469"/>
      <c r="F9" s="4469"/>
      <c r="G9" s="4469"/>
      <c r="H9" s="4469"/>
      <c r="I9" s="4469"/>
      <c r="J9" s="4469"/>
      <c r="K9" s="4469"/>
      <c r="L9" s="4469"/>
      <c r="M9" s="4474"/>
      <c r="N9" s="4629" t="s">
        <v>6</v>
      </c>
      <c r="O9" s="4628" t="s">
        <v>7</v>
      </c>
      <c r="P9" s="4628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2631"/>
      <c r="AG9" s="2631"/>
      <c r="AH9" s="2631"/>
      <c r="AI9" s="2631"/>
      <c r="AJ9" s="2631"/>
      <c r="AK9" s="2631"/>
      <c r="AL9" s="2631"/>
      <c r="AM9" s="2631"/>
      <c r="AN9" s="2631"/>
      <c r="AO9" s="2631"/>
      <c r="AP9" s="2632"/>
      <c r="AQ9" s="2632"/>
      <c r="AR9" s="2632"/>
      <c r="AS9" s="2632"/>
      <c r="AT9" s="2632"/>
      <c r="AU9" s="2632"/>
      <c r="AV9" s="2632"/>
      <c r="AW9" s="2632"/>
      <c r="AX9" s="2633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2449" t="s">
        <v>9</v>
      </c>
      <c r="E10" s="2512" t="s">
        <v>10</v>
      </c>
      <c r="F10" s="2512" t="s">
        <v>11</v>
      </c>
      <c r="G10" s="2512" t="s">
        <v>12</v>
      </c>
      <c r="H10" s="2512" t="s">
        <v>13</v>
      </c>
      <c r="I10" s="2512" t="s">
        <v>14</v>
      </c>
      <c r="J10" s="2512" t="s">
        <v>15</v>
      </c>
      <c r="K10" s="2512" t="s">
        <v>16</v>
      </c>
      <c r="L10" s="2512" t="s">
        <v>17</v>
      </c>
      <c r="M10" s="2634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2635"/>
      <c r="AG10" s="2635"/>
      <c r="AH10" s="2635"/>
      <c r="AI10" s="2635"/>
      <c r="AJ10" s="2635"/>
      <c r="AK10" s="2635"/>
      <c r="AL10" s="2635"/>
      <c r="AM10" s="2635"/>
      <c r="AN10" s="2635"/>
      <c r="AO10" s="2636"/>
      <c r="AP10" s="2636"/>
      <c r="AQ10" s="2636"/>
      <c r="AR10" s="2636"/>
      <c r="AS10" s="2636"/>
      <c r="AT10" s="2636"/>
      <c r="AU10" s="2636"/>
      <c r="AV10" s="2636"/>
      <c r="AW10" s="2636"/>
      <c r="AX10" s="2633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4623" t="s">
        <v>19</v>
      </c>
      <c r="B11" s="4624"/>
      <c r="C11" s="2637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2372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2635"/>
      <c r="AG11" s="2635"/>
      <c r="AH11" s="2635"/>
      <c r="AI11" s="2635"/>
      <c r="AJ11" s="2635"/>
      <c r="AK11" s="2636"/>
      <c r="AL11" s="2636"/>
      <c r="AM11" s="2636"/>
      <c r="AN11" s="2636"/>
      <c r="AO11" s="2636"/>
      <c r="AP11" s="2636"/>
      <c r="AQ11" s="2636"/>
      <c r="AR11" s="2636"/>
      <c r="AS11" s="2636"/>
      <c r="AT11" s="2636"/>
      <c r="AU11" s="2636"/>
      <c r="AV11" s="2636"/>
      <c r="AW11" s="2636"/>
      <c r="AX11" s="2633"/>
      <c r="CD11" s="4" t="str">
        <f>IF(C11&gt;=[10]A03!C78,"","*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2635"/>
      <c r="AG12" s="2635"/>
      <c r="AH12" s="2635"/>
      <c r="AI12" s="2635"/>
      <c r="AJ12" s="2635"/>
      <c r="AK12" s="2636"/>
      <c r="AL12" s="2636"/>
      <c r="AM12" s="2636"/>
      <c r="AN12" s="2636"/>
      <c r="AO12" s="2635"/>
      <c r="AP12" s="2635"/>
      <c r="AQ12" s="2636"/>
      <c r="AR12" s="2636"/>
      <c r="AS12" s="2636"/>
      <c r="AT12" s="2636"/>
      <c r="AU12" s="2636"/>
      <c r="AV12" s="2636"/>
      <c r="AW12" s="2636"/>
      <c r="AX12" s="2633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2635"/>
      <c r="AG13" s="2635"/>
      <c r="AH13" s="2635"/>
      <c r="AI13" s="2635"/>
      <c r="AJ13" s="2635"/>
      <c r="AK13" s="2636"/>
      <c r="AL13" s="2636"/>
      <c r="AM13" s="2636"/>
      <c r="AN13" s="2636"/>
      <c r="AO13" s="2635"/>
      <c r="AP13" s="2635"/>
      <c r="AQ13" s="2635"/>
      <c r="AR13" s="2636"/>
      <c r="AS13" s="2636"/>
      <c r="AT13" s="2636"/>
      <c r="AU13" s="2636"/>
      <c r="AV13" s="2636"/>
      <c r="AW13" s="2636"/>
      <c r="AX13" s="2633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2635"/>
      <c r="AG14" s="2635"/>
      <c r="AH14" s="2635"/>
      <c r="AI14" s="2635"/>
      <c r="AJ14" s="2635"/>
      <c r="AK14" s="2635"/>
      <c r="AL14" s="2635"/>
      <c r="AM14" s="2635"/>
      <c r="AN14" s="2635"/>
      <c r="AO14" s="2636"/>
      <c r="AP14" s="2636"/>
      <c r="AQ14" s="2636"/>
      <c r="AR14" s="2636"/>
      <c r="AS14" s="2636"/>
      <c r="AT14" s="2636"/>
      <c r="AU14" s="2636"/>
      <c r="AV14" s="2636"/>
      <c r="AW14" s="2636"/>
      <c r="AX14" s="2633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2635"/>
      <c r="AG15" s="2635"/>
      <c r="AH15" s="2635"/>
      <c r="AI15" s="2635"/>
      <c r="AJ15" s="2635"/>
      <c r="AK15" s="2635"/>
      <c r="AL15" s="2635"/>
      <c r="AM15" s="2635"/>
      <c r="AN15" s="2635"/>
      <c r="AO15" s="2636"/>
      <c r="AP15" s="2636"/>
      <c r="AQ15" s="2636"/>
      <c r="AR15" s="2636"/>
      <c r="AS15" s="2636"/>
      <c r="AT15" s="2636"/>
      <c r="AU15" s="2636"/>
      <c r="AV15" s="2636"/>
      <c r="AW15" s="2636"/>
      <c r="AX15" s="2633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625" t="s">
        <v>23</v>
      </c>
      <c r="B16" s="4626"/>
      <c r="C16" s="2638">
        <f>SUM(D16:M16)</f>
        <v>0</v>
      </c>
      <c r="D16" s="2515"/>
      <c r="E16" s="2639"/>
      <c r="F16" s="2639"/>
      <c r="G16" s="2639"/>
      <c r="H16" s="2639"/>
      <c r="I16" s="2639"/>
      <c r="J16" s="2639"/>
      <c r="K16" s="2639"/>
      <c r="L16" s="2640"/>
      <c r="M16" s="2641"/>
      <c r="N16" s="2517"/>
      <c r="O16" s="2642"/>
      <c r="P16" s="2642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2635"/>
      <c r="AG16" s="2635"/>
      <c r="AH16" s="2635"/>
      <c r="AI16" s="2635"/>
      <c r="AJ16" s="2635"/>
      <c r="AK16" s="2635"/>
      <c r="AL16" s="2635"/>
      <c r="AM16" s="2635"/>
      <c r="AN16" s="2635"/>
      <c r="AO16" s="2636"/>
      <c r="AP16" s="2636"/>
      <c r="AQ16" s="2636"/>
      <c r="AR16" s="2636"/>
      <c r="AS16" s="2636"/>
      <c r="AT16" s="2636"/>
      <c r="AU16" s="2636"/>
      <c r="AV16" s="2636"/>
      <c r="AW16" s="2636"/>
      <c r="AX16" s="2633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2635"/>
      <c r="AF17" s="2635"/>
      <c r="AG17" s="2635"/>
      <c r="AH17" s="2635"/>
      <c r="AI17" s="2635"/>
      <c r="AJ17" s="2635"/>
      <c r="AK17" s="2635"/>
      <c r="AL17" s="2635"/>
      <c r="AM17" s="2635"/>
      <c r="AN17" s="2635"/>
      <c r="AO17" s="2635"/>
      <c r="AP17" s="2635"/>
      <c r="AQ17" s="2635"/>
      <c r="AR17" s="2635"/>
      <c r="AS17" s="2635"/>
      <c r="AT17" s="2635"/>
      <c r="AU17" s="2635"/>
      <c r="AV17" s="2635"/>
      <c r="AW17" s="2633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590" t="s">
        <v>25</v>
      </c>
      <c r="B18" s="4591"/>
      <c r="C18" s="4584" t="s">
        <v>26</v>
      </c>
      <c r="D18" s="4584" t="s">
        <v>27</v>
      </c>
      <c r="E18" s="4584" t="s">
        <v>7</v>
      </c>
      <c r="F18" s="4584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2635"/>
      <c r="AF18" s="2636"/>
      <c r="AG18" s="2636"/>
      <c r="AH18" s="2636"/>
      <c r="AI18" s="2636"/>
      <c r="AJ18" s="2636"/>
      <c r="AK18" s="2636"/>
      <c r="AL18" s="2636"/>
      <c r="AM18" s="2636"/>
      <c r="AN18" s="2636"/>
      <c r="AO18" s="2636"/>
      <c r="AP18" s="2636"/>
      <c r="AQ18" s="2636"/>
      <c r="AR18" s="2636"/>
      <c r="AS18" s="2636"/>
      <c r="AT18" s="2636"/>
      <c r="AU18" s="2636"/>
      <c r="AV18" s="2636"/>
      <c r="AW18" s="2633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2635"/>
      <c r="AF19" s="2636"/>
      <c r="AG19" s="2636"/>
      <c r="AH19" s="2636"/>
      <c r="AI19" s="2636"/>
      <c r="AJ19" s="2636"/>
      <c r="AK19" s="2636"/>
      <c r="AL19" s="2636"/>
      <c r="AM19" s="2636"/>
      <c r="AN19" s="2636"/>
      <c r="AO19" s="2636"/>
      <c r="AP19" s="2636"/>
      <c r="AQ19" s="2636"/>
      <c r="AR19" s="2636"/>
      <c r="AS19" s="2636"/>
      <c r="AT19" s="2636"/>
      <c r="AU19" s="2636"/>
      <c r="AV19" s="2636"/>
      <c r="AW19" s="2633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621" t="s">
        <v>28</v>
      </c>
      <c r="B20" s="4622"/>
      <c r="C20" s="2525">
        <v>64</v>
      </c>
      <c r="D20" s="2525">
        <v>0</v>
      </c>
      <c r="E20" s="2525">
        <v>0</v>
      </c>
      <c r="F20" s="2525">
        <v>0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2635"/>
      <c r="AF20" s="2636"/>
      <c r="AG20" s="2636"/>
      <c r="AH20" s="2636"/>
      <c r="AI20" s="2636"/>
      <c r="AJ20" s="2636"/>
      <c r="AK20" s="2636"/>
      <c r="AL20" s="2636"/>
      <c r="AM20" s="2636"/>
      <c r="AN20" s="2636"/>
      <c r="AO20" s="2636"/>
      <c r="AP20" s="2636"/>
      <c r="AQ20" s="2636"/>
      <c r="AR20" s="2636"/>
      <c r="AS20" s="2636"/>
      <c r="AT20" s="2636"/>
      <c r="AU20" s="2636"/>
      <c r="AV20" s="2636"/>
      <c r="AW20" s="2633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4619" t="s">
        <v>29</v>
      </c>
      <c r="B21" s="4620"/>
      <c r="C21" s="65">
        <v>0</v>
      </c>
      <c r="D21" s="65">
        <v>0</v>
      </c>
      <c r="E21" s="65">
        <v>0</v>
      </c>
      <c r="F21" s="65">
        <v>0</v>
      </c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2635"/>
      <c r="AF21" s="2636"/>
      <c r="AG21" s="2636"/>
      <c r="AH21" s="2636"/>
      <c r="AI21" s="2636"/>
      <c r="AJ21" s="2636"/>
      <c r="AK21" s="2636"/>
      <c r="AL21" s="2636"/>
      <c r="AM21" s="2636"/>
      <c r="AN21" s="2636"/>
      <c r="AO21" s="2636"/>
      <c r="AP21" s="2636"/>
      <c r="AQ21" s="2636"/>
      <c r="AR21" s="2636"/>
      <c r="AS21" s="2636"/>
      <c r="AT21" s="2636"/>
      <c r="AU21" s="2636"/>
      <c r="AV21" s="2636"/>
      <c r="AW21" s="2633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5</v>
      </c>
      <c r="D22" s="66">
        <v>0</v>
      </c>
      <c r="E22" s="66">
        <v>0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2635"/>
      <c r="AF22" s="2636"/>
      <c r="AG22" s="2636"/>
      <c r="AH22" s="2636"/>
      <c r="AI22" s="2636"/>
      <c r="AJ22" s="2636"/>
      <c r="AK22" s="2636"/>
      <c r="AL22" s="2636"/>
      <c r="AM22" s="2636"/>
      <c r="AN22" s="2636"/>
      <c r="AO22" s="2636"/>
      <c r="AP22" s="2636"/>
      <c r="AQ22" s="2636"/>
      <c r="AR22" s="2636"/>
      <c r="AS22" s="2636"/>
      <c r="AT22" s="2636"/>
      <c r="AU22" s="2636"/>
      <c r="AV22" s="2636"/>
      <c r="AW22" s="2633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2</v>
      </c>
      <c r="D23" s="66">
        <v>0</v>
      </c>
      <c r="E23" s="66">
        <v>0</v>
      </c>
      <c r="F23" s="66">
        <v>0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2635"/>
      <c r="AF23" s="2636"/>
      <c r="AG23" s="2636"/>
      <c r="AH23" s="2636"/>
      <c r="AI23" s="2636"/>
      <c r="AJ23" s="2636"/>
      <c r="AK23" s="2636"/>
      <c r="AL23" s="2636"/>
      <c r="AM23" s="2636"/>
      <c r="AN23" s="2636"/>
      <c r="AO23" s="2636"/>
      <c r="AP23" s="2636"/>
      <c r="AQ23" s="2636"/>
      <c r="AR23" s="2636"/>
      <c r="AS23" s="2636"/>
      <c r="AT23" s="2636"/>
      <c r="AU23" s="2636"/>
      <c r="AV23" s="2636"/>
      <c r="AW23" s="2633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1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2635"/>
      <c r="AF24" s="2636"/>
      <c r="AG24" s="2636"/>
      <c r="AH24" s="2636"/>
      <c r="AI24" s="2636"/>
      <c r="AJ24" s="2636"/>
      <c r="AK24" s="2636"/>
      <c r="AL24" s="2636"/>
      <c r="AM24" s="2636"/>
      <c r="AN24" s="2636"/>
      <c r="AO24" s="2636"/>
      <c r="AP24" s="2636"/>
      <c r="AQ24" s="2636"/>
      <c r="AR24" s="2636"/>
      <c r="AS24" s="2636"/>
      <c r="AT24" s="2636"/>
      <c r="AU24" s="2636"/>
      <c r="AV24" s="2636"/>
      <c r="AW24" s="2633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>
        <v>1</v>
      </c>
      <c r="D25" s="66">
        <v>0</v>
      </c>
      <c r="E25" s="66">
        <v>0</v>
      </c>
      <c r="F25" s="66">
        <v>0</v>
      </c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2635"/>
      <c r="AF25" s="2636"/>
      <c r="AG25" s="2636"/>
      <c r="AH25" s="2636"/>
      <c r="AI25" s="2636"/>
      <c r="AJ25" s="2636"/>
      <c r="AK25" s="2636"/>
      <c r="AL25" s="2636"/>
      <c r="AM25" s="2636"/>
      <c r="AN25" s="2636"/>
      <c r="AO25" s="2636"/>
      <c r="AP25" s="2636"/>
      <c r="AQ25" s="2636"/>
      <c r="AR25" s="2636"/>
      <c r="AS25" s="2636"/>
      <c r="AT25" s="2636"/>
      <c r="AU25" s="2636"/>
      <c r="AV25" s="2636"/>
      <c r="AW25" s="2633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>
        <v>1</v>
      </c>
      <c r="D26" s="66">
        <v>0</v>
      </c>
      <c r="E26" s="66">
        <v>0</v>
      </c>
      <c r="F26" s="66">
        <v>0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2635"/>
      <c r="AF26" s="2636"/>
      <c r="AG26" s="2636"/>
      <c r="AH26" s="2636"/>
      <c r="AI26" s="2636"/>
      <c r="AJ26" s="2636"/>
      <c r="AK26" s="2636"/>
      <c r="AL26" s="2636"/>
      <c r="AM26" s="2636"/>
      <c r="AN26" s="2636"/>
      <c r="AO26" s="2636"/>
      <c r="AP26" s="2636"/>
      <c r="AQ26" s="2636"/>
      <c r="AR26" s="2636"/>
      <c r="AS26" s="2636"/>
      <c r="AT26" s="2636"/>
      <c r="AU26" s="2636"/>
      <c r="AV26" s="2636"/>
      <c r="AW26" s="2633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6</v>
      </c>
      <c r="D27" s="66">
        <v>0</v>
      </c>
      <c r="E27" s="66">
        <v>0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2635"/>
      <c r="AF27" s="2636"/>
      <c r="AG27" s="2636"/>
      <c r="AH27" s="2636"/>
      <c r="AI27" s="2636"/>
      <c r="AJ27" s="2636"/>
      <c r="AK27" s="2636"/>
      <c r="AL27" s="2636"/>
      <c r="AM27" s="2636"/>
      <c r="AN27" s="2636"/>
      <c r="AO27" s="2636"/>
      <c r="AP27" s="2636"/>
      <c r="AQ27" s="2636"/>
      <c r="AR27" s="2636"/>
      <c r="AS27" s="2636"/>
      <c r="AT27" s="2636"/>
      <c r="AU27" s="2636"/>
      <c r="AV27" s="2636"/>
      <c r="AW27" s="2633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10</v>
      </c>
      <c r="D28" s="66">
        <v>0</v>
      </c>
      <c r="E28" s="66">
        <v>0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2635"/>
      <c r="AF28" s="2636"/>
      <c r="AG28" s="2636"/>
      <c r="AH28" s="2636"/>
      <c r="AI28" s="2636"/>
      <c r="AJ28" s="2636"/>
      <c r="AK28" s="2636"/>
      <c r="AL28" s="2636"/>
      <c r="AM28" s="2636"/>
      <c r="AN28" s="2636"/>
      <c r="AO28" s="2636"/>
      <c r="AP28" s="2636"/>
      <c r="AQ28" s="2636"/>
      <c r="AR28" s="2636"/>
      <c r="AS28" s="2636"/>
      <c r="AT28" s="2636"/>
      <c r="AU28" s="2636"/>
      <c r="AV28" s="2636"/>
      <c r="AW28" s="2633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>
        <v>2</v>
      </c>
      <c r="D29" s="66">
        <v>0</v>
      </c>
      <c r="E29" s="66">
        <v>0</v>
      </c>
      <c r="F29" s="66">
        <v>0</v>
      </c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2635"/>
      <c r="AF29" s="2636"/>
      <c r="AG29" s="2636"/>
      <c r="AH29" s="2636"/>
      <c r="AI29" s="2636"/>
      <c r="AJ29" s="2636"/>
      <c r="AK29" s="2636"/>
      <c r="AL29" s="2636"/>
      <c r="AM29" s="2636"/>
      <c r="AN29" s="2636"/>
      <c r="AO29" s="2636"/>
      <c r="AP29" s="2636"/>
      <c r="AQ29" s="2636"/>
      <c r="AR29" s="2636"/>
      <c r="AS29" s="2636"/>
      <c r="AT29" s="2636"/>
      <c r="AU29" s="2636"/>
      <c r="AV29" s="2636"/>
      <c r="AW29" s="2633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36</v>
      </c>
      <c r="D30" s="67">
        <v>0</v>
      </c>
      <c r="E30" s="67">
        <v>0</v>
      </c>
      <c r="F30" s="67">
        <v>0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2631"/>
      <c r="AF30" s="2631"/>
      <c r="AG30" s="2631"/>
      <c r="AH30" s="2643"/>
      <c r="AI30" s="2631"/>
      <c r="AJ30" s="2631"/>
      <c r="AK30" s="2631"/>
      <c r="AL30" s="2631"/>
      <c r="AM30" s="2631"/>
      <c r="AN30" s="2631"/>
      <c r="AO30" s="2631"/>
      <c r="AP30" s="2631"/>
      <c r="AQ30" s="2631"/>
      <c r="AR30" s="2631"/>
      <c r="AS30" s="2631"/>
      <c r="AT30" s="2631"/>
      <c r="AU30" s="2631"/>
      <c r="AV30" s="2631"/>
      <c r="AW30" s="2644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2631"/>
      <c r="AF31" s="2631"/>
      <c r="AG31" s="2631"/>
      <c r="AH31" s="2643"/>
      <c r="AI31" s="2631"/>
      <c r="AJ31" s="2631"/>
      <c r="AK31" s="2631"/>
      <c r="AL31" s="2631"/>
      <c r="AM31" s="2631"/>
      <c r="AN31" s="2631"/>
      <c r="AO31" s="2631"/>
      <c r="AP31" s="2631"/>
      <c r="AQ31" s="2631"/>
      <c r="AR31" s="2631"/>
      <c r="AS31" s="2631"/>
      <c r="AT31" s="2631"/>
      <c r="AU31" s="2631"/>
      <c r="AV31" s="2631"/>
      <c r="AW31" s="2644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597" t="s">
        <v>40</v>
      </c>
      <c r="B32" s="4598"/>
      <c r="C32" s="4584" t="s">
        <v>4</v>
      </c>
      <c r="D32" s="4468" t="s">
        <v>5</v>
      </c>
      <c r="E32" s="4469"/>
      <c r="F32" s="4469"/>
      <c r="G32" s="4469"/>
      <c r="H32" s="4469"/>
      <c r="I32" s="4469"/>
      <c r="J32" s="4469"/>
      <c r="K32" s="4469"/>
      <c r="L32" s="4469"/>
      <c r="M32" s="4469"/>
      <c r="N32" s="4470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2631"/>
      <c r="AG32" s="2631"/>
      <c r="AH32" s="2631"/>
      <c r="AI32" s="2643"/>
      <c r="AJ32" s="2631"/>
      <c r="AK32" s="2631"/>
      <c r="AL32" s="2632"/>
      <c r="AM32" s="2632"/>
      <c r="AN32" s="2632"/>
      <c r="AO32" s="2632"/>
      <c r="AP32" s="2632"/>
      <c r="AQ32" s="2632"/>
      <c r="AR32" s="2632"/>
      <c r="AS32" s="2632"/>
      <c r="AT32" s="2632"/>
      <c r="AU32" s="2632"/>
      <c r="AV32" s="2632"/>
      <c r="AW32" s="2632"/>
      <c r="AX32" s="2644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2449" t="s">
        <v>9</v>
      </c>
      <c r="E33" s="2512" t="s">
        <v>10</v>
      </c>
      <c r="F33" s="2512" t="s">
        <v>11</v>
      </c>
      <c r="G33" s="2512" t="s">
        <v>12</v>
      </c>
      <c r="H33" s="2512" t="s">
        <v>13</v>
      </c>
      <c r="I33" s="2512" t="s">
        <v>14</v>
      </c>
      <c r="J33" s="2512" t="s">
        <v>15</v>
      </c>
      <c r="K33" s="2512" t="s">
        <v>16</v>
      </c>
      <c r="L33" s="2512" t="s">
        <v>17</v>
      </c>
      <c r="M33" s="2634" t="s">
        <v>18</v>
      </c>
      <c r="N33" s="2645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2635"/>
      <c r="AG33" s="2635"/>
      <c r="AH33" s="2635"/>
      <c r="AI33" s="2646"/>
      <c r="AJ33" s="2635"/>
      <c r="AK33" s="2635"/>
      <c r="AL33" s="2635"/>
      <c r="AM33" s="2635"/>
      <c r="AN33" s="2635"/>
      <c r="AO33" s="2635"/>
      <c r="AP33" s="2635"/>
      <c r="AQ33" s="2636"/>
      <c r="AR33" s="2636"/>
      <c r="AS33" s="2636"/>
      <c r="AT33" s="2636"/>
      <c r="AU33" s="2636"/>
      <c r="AV33" s="2636"/>
      <c r="AW33" s="2636"/>
      <c r="AX33" s="2644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4473" t="s">
        <v>42</v>
      </c>
      <c r="B34" s="4473"/>
      <c r="C34" s="2647">
        <f>SUM(D34:M34)</f>
        <v>0</v>
      </c>
      <c r="D34" s="2466">
        <f>SUM(D35:D44)</f>
        <v>0</v>
      </c>
      <c r="E34" s="2467">
        <f t="shared" ref="E34:K34" si="1">SUM(E35:E44)</f>
        <v>0</v>
      </c>
      <c r="F34" s="2467">
        <f t="shared" si="1"/>
        <v>0</v>
      </c>
      <c r="G34" s="2467">
        <f t="shared" si="1"/>
        <v>0</v>
      </c>
      <c r="H34" s="2467">
        <f t="shared" si="1"/>
        <v>0</v>
      </c>
      <c r="I34" s="2467">
        <f t="shared" si="1"/>
        <v>0</v>
      </c>
      <c r="J34" s="2467">
        <f t="shared" si="1"/>
        <v>0</v>
      </c>
      <c r="K34" s="2467">
        <f t="shared" si="1"/>
        <v>0</v>
      </c>
      <c r="L34" s="2467">
        <f>SUM(L35:L44)</f>
        <v>0</v>
      </c>
      <c r="M34" s="2648">
        <f>SUM(M35:M44)</f>
        <v>0</v>
      </c>
      <c r="N34" s="2468">
        <f>SUM(N35:N44)</f>
        <v>0</v>
      </c>
      <c r="O34" s="2649"/>
      <c r="P34" s="2650"/>
      <c r="Q34" s="2651"/>
      <c r="R34" s="87"/>
      <c r="S34" s="87"/>
      <c r="T34" s="2651"/>
      <c r="U34" s="2652"/>
      <c r="V34" s="265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2635"/>
      <c r="AK34" s="2635"/>
      <c r="AL34" s="2635"/>
      <c r="AM34" s="2635"/>
      <c r="AN34" s="2635"/>
      <c r="AO34" s="2635"/>
      <c r="AP34" s="2635"/>
      <c r="AQ34" s="2636"/>
      <c r="AR34" s="2636"/>
      <c r="AS34" s="2636"/>
      <c r="AT34" s="2636"/>
      <c r="AU34" s="2636"/>
      <c r="AV34" s="2636"/>
      <c r="AW34" s="2636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615" t="s">
        <v>304</v>
      </c>
      <c r="B35" s="4616"/>
      <c r="C35" s="2371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2372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2635"/>
      <c r="AK35" s="2636"/>
      <c r="AL35" s="2636"/>
      <c r="AM35" s="2636"/>
      <c r="AN35" s="2636"/>
      <c r="AO35" s="2636"/>
      <c r="AP35" s="2636"/>
      <c r="AQ35" s="2636"/>
      <c r="AR35" s="2636"/>
      <c r="AS35" s="2636"/>
      <c r="AT35" s="2636"/>
      <c r="AU35" s="2636"/>
      <c r="AV35" s="2636"/>
      <c r="AW35" s="2636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2635"/>
      <c r="AK36" s="2636"/>
      <c r="AL36" s="2636"/>
      <c r="AM36" s="2636"/>
      <c r="AN36" s="2636"/>
      <c r="AO36" s="2636"/>
      <c r="AP36" s="2636"/>
      <c r="AQ36" s="2636"/>
      <c r="AR36" s="2636"/>
      <c r="AS36" s="2636"/>
      <c r="AT36" s="2636"/>
      <c r="AU36" s="2636"/>
      <c r="AV36" s="2636"/>
      <c r="AW36" s="2636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617" t="s">
        <v>45</v>
      </c>
      <c r="B37" s="2653" t="s">
        <v>306</v>
      </c>
      <c r="C37" s="2654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2372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2635"/>
      <c r="AK37" s="2636"/>
      <c r="AL37" s="2636"/>
      <c r="AM37" s="2636"/>
      <c r="AN37" s="2636"/>
      <c r="AO37" s="2636"/>
      <c r="AP37" s="2636"/>
      <c r="AQ37" s="2636"/>
      <c r="AR37" s="2636"/>
      <c r="AS37" s="2636"/>
      <c r="AT37" s="2636"/>
      <c r="AU37" s="2636"/>
      <c r="AV37" s="2636"/>
      <c r="AW37" s="2636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2635"/>
      <c r="AK38" s="2636"/>
      <c r="AL38" s="2636"/>
      <c r="AM38" s="2636"/>
      <c r="AN38" s="2636"/>
      <c r="AO38" s="2636"/>
      <c r="AP38" s="2636"/>
      <c r="AQ38" s="2636"/>
      <c r="AR38" s="2636"/>
      <c r="AS38" s="2636"/>
      <c r="AT38" s="2636"/>
      <c r="AU38" s="2636"/>
      <c r="AV38" s="2636"/>
      <c r="AW38" s="2636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2635"/>
      <c r="AK39" s="2636"/>
      <c r="AL39" s="2636"/>
      <c r="AM39" s="2636"/>
      <c r="AN39" s="2636"/>
      <c r="AO39" s="2636"/>
      <c r="AP39" s="2636"/>
      <c r="AQ39" s="2636"/>
      <c r="AR39" s="2636"/>
      <c r="AS39" s="2636"/>
      <c r="AT39" s="2636"/>
      <c r="AU39" s="2636"/>
      <c r="AV39" s="2636"/>
      <c r="AW39" s="2636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2635"/>
      <c r="AK40" s="2636"/>
      <c r="AL40" s="2636"/>
      <c r="AM40" s="2636"/>
      <c r="AN40" s="2636"/>
      <c r="AO40" s="2636"/>
      <c r="AP40" s="2636"/>
      <c r="AQ40" s="2636"/>
      <c r="AR40" s="2636"/>
      <c r="AS40" s="2636"/>
      <c r="AT40" s="2636"/>
      <c r="AU40" s="2636"/>
      <c r="AV40" s="2636"/>
      <c r="AW40" s="2636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2635"/>
      <c r="AK41" s="2636"/>
      <c r="AL41" s="2636"/>
      <c r="AM41" s="2636"/>
      <c r="AN41" s="2636"/>
      <c r="AO41" s="2636"/>
      <c r="AP41" s="2636"/>
      <c r="AQ41" s="2636"/>
      <c r="AR41" s="2636"/>
      <c r="AS41" s="2636"/>
      <c r="AT41" s="2636"/>
      <c r="AU41" s="2636"/>
      <c r="AV41" s="2636"/>
      <c r="AW41" s="2636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2635"/>
      <c r="AK42" s="2636"/>
      <c r="AL42" s="2636"/>
      <c r="AM42" s="2636"/>
      <c r="AN42" s="2636"/>
      <c r="AO42" s="2636"/>
      <c r="AP42" s="2636"/>
      <c r="AQ42" s="2636"/>
      <c r="AR42" s="2636"/>
      <c r="AS42" s="2636"/>
      <c r="AT42" s="2636"/>
      <c r="AU42" s="2636"/>
      <c r="AV42" s="2636"/>
      <c r="AW42" s="2636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584" t="s">
        <v>312</v>
      </c>
      <c r="B43" s="2655" t="s">
        <v>313</v>
      </c>
      <c r="C43" s="2371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2372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2635"/>
      <c r="AK43" s="2636"/>
      <c r="AL43" s="2636"/>
      <c r="AM43" s="2636"/>
      <c r="AN43" s="2636"/>
      <c r="AO43" s="2636"/>
      <c r="AP43" s="2636"/>
      <c r="AQ43" s="2636"/>
      <c r="AR43" s="2636"/>
      <c r="AS43" s="2636"/>
      <c r="AT43" s="2636"/>
      <c r="AU43" s="2636"/>
      <c r="AV43" s="2636"/>
      <c r="AW43" s="2636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2635"/>
      <c r="AK44" s="2636"/>
      <c r="AL44" s="2636"/>
      <c r="AM44" s="2636"/>
      <c r="AN44" s="2636"/>
      <c r="AO44" s="2636"/>
      <c r="AP44" s="2636"/>
      <c r="AQ44" s="2636"/>
      <c r="AR44" s="2636"/>
      <c r="AS44" s="2636"/>
      <c r="AT44" s="2636"/>
      <c r="AU44" s="2636"/>
      <c r="AV44" s="2636"/>
      <c r="AW44" s="2636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618" t="s">
        <v>314</v>
      </c>
      <c r="B45" s="1274" t="s">
        <v>313</v>
      </c>
      <c r="C45" s="2656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2372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2635"/>
      <c r="AK45" s="2636"/>
      <c r="AL45" s="2636"/>
      <c r="AM45" s="2636"/>
      <c r="AN45" s="2636"/>
      <c r="AO45" s="2636"/>
      <c r="AP45" s="2636"/>
      <c r="AQ45" s="2636"/>
      <c r="AR45" s="2636"/>
      <c r="AS45" s="2636"/>
      <c r="AT45" s="2636"/>
      <c r="AU45" s="2636"/>
      <c r="AV45" s="2636"/>
      <c r="AW45" s="2636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2635"/>
      <c r="AK46" s="2636"/>
      <c r="AL46" s="2636"/>
      <c r="AM46" s="2636"/>
      <c r="AN46" s="2636"/>
      <c r="AO46" s="2636"/>
      <c r="AP46" s="2636"/>
      <c r="AQ46" s="2636"/>
      <c r="AR46" s="2636"/>
      <c r="AS46" s="2636"/>
      <c r="AT46" s="2636"/>
      <c r="AU46" s="2636"/>
      <c r="AV46" s="2636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2635"/>
      <c r="AK47" s="2636"/>
      <c r="AL47" s="2636"/>
      <c r="AM47" s="2636"/>
      <c r="AN47" s="2636"/>
      <c r="AO47" s="2636"/>
      <c r="AP47" s="2636"/>
      <c r="AQ47" s="2636"/>
      <c r="AR47" s="2636"/>
      <c r="AS47" s="2636"/>
      <c r="AT47" s="2636"/>
      <c r="AU47" s="2636"/>
      <c r="AV47" s="2636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595" t="s">
        <v>316</v>
      </c>
      <c r="B48" s="4596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2635"/>
      <c r="AK48" s="2636"/>
      <c r="AL48" s="2636"/>
      <c r="AM48" s="2636"/>
      <c r="AN48" s="2636"/>
      <c r="AO48" s="2636"/>
      <c r="AP48" s="2636"/>
      <c r="AQ48" s="2636"/>
      <c r="AR48" s="2636"/>
      <c r="AS48" s="2636"/>
      <c r="AT48" s="2636"/>
      <c r="AU48" s="2636"/>
      <c r="AV48" s="2636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605" t="s">
        <v>317</v>
      </c>
      <c r="B49" s="2370" t="s">
        <v>313</v>
      </c>
      <c r="C49" s="2371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2372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2635"/>
      <c r="AK49" s="2636"/>
      <c r="AL49" s="2636"/>
      <c r="AM49" s="2636"/>
      <c r="AN49" s="2636"/>
      <c r="AO49" s="2636"/>
      <c r="AP49" s="2636"/>
      <c r="AQ49" s="2636"/>
      <c r="AR49" s="2636"/>
      <c r="AS49" s="2636"/>
      <c r="AT49" s="2636"/>
      <c r="AU49" s="2636"/>
      <c r="AV49" s="2636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2635"/>
      <c r="AK50" s="2636"/>
      <c r="AL50" s="2636"/>
      <c r="AM50" s="2636"/>
      <c r="AN50" s="2636"/>
      <c r="AO50" s="2636"/>
      <c r="AP50" s="2636"/>
      <c r="AQ50" s="2636"/>
      <c r="AR50" s="2636"/>
      <c r="AS50" s="2636"/>
      <c r="AT50" s="2636"/>
      <c r="AU50" s="2636"/>
      <c r="AV50" s="2636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605" t="s">
        <v>318</v>
      </c>
      <c r="B51" s="2370" t="s">
        <v>313</v>
      </c>
      <c r="C51" s="2371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2372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2635"/>
      <c r="AK51" s="2636"/>
      <c r="AL51" s="2636"/>
      <c r="AM51" s="2636"/>
      <c r="AN51" s="2636"/>
      <c r="AO51" s="2636"/>
      <c r="AP51" s="2636"/>
      <c r="AQ51" s="2636"/>
      <c r="AR51" s="2636"/>
      <c r="AS51" s="2636"/>
      <c r="AT51" s="2636"/>
      <c r="AU51" s="2636"/>
      <c r="AV51" s="2636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2631"/>
      <c r="AJ52" s="2631"/>
      <c r="AK52" s="2631"/>
      <c r="AL52" s="2631"/>
      <c r="AM52" s="2631"/>
      <c r="AN52" s="2631"/>
      <c r="AO52" s="2631"/>
      <c r="AP52" s="2631"/>
      <c r="AQ52" s="2631"/>
      <c r="AR52" s="2631"/>
      <c r="AS52" s="2631"/>
      <c r="AT52" s="2631"/>
      <c r="AU52" s="2631"/>
      <c r="AV52" s="2631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606" t="s">
        <v>319</v>
      </c>
      <c r="B53" s="4607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2631"/>
      <c r="AJ53" s="2631"/>
      <c r="AK53" s="2631"/>
      <c r="AL53" s="2631"/>
      <c r="AM53" s="2631"/>
      <c r="AN53" s="2631"/>
      <c r="AO53" s="2631"/>
      <c r="AP53" s="2631"/>
      <c r="AQ53" s="2631"/>
      <c r="AR53" s="2631"/>
      <c r="AS53" s="2631"/>
      <c r="AT53" s="2631"/>
      <c r="AU53" s="2631"/>
      <c r="AV53" s="2631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2631"/>
      <c r="AJ54" s="2631"/>
      <c r="AK54" s="2631"/>
      <c r="AL54" s="2631"/>
      <c r="AM54" s="2631"/>
      <c r="AN54" s="2631"/>
      <c r="AO54" s="2657"/>
      <c r="AP54" s="2657"/>
      <c r="AQ54" s="2657"/>
      <c r="AR54" s="2657"/>
      <c r="AS54" s="2657"/>
      <c r="AT54" s="2657"/>
      <c r="AU54" s="2657"/>
      <c r="AV54" s="2657"/>
      <c r="CA54" s="4" t="str">
        <f>IF(AND(([10]A01!$C18+[10]A01!$C19+[10]A01!$C20+[10]A01!$C21+[10]A01!$F31+[10]A01!$F32+[10]A01!$F33)&lt;&gt;0,D54=0,E54=""),"*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2448" t="s">
        <v>56</v>
      </c>
      <c r="B55" s="2510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2631"/>
      <c r="AP55" s="2631"/>
      <c r="AQ55" s="2631"/>
      <c r="AR55" s="2631"/>
      <c r="AS55" s="2631"/>
      <c r="AT55" s="2631"/>
      <c r="AU55" s="2631"/>
      <c r="AV55" s="2631"/>
      <c r="AW55" s="2633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2658" t="s">
        <v>58</v>
      </c>
      <c r="B56" s="2525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2635"/>
      <c r="AP56" s="2635"/>
      <c r="AQ56" s="2635"/>
      <c r="AR56" s="2635"/>
      <c r="AS56" s="2635"/>
      <c r="AT56" s="2635"/>
      <c r="AU56" s="2635"/>
      <c r="AV56" s="2635"/>
      <c r="AW56" s="2633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2636"/>
      <c r="AP57" s="2636"/>
      <c r="AQ57" s="2635"/>
      <c r="AR57" s="2635"/>
      <c r="AS57" s="2635"/>
      <c r="AT57" s="2635"/>
      <c r="AU57" s="2635"/>
      <c r="AV57" s="2635"/>
      <c r="AW57" s="2633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468" t="s">
        <v>60</v>
      </c>
      <c r="B58" s="4470"/>
      <c r="C58" s="2510" t="s">
        <v>57</v>
      </c>
      <c r="D58" s="2449" t="s">
        <v>61</v>
      </c>
      <c r="E58" s="2498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2659"/>
      <c r="AT58" s="2659"/>
      <c r="AU58" s="2659"/>
      <c r="AV58" s="2660"/>
      <c r="AW58" s="2660"/>
      <c r="AX58" s="2660"/>
      <c r="AY58" s="2660"/>
      <c r="AZ58" s="2660"/>
      <c r="BA58" s="2633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595" t="s">
        <v>63</v>
      </c>
      <c r="B59" s="4596"/>
      <c r="C59" s="2647">
        <f>SUM(D59:E59)</f>
        <v>0</v>
      </c>
      <c r="D59" s="2515"/>
      <c r="E59" s="2517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2659"/>
      <c r="AT59" s="2659"/>
      <c r="AU59" s="2659"/>
      <c r="AV59" s="2660"/>
      <c r="AW59" s="2660"/>
      <c r="AX59" s="2660"/>
      <c r="AY59" s="2660"/>
      <c r="AZ59" s="2660"/>
      <c r="BA59" s="2633"/>
      <c r="BZ59" s="2"/>
      <c r="CA59" s="3" t="str">
        <f>IF(AND(([10]A01!$C18+[10]A01!$C19+[10]A01!$C20+[10]A01!$C21+[10]A01!$F31+[10]A01!$F32+[10]A01!$F33)&lt;&gt;0,D59=0,E59=""),"*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2659"/>
      <c r="AT60" s="2659"/>
      <c r="AU60" s="2659"/>
      <c r="AV60" s="2660"/>
      <c r="AW60" s="2660"/>
      <c r="AX60" s="2660"/>
      <c r="AY60" s="2660"/>
      <c r="AZ60" s="2660"/>
      <c r="BA60" s="2633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590" t="s">
        <v>65</v>
      </c>
      <c r="B61" s="4591"/>
      <c r="C61" s="4590" t="s">
        <v>66</v>
      </c>
      <c r="D61" s="4594"/>
      <c r="E61" s="4591"/>
      <c r="F61" s="4611" t="s">
        <v>67</v>
      </c>
      <c r="G61" s="4612"/>
      <c r="H61" s="4612"/>
      <c r="I61" s="4612"/>
      <c r="J61" s="4612"/>
      <c r="K61" s="4612"/>
      <c r="L61" s="4612"/>
      <c r="M61" s="4612"/>
      <c r="N61" s="4612"/>
      <c r="O61" s="4612"/>
      <c r="P61" s="4612"/>
      <c r="Q61" s="4613"/>
      <c r="R61" s="4614" t="s">
        <v>68</v>
      </c>
      <c r="S61" s="4600"/>
      <c r="T61" s="4599" t="s">
        <v>69</v>
      </c>
      <c r="U61" s="4600"/>
      <c r="V61" s="2661" t="s">
        <v>70</v>
      </c>
      <c r="W61" s="2661"/>
      <c r="X61" s="2661"/>
      <c r="Y61" s="2661"/>
      <c r="Z61" s="2662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2659"/>
      <c r="AT61" s="2659"/>
      <c r="AU61" s="2659"/>
      <c r="AV61" s="2660"/>
      <c r="AW61" s="2660"/>
      <c r="AX61" s="2660"/>
      <c r="AY61" s="2660"/>
      <c r="AZ61" s="2660"/>
      <c r="BA61" s="2633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4608" t="s">
        <v>71</v>
      </c>
      <c r="G62" s="4604"/>
      <c r="H62" s="4608" t="s">
        <v>72</v>
      </c>
      <c r="I62" s="4604"/>
      <c r="J62" s="4608" t="s">
        <v>73</v>
      </c>
      <c r="K62" s="4604"/>
      <c r="L62" s="4608" t="s">
        <v>74</v>
      </c>
      <c r="M62" s="4604"/>
      <c r="N62" s="4608" t="s">
        <v>75</v>
      </c>
      <c r="O62" s="4604"/>
      <c r="P62" s="4608" t="s">
        <v>76</v>
      </c>
      <c r="Q62" s="4609"/>
      <c r="R62" s="4610" t="s">
        <v>77</v>
      </c>
      <c r="S62" s="4602"/>
      <c r="T62" s="4601" t="s">
        <v>78</v>
      </c>
      <c r="U62" s="4602"/>
      <c r="V62" s="4603" t="s">
        <v>79</v>
      </c>
      <c r="W62" s="4604"/>
      <c r="X62" s="4044" t="s">
        <v>80</v>
      </c>
      <c r="Y62" s="4608" t="s">
        <v>81</v>
      </c>
      <c r="Z62" s="4604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2659"/>
      <c r="AT62" s="2659"/>
      <c r="AU62" s="2659"/>
      <c r="AV62" s="2660"/>
      <c r="AW62" s="2660"/>
      <c r="AX62" s="2660"/>
      <c r="AY62" s="2660"/>
      <c r="AZ62" s="2660"/>
      <c r="BA62" s="2633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2449" t="s">
        <v>82</v>
      </c>
      <c r="D63" s="2450" t="s">
        <v>83</v>
      </c>
      <c r="E63" s="2339" t="s">
        <v>84</v>
      </c>
      <c r="F63" s="2663" t="s">
        <v>83</v>
      </c>
      <c r="G63" s="2664" t="s">
        <v>84</v>
      </c>
      <c r="H63" s="2663" t="s">
        <v>83</v>
      </c>
      <c r="I63" s="2664" t="s">
        <v>84</v>
      </c>
      <c r="J63" s="2663" t="s">
        <v>83</v>
      </c>
      <c r="K63" s="2664" t="s">
        <v>84</v>
      </c>
      <c r="L63" s="2663" t="s">
        <v>83</v>
      </c>
      <c r="M63" s="2664" t="s">
        <v>84</v>
      </c>
      <c r="N63" s="2663" t="s">
        <v>83</v>
      </c>
      <c r="O63" s="2664" t="s">
        <v>84</v>
      </c>
      <c r="P63" s="2663" t="s">
        <v>83</v>
      </c>
      <c r="Q63" s="2665" t="s">
        <v>84</v>
      </c>
      <c r="R63" s="2666" t="s">
        <v>83</v>
      </c>
      <c r="S63" s="2667" t="s">
        <v>84</v>
      </c>
      <c r="T63" s="2666" t="s">
        <v>83</v>
      </c>
      <c r="U63" s="2667" t="s">
        <v>84</v>
      </c>
      <c r="V63" s="2664" t="s">
        <v>85</v>
      </c>
      <c r="W63" s="2510" t="s">
        <v>86</v>
      </c>
      <c r="X63" s="3421"/>
      <c r="Y63" s="2668" t="s">
        <v>87</v>
      </c>
      <c r="Z63" s="2510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2633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547" t="s">
        <v>89</v>
      </c>
      <c r="B64" s="4548"/>
      <c r="C64" s="137">
        <f>SUM(D64:E64)</f>
        <v>0</v>
      </c>
      <c r="D64" s="138">
        <f>SUM(F64+H64+J64+L64+N64+P64)</f>
        <v>0</v>
      </c>
      <c r="E64" s="2400">
        <f t="shared" ref="D64:E66" si="6">SUM(G64+I64+K64+M64+O64+Q64)</f>
        <v>0</v>
      </c>
      <c r="F64" s="26"/>
      <c r="G64" s="2372"/>
      <c r="H64" s="26"/>
      <c r="I64" s="2372"/>
      <c r="J64" s="26"/>
      <c r="K64" s="2372"/>
      <c r="L64" s="26"/>
      <c r="M64" s="2372"/>
      <c r="N64" s="26"/>
      <c r="O64" s="2372"/>
      <c r="P64" s="26"/>
      <c r="Q64" s="2401"/>
      <c r="R64" s="141"/>
      <c r="S64" s="2402"/>
      <c r="T64" s="141"/>
      <c r="U64" s="2402"/>
      <c r="V64" s="2403"/>
      <c r="W64" s="26"/>
      <c r="X64" s="2404"/>
      <c r="Y64" s="2404"/>
      <c r="Z64" s="2405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2406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2406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630" t="s">
        <v>65</v>
      </c>
      <c r="B70" s="4631"/>
      <c r="C70" s="4630" t="s">
        <v>66</v>
      </c>
      <c r="D70" s="4632"/>
      <c r="E70" s="4631"/>
      <c r="F70" s="4471" t="s">
        <v>94</v>
      </c>
      <c r="G70" s="4633"/>
      <c r="H70" s="4633"/>
      <c r="I70" s="4633"/>
      <c r="J70" s="4633"/>
      <c r="K70" s="4633"/>
      <c r="L70" s="4633"/>
      <c r="M70" s="4633"/>
      <c r="N70" s="4633"/>
      <c r="O70" s="4633"/>
      <c r="P70" s="4633"/>
      <c r="Q70" s="4634"/>
      <c r="R70" s="4635" t="s">
        <v>95</v>
      </c>
      <c r="S70" s="4636"/>
      <c r="T70" s="4636"/>
      <c r="U70" s="4636"/>
      <c r="V70" s="4637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4599" t="s">
        <v>71</v>
      </c>
      <c r="G71" s="4638"/>
      <c r="H71" s="4599" t="s">
        <v>72</v>
      </c>
      <c r="I71" s="4638"/>
      <c r="J71" s="4599" t="s">
        <v>73</v>
      </c>
      <c r="K71" s="4638"/>
      <c r="L71" s="4599" t="s">
        <v>74</v>
      </c>
      <c r="M71" s="4638"/>
      <c r="N71" s="4599" t="s">
        <v>75</v>
      </c>
      <c r="O71" s="4638"/>
      <c r="P71" s="4599" t="s">
        <v>76</v>
      </c>
      <c r="Q71" s="4600"/>
      <c r="R71" s="4614" t="s">
        <v>79</v>
      </c>
      <c r="S71" s="4638"/>
      <c r="T71" s="4589" t="s">
        <v>80</v>
      </c>
      <c r="U71" s="4599" t="s">
        <v>81</v>
      </c>
      <c r="V71" s="4638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2563" t="s">
        <v>82</v>
      </c>
      <c r="D72" s="2669" t="s">
        <v>83</v>
      </c>
      <c r="E72" s="2340" t="s">
        <v>84</v>
      </c>
      <c r="F72" s="2670" t="s">
        <v>83</v>
      </c>
      <c r="G72" s="2645" t="s">
        <v>84</v>
      </c>
      <c r="H72" s="2670" t="s">
        <v>83</v>
      </c>
      <c r="I72" s="2645" t="s">
        <v>84</v>
      </c>
      <c r="J72" s="2670" t="s">
        <v>83</v>
      </c>
      <c r="K72" s="2645" t="s">
        <v>84</v>
      </c>
      <c r="L72" s="2670" t="s">
        <v>83</v>
      </c>
      <c r="M72" s="2645" t="s">
        <v>84</v>
      </c>
      <c r="N72" s="2670" t="s">
        <v>83</v>
      </c>
      <c r="O72" s="2645" t="s">
        <v>84</v>
      </c>
      <c r="P72" s="2670" t="s">
        <v>83</v>
      </c>
      <c r="Q72" s="2671" t="s">
        <v>84</v>
      </c>
      <c r="R72" s="2645" t="s">
        <v>85</v>
      </c>
      <c r="S72" s="2672" t="s">
        <v>86</v>
      </c>
      <c r="T72" s="3458"/>
      <c r="U72" s="2673" t="s">
        <v>87</v>
      </c>
      <c r="V72" s="2672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4295" t="s">
        <v>89</v>
      </c>
      <c r="B73" s="4543"/>
      <c r="C73" s="186">
        <f>SUM(D73:E73)</f>
        <v>0</v>
      </c>
      <c r="D73" s="187">
        <f t="shared" ref="D73:E76" si="7">SUM(F73+H73+J73+L73+N73+P73)</f>
        <v>0</v>
      </c>
      <c r="E73" s="2414">
        <f t="shared" si="7"/>
        <v>0</v>
      </c>
      <c r="F73" s="189"/>
      <c r="G73" s="2415"/>
      <c r="H73" s="189"/>
      <c r="I73" s="2415"/>
      <c r="J73" s="189"/>
      <c r="K73" s="2415"/>
      <c r="L73" s="189"/>
      <c r="M73" s="2415"/>
      <c r="N73" s="189"/>
      <c r="O73" s="2415"/>
      <c r="P73" s="189"/>
      <c r="Q73" s="2416"/>
      <c r="R73" s="2417"/>
      <c r="S73" s="189"/>
      <c r="T73" s="1916"/>
      <c r="U73" s="1916"/>
      <c r="V73" s="2674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2675"/>
      <c r="X74" s="2676"/>
      <c r="Y74" s="2676"/>
      <c r="Z74" s="2677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2675"/>
      <c r="X75" s="2676"/>
      <c r="Y75" s="2676"/>
      <c r="Z75" s="2677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2137"/>
      <c r="X76" s="2138"/>
      <c r="Y76" s="2138"/>
      <c r="Z76" s="2633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2140"/>
      <c r="S77" s="2140"/>
      <c r="T77" s="2140"/>
      <c r="U77" s="2138"/>
      <c r="V77" s="2138"/>
      <c r="W77" s="2138"/>
      <c r="X77" s="2138"/>
      <c r="Y77" s="2138"/>
      <c r="Z77" s="2633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4597" t="s">
        <v>97</v>
      </c>
      <c r="B78" s="4598"/>
      <c r="C78" s="4590" t="s">
        <v>57</v>
      </c>
      <c r="D78" s="4594"/>
      <c r="E78" s="4591"/>
      <c r="F78" s="4451" t="s">
        <v>98</v>
      </c>
      <c r="G78" s="4457"/>
      <c r="H78" s="4457"/>
      <c r="I78" s="4457"/>
      <c r="J78" s="4457"/>
      <c r="K78" s="4457"/>
      <c r="L78" s="4457"/>
      <c r="M78" s="4457"/>
      <c r="N78" s="4457"/>
      <c r="O78" s="4452"/>
      <c r="P78" s="127"/>
      <c r="Q78" s="127"/>
      <c r="R78" s="2140"/>
      <c r="S78" s="2140"/>
      <c r="T78" s="2140"/>
      <c r="U78" s="2138"/>
      <c r="V78" s="2138"/>
      <c r="W78" s="2138"/>
      <c r="X78" s="2138"/>
      <c r="Y78" s="2138"/>
      <c r="Z78" s="2633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4451" t="s">
        <v>99</v>
      </c>
      <c r="G79" s="4452"/>
      <c r="H79" s="4451" t="s">
        <v>100</v>
      </c>
      <c r="I79" s="4452"/>
      <c r="J79" s="4451" t="s">
        <v>101</v>
      </c>
      <c r="K79" s="4452"/>
      <c r="L79" s="4451" t="s">
        <v>102</v>
      </c>
      <c r="M79" s="4452"/>
      <c r="N79" s="4468" t="s">
        <v>11</v>
      </c>
      <c r="O79" s="4470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2138"/>
      <c r="AP79" s="2138"/>
      <c r="AQ79" s="2138"/>
      <c r="AR79" s="2138"/>
      <c r="AS79" s="2138"/>
      <c r="AT79" s="2138"/>
      <c r="AU79" s="2138"/>
      <c r="AV79" s="2138"/>
      <c r="AW79" s="2633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2678" t="s">
        <v>82</v>
      </c>
      <c r="D80" s="2450" t="s">
        <v>83</v>
      </c>
      <c r="E80" s="2451" t="s">
        <v>84</v>
      </c>
      <c r="F80" s="2449" t="s">
        <v>83</v>
      </c>
      <c r="G80" s="2451" t="s">
        <v>84</v>
      </c>
      <c r="H80" s="2449" t="s">
        <v>83</v>
      </c>
      <c r="I80" s="2451" t="s">
        <v>84</v>
      </c>
      <c r="J80" s="2449" t="s">
        <v>83</v>
      </c>
      <c r="K80" s="2451" t="s">
        <v>84</v>
      </c>
      <c r="L80" s="2449" t="s">
        <v>83</v>
      </c>
      <c r="M80" s="2451" t="s">
        <v>84</v>
      </c>
      <c r="N80" s="2449" t="s">
        <v>83</v>
      </c>
      <c r="O80" s="2451" t="s">
        <v>84</v>
      </c>
      <c r="AG80" s="1336"/>
      <c r="AH80" s="1337"/>
      <c r="AI80" s="12"/>
      <c r="AJ80" s="12"/>
      <c r="AK80" s="12"/>
      <c r="AL80" s="2635"/>
      <c r="AM80" s="2635"/>
      <c r="AN80" s="2635"/>
      <c r="AO80" s="2635"/>
      <c r="AP80" s="2635"/>
      <c r="AQ80" s="2635"/>
      <c r="AR80" s="2635"/>
      <c r="AS80" s="2635"/>
      <c r="AT80" s="2635"/>
      <c r="AU80" s="2644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4451" t="s">
        <v>58</v>
      </c>
      <c r="B81" s="4452"/>
      <c r="C81" s="2679">
        <f>SUM(D81:E81)</f>
        <v>0</v>
      </c>
      <c r="D81" s="2680">
        <f>SUM(F81+H81+J81+L81+N81)</f>
        <v>0</v>
      </c>
      <c r="E81" s="2681">
        <f>SUM(G81+I81+K81+M81+O81)</f>
        <v>0</v>
      </c>
      <c r="F81" s="2515"/>
      <c r="G81" s="2517"/>
      <c r="H81" s="2515"/>
      <c r="I81" s="2517"/>
      <c r="J81" s="2515"/>
      <c r="K81" s="2642"/>
      <c r="L81" s="2515"/>
      <c r="M81" s="2642"/>
      <c r="N81" s="2515"/>
      <c r="O81" s="2642"/>
      <c r="AH81" s="12"/>
      <c r="AI81" s="12"/>
      <c r="AJ81" s="12"/>
      <c r="AK81" s="12"/>
      <c r="AL81" s="2635"/>
      <c r="AM81" s="2635"/>
      <c r="AN81" s="2635"/>
      <c r="AO81" s="2635"/>
      <c r="AP81" s="2635"/>
      <c r="AQ81" s="2635"/>
      <c r="AR81" s="2635"/>
      <c r="AS81" s="2635"/>
      <c r="AT81" s="2635"/>
      <c r="AU81" s="2644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2682"/>
      <c r="AM82" s="2682"/>
      <c r="AN82" s="2682"/>
      <c r="AO82" s="2682"/>
      <c r="AP82" s="2682"/>
      <c r="AQ82" s="2682"/>
      <c r="AR82" s="2682"/>
      <c r="AS82" s="2682"/>
      <c r="AT82" s="2682"/>
      <c r="AU82" s="2683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4590" t="s">
        <v>56</v>
      </c>
      <c r="B83" s="4591"/>
      <c r="C83" s="4590" t="s">
        <v>57</v>
      </c>
      <c r="D83" s="4594"/>
      <c r="E83" s="4591"/>
      <c r="F83" s="4451" t="s">
        <v>58</v>
      </c>
      <c r="G83" s="4457"/>
      <c r="H83" s="4457"/>
      <c r="I83" s="4457"/>
      <c r="J83" s="4457"/>
      <c r="K83" s="4457"/>
      <c r="L83" s="4457"/>
      <c r="M83" s="4457"/>
      <c r="N83" s="4457"/>
      <c r="O83" s="4457"/>
      <c r="P83" s="4457"/>
      <c r="Q83" s="4457"/>
      <c r="R83" s="4457"/>
      <c r="S83" s="4457"/>
      <c r="T83" s="4457"/>
      <c r="U83" s="4457"/>
      <c r="V83" s="4457"/>
      <c r="W83" s="4457"/>
      <c r="X83" s="4457"/>
      <c r="Y83" s="4457"/>
      <c r="Z83" s="4457"/>
      <c r="AA83" s="4457"/>
      <c r="AB83" s="4457"/>
      <c r="AC83" s="4457"/>
      <c r="AD83" s="4457"/>
      <c r="AE83" s="4457"/>
      <c r="AF83" s="4457"/>
      <c r="AG83" s="4452"/>
      <c r="AH83" s="12"/>
      <c r="AI83" s="12"/>
      <c r="AJ83" s="12"/>
      <c r="AK83" s="17"/>
      <c r="AL83" s="2682"/>
      <c r="AM83" s="2682"/>
      <c r="AN83" s="2682"/>
      <c r="AO83" s="2682"/>
      <c r="AP83" s="2682"/>
      <c r="AQ83" s="2682"/>
      <c r="AR83" s="2682"/>
      <c r="AS83" s="2682"/>
      <c r="AT83" s="2682"/>
      <c r="AU83" s="2683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4473" t="s">
        <v>104</v>
      </c>
      <c r="G84" s="4473"/>
      <c r="H84" s="4473" t="s">
        <v>105</v>
      </c>
      <c r="I84" s="4473"/>
      <c r="J84" s="4473" t="s">
        <v>106</v>
      </c>
      <c r="K84" s="4473"/>
      <c r="L84" s="4473" t="s">
        <v>107</v>
      </c>
      <c r="M84" s="4473"/>
      <c r="N84" s="4473" t="s">
        <v>108</v>
      </c>
      <c r="O84" s="4473"/>
      <c r="P84" s="4473" t="s">
        <v>109</v>
      </c>
      <c r="Q84" s="4473"/>
      <c r="R84" s="4473" t="s">
        <v>110</v>
      </c>
      <c r="S84" s="4473"/>
      <c r="T84" s="4473" t="s">
        <v>111</v>
      </c>
      <c r="U84" s="4473"/>
      <c r="V84" s="4473" t="s">
        <v>112</v>
      </c>
      <c r="W84" s="4473"/>
      <c r="X84" s="4473" t="s">
        <v>113</v>
      </c>
      <c r="Y84" s="4473"/>
      <c r="Z84" s="4451" t="s">
        <v>114</v>
      </c>
      <c r="AA84" s="4452"/>
      <c r="AB84" s="4451" t="s">
        <v>115</v>
      </c>
      <c r="AC84" s="4452"/>
      <c r="AD84" s="4451" t="s">
        <v>116</v>
      </c>
      <c r="AE84" s="4452"/>
      <c r="AF84" s="4451" t="s">
        <v>117</v>
      </c>
      <c r="AG84" s="4452"/>
      <c r="AH84" s="12"/>
      <c r="AI84" s="12"/>
      <c r="AJ84" s="123"/>
      <c r="AK84" s="2155"/>
      <c r="AL84" s="2682"/>
      <c r="AM84" s="2682"/>
      <c r="AN84" s="2682"/>
      <c r="AO84" s="2682"/>
      <c r="AP84" s="2682"/>
      <c r="AQ84" s="2682"/>
      <c r="AR84" s="2682"/>
      <c r="AS84" s="2682"/>
      <c r="AT84" s="2682"/>
      <c r="AU84" s="2683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2449" t="s">
        <v>82</v>
      </c>
      <c r="D85" s="2450" t="s">
        <v>83</v>
      </c>
      <c r="E85" s="2451" t="s">
        <v>84</v>
      </c>
      <c r="F85" s="2452" t="s">
        <v>83</v>
      </c>
      <c r="G85" s="2684" t="s">
        <v>84</v>
      </c>
      <c r="H85" s="2452" t="s">
        <v>83</v>
      </c>
      <c r="I85" s="2684" t="s">
        <v>84</v>
      </c>
      <c r="J85" s="2452" t="s">
        <v>83</v>
      </c>
      <c r="K85" s="2684" t="s">
        <v>84</v>
      </c>
      <c r="L85" s="2452" t="s">
        <v>83</v>
      </c>
      <c r="M85" s="2684" t="s">
        <v>84</v>
      </c>
      <c r="N85" s="2452" t="s">
        <v>83</v>
      </c>
      <c r="O85" s="2684" t="s">
        <v>84</v>
      </c>
      <c r="P85" s="2452" t="s">
        <v>83</v>
      </c>
      <c r="Q85" s="2684" t="s">
        <v>84</v>
      </c>
      <c r="R85" s="2452" t="s">
        <v>83</v>
      </c>
      <c r="S85" s="2684" t="s">
        <v>84</v>
      </c>
      <c r="T85" s="2452" t="s">
        <v>83</v>
      </c>
      <c r="U85" s="2684" t="s">
        <v>84</v>
      </c>
      <c r="V85" s="2452" t="s">
        <v>83</v>
      </c>
      <c r="W85" s="2684" t="s">
        <v>84</v>
      </c>
      <c r="X85" s="2452" t="s">
        <v>83</v>
      </c>
      <c r="Y85" s="2684" t="s">
        <v>84</v>
      </c>
      <c r="Z85" s="2452" t="s">
        <v>83</v>
      </c>
      <c r="AA85" s="2684" t="s">
        <v>84</v>
      </c>
      <c r="AB85" s="2452" t="s">
        <v>83</v>
      </c>
      <c r="AC85" s="2684" t="s">
        <v>84</v>
      </c>
      <c r="AD85" s="2452" t="s">
        <v>83</v>
      </c>
      <c r="AE85" s="2684" t="s">
        <v>84</v>
      </c>
      <c r="AF85" s="2452" t="s">
        <v>83</v>
      </c>
      <c r="AG85" s="2684" t="s">
        <v>84</v>
      </c>
      <c r="AH85" s="127"/>
      <c r="AI85" s="12"/>
      <c r="AJ85" s="2685"/>
      <c r="AK85" s="2686"/>
      <c r="AL85" s="2686"/>
      <c r="AM85" s="2686"/>
      <c r="AN85" s="2686"/>
      <c r="AO85" s="2686"/>
      <c r="AP85" s="2686"/>
      <c r="AQ85" s="2686"/>
      <c r="AR85" s="2686"/>
      <c r="AS85" s="2686"/>
      <c r="AT85" s="2686"/>
      <c r="AU85" s="2687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595" t="s">
        <v>118</v>
      </c>
      <c r="B86" s="4596"/>
      <c r="C86" s="2466">
        <f t="shared" ref="C86:C91" si="8">SUM(D86:E86)</f>
        <v>4</v>
      </c>
      <c r="D86" s="2467">
        <f t="shared" ref="D86:E91" si="9">SUM(F86+H86+J86+L86+N86+P86+R86+T86+V86+X86+Z86+AB86+AD86+AF86)</f>
        <v>0</v>
      </c>
      <c r="E86" s="2468">
        <f t="shared" si="9"/>
        <v>4</v>
      </c>
      <c r="F86" s="26"/>
      <c r="G86" s="143"/>
      <c r="H86" s="26"/>
      <c r="I86" s="143"/>
      <c r="J86" s="26"/>
      <c r="K86" s="143"/>
      <c r="L86" s="26"/>
      <c r="M86" s="143"/>
      <c r="N86" s="26"/>
      <c r="O86" s="143"/>
      <c r="P86" s="26"/>
      <c r="Q86" s="143"/>
      <c r="R86" s="26"/>
      <c r="S86" s="143">
        <v>1</v>
      </c>
      <c r="T86" s="26"/>
      <c r="U86" s="143">
        <v>1</v>
      </c>
      <c r="V86" s="26"/>
      <c r="W86" s="143"/>
      <c r="X86" s="26"/>
      <c r="Y86" s="143">
        <v>2</v>
      </c>
      <c r="Z86" s="26"/>
      <c r="AA86" s="143"/>
      <c r="AB86" s="26"/>
      <c r="AC86" s="143"/>
      <c r="AD86" s="26"/>
      <c r="AE86" s="143"/>
      <c r="AF86" s="26"/>
      <c r="AG86" s="31"/>
      <c r="AH86" s="463"/>
      <c r="AI86" s="12"/>
      <c r="AJ86" s="2688"/>
      <c r="AK86" s="17"/>
      <c r="AL86" s="2686"/>
      <c r="AM86" s="2686"/>
      <c r="AN86" s="2686"/>
      <c r="AO86" s="2686"/>
      <c r="AP86" s="2686"/>
      <c r="AQ86" s="2686"/>
      <c r="AR86" s="2686"/>
      <c r="AS86" s="2686"/>
      <c r="AT86" s="2686"/>
      <c r="AU86" s="2687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4594" t="s">
        <v>119</v>
      </c>
      <c r="B87" s="2304" t="s">
        <v>120</v>
      </c>
      <c r="C87" s="137">
        <f t="shared" si="8"/>
        <v>0</v>
      </c>
      <c r="D87" s="138">
        <f t="shared" si="9"/>
        <v>0</v>
      </c>
      <c r="E87" s="139">
        <f t="shared" si="9"/>
        <v>0</v>
      </c>
      <c r="F87" s="26"/>
      <c r="G87" s="30"/>
      <c r="H87" s="26"/>
      <c r="I87" s="30"/>
      <c r="J87" s="26"/>
      <c r="K87" s="30"/>
      <c r="L87" s="26"/>
      <c r="M87" s="30"/>
      <c r="N87" s="26"/>
      <c r="O87" s="30"/>
      <c r="P87" s="26"/>
      <c r="Q87" s="30"/>
      <c r="R87" s="26"/>
      <c r="S87" s="30"/>
      <c r="T87" s="26"/>
      <c r="U87" s="30"/>
      <c r="V87" s="26"/>
      <c r="W87" s="30"/>
      <c r="X87" s="26"/>
      <c r="Y87" s="30"/>
      <c r="Z87" s="26"/>
      <c r="AA87" s="30"/>
      <c r="AB87" s="26"/>
      <c r="AC87" s="30"/>
      <c r="AD87" s="26"/>
      <c r="AE87" s="30"/>
      <c r="AF87" s="26"/>
      <c r="AG87" s="31"/>
      <c r="AH87" s="463"/>
      <c r="AI87" s="12"/>
      <c r="AJ87" s="2689"/>
      <c r="AK87" s="2155"/>
      <c r="AL87" s="2686"/>
      <c r="AM87" s="2686"/>
      <c r="AN87" s="2686"/>
      <c r="AO87" s="2686"/>
      <c r="AP87" s="2686"/>
      <c r="AQ87" s="2686"/>
      <c r="AR87" s="2686"/>
      <c r="AS87" s="2686"/>
      <c r="AT87" s="2686"/>
      <c r="AU87" s="2687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2305" t="s">
        <v>121</v>
      </c>
      <c r="C88" s="147">
        <f t="shared" si="8"/>
        <v>4</v>
      </c>
      <c r="D88" s="148">
        <f t="shared" si="9"/>
        <v>0</v>
      </c>
      <c r="E88" s="149">
        <f t="shared" si="9"/>
        <v>4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>
        <v>1</v>
      </c>
      <c r="T88" s="35"/>
      <c r="U88" s="39">
        <v>1</v>
      </c>
      <c r="V88" s="35"/>
      <c r="W88" s="39"/>
      <c r="X88" s="35"/>
      <c r="Y88" s="39">
        <v>2</v>
      </c>
      <c r="Z88" s="35"/>
      <c r="AA88" s="39"/>
      <c r="AB88" s="35"/>
      <c r="AC88" s="39"/>
      <c r="AD88" s="35"/>
      <c r="AE88" s="39"/>
      <c r="AF88" s="35"/>
      <c r="AG88" s="40"/>
      <c r="AH88" s="463"/>
      <c r="AI88" s="12"/>
      <c r="AJ88" s="2688"/>
      <c r="AK88" s="2690"/>
      <c r="AL88" s="2686"/>
      <c r="AM88" s="2686"/>
      <c r="AN88" s="2686"/>
      <c r="AO88" s="2686"/>
      <c r="AP88" s="2686"/>
      <c r="AQ88" s="2686"/>
      <c r="AR88" s="2686"/>
      <c r="AS88" s="2686"/>
      <c r="AT88" s="2686"/>
      <c r="AU88" s="2687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2305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2171"/>
      <c r="AO89" s="2171"/>
      <c r="AP89" s="2171"/>
      <c r="AQ89" s="2171"/>
      <c r="AR89" s="2171"/>
      <c r="AS89" s="2171"/>
      <c r="AT89" s="2171"/>
      <c r="AU89" s="2171"/>
      <c r="AV89" s="2171"/>
      <c r="AW89" s="2687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2686"/>
      <c r="AM90" s="2686"/>
      <c r="AN90" s="2686"/>
      <c r="AO90" s="2686"/>
      <c r="AP90" s="2686"/>
      <c r="AQ90" s="2686"/>
      <c r="AR90" s="2686"/>
      <c r="AS90" s="2686"/>
      <c r="AT90" s="2686"/>
      <c r="AU90" s="2687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2686"/>
      <c r="AM91" s="2686"/>
      <c r="AN91" s="2686"/>
      <c r="AO91" s="2686"/>
      <c r="AP91" s="2686"/>
      <c r="AQ91" s="2686"/>
      <c r="AR91" s="2686"/>
      <c r="AS91" s="2686"/>
      <c r="AT91" s="2686"/>
      <c r="AU91" s="2687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2686"/>
      <c r="AM92" s="2686"/>
      <c r="AN92" s="2686"/>
      <c r="AO92" s="2686"/>
      <c r="AP92" s="2686"/>
      <c r="AQ92" s="2686"/>
      <c r="AR92" s="2686"/>
      <c r="AS92" s="2686"/>
      <c r="AT92" s="2686"/>
      <c r="AU92" s="2687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4590" t="s">
        <v>56</v>
      </c>
      <c r="B93" s="4591"/>
      <c r="C93" s="4584" t="s">
        <v>57</v>
      </c>
      <c r="D93" s="4584"/>
      <c r="E93" s="4584"/>
      <c r="F93" s="4484" t="s">
        <v>126</v>
      </c>
      <c r="G93" s="4484"/>
      <c r="H93" s="4484"/>
      <c r="I93" s="4484"/>
      <c r="J93" s="4484"/>
      <c r="K93" s="4484"/>
      <c r="L93" s="4484"/>
      <c r="M93" s="4484"/>
      <c r="N93" s="4484"/>
      <c r="O93" s="4484"/>
      <c r="P93" s="4484"/>
      <c r="Q93" s="4484"/>
      <c r="R93" s="4484"/>
      <c r="S93" s="4484"/>
      <c r="T93" s="4484"/>
      <c r="U93" s="4484"/>
      <c r="V93" s="4484"/>
      <c r="W93" s="4484"/>
      <c r="X93" s="4484"/>
      <c r="Y93" s="4484"/>
      <c r="Z93" s="4484"/>
      <c r="AA93" s="4484"/>
      <c r="AB93" s="4484"/>
      <c r="AC93" s="4484"/>
      <c r="AD93" s="4484"/>
      <c r="AE93" s="4484"/>
      <c r="AF93" s="4484"/>
      <c r="AG93" s="4639"/>
      <c r="AH93" s="4640" t="s">
        <v>127</v>
      </c>
      <c r="AI93" s="4641"/>
      <c r="AJ93" s="4641"/>
      <c r="AK93" s="4538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4473" t="s">
        <v>104</v>
      </c>
      <c r="G94" s="4473"/>
      <c r="H94" s="4473" t="s">
        <v>105</v>
      </c>
      <c r="I94" s="4473"/>
      <c r="J94" s="4484" t="s">
        <v>106</v>
      </c>
      <c r="K94" s="4484"/>
      <c r="L94" s="4484" t="s">
        <v>107</v>
      </c>
      <c r="M94" s="4484"/>
      <c r="N94" s="4484" t="s">
        <v>108</v>
      </c>
      <c r="O94" s="4484"/>
      <c r="P94" s="4484" t="s">
        <v>109</v>
      </c>
      <c r="Q94" s="4484"/>
      <c r="R94" s="4473" t="s">
        <v>110</v>
      </c>
      <c r="S94" s="4473"/>
      <c r="T94" s="4484" t="s">
        <v>111</v>
      </c>
      <c r="U94" s="4484"/>
      <c r="V94" s="4484" t="s">
        <v>112</v>
      </c>
      <c r="W94" s="4484"/>
      <c r="X94" s="4484" t="s">
        <v>113</v>
      </c>
      <c r="Y94" s="4484"/>
      <c r="Z94" s="4484" t="s">
        <v>114</v>
      </c>
      <c r="AA94" s="4484"/>
      <c r="AB94" s="4484" t="s">
        <v>115</v>
      </c>
      <c r="AC94" s="4484"/>
      <c r="AD94" s="4484" t="s">
        <v>116</v>
      </c>
      <c r="AE94" s="4484"/>
      <c r="AF94" s="4484" t="s">
        <v>117</v>
      </c>
      <c r="AG94" s="4639"/>
      <c r="AH94" s="4591" t="s">
        <v>128</v>
      </c>
      <c r="AI94" s="4584" t="s">
        <v>129</v>
      </c>
      <c r="AJ94" s="4584" t="s">
        <v>130</v>
      </c>
      <c r="AK94" s="4589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2449" t="s">
        <v>82</v>
      </c>
      <c r="D95" s="2450" t="s">
        <v>83</v>
      </c>
      <c r="E95" s="2451" t="s">
        <v>84</v>
      </c>
      <c r="F95" s="2452" t="s">
        <v>83</v>
      </c>
      <c r="G95" s="2691" t="s">
        <v>84</v>
      </c>
      <c r="H95" s="2452" t="s">
        <v>83</v>
      </c>
      <c r="I95" s="2691" t="s">
        <v>84</v>
      </c>
      <c r="J95" s="2452" t="s">
        <v>83</v>
      </c>
      <c r="K95" s="2691" t="s">
        <v>84</v>
      </c>
      <c r="L95" s="2452" t="s">
        <v>83</v>
      </c>
      <c r="M95" s="2691" t="s">
        <v>84</v>
      </c>
      <c r="N95" s="2452" t="s">
        <v>83</v>
      </c>
      <c r="O95" s="2691" t="s">
        <v>84</v>
      </c>
      <c r="P95" s="2452" t="s">
        <v>83</v>
      </c>
      <c r="Q95" s="2691" t="s">
        <v>84</v>
      </c>
      <c r="R95" s="2452" t="s">
        <v>83</v>
      </c>
      <c r="S95" s="2691" t="s">
        <v>84</v>
      </c>
      <c r="T95" s="2452" t="s">
        <v>83</v>
      </c>
      <c r="U95" s="2691" t="s">
        <v>84</v>
      </c>
      <c r="V95" s="2452" t="s">
        <v>83</v>
      </c>
      <c r="W95" s="2691" t="s">
        <v>84</v>
      </c>
      <c r="X95" s="2452" t="s">
        <v>83</v>
      </c>
      <c r="Y95" s="2691" t="s">
        <v>84</v>
      </c>
      <c r="Z95" s="2452" t="s">
        <v>83</v>
      </c>
      <c r="AA95" s="2691" t="s">
        <v>84</v>
      </c>
      <c r="AB95" s="2452" t="s">
        <v>83</v>
      </c>
      <c r="AC95" s="2691" t="s">
        <v>84</v>
      </c>
      <c r="AD95" s="2452" t="s">
        <v>83</v>
      </c>
      <c r="AE95" s="2691" t="s">
        <v>84</v>
      </c>
      <c r="AF95" s="2452" t="s">
        <v>83</v>
      </c>
      <c r="AG95" s="2692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595" t="s">
        <v>132</v>
      </c>
      <c r="B96" s="4596"/>
      <c r="C96" s="2466">
        <f t="shared" ref="C96:C101" si="10">SUM(D96:E96)</f>
        <v>4</v>
      </c>
      <c r="D96" s="2467">
        <f t="shared" ref="D96:E101" si="11">SUM(F96+H96+J96+L96+N96+P96+R96+T96+V96+X96+Z96+AB96+AD96+AF96)</f>
        <v>3</v>
      </c>
      <c r="E96" s="2468">
        <f t="shared" si="11"/>
        <v>1</v>
      </c>
      <c r="F96" s="26"/>
      <c r="G96" s="30"/>
      <c r="H96" s="26"/>
      <c r="I96" s="30"/>
      <c r="J96" s="26"/>
      <c r="K96" s="30"/>
      <c r="L96" s="26"/>
      <c r="M96" s="30"/>
      <c r="N96" s="26"/>
      <c r="O96" s="30"/>
      <c r="P96" s="26"/>
      <c r="Q96" s="30"/>
      <c r="R96" s="26"/>
      <c r="S96" s="30"/>
      <c r="T96" s="26"/>
      <c r="U96" s="30"/>
      <c r="V96" s="26"/>
      <c r="W96" s="30"/>
      <c r="X96" s="26">
        <v>1</v>
      </c>
      <c r="Y96" s="30"/>
      <c r="Z96" s="26"/>
      <c r="AA96" s="30">
        <v>1</v>
      </c>
      <c r="AB96" s="26">
        <v>2</v>
      </c>
      <c r="AC96" s="30"/>
      <c r="AD96" s="26"/>
      <c r="AE96" s="30"/>
      <c r="AF96" s="26"/>
      <c r="AG96" s="140"/>
      <c r="AH96" s="30">
        <v>1</v>
      </c>
      <c r="AI96" s="145">
        <v>1</v>
      </c>
      <c r="AJ96" s="145">
        <v>1</v>
      </c>
      <c r="AK96" s="145">
        <v>1</v>
      </c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4594" t="s">
        <v>119</v>
      </c>
      <c r="B97" s="2304" t="s">
        <v>120</v>
      </c>
      <c r="C97" s="137">
        <f t="shared" si="10"/>
        <v>0</v>
      </c>
      <c r="D97" s="138">
        <f t="shared" si="11"/>
        <v>0</v>
      </c>
      <c r="E97" s="139">
        <f t="shared" si="11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145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2305" t="s">
        <v>121</v>
      </c>
      <c r="C98" s="147">
        <f t="shared" si="10"/>
        <v>4</v>
      </c>
      <c r="D98" s="148">
        <f t="shared" si="11"/>
        <v>3</v>
      </c>
      <c r="E98" s="149">
        <f t="shared" si="11"/>
        <v>1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>
        <v>1</v>
      </c>
      <c r="Y98" s="39"/>
      <c r="Z98" s="35"/>
      <c r="AA98" s="39">
        <v>1</v>
      </c>
      <c r="AB98" s="35">
        <v>2</v>
      </c>
      <c r="AC98" s="39"/>
      <c r="AD98" s="35"/>
      <c r="AE98" s="39"/>
      <c r="AF98" s="35"/>
      <c r="AG98" s="150"/>
      <c r="AH98" s="39">
        <v>1</v>
      </c>
      <c r="AI98" s="66">
        <v>1</v>
      </c>
      <c r="AJ98" s="66">
        <v>1</v>
      </c>
      <c r="AK98" s="66">
        <v>1</v>
      </c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2305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2171"/>
      <c r="AO99" s="2171"/>
      <c r="AP99" s="2171"/>
      <c r="AQ99" s="2171"/>
      <c r="AR99" s="2171"/>
      <c r="AS99" s="2171"/>
      <c r="AT99" s="2171"/>
      <c r="AU99" s="2693"/>
      <c r="AV99" s="2693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2694"/>
      <c r="AM100" s="2171"/>
      <c r="AN100" s="2171"/>
      <c r="AO100" s="2171"/>
      <c r="AP100" s="2171"/>
      <c r="AQ100" s="2171"/>
      <c r="AR100" s="2695"/>
      <c r="AS100" s="2171"/>
      <c r="AT100" s="2171"/>
      <c r="AU100" s="2172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2696"/>
      <c r="AM101" s="2686"/>
      <c r="AN101" s="2686"/>
      <c r="AO101" s="2686"/>
      <c r="AP101" s="2686"/>
      <c r="AQ101" s="2686"/>
      <c r="AR101" s="2697"/>
      <c r="AS101" s="2686"/>
      <c r="AT101" s="2686"/>
      <c r="AU101" s="2172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2686"/>
      <c r="AT102" s="2686"/>
      <c r="AU102" s="2172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4594" t="s">
        <v>56</v>
      </c>
      <c r="B103" s="4594"/>
      <c r="C103" s="4590" t="s">
        <v>57</v>
      </c>
      <c r="D103" s="4594"/>
      <c r="E103" s="4591"/>
      <c r="F103" s="4451" t="s">
        <v>58</v>
      </c>
      <c r="G103" s="4457"/>
      <c r="H103" s="4457"/>
      <c r="I103" s="4457"/>
      <c r="J103" s="4457"/>
      <c r="K103" s="4457"/>
      <c r="L103" s="4457"/>
      <c r="M103" s="4457"/>
      <c r="N103" s="4457"/>
      <c r="O103" s="4457"/>
      <c r="P103" s="4457"/>
      <c r="Q103" s="4457"/>
      <c r="R103" s="4457"/>
      <c r="S103" s="4457"/>
      <c r="T103" s="4457"/>
      <c r="U103" s="4457"/>
      <c r="V103" s="4457"/>
      <c r="W103" s="4457"/>
      <c r="X103" s="4457"/>
      <c r="Y103" s="4457"/>
      <c r="Z103" s="4457"/>
      <c r="AA103" s="4457"/>
      <c r="AB103" s="4457"/>
      <c r="AC103" s="4457"/>
      <c r="AD103" s="4457"/>
      <c r="AE103" s="4457"/>
      <c r="AF103" s="4457"/>
      <c r="AG103" s="4458"/>
      <c r="AH103" s="4538" t="s">
        <v>127</v>
      </c>
      <c r="AI103" s="4539"/>
      <c r="AJ103" s="4539"/>
      <c r="AK103" s="256"/>
      <c r="AL103" s="17"/>
      <c r="AM103" s="17"/>
      <c r="AN103" s="17"/>
      <c r="AO103" s="17"/>
      <c r="AP103" s="17"/>
      <c r="AQ103" s="17"/>
      <c r="AR103" s="17"/>
      <c r="AS103" s="2686"/>
      <c r="AT103" s="2686"/>
      <c r="AU103" s="2172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4468" t="s">
        <v>134</v>
      </c>
      <c r="G104" s="4470"/>
      <c r="H104" s="4468" t="s">
        <v>105</v>
      </c>
      <c r="I104" s="4470"/>
      <c r="J104" s="4468" t="s">
        <v>106</v>
      </c>
      <c r="K104" s="4470"/>
      <c r="L104" s="4468" t="s">
        <v>107</v>
      </c>
      <c r="M104" s="4470"/>
      <c r="N104" s="4468" t="s">
        <v>108</v>
      </c>
      <c r="O104" s="4470"/>
      <c r="P104" s="4468" t="s">
        <v>109</v>
      </c>
      <c r="Q104" s="4470"/>
      <c r="R104" s="4468" t="s">
        <v>110</v>
      </c>
      <c r="S104" s="4470"/>
      <c r="T104" s="4468" t="s">
        <v>111</v>
      </c>
      <c r="U104" s="4470"/>
      <c r="V104" s="4468" t="s">
        <v>112</v>
      </c>
      <c r="W104" s="4470"/>
      <c r="X104" s="4468" t="s">
        <v>113</v>
      </c>
      <c r="Y104" s="4470"/>
      <c r="Z104" s="4451" t="s">
        <v>114</v>
      </c>
      <c r="AA104" s="4452"/>
      <c r="AB104" s="4451" t="s">
        <v>115</v>
      </c>
      <c r="AC104" s="4452"/>
      <c r="AD104" s="4451" t="s">
        <v>116</v>
      </c>
      <c r="AE104" s="4452"/>
      <c r="AF104" s="4451" t="s">
        <v>117</v>
      </c>
      <c r="AG104" s="4458"/>
      <c r="AH104" s="4591" t="s">
        <v>135</v>
      </c>
      <c r="AI104" s="4584" t="s">
        <v>136</v>
      </c>
      <c r="AJ104" s="4584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2686"/>
      <c r="AT104" s="2686"/>
      <c r="AU104" s="2172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2449" t="s">
        <v>82</v>
      </c>
      <c r="D105" s="2450" t="s">
        <v>83</v>
      </c>
      <c r="E105" s="2451" t="s">
        <v>84</v>
      </c>
      <c r="F105" s="2452" t="s">
        <v>83</v>
      </c>
      <c r="G105" s="2691" t="s">
        <v>84</v>
      </c>
      <c r="H105" s="2452" t="s">
        <v>83</v>
      </c>
      <c r="I105" s="2691" t="s">
        <v>84</v>
      </c>
      <c r="J105" s="2452" t="s">
        <v>83</v>
      </c>
      <c r="K105" s="2691" t="s">
        <v>84</v>
      </c>
      <c r="L105" s="2452" t="s">
        <v>83</v>
      </c>
      <c r="M105" s="2691" t="s">
        <v>84</v>
      </c>
      <c r="N105" s="2452" t="s">
        <v>83</v>
      </c>
      <c r="O105" s="2691" t="s">
        <v>84</v>
      </c>
      <c r="P105" s="2452" t="s">
        <v>83</v>
      </c>
      <c r="Q105" s="2691" t="s">
        <v>84</v>
      </c>
      <c r="R105" s="2452" t="s">
        <v>83</v>
      </c>
      <c r="S105" s="2691" t="s">
        <v>84</v>
      </c>
      <c r="T105" s="2452" t="s">
        <v>83</v>
      </c>
      <c r="U105" s="2691" t="s">
        <v>84</v>
      </c>
      <c r="V105" s="2452" t="s">
        <v>83</v>
      </c>
      <c r="W105" s="2691" t="s">
        <v>84</v>
      </c>
      <c r="X105" s="2452" t="s">
        <v>83</v>
      </c>
      <c r="Y105" s="2691" t="s">
        <v>84</v>
      </c>
      <c r="Z105" s="2452" t="s">
        <v>83</v>
      </c>
      <c r="AA105" s="2691" t="s">
        <v>84</v>
      </c>
      <c r="AB105" s="2452" t="s">
        <v>83</v>
      </c>
      <c r="AC105" s="2691" t="s">
        <v>84</v>
      </c>
      <c r="AD105" s="2452" t="s">
        <v>83</v>
      </c>
      <c r="AE105" s="2691" t="s">
        <v>84</v>
      </c>
      <c r="AF105" s="2452" t="s">
        <v>83</v>
      </c>
      <c r="AG105" s="2692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2686"/>
      <c r="AT105" s="2686"/>
      <c r="AU105" s="2172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47" t="s">
        <v>137</v>
      </c>
      <c r="B106" s="3548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139">
        <f t="shared" si="12"/>
        <v>0</v>
      </c>
      <c r="F106" s="26"/>
      <c r="G106" s="30"/>
      <c r="H106" s="26"/>
      <c r="I106" s="30"/>
      <c r="J106" s="26"/>
      <c r="K106" s="30"/>
      <c r="L106" s="26"/>
      <c r="M106" s="30"/>
      <c r="N106" s="26"/>
      <c r="O106" s="30"/>
      <c r="P106" s="26"/>
      <c r="Q106" s="30"/>
      <c r="R106" s="26"/>
      <c r="S106" s="30"/>
      <c r="T106" s="26"/>
      <c r="U106" s="30"/>
      <c r="V106" s="26"/>
      <c r="W106" s="30"/>
      <c r="X106" s="26"/>
      <c r="Y106" s="30"/>
      <c r="Z106" s="26"/>
      <c r="AA106" s="30"/>
      <c r="AB106" s="26"/>
      <c r="AC106" s="30"/>
      <c r="AD106" s="26"/>
      <c r="AE106" s="30"/>
      <c r="AF106" s="26"/>
      <c r="AG106" s="140"/>
      <c r="AH106" s="30"/>
      <c r="AI106" s="145"/>
      <c r="AJ106" s="145"/>
      <c r="AK106" s="262"/>
      <c r="AL106" s="17"/>
      <c r="AM106" s="17"/>
      <c r="AN106" s="17"/>
      <c r="AO106" s="17"/>
      <c r="AP106" s="17"/>
      <c r="AQ106" s="17"/>
      <c r="AR106" s="17"/>
      <c r="AS106" s="2155"/>
      <c r="AT106" s="2155"/>
      <c r="AU106" s="2172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593" t="s">
        <v>139</v>
      </c>
      <c r="B108" s="2304" t="s">
        <v>140</v>
      </c>
      <c r="C108" s="137">
        <f>SUM(D108:E108)</f>
        <v>0</v>
      </c>
      <c r="D108" s="138">
        <f t="shared" si="12"/>
        <v>0</v>
      </c>
      <c r="E108" s="139">
        <f t="shared" si="12"/>
        <v>0</v>
      </c>
      <c r="F108" s="26"/>
      <c r="G108" s="30"/>
      <c r="H108" s="26"/>
      <c r="I108" s="30"/>
      <c r="J108" s="26"/>
      <c r="K108" s="30"/>
      <c r="L108" s="26"/>
      <c r="M108" s="30"/>
      <c r="N108" s="26"/>
      <c r="O108" s="30"/>
      <c r="P108" s="26"/>
      <c r="Q108" s="30"/>
      <c r="R108" s="26"/>
      <c r="S108" s="30"/>
      <c r="T108" s="26"/>
      <c r="U108" s="30"/>
      <c r="V108" s="26"/>
      <c r="W108" s="30"/>
      <c r="X108" s="26"/>
      <c r="Y108" s="30"/>
      <c r="Z108" s="26"/>
      <c r="AA108" s="30"/>
      <c r="AB108" s="26"/>
      <c r="AC108" s="30"/>
      <c r="AD108" s="26"/>
      <c r="AE108" s="30"/>
      <c r="AF108" s="26"/>
      <c r="AG108" s="140"/>
      <c r="AH108" s="30"/>
      <c r="AI108" s="145"/>
      <c r="AJ108" s="145"/>
      <c r="AK108" s="1352"/>
      <c r="AL108" s="729"/>
      <c r="AM108" s="15"/>
      <c r="AN108" s="2171"/>
      <c r="AO108" s="2171"/>
      <c r="AP108" s="2171"/>
      <c r="AQ108" s="2171"/>
      <c r="AR108" s="2171"/>
      <c r="AS108" s="2171"/>
      <c r="AT108" s="2171"/>
      <c r="AU108" s="2171"/>
      <c r="AV108" s="2171"/>
      <c r="AW108" s="2687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2459"/>
      <c r="N111" s="2698"/>
      <c r="O111" s="2699"/>
      <c r="P111" s="2699"/>
      <c r="Q111" s="2699"/>
      <c r="R111" s="2699"/>
      <c r="S111" s="2699"/>
      <c r="T111" s="2699"/>
      <c r="U111" s="2699"/>
      <c r="V111" s="2698"/>
      <c r="W111" s="2699"/>
      <c r="X111" s="2699"/>
      <c r="Y111" s="2699"/>
      <c r="Z111" s="2700"/>
      <c r="AA111" s="2700"/>
      <c r="AB111" s="2139"/>
      <c r="AC111" s="2139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590" t="s">
        <v>3</v>
      </c>
      <c r="B112" s="4591"/>
      <c r="C112" s="4451" t="s">
        <v>57</v>
      </c>
      <c r="D112" s="4457"/>
      <c r="E112" s="4452"/>
      <c r="F112" s="4451" t="s">
        <v>114</v>
      </c>
      <c r="G112" s="4452"/>
      <c r="H112" s="4451" t="s">
        <v>115</v>
      </c>
      <c r="I112" s="4452"/>
      <c r="J112" s="4451" t="s">
        <v>116</v>
      </c>
      <c r="K112" s="4452"/>
      <c r="L112" s="4451" t="s">
        <v>117</v>
      </c>
      <c r="M112" s="4452"/>
      <c r="N112" s="2701"/>
      <c r="O112" s="2636"/>
      <c r="P112" s="2636"/>
      <c r="Q112" s="2636"/>
      <c r="R112" s="2636"/>
      <c r="S112" s="2636"/>
      <c r="T112" s="2636"/>
      <c r="U112" s="2636"/>
      <c r="V112" s="2698"/>
      <c r="W112" s="2699"/>
      <c r="X112" s="2699"/>
      <c r="Y112" s="2699"/>
      <c r="Z112" s="2700"/>
      <c r="AA112" s="2700"/>
      <c r="AB112" s="2139"/>
      <c r="AC112" s="2139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2449" t="s">
        <v>82</v>
      </c>
      <c r="D113" s="2450" t="s">
        <v>83</v>
      </c>
      <c r="E113" s="2451" t="s">
        <v>84</v>
      </c>
      <c r="F113" s="2449" t="s">
        <v>83</v>
      </c>
      <c r="G113" s="2451" t="s">
        <v>84</v>
      </c>
      <c r="H113" s="2449" t="s">
        <v>83</v>
      </c>
      <c r="I113" s="2451" t="s">
        <v>84</v>
      </c>
      <c r="J113" s="2449" t="s">
        <v>83</v>
      </c>
      <c r="K113" s="2451" t="s">
        <v>84</v>
      </c>
      <c r="L113" s="2449" t="s">
        <v>83</v>
      </c>
      <c r="M113" s="2451" t="s">
        <v>84</v>
      </c>
      <c r="N113" s="2701"/>
      <c r="O113" s="2636"/>
      <c r="P113" s="2636"/>
      <c r="Q113" s="2636"/>
      <c r="R113" s="2636"/>
      <c r="S113" s="2636"/>
      <c r="T113" s="2636"/>
      <c r="U113" s="2636"/>
      <c r="V113" s="2698"/>
      <c r="W113" s="2636"/>
      <c r="X113" s="2636"/>
      <c r="Y113" s="2636"/>
      <c r="Z113" s="2632"/>
      <c r="AA113" s="2632"/>
      <c r="AB113" s="2633"/>
      <c r="AC113" s="2633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592" t="s">
        <v>144</v>
      </c>
      <c r="B114" s="89" t="s">
        <v>145</v>
      </c>
      <c r="C114" s="137">
        <f>SUM(D114:E114)</f>
        <v>0</v>
      </c>
      <c r="D114" s="138">
        <f t="shared" ref="D114:E116" si="13">SUM(F114+H114+J114+L114)</f>
        <v>0</v>
      </c>
      <c r="E114" s="139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2702"/>
      <c r="O114" s="2636"/>
      <c r="P114" s="2636"/>
      <c r="Q114" s="2636"/>
      <c r="R114" s="2636"/>
      <c r="S114" s="2636"/>
      <c r="T114" s="2636"/>
      <c r="U114" s="2636"/>
      <c r="V114" s="2698"/>
      <c r="W114" s="2636"/>
      <c r="X114" s="2636"/>
      <c r="Y114" s="2636"/>
      <c r="Z114" s="2632"/>
      <c r="AA114" s="2632"/>
      <c r="AB114" s="2633"/>
      <c r="AC114" s="2633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2702"/>
      <c r="O115" s="2636"/>
      <c r="P115" s="2636"/>
      <c r="Q115" s="2636"/>
      <c r="R115" s="2636"/>
      <c r="S115" s="2636"/>
      <c r="T115" s="2636"/>
      <c r="U115" s="2636"/>
      <c r="V115" s="2698"/>
      <c r="W115" s="2636"/>
      <c r="X115" s="2632"/>
      <c r="Y115" s="2632"/>
      <c r="Z115" s="2632"/>
      <c r="AA115" s="2632"/>
      <c r="AB115" s="2633"/>
      <c r="AC115" s="2633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2698"/>
      <c r="V116" s="2636"/>
      <c r="W116" s="2636"/>
      <c r="X116" s="2636"/>
      <c r="Y116" s="2636"/>
      <c r="Z116" s="2636"/>
      <c r="AA116" s="2636"/>
      <c r="AB116" s="2636"/>
      <c r="AC116" s="2636"/>
      <c r="AD116" s="2636"/>
      <c r="AE116" s="2636"/>
      <c r="AF116" s="2636"/>
      <c r="AG116" s="2636"/>
      <c r="AH116" s="2698"/>
      <c r="AI116" s="2636"/>
      <c r="AJ116" s="2632"/>
      <c r="AK116" s="2632"/>
      <c r="AL116" s="2632"/>
      <c r="AM116" s="2632"/>
      <c r="AN116" s="2633"/>
      <c r="AO116" s="2633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4502" t="s">
        <v>148</v>
      </c>
      <c r="B117" s="4502"/>
      <c r="C117" s="2466">
        <f t="shared" ref="C117:M117" si="14">SUM(C114:C116)</f>
        <v>0</v>
      </c>
      <c r="D117" s="2467">
        <f t="shared" si="14"/>
        <v>0</v>
      </c>
      <c r="E117" s="2468">
        <f t="shared" si="14"/>
        <v>0</v>
      </c>
      <c r="F117" s="2466">
        <f t="shared" si="14"/>
        <v>0</v>
      </c>
      <c r="G117" s="2468">
        <f t="shared" si="14"/>
        <v>0</v>
      </c>
      <c r="H117" s="2466">
        <f t="shared" si="14"/>
        <v>0</v>
      </c>
      <c r="I117" s="2468">
        <f t="shared" si="14"/>
        <v>0</v>
      </c>
      <c r="J117" s="2466">
        <f t="shared" si="14"/>
        <v>0</v>
      </c>
      <c r="K117" s="2468">
        <f t="shared" si="14"/>
        <v>0</v>
      </c>
      <c r="L117" s="2466">
        <f t="shared" si="14"/>
        <v>0</v>
      </c>
      <c r="M117" s="2468">
        <f t="shared" si="14"/>
        <v>0</v>
      </c>
      <c r="N117" s="1373"/>
      <c r="O117" s="12"/>
      <c r="P117" s="12"/>
      <c r="Q117" s="12"/>
      <c r="R117" s="12"/>
      <c r="S117" s="12"/>
      <c r="T117" s="12"/>
      <c r="U117" s="2698"/>
      <c r="V117" s="2636"/>
      <c r="W117" s="2636"/>
      <c r="X117" s="2636"/>
      <c r="Y117" s="2636"/>
      <c r="Z117" s="2636"/>
      <c r="AA117" s="2636"/>
      <c r="AB117" s="2636"/>
      <c r="AC117" s="2636"/>
      <c r="AD117" s="2636"/>
      <c r="AE117" s="2636"/>
      <c r="AF117" s="2636"/>
      <c r="AG117" s="2636"/>
      <c r="AH117" s="2698"/>
      <c r="AI117" s="2636"/>
      <c r="AJ117" s="2632"/>
      <c r="AK117" s="2632"/>
      <c r="AL117" s="2632"/>
      <c r="AM117" s="2632"/>
      <c r="AN117" s="2633"/>
      <c r="AO117" s="2633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592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2636"/>
      <c r="W118" s="2636"/>
      <c r="X118" s="2636"/>
      <c r="Y118" s="2636"/>
      <c r="Z118" s="2636"/>
      <c r="AA118" s="2636"/>
      <c r="AB118" s="2636"/>
      <c r="AC118" s="2636"/>
      <c r="AD118" s="2636"/>
      <c r="AE118" s="2636"/>
      <c r="AF118" s="2636"/>
      <c r="AG118" s="2636"/>
      <c r="AH118" s="2698"/>
      <c r="AI118" s="2636"/>
      <c r="AJ118" s="2632"/>
      <c r="AK118" s="2632"/>
      <c r="AL118" s="2632"/>
      <c r="AM118" s="2632"/>
      <c r="AN118" s="2633"/>
      <c r="AO118" s="2633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2688"/>
      <c r="V119" s="2636"/>
      <c r="W119" s="2636"/>
      <c r="X119" s="2636"/>
      <c r="Y119" s="2636"/>
      <c r="Z119" s="2636"/>
      <c r="AA119" s="2636"/>
      <c r="AB119" s="2636"/>
      <c r="AC119" s="2636"/>
      <c r="AD119" s="2636"/>
      <c r="AE119" s="2636"/>
      <c r="AF119" s="2636"/>
      <c r="AG119" s="2636"/>
      <c r="AH119" s="2698"/>
      <c r="AI119" s="2636"/>
      <c r="AJ119" s="2632"/>
      <c r="AK119" s="2632"/>
      <c r="AL119" s="2632"/>
      <c r="AM119" s="2632"/>
      <c r="AN119" s="2633"/>
      <c r="AO119" s="2633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2688"/>
      <c r="V120" s="2636"/>
      <c r="W120" s="2636"/>
      <c r="X120" s="2636"/>
      <c r="Y120" s="2636"/>
      <c r="Z120" s="2636"/>
      <c r="AA120" s="2636"/>
      <c r="AB120" s="2636"/>
      <c r="AC120" s="2636"/>
      <c r="AD120" s="2636"/>
      <c r="AE120" s="2636"/>
      <c r="AF120" s="2636"/>
      <c r="AG120" s="2636"/>
      <c r="AH120" s="2698"/>
      <c r="AI120" s="2636"/>
      <c r="AJ120" s="2632"/>
      <c r="AK120" s="2632"/>
      <c r="AL120" s="2632"/>
      <c r="AM120" s="2632"/>
      <c r="AN120" s="2633"/>
      <c r="AO120" s="2633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2703"/>
      <c r="Y121" s="2703"/>
      <c r="Z121" s="2703"/>
      <c r="AA121" s="2703"/>
      <c r="AB121" s="2703"/>
      <c r="AC121" s="2703"/>
      <c r="AD121" s="2703"/>
      <c r="AE121" s="2703"/>
      <c r="AF121" s="2631"/>
      <c r="AG121" s="2632"/>
      <c r="AH121" s="2632"/>
      <c r="AI121" s="2632"/>
      <c r="AJ121" s="2704"/>
      <c r="AK121" s="2632"/>
      <c r="AL121" s="2632"/>
      <c r="AM121" s="2632"/>
      <c r="AN121" s="2632"/>
      <c r="AO121" s="2632"/>
      <c r="AP121" s="2632"/>
      <c r="AQ121" s="2632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502" t="s">
        <v>148</v>
      </c>
      <c r="B122" s="4502"/>
      <c r="C122" s="2466">
        <f t="shared" ref="C122:M122" si="16">SUM(C118:C121)</f>
        <v>0</v>
      </c>
      <c r="D122" s="2467">
        <f t="shared" si="16"/>
        <v>0</v>
      </c>
      <c r="E122" s="2468">
        <f t="shared" si="16"/>
        <v>0</v>
      </c>
      <c r="F122" s="2466">
        <f t="shared" si="16"/>
        <v>0</v>
      </c>
      <c r="G122" s="2468">
        <f t="shared" si="16"/>
        <v>0</v>
      </c>
      <c r="H122" s="2466">
        <f t="shared" si="16"/>
        <v>0</v>
      </c>
      <c r="I122" s="2468">
        <f t="shared" si="16"/>
        <v>0</v>
      </c>
      <c r="J122" s="2466">
        <f t="shared" si="16"/>
        <v>0</v>
      </c>
      <c r="K122" s="2468">
        <f t="shared" si="16"/>
        <v>0</v>
      </c>
      <c r="L122" s="2466">
        <f t="shared" si="16"/>
        <v>0</v>
      </c>
      <c r="M122" s="2468">
        <f t="shared" si="16"/>
        <v>0</v>
      </c>
      <c r="N122" s="3"/>
      <c r="P122" s="1336"/>
      <c r="Q122" s="4020"/>
      <c r="R122" s="3710"/>
      <c r="S122" s="4642"/>
      <c r="T122" s="4642"/>
      <c r="U122" s="4642"/>
      <c r="V122" s="4642"/>
      <c r="W122" s="4642"/>
      <c r="X122" s="4642"/>
      <c r="Y122" s="4642"/>
      <c r="Z122" s="4642"/>
      <c r="AA122" s="2705"/>
      <c r="AB122" s="2682"/>
      <c r="AC122" s="2682"/>
      <c r="AD122" s="2682"/>
      <c r="AE122" s="2703"/>
      <c r="AF122" s="2632"/>
      <c r="AG122" s="2632"/>
      <c r="AH122" s="2632"/>
      <c r="AI122" s="2635"/>
      <c r="AJ122" s="2635"/>
      <c r="AK122" s="2635"/>
      <c r="AL122" s="2635"/>
      <c r="AM122" s="2706"/>
      <c r="AN122" s="2636"/>
      <c r="AO122" s="2636"/>
      <c r="AP122" s="2636"/>
      <c r="AQ122" s="2636"/>
      <c r="AR122" s="2636"/>
      <c r="AS122" s="2636"/>
      <c r="AT122" s="2636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2707"/>
      <c r="R123" s="2708"/>
      <c r="S123" s="2708"/>
      <c r="T123" s="2708"/>
      <c r="U123" s="2708"/>
      <c r="V123" s="2708"/>
      <c r="W123" s="2708"/>
      <c r="X123" s="2708"/>
      <c r="Y123" s="2708"/>
      <c r="Z123" s="2708"/>
      <c r="AA123" s="2705"/>
      <c r="AB123" s="2682"/>
      <c r="AC123" s="2682"/>
      <c r="AD123" s="2682"/>
      <c r="AE123" s="2703"/>
      <c r="AF123" s="2632"/>
      <c r="AG123" s="2632"/>
      <c r="AH123" s="2632"/>
      <c r="AI123" s="2635"/>
      <c r="AJ123" s="2635"/>
      <c r="AK123" s="2635"/>
      <c r="AL123" s="2635"/>
      <c r="AM123" s="2706"/>
      <c r="AN123" s="2636"/>
      <c r="AO123" s="2636"/>
      <c r="AP123" s="2636"/>
      <c r="AQ123" s="2636"/>
      <c r="AR123" s="2636"/>
      <c r="AS123" s="2636"/>
      <c r="AT123" s="2636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2709"/>
      <c r="R124" s="2682"/>
      <c r="S124" s="2682"/>
      <c r="T124" s="2682"/>
      <c r="U124" s="2682"/>
      <c r="V124" s="2682"/>
      <c r="W124" s="2682"/>
      <c r="X124" s="2682"/>
      <c r="Y124" s="2710"/>
      <c r="Z124" s="2710"/>
      <c r="AA124" s="2705"/>
      <c r="AB124" s="2682"/>
      <c r="AC124" s="2682"/>
      <c r="AD124" s="2682"/>
      <c r="AE124" s="2703"/>
      <c r="AF124" s="2632"/>
      <c r="AG124" s="2632"/>
      <c r="AH124" s="2632"/>
      <c r="AI124" s="2635"/>
      <c r="AJ124" s="2635"/>
      <c r="AK124" s="2635"/>
      <c r="AL124" s="2635"/>
      <c r="AM124" s="2635"/>
      <c r="AN124" s="2636"/>
      <c r="AO124" s="2636"/>
      <c r="AP124" s="2636"/>
      <c r="AQ124" s="2636"/>
      <c r="AR124" s="2636"/>
      <c r="AS124" s="2636"/>
      <c r="AT124" s="2636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590" t="s">
        <v>3</v>
      </c>
      <c r="B125" s="4591"/>
      <c r="C125" s="4451" t="s">
        <v>57</v>
      </c>
      <c r="D125" s="4457"/>
      <c r="E125" s="4452"/>
      <c r="F125" s="4451" t="s">
        <v>114</v>
      </c>
      <c r="G125" s="4452"/>
      <c r="H125" s="4451" t="s">
        <v>115</v>
      </c>
      <c r="I125" s="4452"/>
      <c r="J125" s="4451" t="s">
        <v>116</v>
      </c>
      <c r="K125" s="4452"/>
      <c r="L125" s="4451" t="s">
        <v>117</v>
      </c>
      <c r="M125" s="4457"/>
      <c r="N125" s="4501" t="s">
        <v>127</v>
      </c>
      <c r="O125" s="4457"/>
      <c r="P125" s="4452"/>
      <c r="Q125" s="2709"/>
      <c r="R125" s="2682"/>
      <c r="S125" s="2682"/>
      <c r="T125" s="2682"/>
      <c r="U125" s="2682"/>
      <c r="V125" s="2682"/>
      <c r="W125" s="2682"/>
      <c r="X125" s="2682"/>
      <c r="Y125" s="2710"/>
      <c r="Z125" s="2711"/>
      <c r="AA125" s="2690"/>
      <c r="AB125" s="2155"/>
      <c r="AC125" s="2155"/>
      <c r="AD125" s="2155"/>
      <c r="AE125" s="2693"/>
      <c r="AF125" s="2712"/>
      <c r="AG125" s="2712"/>
      <c r="AH125" s="2712"/>
      <c r="AI125" s="2713"/>
      <c r="AJ125" s="2713"/>
      <c r="AK125" s="2713"/>
      <c r="AL125" s="2713"/>
      <c r="AM125" s="2635"/>
      <c r="AN125" s="2636"/>
      <c r="AO125" s="2636"/>
      <c r="AP125" s="2636"/>
      <c r="AQ125" s="2636"/>
      <c r="AR125" s="2636"/>
      <c r="AS125" s="2636"/>
      <c r="AT125" s="2636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2449" t="s">
        <v>82</v>
      </c>
      <c r="D126" s="2450" t="s">
        <v>83</v>
      </c>
      <c r="E126" s="2451" t="s">
        <v>84</v>
      </c>
      <c r="F126" s="2449" t="s">
        <v>83</v>
      </c>
      <c r="G126" s="2451" t="s">
        <v>84</v>
      </c>
      <c r="H126" s="2449" t="s">
        <v>83</v>
      </c>
      <c r="I126" s="2451" t="s">
        <v>84</v>
      </c>
      <c r="J126" s="2449" t="s">
        <v>83</v>
      </c>
      <c r="K126" s="2451" t="s">
        <v>84</v>
      </c>
      <c r="L126" s="2449" t="s">
        <v>83</v>
      </c>
      <c r="M126" s="2485" t="s">
        <v>84</v>
      </c>
      <c r="N126" s="2486" t="s">
        <v>128</v>
      </c>
      <c r="O126" s="2450" t="s">
        <v>129</v>
      </c>
      <c r="P126" s="2451" t="s">
        <v>130</v>
      </c>
      <c r="Q126" s="2709"/>
      <c r="R126" s="2682"/>
      <c r="S126" s="2682"/>
      <c r="T126" s="2682"/>
      <c r="U126" s="2682"/>
      <c r="V126" s="2682"/>
      <c r="W126" s="2682"/>
      <c r="X126" s="2682"/>
      <c r="Y126" s="2714"/>
      <c r="Z126" s="2710"/>
      <c r="AA126" s="2682"/>
      <c r="AB126" s="2682"/>
      <c r="AC126" s="2682"/>
      <c r="AD126" s="2682"/>
      <c r="AE126" s="2703"/>
      <c r="AF126" s="2632"/>
      <c r="AG126" s="2632"/>
      <c r="AH126" s="2632"/>
      <c r="AI126" s="2635"/>
      <c r="AJ126" s="2635"/>
      <c r="AK126" s="2635"/>
      <c r="AL126" s="2635"/>
      <c r="AM126" s="2635"/>
      <c r="AN126" s="2636"/>
      <c r="AO126" s="2636"/>
      <c r="AP126" s="2636"/>
      <c r="AQ126" s="2636"/>
      <c r="AR126" s="2636"/>
      <c r="AS126" s="2636"/>
      <c r="AT126" s="2636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592" t="s">
        <v>144</v>
      </c>
      <c r="B127" s="89" t="s">
        <v>145</v>
      </c>
      <c r="C127" s="289">
        <f>SUM(D127:E127)</f>
        <v>0</v>
      </c>
      <c r="D127" s="290">
        <f t="shared" ref="D127:E129" si="18">SUM(F127+H127+J127+L127)</f>
        <v>0</v>
      </c>
      <c r="E127" s="291">
        <f t="shared" si="18"/>
        <v>0</v>
      </c>
      <c r="F127" s="26"/>
      <c r="G127" s="30"/>
      <c r="H127" s="26"/>
      <c r="I127" s="30"/>
      <c r="J127" s="26"/>
      <c r="K127" s="30"/>
      <c r="L127" s="26"/>
      <c r="M127" s="2488"/>
      <c r="N127" s="293"/>
      <c r="O127" s="27"/>
      <c r="P127" s="30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2682"/>
      <c r="AD127" s="2682"/>
      <c r="AE127" s="2703"/>
      <c r="AF127" s="2632"/>
      <c r="AG127" s="2632"/>
      <c r="AH127" s="2632"/>
      <c r="AI127" s="2635"/>
      <c r="AJ127" s="2635"/>
      <c r="AK127" s="2635"/>
      <c r="AL127" s="2635"/>
      <c r="AM127" s="2635"/>
      <c r="AN127" s="2636"/>
      <c r="AO127" s="2636"/>
      <c r="AP127" s="2636"/>
      <c r="AQ127" s="2636"/>
      <c r="AR127" s="2636"/>
      <c r="AS127" s="2636"/>
      <c r="AT127" s="2636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2715"/>
      <c r="R128" s="2682"/>
      <c r="S128" s="2682"/>
      <c r="T128" s="2682"/>
      <c r="U128" s="2682"/>
      <c r="V128" s="2682"/>
      <c r="W128" s="2682"/>
      <c r="X128" s="2682"/>
      <c r="Y128" s="2697"/>
      <c r="Z128" s="2682"/>
      <c r="AA128" s="2682"/>
      <c r="AB128" s="2682"/>
      <c r="AC128" s="2682"/>
      <c r="AD128" s="2682"/>
      <c r="AE128" s="2682"/>
      <c r="AF128" s="2636"/>
      <c r="AG128" s="2636"/>
      <c r="AH128" s="2636"/>
      <c r="AI128" s="2636"/>
      <c r="AJ128" s="2636"/>
      <c r="AK128" s="2636"/>
      <c r="AL128" s="2636"/>
      <c r="AM128" s="2636"/>
      <c r="AN128" s="2636"/>
      <c r="AO128" s="2632"/>
      <c r="AP128" s="2632"/>
      <c r="AQ128" s="2632"/>
      <c r="AR128" s="2632"/>
      <c r="AS128" s="2635"/>
      <c r="AT128" s="2635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2682"/>
      <c r="AA129" s="2682"/>
      <c r="AB129" s="2682"/>
      <c r="AC129" s="2682"/>
      <c r="AD129" s="2682"/>
      <c r="AE129" s="2682"/>
      <c r="AF129" s="2636"/>
      <c r="AG129" s="2636"/>
      <c r="AH129" s="2636"/>
      <c r="AI129" s="2636"/>
      <c r="AJ129" s="2636"/>
      <c r="AK129" s="2636"/>
      <c r="AL129" s="2636"/>
      <c r="AM129" s="2636"/>
      <c r="AN129" s="2636"/>
      <c r="AO129" s="2632"/>
      <c r="AP129" s="2632"/>
      <c r="AQ129" s="2632"/>
      <c r="AR129" s="2632"/>
      <c r="AS129" s="2635"/>
      <c r="AT129" s="2635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502" t="s">
        <v>148</v>
      </c>
      <c r="B130" s="4502"/>
      <c r="C130" s="2491">
        <f t="shared" ref="C130:P130" si="19">SUM(C127:C129)</f>
        <v>0</v>
      </c>
      <c r="D130" s="2492">
        <f t="shared" si="19"/>
        <v>0</v>
      </c>
      <c r="E130" s="2493">
        <f t="shared" si="19"/>
        <v>0</v>
      </c>
      <c r="F130" s="2491">
        <f t="shared" si="19"/>
        <v>0</v>
      </c>
      <c r="G130" s="2493">
        <f t="shared" si="19"/>
        <v>0</v>
      </c>
      <c r="H130" s="2491">
        <f t="shared" si="19"/>
        <v>0</v>
      </c>
      <c r="I130" s="2493">
        <f t="shared" si="19"/>
        <v>0</v>
      </c>
      <c r="J130" s="2491">
        <f t="shared" si="19"/>
        <v>0</v>
      </c>
      <c r="K130" s="2493">
        <f t="shared" si="19"/>
        <v>0</v>
      </c>
      <c r="L130" s="2491">
        <f t="shared" si="19"/>
        <v>0</v>
      </c>
      <c r="M130" s="2494">
        <f t="shared" si="19"/>
        <v>0</v>
      </c>
      <c r="N130" s="2495">
        <f t="shared" si="19"/>
        <v>0</v>
      </c>
      <c r="O130" s="2492">
        <f t="shared" si="19"/>
        <v>0</v>
      </c>
      <c r="P130" s="2493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2682"/>
      <c r="AA130" s="2682"/>
      <c r="AB130" s="2682"/>
      <c r="AC130" s="2682"/>
      <c r="AD130" s="2682"/>
      <c r="AE130" s="2682"/>
      <c r="AF130" s="2636"/>
      <c r="AG130" s="2636"/>
      <c r="AH130" s="2636"/>
      <c r="AI130" s="2636"/>
      <c r="AJ130" s="2636"/>
      <c r="AK130" s="2636"/>
      <c r="AL130" s="2636"/>
      <c r="AM130" s="2636"/>
      <c r="AN130" s="2636"/>
      <c r="AO130" s="2632"/>
      <c r="AP130" s="2632"/>
      <c r="AQ130" s="2632"/>
      <c r="AR130" s="2632"/>
      <c r="AS130" s="2635"/>
      <c r="AT130" s="2635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592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2682"/>
      <c r="AA131" s="2682"/>
      <c r="AB131" s="2682"/>
      <c r="AC131" s="2682"/>
      <c r="AD131" s="2682"/>
      <c r="AE131" s="2682"/>
      <c r="AF131" s="2636"/>
      <c r="AG131" s="2636"/>
      <c r="AH131" s="2636"/>
      <c r="AI131" s="2636"/>
      <c r="AJ131" s="2636"/>
      <c r="AK131" s="2636"/>
      <c r="AL131" s="2636"/>
      <c r="AM131" s="2636"/>
      <c r="AN131" s="2636"/>
      <c r="AO131" s="2632"/>
      <c r="AP131" s="2632"/>
      <c r="AQ131" s="2632"/>
      <c r="AR131" s="2632"/>
      <c r="AS131" s="2635"/>
      <c r="AT131" s="2635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2682"/>
      <c r="AD132" s="2682"/>
      <c r="AE132" s="2682"/>
      <c r="AF132" s="2636"/>
      <c r="AG132" s="2636"/>
      <c r="AH132" s="2636"/>
      <c r="AI132" s="2636"/>
      <c r="AJ132" s="2636"/>
      <c r="AK132" s="2636"/>
      <c r="AL132" s="2636"/>
      <c r="AM132" s="2636"/>
      <c r="AN132" s="2636"/>
      <c r="AO132" s="2632"/>
      <c r="AP132" s="2632"/>
      <c r="AQ132" s="2632"/>
      <c r="AR132" s="2632"/>
      <c r="AS132" s="2635"/>
      <c r="AT132" s="2635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2682"/>
      <c r="AA133" s="2682"/>
      <c r="AB133" s="2682"/>
      <c r="AC133" s="2682"/>
      <c r="AD133" s="2682"/>
      <c r="AE133" s="2682"/>
      <c r="AF133" s="2636"/>
      <c r="AG133" s="2636"/>
      <c r="AH133" s="2636"/>
      <c r="AI133" s="2636"/>
      <c r="AJ133" s="2636"/>
      <c r="AK133" s="2636"/>
      <c r="AL133" s="2636"/>
      <c r="AM133" s="2636"/>
      <c r="AN133" s="2636"/>
      <c r="AO133" s="2636"/>
      <c r="AP133" s="2636"/>
      <c r="AQ133" s="2636"/>
      <c r="AR133" s="2636"/>
      <c r="AS133" s="2636"/>
      <c r="AT133" s="2636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2682"/>
      <c r="AC134" s="2682"/>
      <c r="AD134" s="2682"/>
      <c r="AE134" s="2682"/>
      <c r="AF134" s="2636"/>
      <c r="AG134" s="2636"/>
      <c r="AH134" s="2636"/>
      <c r="AI134" s="2636"/>
      <c r="AJ134" s="2636"/>
      <c r="AK134" s="2636"/>
      <c r="AL134" s="2636"/>
      <c r="AM134" s="2636"/>
      <c r="AN134" s="2636"/>
      <c r="AO134" s="2636"/>
      <c r="AP134" s="2636"/>
      <c r="AQ134" s="2636"/>
      <c r="AR134" s="2636"/>
      <c r="AS134" s="2636"/>
      <c r="AT134" s="2636"/>
      <c r="AU134" s="2636"/>
      <c r="AV134" s="2636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502" t="s">
        <v>148</v>
      </c>
      <c r="B135" s="4502"/>
      <c r="C135" s="2491">
        <f t="shared" ref="C135:P135" si="21">SUM(C131:C134)</f>
        <v>0</v>
      </c>
      <c r="D135" s="2492">
        <f t="shared" si="21"/>
        <v>0</v>
      </c>
      <c r="E135" s="2493">
        <f t="shared" si="21"/>
        <v>0</v>
      </c>
      <c r="F135" s="2491">
        <f t="shared" si="21"/>
        <v>0</v>
      </c>
      <c r="G135" s="2493">
        <f t="shared" si="21"/>
        <v>0</v>
      </c>
      <c r="H135" s="2491">
        <f t="shared" si="21"/>
        <v>0</v>
      </c>
      <c r="I135" s="2493">
        <f t="shared" si="21"/>
        <v>0</v>
      </c>
      <c r="J135" s="2491">
        <f t="shared" si="21"/>
        <v>0</v>
      </c>
      <c r="K135" s="2493">
        <f t="shared" si="21"/>
        <v>0</v>
      </c>
      <c r="L135" s="2491">
        <f t="shared" si="21"/>
        <v>0</v>
      </c>
      <c r="M135" s="2494">
        <f t="shared" si="21"/>
        <v>0</v>
      </c>
      <c r="N135" s="2495">
        <f t="shared" si="21"/>
        <v>0</v>
      </c>
      <c r="O135" s="2492">
        <f t="shared" si="21"/>
        <v>0</v>
      </c>
      <c r="P135" s="2493">
        <f t="shared" si="21"/>
        <v>0</v>
      </c>
      <c r="Q135" s="262"/>
      <c r="R135" s="17"/>
      <c r="S135" s="17"/>
      <c r="T135" s="17"/>
      <c r="U135" s="17"/>
      <c r="V135" s="17"/>
      <c r="W135" s="2682"/>
      <c r="X135" s="2682"/>
      <c r="Y135" s="2682"/>
      <c r="Z135" s="2682"/>
      <c r="AA135" s="2682"/>
      <c r="AB135" s="2682"/>
      <c r="AC135" s="2682"/>
      <c r="AD135" s="2682"/>
      <c r="AE135" s="2682"/>
      <c r="AF135" s="2636"/>
      <c r="AG135" s="2636"/>
      <c r="AH135" s="2636"/>
      <c r="AI135" s="2636"/>
      <c r="AJ135" s="2636"/>
      <c r="AK135" s="2636"/>
      <c r="AL135" s="2636"/>
      <c r="AM135" s="2636"/>
      <c r="AN135" s="2636"/>
      <c r="AO135" s="2636"/>
      <c r="AP135" s="2636"/>
      <c r="AQ135" s="2636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2682"/>
      <c r="X136" s="2682"/>
      <c r="Y136" s="2682"/>
      <c r="Z136" s="2682"/>
      <c r="AA136" s="2682"/>
      <c r="AB136" s="2682"/>
      <c r="AC136" s="2682"/>
      <c r="AD136" s="2682"/>
      <c r="AE136" s="2682"/>
      <c r="AF136" s="2636"/>
      <c r="AG136" s="2636"/>
      <c r="AH136" s="2636"/>
      <c r="AI136" s="2636"/>
      <c r="AJ136" s="2636"/>
      <c r="AK136" s="2636"/>
      <c r="AL136" s="2636"/>
      <c r="AM136" s="2636"/>
      <c r="AN136" s="2636"/>
      <c r="AO136" s="2636"/>
      <c r="AP136" s="2636"/>
      <c r="AQ136" s="2636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2682"/>
      <c r="X137" s="2682"/>
      <c r="Y137" s="2682"/>
      <c r="Z137" s="2682"/>
      <c r="AA137" s="2682"/>
      <c r="AB137" s="2682"/>
      <c r="AC137" s="2682"/>
      <c r="AD137" s="2682"/>
      <c r="AE137" s="2682"/>
      <c r="AF137" s="2636"/>
      <c r="AG137" s="2636"/>
      <c r="AH137" s="2636"/>
      <c r="AI137" s="2636"/>
      <c r="AJ137" s="2636"/>
      <c r="AK137" s="2636"/>
      <c r="AL137" s="2636"/>
      <c r="AM137" s="2636"/>
      <c r="AN137" s="2636"/>
      <c r="AO137" s="2636"/>
      <c r="AP137" s="2636"/>
      <c r="AQ137" s="2636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4590" t="s">
        <v>3</v>
      </c>
      <c r="B138" s="4591"/>
      <c r="C138" s="4457" t="s">
        <v>57</v>
      </c>
      <c r="D138" s="4457"/>
      <c r="E138" s="4452"/>
      <c r="F138" s="4451" t="s">
        <v>113</v>
      </c>
      <c r="G138" s="4452"/>
      <c r="H138" s="4451" t="s">
        <v>114</v>
      </c>
      <c r="I138" s="4452"/>
      <c r="J138" s="4451" t="s">
        <v>115</v>
      </c>
      <c r="K138" s="4452"/>
      <c r="L138" s="4451" t="s">
        <v>116</v>
      </c>
      <c r="M138" s="4452"/>
      <c r="N138" s="4451" t="s">
        <v>117</v>
      </c>
      <c r="O138" s="4452"/>
      <c r="P138" s="17"/>
      <c r="Q138" s="17"/>
      <c r="R138" s="17"/>
      <c r="S138" s="17"/>
      <c r="T138" s="17"/>
      <c r="U138" s="17"/>
      <c r="V138" s="17"/>
      <c r="W138" s="2682"/>
      <c r="X138" s="2682"/>
      <c r="Y138" s="2682"/>
      <c r="Z138" s="2682"/>
      <c r="AA138" s="2682"/>
      <c r="AB138" s="2682"/>
      <c r="AC138" s="2682"/>
      <c r="AD138" s="2682"/>
      <c r="AE138" s="2682"/>
      <c r="AF138" s="2636"/>
      <c r="AG138" s="2636"/>
      <c r="AH138" s="2636"/>
      <c r="AI138" s="2636"/>
      <c r="AJ138" s="2636"/>
      <c r="AK138" s="2636"/>
      <c r="AL138" s="2636"/>
      <c r="AM138" s="2636"/>
      <c r="AN138" s="2636"/>
      <c r="AO138" s="2636"/>
      <c r="AP138" s="2636"/>
      <c r="AQ138" s="2716"/>
      <c r="AR138" s="2633"/>
      <c r="AS138" s="2633"/>
      <c r="AT138" s="2633"/>
      <c r="AU138" s="2633"/>
      <c r="AV138" s="2633"/>
      <c r="AW138" s="2633"/>
      <c r="AX138" s="2633"/>
      <c r="AY138" s="2633"/>
      <c r="AZ138" s="2633"/>
      <c r="BA138" s="2633"/>
      <c r="BB138" s="2633"/>
      <c r="BC138" s="2633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2449" t="s">
        <v>82</v>
      </c>
      <c r="D139" s="2450" t="s">
        <v>83</v>
      </c>
      <c r="E139" s="2451" t="s">
        <v>84</v>
      </c>
      <c r="F139" s="2449" t="s">
        <v>83</v>
      </c>
      <c r="G139" s="2451" t="s">
        <v>84</v>
      </c>
      <c r="H139" s="2449" t="s">
        <v>83</v>
      </c>
      <c r="I139" s="2451" t="s">
        <v>84</v>
      </c>
      <c r="J139" s="2449" t="s">
        <v>83</v>
      </c>
      <c r="K139" s="2451" t="s">
        <v>84</v>
      </c>
      <c r="L139" s="2449" t="s">
        <v>83</v>
      </c>
      <c r="M139" s="2451" t="s">
        <v>84</v>
      </c>
      <c r="N139" s="2497" t="s">
        <v>83</v>
      </c>
      <c r="O139" s="2498" t="s">
        <v>84</v>
      </c>
      <c r="P139" s="17"/>
      <c r="Q139" s="17"/>
      <c r="R139" s="17"/>
      <c r="S139" s="17"/>
      <c r="T139" s="17"/>
      <c r="U139" s="17"/>
      <c r="V139" s="17"/>
      <c r="W139" s="2682"/>
      <c r="X139" s="2682"/>
      <c r="Y139" s="2682"/>
      <c r="Z139" s="2682"/>
      <c r="AA139" s="2682"/>
      <c r="AB139" s="2682"/>
      <c r="AC139" s="2682"/>
      <c r="AD139" s="2682"/>
      <c r="AE139" s="2682"/>
      <c r="AF139" s="2636"/>
      <c r="AG139" s="2636"/>
      <c r="AH139" s="2636"/>
      <c r="AI139" s="2636"/>
      <c r="AJ139" s="2636"/>
      <c r="AK139" s="2636"/>
      <c r="AL139" s="2636"/>
      <c r="AM139" s="2636"/>
      <c r="AN139" s="2636"/>
      <c r="AO139" s="2636"/>
      <c r="AP139" s="2636"/>
      <c r="AQ139" s="2685"/>
      <c r="AR139" s="2633"/>
      <c r="AS139" s="2633"/>
      <c r="AT139" s="2633"/>
      <c r="AU139" s="2633"/>
      <c r="AV139" s="2633"/>
      <c r="AW139" s="2633"/>
      <c r="AX139" s="2633"/>
      <c r="AY139" s="2633"/>
      <c r="AZ139" s="2633"/>
      <c r="BA139" s="2633"/>
      <c r="BB139" s="2633"/>
      <c r="BC139" s="2633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4598" t="s">
        <v>157</v>
      </c>
      <c r="B140" s="2717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0"/>
      <c r="H140" s="26"/>
      <c r="I140" s="107"/>
      <c r="J140" s="104"/>
      <c r="K140" s="107"/>
      <c r="L140" s="104"/>
      <c r="M140" s="107"/>
      <c r="N140" s="329"/>
      <c r="O140" s="31"/>
      <c r="P140" s="2714"/>
      <c r="Q140" s="2682"/>
      <c r="R140" s="2682"/>
      <c r="S140" s="2682"/>
      <c r="T140" s="2682"/>
      <c r="U140" s="2682"/>
      <c r="V140" s="2682"/>
      <c r="W140" s="2682"/>
      <c r="X140" s="2682"/>
      <c r="Y140" s="2682"/>
      <c r="Z140" s="2682"/>
      <c r="AA140" s="2682"/>
      <c r="AB140" s="2682"/>
      <c r="AC140" s="2682"/>
      <c r="AD140" s="2636"/>
      <c r="AE140" s="2636"/>
      <c r="AF140" s="2636"/>
      <c r="AG140" s="2636"/>
      <c r="AH140" s="2636"/>
      <c r="AI140" s="2698"/>
      <c r="AJ140" s="2718"/>
      <c r="AK140" s="2718"/>
      <c r="AL140" s="2718"/>
      <c r="AM140" s="2718"/>
      <c r="AN140" s="2718"/>
      <c r="AO140" s="2718"/>
      <c r="AP140" s="2718"/>
      <c r="AQ140" s="2718"/>
      <c r="AR140" s="2718"/>
      <c r="AS140" s="2718"/>
      <c r="AT140" s="2718"/>
      <c r="AU140" s="2718"/>
      <c r="AV140" s="2718"/>
      <c r="AW140" s="2718"/>
      <c r="AX140" s="2718"/>
      <c r="AY140" s="2718"/>
      <c r="AZ140" s="2718"/>
      <c r="BA140" s="2718"/>
      <c r="BB140" s="2718"/>
      <c r="BC140" s="2718"/>
      <c r="BD140" s="2718"/>
      <c r="BE140" s="2718"/>
      <c r="BF140" s="2718"/>
      <c r="BG140" s="2718"/>
      <c r="BH140" s="2718"/>
      <c r="BI140" s="2718"/>
      <c r="BJ140" s="2718"/>
      <c r="BK140" s="2718"/>
      <c r="BL140" s="2718"/>
      <c r="BM140" s="2718"/>
      <c r="BN140" s="2718"/>
      <c r="BO140" s="2718"/>
      <c r="BP140" s="2718"/>
      <c r="BQ140" s="2718"/>
      <c r="BR140" s="2718"/>
      <c r="BS140" s="2718"/>
      <c r="BT140" s="2718"/>
      <c r="BU140" s="2718"/>
      <c r="BV140" s="2718"/>
      <c r="BW140" s="2718"/>
      <c r="BX140" s="2718"/>
      <c r="BY140" s="2718"/>
      <c r="BZ140" s="2719"/>
      <c r="CA140" s="2720"/>
      <c r="CB140" s="2720"/>
      <c r="CC140" s="2720"/>
      <c r="CD140" s="2720"/>
      <c r="CE140" s="2720"/>
      <c r="CF140" s="2720"/>
      <c r="CG140" s="2721"/>
      <c r="CH140" s="2721"/>
      <c r="CI140" s="2721"/>
      <c r="CJ140" s="2721"/>
      <c r="CK140" s="2721"/>
      <c r="CL140" s="2721"/>
      <c r="CM140" s="2721"/>
      <c r="CN140" s="2721"/>
      <c r="CO140" s="2720"/>
      <c r="CP140" s="2720"/>
      <c r="CQ140" s="2720"/>
      <c r="CR140" s="2720"/>
      <c r="CS140" s="2720"/>
      <c r="CT140" s="2720"/>
      <c r="CU140" s="2720"/>
      <c r="CV140" s="2720"/>
      <c r="CW140" s="2720"/>
      <c r="CX140" s="2720"/>
      <c r="CY140" s="2720"/>
      <c r="CZ140" s="2720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2682"/>
      <c r="R141" s="2682"/>
      <c r="S141" s="2682"/>
      <c r="T141" s="2682"/>
      <c r="U141" s="2682"/>
      <c r="V141" s="2682"/>
      <c r="W141" s="2682"/>
      <c r="X141" s="2682"/>
      <c r="Y141" s="2682"/>
      <c r="Z141" s="2682"/>
      <c r="AA141" s="2682"/>
      <c r="AB141" s="2682"/>
      <c r="AC141" s="2682"/>
      <c r="AD141" s="2636"/>
      <c r="AE141" s="2636"/>
      <c r="AF141" s="2636"/>
      <c r="AG141" s="2636"/>
      <c r="AH141" s="2636"/>
      <c r="AI141" s="2698"/>
      <c r="AJ141" s="2718"/>
      <c r="AK141" s="2718"/>
      <c r="AL141" s="2718"/>
      <c r="AM141" s="2718"/>
      <c r="AN141" s="2718"/>
      <c r="AO141" s="2718"/>
      <c r="AP141" s="2718"/>
      <c r="AQ141" s="2718"/>
      <c r="AR141" s="2718"/>
      <c r="AS141" s="2718"/>
      <c r="AT141" s="2718"/>
      <c r="AU141" s="2718"/>
      <c r="AV141" s="2718"/>
      <c r="AW141" s="2718"/>
      <c r="AX141" s="2718"/>
      <c r="AY141" s="2718"/>
      <c r="AZ141" s="2718"/>
      <c r="BA141" s="2718"/>
      <c r="BB141" s="2718"/>
      <c r="BC141" s="2718"/>
      <c r="BD141" s="2718"/>
      <c r="BE141" s="2718"/>
      <c r="BF141" s="2718"/>
      <c r="BG141" s="2718"/>
      <c r="BH141" s="2718"/>
      <c r="BI141" s="2718"/>
      <c r="BJ141" s="2718"/>
      <c r="BK141" s="2718"/>
      <c r="BL141" s="2718"/>
      <c r="BM141" s="2718"/>
      <c r="BN141" s="2718"/>
      <c r="BO141" s="2718"/>
      <c r="BP141" s="2718"/>
      <c r="BQ141" s="2718"/>
      <c r="BR141" s="2718"/>
      <c r="BS141" s="2718"/>
      <c r="BT141" s="2718"/>
      <c r="BU141" s="2718"/>
      <c r="BV141" s="2718"/>
      <c r="BW141" s="2718"/>
      <c r="BX141" s="2718"/>
      <c r="BY141" s="2718"/>
      <c r="BZ141" s="2719"/>
      <c r="CA141" s="2720"/>
      <c r="CB141" s="2720"/>
      <c r="CC141" s="2720"/>
      <c r="CD141" s="2720"/>
      <c r="CE141" s="2720"/>
      <c r="CF141" s="2720"/>
      <c r="CG141" s="2721"/>
      <c r="CH141" s="2721"/>
      <c r="CI141" s="2721"/>
      <c r="CJ141" s="2721"/>
      <c r="CK141" s="2721"/>
      <c r="CL141" s="2721"/>
      <c r="CM141" s="2721"/>
      <c r="CN141" s="2721"/>
      <c r="CO141" s="2720"/>
      <c r="CP141" s="2720"/>
      <c r="CQ141" s="2720"/>
      <c r="CR141" s="2720"/>
      <c r="CS141" s="2720"/>
      <c r="CT141" s="2720"/>
      <c r="CU141" s="2720"/>
      <c r="CV141" s="2720"/>
      <c r="CW141" s="2720"/>
      <c r="CX141" s="2720"/>
      <c r="CY141" s="2720"/>
      <c r="CZ141" s="2720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2682"/>
      <c r="R142" s="2682"/>
      <c r="S142" s="2682"/>
      <c r="T142" s="2682"/>
      <c r="U142" s="2682"/>
      <c r="V142" s="2682"/>
      <c r="W142" s="2682"/>
      <c r="X142" s="2682"/>
      <c r="Y142" s="2682"/>
      <c r="Z142" s="2682"/>
      <c r="AA142" s="2682"/>
      <c r="AB142" s="2682"/>
      <c r="AC142" s="2682"/>
      <c r="AD142" s="2636"/>
      <c r="AE142" s="2636"/>
      <c r="AF142" s="2636"/>
      <c r="AG142" s="2636"/>
      <c r="AH142" s="2636"/>
      <c r="AI142" s="2698"/>
      <c r="AJ142" s="2633"/>
      <c r="AK142" s="2633"/>
      <c r="AL142" s="2633"/>
      <c r="AM142" s="2633"/>
      <c r="AN142" s="2633"/>
      <c r="AO142" s="2633"/>
      <c r="AP142" s="2633"/>
      <c r="AQ142" s="2633"/>
      <c r="AR142" s="2633"/>
      <c r="AS142" s="2633"/>
      <c r="AT142" s="2633"/>
      <c r="AU142" s="2633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2682"/>
      <c r="Z143" s="2682"/>
      <c r="AA143" s="2682"/>
      <c r="AB143" s="2682"/>
      <c r="AC143" s="2682"/>
      <c r="AD143" s="2636"/>
      <c r="AE143" s="2636"/>
      <c r="AF143" s="2636"/>
      <c r="AG143" s="2636"/>
      <c r="AH143" s="2636"/>
      <c r="AI143" s="2636"/>
      <c r="AJ143" s="2636"/>
      <c r="AK143" s="2636"/>
      <c r="AL143" s="2636"/>
      <c r="AM143" s="2636"/>
      <c r="AN143" s="2636"/>
      <c r="AO143" s="2716"/>
      <c r="AP143" s="2636"/>
      <c r="AQ143" s="2636"/>
      <c r="AR143" s="2722"/>
      <c r="AS143" s="2633"/>
      <c r="AT143" s="2723"/>
      <c r="AU143" s="2723"/>
      <c r="AV143" s="2723"/>
      <c r="AW143" s="2723"/>
      <c r="AX143" s="2723"/>
      <c r="AY143" s="2723"/>
      <c r="AZ143" s="2723"/>
      <c r="BA143" s="2723"/>
      <c r="BB143" s="2723"/>
      <c r="BC143" s="2723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2690"/>
      <c r="Z144" s="2155"/>
      <c r="AA144" s="17"/>
      <c r="AB144" s="2724"/>
      <c r="AC144" s="2155"/>
      <c r="AD144" s="123"/>
      <c r="AE144" s="2725"/>
      <c r="AF144" s="2725"/>
      <c r="AG144" s="2725"/>
      <c r="AH144" s="2636"/>
      <c r="AI144" s="123"/>
      <c r="AJ144" s="2716"/>
      <c r="AK144" s="2716"/>
      <c r="AL144" s="2716"/>
      <c r="AM144" s="2636"/>
      <c r="AN144" s="123"/>
      <c r="AO144" s="2716"/>
      <c r="AP144" s="2636"/>
      <c r="AQ144" s="2636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2726"/>
      <c r="AM147" s="2727"/>
      <c r="AN147" s="2727"/>
      <c r="AO147" s="1441"/>
      <c r="AP147" s="2727"/>
      <c r="AQ147" s="1441"/>
      <c r="AR147" s="1442"/>
      <c r="AS147" s="786"/>
      <c r="AT147" s="2703"/>
      <c r="AU147" s="2682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4597" t="s">
        <v>167</v>
      </c>
      <c r="B151" s="4598"/>
      <c r="C151" s="4473" t="s">
        <v>57</v>
      </c>
      <c r="D151" s="4473"/>
      <c r="E151" s="4473"/>
      <c r="F151" s="4473" t="s">
        <v>168</v>
      </c>
      <c r="G151" s="4473"/>
      <c r="H151" s="4473" t="s">
        <v>169</v>
      </c>
      <c r="I151" s="4473"/>
      <c r="J151" s="4473" t="s">
        <v>170</v>
      </c>
      <c r="K151" s="4473"/>
      <c r="L151" s="4473" t="s">
        <v>104</v>
      </c>
      <c r="M151" s="4473"/>
      <c r="N151" s="4468" t="s">
        <v>11</v>
      </c>
      <c r="O151" s="4470"/>
      <c r="P151" s="4484" t="s">
        <v>106</v>
      </c>
      <c r="Q151" s="4484"/>
      <c r="R151" s="4484" t="s">
        <v>107</v>
      </c>
      <c r="S151" s="4484"/>
      <c r="T151" s="4484" t="s">
        <v>108</v>
      </c>
      <c r="U151" s="4484"/>
      <c r="V151" s="4484" t="s">
        <v>109</v>
      </c>
      <c r="W151" s="4484"/>
      <c r="X151" s="4484" t="s">
        <v>110</v>
      </c>
      <c r="Y151" s="4484"/>
      <c r="Z151" s="4484" t="s">
        <v>111</v>
      </c>
      <c r="AA151" s="4484"/>
      <c r="AB151" s="4484" t="s">
        <v>112</v>
      </c>
      <c r="AC151" s="4484"/>
      <c r="AD151" s="4484" t="s">
        <v>113</v>
      </c>
      <c r="AE151" s="4484"/>
      <c r="AF151" s="4484" t="s">
        <v>114</v>
      </c>
      <c r="AG151" s="4484"/>
      <c r="AH151" s="4484" t="s">
        <v>115</v>
      </c>
      <c r="AI151" s="4484"/>
      <c r="AJ151" s="4484" t="s">
        <v>116</v>
      </c>
      <c r="AK151" s="4484"/>
      <c r="AL151" s="4484" t="s">
        <v>117</v>
      </c>
      <c r="AM151" s="4451"/>
      <c r="AN151" s="3530" t="s">
        <v>171</v>
      </c>
      <c r="AO151" s="3461" t="s">
        <v>172</v>
      </c>
      <c r="AP151" s="4451" t="s">
        <v>173</v>
      </c>
      <c r="AQ151" s="4452"/>
      <c r="AR151" s="4589" t="s">
        <v>174</v>
      </c>
      <c r="AS151" s="4589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2511" t="s">
        <v>82</v>
      </c>
      <c r="D152" s="2512" t="s">
        <v>83</v>
      </c>
      <c r="E152" s="2338" t="s">
        <v>84</v>
      </c>
      <c r="F152" s="2511" t="s">
        <v>83</v>
      </c>
      <c r="G152" s="2338" t="s">
        <v>84</v>
      </c>
      <c r="H152" s="2511" t="s">
        <v>83</v>
      </c>
      <c r="I152" s="2338" t="s">
        <v>84</v>
      </c>
      <c r="J152" s="2511" t="s">
        <v>83</v>
      </c>
      <c r="K152" s="2338" t="s">
        <v>84</v>
      </c>
      <c r="L152" s="2511" t="s">
        <v>83</v>
      </c>
      <c r="M152" s="2338" t="s">
        <v>84</v>
      </c>
      <c r="N152" s="2511" t="s">
        <v>83</v>
      </c>
      <c r="O152" s="2338" t="s">
        <v>84</v>
      </c>
      <c r="P152" s="2511" t="s">
        <v>83</v>
      </c>
      <c r="Q152" s="2338" t="s">
        <v>84</v>
      </c>
      <c r="R152" s="2511" t="s">
        <v>83</v>
      </c>
      <c r="S152" s="2338" t="s">
        <v>84</v>
      </c>
      <c r="T152" s="2511" t="s">
        <v>83</v>
      </c>
      <c r="U152" s="2338" t="s">
        <v>84</v>
      </c>
      <c r="V152" s="2511" t="s">
        <v>83</v>
      </c>
      <c r="W152" s="2338" t="s">
        <v>84</v>
      </c>
      <c r="X152" s="2511" t="s">
        <v>83</v>
      </c>
      <c r="Y152" s="2338" t="s">
        <v>84</v>
      </c>
      <c r="Z152" s="2511" t="s">
        <v>83</v>
      </c>
      <c r="AA152" s="2338" t="s">
        <v>84</v>
      </c>
      <c r="AB152" s="2511" t="s">
        <v>83</v>
      </c>
      <c r="AC152" s="2338" t="s">
        <v>84</v>
      </c>
      <c r="AD152" s="2511" t="s">
        <v>83</v>
      </c>
      <c r="AE152" s="2338" t="s">
        <v>84</v>
      </c>
      <c r="AF152" s="2511" t="s">
        <v>83</v>
      </c>
      <c r="AG152" s="2338" t="s">
        <v>84</v>
      </c>
      <c r="AH152" s="2511" t="s">
        <v>83</v>
      </c>
      <c r="AI152" s="2338" t="s">
        <v>84</v>
      </c>
      <c r="AJ152" s="2511" t="s">
        <v>83</v>
      </c>
      <c r="AK152" s="2338" t="s">
        <v>84</v>
      </c>
      <c r="AL152" s="2511" t="s">
        <v>83</v>
      </c>
      <c r="AM152" s="2341" t="s">
        <v>84</v>
      </c>
      <c r="AN152" s="3531"/>
      <c r="AO152" s="3463"/>
      <c r="AP152" s="2511" t="s">
        <v>83</v>
      </c>
      <c r="AQ152" s="2338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495" t="s">
        <v>176</v>
      </c>
      <c r="B153" s="4487"/>
      <c r="C153" s="2513">
        <f>SUM(D153+E153)</f>
        <v>47</v>
      </c>
      <c r="D153" s="2514">
        <f>SUM(F153+H153+J153+L153+N153+P153+R153+T153+V153+X153+Z153+AB153+AD153+AF153+AH153+AJ153+AL153)</f>
        <v>15</v>
      </c>
      <c r="E153" s="377">
        <f>SUM(G153+I153+K153+M153+O153+Q153+S153+U153+W153+Y153+AA153+AC153+AE153+AG153+AI153+AK153+AM153)</f>
        <v>32</v>
      </c>
      <c r="F153" s="2515">
        <v>2</v>
      </c>
      <c r="G153" s="378">
        <v>5</v>
      </c>
      <c r="H153" s="2515">
        <v>4</v>
      </c>
      <c r="I153" s="378">
        <v>2</v>
      </c>
      <c r="J153" s="2515"/>
      <c r="K153" s="378">
        <v>3</v>
      </c>
      <c r="L153" s="2515">
        <v>2</v>
      </c>
      <c r="M153" s="378">
        <v>3</v>
      </c>
      <c r="N153" s="2515">
        <v>1</v>
      </c>
      <c r="O153" s="378">
        <v>1</v>
      </c>
      <c r="P153" s="2515"/>
      <c r="Q153" s="378">
        <v>2</v>
      </c>
      <c r="R153" s="2515">
        <v>2</v>
      </c>
      <c r="S153" s="378">
        <v>2</v>
      </c>
      <c r="T153" s="2515">
        <v>2</v>
      </c>
      <c r="U153" s="378"/>
      <c r="V153" s="2515"/>
      <c r="W153" s="378">
        <v>2</v>
      </c>
      <c r="X153" s="2515">
        <v>1</v>
      </c>
      <c r="Y153" s="378">
        <v>2</v>
      </c>
      <c r="Z153" s="2515"/>
      <c r="AA153" s="378">
        <v>3</v>
      </c>
      <c r="AB153" s="2515">
        <v>1</v>
      </c>
      <c r="AC153" s="378">
        <v>2</v>
      </c>
      <c r="AD153" s="263"/>
      <c r="AE153" s="378">
        <v>2</v>
      </c>
      <c r="AF153" s="263"/>
      <c r="AG153" s="378">
        <v>3</v>
      </c>
      <c r="AH153" s="263"/>
      <c r="AI153" s="378"/>
      <c r="AJ153" s="263"/>
      <c r="AK153" s="378"/>
      <c r="AL153" s="263"/>
      <c r="AM153" s="353"/>
      <c r="AN153" s="2516">
        <v>0</v>
      </c>
      <c r="AO153" s="379">
        <v>1</v>
      </c>
      <c r="AP153" s="263">
        <v>0</v>
      </c>
      <c r="AQ153" s="378">
        <v>0</v>
      </c>
      <c r="AR153" s="2517">
        <v>1</v>
      </c>
      <c r="AS153" s="2517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488" t="s">
        <v>177</v>
      </c>
      <c r="B154" s="4489"/>
      <c r="C154" s="2518"/>
      <c r="D154" s="2519"/>
      <c r="E154" s="2519"/>
      <c r="F154" s="2519"/>
      <c r="G154" s="2519"/>
      <c r="H154" s="2519"/>
      <c r="I154" s="2519"/>
      <c r="J154" s="2519"/>
      <c r="K154" s="2519"/>
      <c r="L154" s="2519"/>
      <c r="M154" s="2519"/>
      <c r="N154" s="2519"/>
      <c r="O154" s="2519"/>
      <c r="P154" s="2519"/>
      <c r="Q154" s="2519"/>
      <c r="R154" s="2519"/>
      <c r="S154" s="2519"/>
      <c r="T154" s="2519"/>
      <c r="U154" s="2519"/>
      <c r="V154" s="2519"/>
      <c r="W154" s="2519"/>
      <c r="X154" s="2519"/>
      <c r="Y154" s="2519"/>
      <c r="Z154" s="2519"/>
      <c r="AA154" s="2519"/>
      <c r="AB154" s="2519"/>
      <c r="AC154" s="2519"/>
      <c r="AD154" s="2519"/>
      <c r="AE154" s="2519"/>
      <c r="AF154" s="2519"/>
      <c r="AG154" s="2519"/>
      <c r="AH154" s="2519"/>
      <c r="AI154" s="2519"/>
      <c r="AJ154" s="2519"/>
      <c r="AK154" s="2519"/>
      <c r="AL154" s="2519"/>
      <c r="AM154" s="2519"/>
      <c r="AN154" s="2519"/>
      <c r="AO154" s="2519"/>
      <c r="AP154" s="2519"/>
      <c r="AQ154" s="2519"/>
      <c r="AR154" s="2519"/>
      <c r="AS154" s="2520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3459" t="s">
        <v>178</v>
      </c>
      <c r="B155" s="2318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2307">
        <f t="shared" si="26"/>
        <v>0</v>
      </c>
      <c r="F155" s="26"/>
      <c r="G155" s="30"/>
      <c r="H155" s="26"/>
      <c r="I155" s="30"/>
      <c r="J155" s="26"/>
      <c r="K155" s="30"/>
      <c r="L155" s="26"/>
      <c r="M155" s="30"/>
      <c r="N155" s="26"/>
      <c r="O155" s="30"/>
      <c r="P155" s="26"/>
      <c r="Q155" s="30"/>
      <c r="R155" s="26"/>
      <c r="S155" s="30"/>
      <c r="T155" s="26"/>
      <c r="U155" s="30"/>
      <c r="V155" s="26"/>
      <c r="W155" s="30"/>
      <c r="X155" s="26"/>
      <c r="Y155" s="30"/>
      <c r="Z155" s="26"/>
      <c r="AA155" s="30"/>
      <c r="AB155" s="26"/>
      <c r="AC155" s="30"/>
      <c r="AD155" s="26"/>
      <c r="AE155" s="30"/>
      <c r="AF155" s="26"/>
      <c r="AG155" s="30"/>
      <c r="AH155" s="26"/>
      <c r="AI155" s="30"/>
      <c r="AJ155" s="26"/>
      <c r="AK155" s="30"/>
      <c r="AL155" s="26"/>
      <c r="AM155" s="2488"/>
      <c r="AN155" s="384"/>
      <c r="AO155" s="145"/>
      <c r="AP155" s="26"/>
      <c r="AQ155" s="30"/>
      <c r="AR155" s="30"/>
      <c r="AS155" s="30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2320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2728" t="s">
        <v>181</v>
      </c>
      <c r="B157" s="2729"/>
      <c r="C157" s="2513">
        <f t="shared" si="25"/>
        <v>0</v>
      </c>
      <c r="D157" s="2514">
        <f>SUM(F157+H157+J157+L157+N157+P157+R157+T157+V157+X157+Z157+AB157+AD157+AF157+AH157+AJ157+AL157)</f>
        <v>0</v>
      </c>
      <c r="E157" s="2523">
        <f t="shared" si="26"/>
        <v>0</v>
      </c>
      <c r="F157" s="2515"/>
      <c r="G157" s="2517"/>
      <c r="H157" s="2515"/>
      <c r="I157" s="2517"/>
      <c r="J157" s="2515"/>
      <c r="K157" s="2517"/>
      <c r="L157" s="2515"/>
      <c r="M157" s="2517"/>
      <c r="N157" s="2515"/>
      <c r="O157" s="2517"/>
      <c r="P157" s="2515"/>
      <c r="Q157" s="2517"/>
      <c r="R157" s="2515"/>
      <c r="S157" s="2517"/>
      <c r="T157" s="2515"/>
      <c r="U157" s="2517"/>
      <c r="V157" s="2515"/>
      <c r="W157" s="2517"/>
      <c r="X157" s="2515"/>
      <c r="Y157" s="2517"/>
      <c r="Z157" s="2515"/>
      <c r="AA157" s="2517"/>
      <c r="AB157" s="2515"/>
      <c r="AC157" s="2517"/>
      <c r="AD157" s="2515"/>
      <c r="AE157" s="2517"/>
      <c r="AF157" s="2515"/>
      <c r="AG157" s="2517"/>
      <c r="AH157" s="2515"/>
      <c r="AI157" s="2517"/>
      <c r="AJ157" s="2515"/>
      <c r="AK157" s="2517"/>
      <c r="AL157" s="2515"/>
      <c r="AM157" s="2524"/>
      <c r="AN157" s="2516"/>
      <c r="AO157" s="2525"/>
      <c r="AP157" s="2515"/>
      <c r="AQ157" s="2517"/>
      <c r="AR157" s="2517"/>
      <c r="AS157" s="2517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3459" t="s">
        <v>182</v>
      </c>
      <c r="B158" s="2318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2307">
        <f>SUM(G158+I158+K158+M158+O158+Q158+S158+U158+W158+Y158+AA158+AC158+AE158+AG158+AI158+AK158+AM158)</f>
        <v>0</v>
      </c>
      <c r="F158" s="26"/>
      <c r="G158" s="30"/>
      <c r="H158" s="26"/>
      <c r="I158" s="30"/>
      <c r="J158" s="26"/>
      <c r="K158" s="30"/>
      <c r="L158" s="26"/>
      <c r="M158" s="30"/>
      <c r="N158" s="26"/>
      <c r="O158" s="30"/>
      <c r="P158" s="26"/>
      <c r="Q158" s="30"/>
      <c r="R158" s="26"/>
      <c r="S158" s="30"/>
      <c r="T158" s="26"/>
      <c r="U158" s="30"/>
      <c r="V158" s="26"/>
      <c r="W158" s="30"/>
      <c r="X158" s="26"/>
      <c r="Y158" s="30"/>
      <c r="Z158" s="26"/>
      <c r="AA158" s="30"/>
      <c r="AB158" s="26"/>
      <c r="AC158" s="30"/>
      <c r="AD158" s="26"/>
      <c r="AE158" s="30"/>
      <c r="AF158" s="26"/>
      <c r="AG158" s="30"/>
      <c r="AH158" s="26"/>
      <c r="AI158" s="30"/>
      <c r="AJ158" s="26"/>
      <c r="AK158" s="30"/>
      <c r="AL158" s="26"/>
      <c r="AM158" s="2488"/>
      <c r="AN158" s="384"/>
      <c r="AO158" s="145"/>
      <c r="AP158" s="26"/>
      <c r="AQ158" s="30"/>
      <c r="AR158" s="30"/>
      <c r="AS158" s="30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2320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2537" t="s">
        <v>185</v>
      </c>
      <c r="B160" s="2527"/>
      <c r="C160" s="2466">
        <f t="shared" si="25"/>
        <v>47</v>
      </c>
      <c r="D160" s="2467">
        <f>SUM(F160+H160+J160+L160+N160+P160+R160+T160+V160+X160+Z160+AB160+AD160+AF160+AH160+AJ160+AL160)</f>
        <v>15</v>
      </c>
      <c r="E160" s="2468">
        <f t="shared" si="26"/>
        <v>32</v>
      </c>
      <c r="F160" s="2515">
        <v>2</v>
      </c>
      <c r="G160" s="2517">
        <v>5</v>
      </c>
      <c r="H160" s="2515">
        <v>4</v>
      </c>
      <c r="I160" s="2517">
        <v>2</v>
      </c>
      <c r="J160" s="2515"/>
      <c r="K160" s="2517">
        <v>3</v>
      </c>
      <c r="L160" s="2515">
        <v>2</v>
      </c>
      <c r="M160" s="2517">
        <v>3</v>
      </c>
      <c r="N160" s="2515">
        <v>1</v>
      </c>
      <c r="O160" s="2517">
        <v>1</v>
      </c>
      <c r="P160" s="2515"/>
      <c r="Q160" s="2517">
        <v>2</v>
      </c>
      <c r="R160" s="2515">
        <v>2</v>
      </c>
      <c r="S160" s="2517">
        <v>2</v>
      </c>
      <c r="T160" s="2515">
        <v>2</v>
      </c>
      <c r="U160" s="2517"/>
      <c r="V160" s="2515"/>
      <c r="W160" s="2517">
        <v>2</v>
      </c>
      <c r="X160" s="2515">
        <v>1</v>
      </c>
      <c r="Y160" s="2517">
        <v>2</v>
      </c>
      <c r="Z160" s="2515"/>
      <c r="AA160" s="2517">
        <v>3</v>
      </c>
      <c r="AB160" s="2515">
        <v>1</v>
      </c>
      <c r="AC160" s="2517">
        <v>2</v>
      </c>
      <c r="AD160" s="2515"/>
      <c r="AE160" s="2517">
        <v>2</v>
      </c>
      <c r="AF160" s="2515"/>
      <c r="AG160" s="2517">
        <v>3</v>
      </c>
      <c r="AH160" s="2515"/>
      <c r="AI160" s="2517"/>
      <c r="AJ160" s="2515"/>
      <c r="AK160" s="2517"/>
      <c r="AL160" s="2515"/>
      <c r="AM160" s="2524"/>
      <c r="AN160" s="2516">
        <v>0</v>
      </c>
      <c r="AO160" s="2525">
        <v>1</v>
      </c>
      <c r="AP160" s="263">
        <v>0</v>
      </c>
      <c r="AQ160" s="2517">
        <v>0</v>
      </c>
      <c r="AR160" s="2517">
        <v>1</v>
      </c>
      <c r="AS160" s="2517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4044" t="s">
        <v>186</v>
      </c>
      <c r="B161" s="2327" t="s">
        <v>187</v>
      </c>
      <c r="C161" s="398">
        <f t="shared" si="25"/>
        <v>0</v>
      </c>
      <c r="D161" s="399">
        <f t="shared" si="26"/>
        <v>0</v>
      </c>
      <c r="E161" s="400">
        <f t="shared" si="26"/>
        <v>0</v>
      </c>
      <c r="F161" s="104"/>
      <c r="G161" s="107"/>
      <c r="H161" s="104"/>
      <c r="I161" s="107"/>
      <c r="J161" s="104"/>
      <c r="K161" s="107"/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/>
      <c r="AO161" s="65"/>
      <c r="AP161" s="104"/>
      <c r="AQ161" s="378"/>
      <c r="AR161" s="378"/>
      <c r="AS161" s="378"/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2313" t="s">
        <v>188</v>
      </c>
      <c r="C162" s="402">
        <f t="shared" si="25"/>
        <v>1</v>
      </c>
      <c r="D162" s="403">
        <f t="shared" si="26"/>
        <v>0</v>
      </c>
      <c r="E162" s="2306">
        <f t="shared" si="26"/>
        <v>1</v>
      </c>
      <c r="F162" s="35"/>
      <c r="G162" s="39"/>
      <c r="H162" s="35"/>
      <c r="I162" s="39"/>
      <c r="J162" s="35"/>
      <c r="K162" s="39"/>
      <c r="L162" s="35"/>
      <c r="M162" s="39"/>
      <c r="N162" s="35"/>
      <c r="O162" s="39"/>
      <c r="P162" s="35"/>
      <c r="Q162" s="39"/>
      <c r="R162" s="35"/>
      <c r="S162" s="39"/>
      <c r="T162" s="35"/>
      <c r="U162" s="39"/>
      <c r="V162" s="35"/>
      <c r="W162" s="39">
        <v>1</v>
      </c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0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2313" t="s">
        <v>189</v>
      </c>
      <c r="C163" s="402">
        <f t="shared" si="25"/>
        <v>3</v>
      </c>
      <c r="D163" s="406">
        <f t="shared" si="26"/>
        <v>0</v>
      </c>
      <c r="E163" s="2306">
        <f t="shared" si="26"/>
        <v>3</v>
      </c>
      <c r="F163" s="35"/>
      <c r="G163" s="39"/>
      <c r="H163" s="35"/>
      <c r="I163" s="39"/>
      <c r="J163" s="35"/>
      <c r="K163" s="39"/>
      <c r="L163" s="35"/>
      <c r="M163" s="39">
        <v>1</v>
      </c>
      <c r="N163" s="35"/>
      <c r="O163" s="39"/>
      <c r="P163" s="35"/>
      <c r="Q163" s="39">
        <v>1</v>
      </c>
      <c r="R163" s="35"/>
      <c r="S163" s="39"/>
      <c r="T163" s="35"/>
      <c r="U163" s="39"/>
      <c r="V163" s="35"/>
      <c r="W163" s="39"/>
      <c r="X163" s="35"/>
      <c r="Y163" s="39"/>
      <c r="Z163" s="35"/>
      <c r="AA163" s="39">
        <v>1</v>
      </c>
      <c r="AB163" s="35"/>
      <c r="AC163" s="39"/>
      <c r="AD163" s="35"/>
      <c r="AE163" s="39"/>
      <c r="AF163" s="35"/>
      <c r="AG163" s="39"/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2328" t="s">
        <v>190</v>
      </c>
      <c r="C164" s="402">
        <f>SUM(D164+E164)</f>
        <v>1</v>
      </c>
      <c r="D164" s="408"/>
      <c r="E164" s="2306">
        <f>SUM(K164+M164+O164+Q164+S164+U164+W164+Y164+AA164+AC164+AE164+AG164+AI164+AK164+AM164)</f>
        <v>1</v>
      </c>
      <c r="F164" s="2528"/>
      <c r="G164" s="2529"/>
      <c r="H164" s="2528"/>
      <c r="I164" s="2529"/>
      <c r="J164" s="2528"/>
      <c r="K164" s="39"/>
      <c r="L164" s="2528"/>
      <c r="M164" s="39"/>
      <c r="N164" s="2528"/>
      <c r="O164" s="39"/>
      <c r="P164" s="2528"/>
      <c r="Q164" s="39"/>
      <c r="R164" s="2528"/>
      <c r="S164" s="39">
        <v>1</v>
      </c>
      <c r="T164" s="2528"/>
      <c r="U164" s="39"/>
      <c r="V164" s="2528"/>
      <c r="W164" s="39"/>
      <c r="X164" s="2528"/>
      <c r="Y164" s="39"/>
      <c r="Z164" s="2528"/>
      <c r="AA164" s="39"/>
      <c r="AB164" s="2528"/>
      <c r="AC164" s="39"/>
      <c r="AD164" s="2528"/>
      <c r="AE164" s="39"/>
      <c r="AF164" s="2528"/>
      <c r="AG164" s="39"/>
      <c r="AH164" s="2528"/>
      <c r="AI164" s="39"/>
      <c r="AJ164" s="2528"/>
      <c r="AK164" s="39"/>
      <c r="AL164" s="2528"/>
      <c r="AM164" s="299"/>
      <c r="AN164" s="405">
        <v>0</v>
      </c>
      <c r="AO164" s="66">
        <v>1</v>
      </c>
      <c r="AP164" s="2528"/>
      <c r="AQ164" s="39">
        <v>0</v>
      </c>
      <c r="AR164" s="39">
        <v>0</v>
      </c>
      <c r="AS164" s="39">
        <v>0</v>
      </c>
      <c r="AT164" s="380" t="str">
        <f t="shared" si="39"/>
        <v xml:space="preserve">* No olvide escribir los campos Gestante y/o Madre de Hijo menor de 5 años y/o Pueblos Originarios y/o Niños, Niñas, Adolescentes y Jóvenes de Programas SENAME y/o Migrante (Digite CERO si no tiene). </v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 xml:space="preserve">* No olvide escribir los campos Gestante y/o Madre de Hijo menor de 5 años y/o Pueblos Originarios y/o Niños, Niñas, Adolescentes y Jóvenes de Programas SENAME y/o Migrante (Digite CERO si no tiene). </v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1</v>
      </c>
      <c r="CL164" s="16"/>
      <c r="CM164" s="16"/>
      <c r="CZ164" s="2"/>
    </row>
    <row r="165" spans="1:104" ht="16.149999999999999" customHeight="1" x14ac:dyDescent="0.2">
      <c r="A165" s="3420"/>
      <c r="B165" s="2313" t="s">
        <v>191</v>
      </c>
      <c r="C165" s="402">
        <f t="shared" ref="C165:C191" si="40">SUM(D165+E165)</f>
        <v>3</v>
      </c>
      <c r="D165" s="399">
        <f t="shared" ref="D165:E171" si="41">SUM(F165+H165+J165+L165+N165+P165+R165+T165+V165+X165+Z165+AB165+AD165+AF165+AH165+AJ165+AL165)</f>
        <v>1</v>
      </c>
      <c r="E165" s="2306">
        <f t="shared" si="41"/>
        <v>2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>
        <v>1</v>
      </c>
      <c r="R165" s="35">
        <v>1</v>
      </c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>
        <v>1</v>
      </c>
      <c r="AF165" s="35"/>
      <c r="AG165" s="39"/>
      <c r="AH165" s="35"/>
      <c r="AI165" s="39"/>
      <c r="AJ165" s="35"/>
      <c r="AK165" s="39"/>
      <c r="AL165" s="35"/>
      <c r="AM165" s="299"/>
      <c r="AN165" s="405">
        <v>0</v>
      </c>
      <c r="AO165" s="66">
        <v>0</v>
      </c>
      <c r="AP165" s="35">
        <v>0</v>
      </c>
      <c r="AQ165" s="39">
        <v>0</v>
      </c>
      <c r="AR165" s="39">
        <v>0</v>
      </c>
      <c r="AS165" s="39">
        <v>0</v>
      </c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2323" t="s">
        <v>192</v>
      </c>
      <c r="C166" s="402">
        <f t="shared" si="40"/>
        <v>4</v>
      </c>
      <c r="D166" s="403">
        <f t="shared" si="41"/>
        <v>1</v>
      </c>
      <c r="E166" s="2306">
        <f t="shared" si="41"/>
        <v>3</v>
      </c>
      <c r="F166" s="35"/>
      <c r="G166" s="39"/>
      <c r="H166" s="35"/>
      <c r="I166" s="39"/>
      <c r="J166" s="35"/>
      <c r="K166" s="39"/>
      <c r="L166" s="35"/>
      <c r="M166" s="39"/>
      <c r="N166" s="35">
        <v>1</v>
      </c>
      <c r="O166" s="39"/>
      <c r="P166" s="35"/>
      <c r="Q166" s="39"/>
      <c r="R166" s="35"/>
      <c r="S166" s="39"/>
      <c r="T166" s="35"/>
      <c r="U166" s="39"/>
      <c r="V166" s="35"/>
      <c r="W166" s="39"/>
      <c r="X166" s="35"/>
      <c r="Y166" s="39">
        <v>1</v>
      </c>
      <c r="Z166" s="35"/>
      <c r="AA166" s="39">
        <v>1</v>
      </c>
      <c r="AB166" s="35"/>
      <c r="AC166" s="39"/>
      <c r="AD166" s="35"/>
      <c r="AE166" s="39">
        <v>1</v>
      </c>
      <c r="AF166" s="35"/>
      <c r="AG166" s="39"/>
      <c r="AH166" s="35"/>
      <c r="AI166" s="39"/>
      <c r="AJ166" s="35"/>
      <c r="AK166" s="39"/>
      <c r="AL166" s="35"/>
      <c r="AM166" s="299"/>
      <c r="AN166" s="405">
        <v>0</v>
      </c>
      <c r="AO166" s="66">
        <v>0</v>
      </c>
      <c r="AP166" s="35">
        <v>0</v>
      </c>
      <c r="AQ166" s="378">
        <v>0</v>
      </c>
      <c r="AR166" s="378">
        <v>0</v>
      </c>
      <c r="AS166" s="378">
        <v>0</v>
      </c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2324" t="s">
        <v>193</v>
      </c>
      <c r="C167" s="402">
        <f t="shared" si="40"/>
        <v>0</v>
      </c>
      <c r="D167" s="403">
        <f t="shared" si="41"/>
        <v>0</v>
      </c>
      <c r="E167" s="2306">
        <f t="shared" si="41"/>
        <v>0</v>
      </c>
      <c r="F167" s="35"/>
      <c r="G167" s="39"/>
      <c r="H167" s="35"/>
      <c r="I167" s="39"/>
      <c r="J167" s="35"/>
      <c r="K167" s="39"/>
      <c r="L167" s="35"/>
      <c r="M167" s="39"/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/>
      <c r="AO167" s="66"/>
      <c r="AP167" s="35"/>
      <c r="AQ167" s="54"/>
      <c r="AR167" s="54"/>
      <c r="AS167" s="54"/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2325" t="s">
        <v>194</v>
      </c>
      <c r="C168" s="411">
        <f>SUM(D168+E168)</f>
        <v>0</v>
      </c>
      <c r="D168" s="406">
        <f t="shared" si="41"/>
        <v>0</v>
      </c>
      <c r="E168" s="2315">
        <f t="shared" si="41"/>
        <v>0</v>
      </c>
      <c r="F168" s="50"/>
      <c r="G168" s="54"/>
      <c r="H168" s="50"/>
      <c r="I168" s="54"/>
      <c r="J168" s="50"/>
      <c r="K168" s="54"/>
      <c r="L168" s="50"/>
      <c r="M168" s="54"/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/>
      <c r="AO168" s="261"/>
      <c r="AP168" s="50"/>
      <c r="AQ168" s="96"/>
      <c r="AR168" s="96"/>
      <c r="AS168" s="96"/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4044" t="s">
        <v>195</v>
      </c>
      <c r="B169" s="2530" t="s">
        <v>196</v>
      </c>
      <c r="C169" s="381">
        <f t="shared" si="40"/>
        <v>0</v>
      </c>
      <c r="D169" s="382">
        <f t="shared" si="41"/>
        <v>0</v>
      </c>
      <c r="E169" s="2307">
        <f t="shared" si="41"/>
        <v>0</v>
      </c>
      <c r="F169" s="26"/>
      <c r="G169" s="30"/>
      <c r="H169" s="26"/>
      <c r="I169" s="30"/>
      <c r="J169" s="26"/>
      <c r="K169" s="30"/>
      <c r="L169" s="26"/>
      <c r="M169" s="30"/>
      <c r="N169" s="26"/>
      <c r="O169" s="30"/>
      <c r="P169" s="26"/>
      <c r="Q169" s="30"/>
      <c r="R169" s="26"/>
      <c r="S169" s="30"/>
      <c r="T169" s="26"/>
      <c r="U169" s="30"/>
      <c r="V169" s="26"/>
      <c r="W169" s="30"/>
      <c r="X169" s="26"/>
      <c r="Y169" s="30"/>
      <c r="Z169" s="26"/>
      <c r="AA169" s="30"/>
      <c r="AB169" s="26"/>
      <c r="AC169" s="30"/>
      <c r="AD169" s="26"/>
      <c r="AE169" s="30"/>
      <c r="AF169" s="26"/>
      <c r="AG169" s="30"/>
      <c r="AH169" s="26"/>
      <c r="AI169" s="30"/>
      <c r="AJ169" s="26"/>
      <c r="AK169" s="30"/>
      <c r="AL169" s="26"/>
      <c r="AM169" s="2488"/>
      <c r="AN169" s="384"/>
      <c r="AO169" s="145"/>
      <c r="AP169" s="26"/>
      <c r="AQ169" s="2730"/>
      <c r="AR169" s="2730"/>
      <c r="AS169" s="2730"/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2313" t="s">
        <v>197</v>
      </c>
      <c r="C170" s="402">
        <f t="shared" si="40"/>
        <v>0</v>
      </c>
      <c r="D170" s="403">
        <f t="shared" si="41"/>
        <v>0</v>
      </c>
      <c r="E170" s="2306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/>
      <c r="AO170" s="66"/>
      <c r="AP170" s="35"/>
      <c r="AQ170" s="54"/>
      <c r="AR170" s="54"/>
      <c r="AS170" s="54"/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2314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/>
      <c r="AO171" s="67"/>
      <c r="AP171" s="93"/>
      <c r="AQ171" s="96"/>
      <c r="AR171" s="96"/>
      <c r="AS171" s="96"/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4044" t="s">
        <v>199</v>
      </c>
      <c r="B172" s="2312" t="s">
        <v>200</v>
      </c>
      <c r="C172" s="381">
        <f t="shared" si="40"/>
        <v>2</v>
      </c>
      <c r="D172" s="382">
        <f>SUM(F172+H172+J172+L172+N172)</f>
        <v>0</v>
      </c>
      <c r="E172" s="2307">
        <f>SUM(G172+I172+K172+M172+O172)</f>
        <v>2</v>
      </c>
      <c r="F172" s="26"/>
      <c r="G172" s="30">
        <v>1</v>
      </c>
      <c r="H172" s="26"/>
      <c r="I172" s="30">
        <v>1</v>
      </c>
      <c r="J172" s="26"/>
      <c r="K172" s="30"/>
      <c r="L172" s="26"/>
      <c r="M172" s="30"/>
      <c r="N172" s="26"/>
      <c r="O172" s="30"/>
      <c r="P172" s="419"/>
      <c r="Q172" s="420"/>
      <c r="R172" s="419"/>
      <c r="S172" s="420"/>
      <c r="T172" s="419"/>
      <c r="U172" s="420"/>
      <c r="V172" s="419"/>
      <c r="W172" s="420"/>
      <c r="X172" s="419"/>
      <c r="Y172" s="420"/>
      <c r="Z172" s="419"/>
      <c r="AA172" s="420"/>
      <c r="AB172" s="419"/>
      <c r="AC172" s="420"/>
      <c r="AD172" s="419"/>
      <c r="AE172" s="420"/>
      <c r="AF172" s="419"/>
      <c r="AG172" s="420"/>
      <c r="AH172" s="419"/>
      <c r="AI172" s="420"/>
      <c r="AJ172" s="419"/>
      <c r="AK172" s="420"/>
      <c r="AL172" s="419"/>
      <c r="AM172" s="421"/>
      <c r="AN172" s="384">
        <v>0</v>
      </c>
      <c r="AO172" s="422"/>
      <c r="AP172" s="26">
        <v>0</v>
      </c>
      <c r="AQ172" s="2730">
        <v>0</v>
      </c>
      <c r="AR172" s="2730">
        <v>0</v>
      </c>
      <c r="AS172" s="2730">
        <v>0</v>
      </c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2313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2306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/>
      <c r="AO173" s="424"/>
      <c r="AP173" s="35"/>
      <c r="AQ173" s="54"/>
      <c r="AR173" s="54"/>
      <c r="AS173" s="54"/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2313" t="s">
        <v>202</v>
      </c>
      <c r="C174" s="402">
        <f t="shared" si="40"/>
        <v>0</v>
      </c>
      <c r="D174" s="403">
        <f t="shared" si="42"/>
        <v>0</v>
      </c>
      <c r="E174" s="2306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/>
      <c r="AO174" s="425"/>
      <c r="AP174" s="35"/>
      <c r="AQ174" s="54"/>
      <c r="AR174" s="54"/>
      <c r="AS174" s="54"/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2314" t="s">
        <v>203</v>
      </c>
      <c r="C175" s="414">
        <f t="shared" si="40"/>
        <v>13</v>
      </c>
      <c r="D175" s="415">
        <f t="shared" si="42"/>
        <v>4</v>
      </c>
      <c r="E175" s="416">
        <f t="shared" si="42"/>
        <v>9</v>
      </c>
      <c r="F175" s="93">
        <v>2</v>
      </c>
      <c r="G175" s="96">
        <v>4</v>
      </c>
      <c r="H175" s="93">
        <v>1</v>
      </c>
      <c r="I175" s="96">
        <v>1</v>
      </c>
      <c r="J175" s="93"/>
      <c r="K175" s="96">
        <v>3</v>
      </c>
      <c r="L175" s="93">
        <v>1</v>
      </c>
      <c r="M175" s="96">
        <v>1</v>
      </c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0</v>
      </c>
      <c r="AR175" s="96">
        <v>1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4044" t="s">
        <v>204</v>
      </c>
      <c r="B176" s="1469" t="s">
        <v>205</v>
      </c>
      <c r="C176" s="398">
        <f>SUM(D176+E176)</f>
        <v>0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0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/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/>
      <c r="AO176" s="145"/>
      <c r="AP176" s="143"/>
      <c r="AQ176" s="107"/>
      <c r="AR176" s="107"/>
      <c r="AS176" s="65"/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2306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66"/>
      <c r="AP177" s="153"/>
      <c r="AQ177" s="39"/>
      <c r="AR177" s="39"/>
      <c r="AS177" s="66"/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2328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2306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66"/>
      <c r="AP178" s="153"/>
      <c r="AQ178" s="39"/>
      <c r="AR178" s="39"/>
      <c r="AS178" s="66"/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2328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2306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/>
      <c r="AO179" s="66"/>
      <c r="AP179" s="153"/>
      <c r="AQ179" s="39"/>
      <c r="AR179" s="39"/>
      <c r="AS179" s="66"/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2328" t="s">
        <v>209</v>
      </c>
      <c r="C180" s="402">
        <f t="shared" si="47"/>
        <v>0</v>
      </c>
      <c r="D180" s="403">
        <f>SUM(F180+H180+J180+L180+N180+P180+R180+T180+V180+X180+Z180+AB180+AD180+AF180+AH180+AJ180+AL180)</f>
        <v>0</v>
      </c>
      <c r="E180" s="2306">
        <f t="shared" si="48"/>
        <v>0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/>
      <c r="V180" s="35"/>
      <c r="W180" s="39"/>
      <c r="X180" s="35"/>
      <c r="Y180" s="39"/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/>
      <c r="AO180" s="66"/>
      <c r="AP180" s="153"/>
      <c r="AQ180" s="39"/>
      <c r="AR180" s="39"/>
      <c r="AS180" s="66"/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8</v>
      </c>
      <c r="D181" s="394">
        <f t="shared" si="49"/>
        <v>1</v>
      </c>
      <c r="E181" s="377">
        <f>SUM(G181+I181+K181+M181+O181+Q181+S181+U181+W181+Y181+AA181+AC181+AE181+AG181+AI181+AK181+AM181)</f>
        <v>7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>
        <v>1</v>
      </c>
      <c r="X181" s="35">
        <v>1</v>
      </c>
      <c r="Y181" s="39">
        <v>1</v>
      </c>
      <c r="Z181" s="35"/>
      <c r="AA181" s="39">
        <v>1</v>
      </c>
      <c r="AB181" s="35"/>
      <c r="AC181" s="39">
        <v>2</v>
      </c>
      <c r="AD181" s="35"/>
      <c r="AE181" s="39"/>
      <c r="AF181" s="35"/>
      <c r="AG181" s="39">
        <v>2</v>
      </c>
      <c r="AH181" s="35"/>
      <c r="AI181" s="39"/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060" t="s">
        <v>211</v>
      </c>
      <c r="B182" s="2530" t="s">
        <v>212</v>
      </c>
      <c r="C182" s="381">
        <f t="shared" si="40"/>
        <v>0</v>
      </c>
      <c r="D182" s="382">
        <f t="shared" si="49"/>
        <v>0</v>
      </c>
      <c r="E182" s="2307">
        <f t="shared" si="49"/>
        <v>0</v>
      </c>
      <c r="F182" s="26"/>
      <c r="G182" s="30"/>
      <c r="H182" s="26"/>
      <c r="I182" s="30"/>
      <c r="J182" s="26"/>
      <c r="K182" s="30"/>
      <c r="L182" s="26"/>
      <c r="M182" s="30"/>
      <c r="N182" s="26"/>
      <c r="O182" s="30"/>
      <c r="P182" s="26"/>
      <c r="Q182" s="30"/>
      <c r="R182" s="26"/>
      <c r="S182" s="30"/>
      <c r="T182" s="26"/>
      <c r="U182" s="30"/>
      <c r="V182" s="26"/>
      <c r="W182" s="30"/>
      <c r="X182" s="26"/>
      <c r="Y182" s="30"/>
      <c r="Z182" s="26"/>
      <c r="AA182" s="30"/>
      <c r="AB182" s="26"/>
      <c r="AC182" s="30"/>
      <c r="AD182" s="26"/>
      <c r="AE182" s="30"/>
      <c r="AF182" s="26"/>
      <c r="AG182" s="30"/>
      <c r="AH182" s="26"/>
      <c r="AI182" s="30"/>
      <c r="AJ182" s="26"/>
      <c r="AK182" s="30"/>
      <c r="AL182" s="26"/>
      <c r="AM182" s="29"/>
      <c r="AN182" s="2731"/>
      <c r="AO182" s="422"/>
      <c r="AP182" s="143"/>
      <c r="AQ182" s="2730"/>
      <c r="AR182" s="2730"/>
      <c r="AS182" s="2730"/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2328" t="s">
        <v>213</v>
      </c>
      <c r="C183" s="402">
        <f t="shared" si="40"/>
        <v>0</v>
      </c>
      <c r="D183" s="403">
        <f t="shared" si="49"/>
        <v>0</v>
      </c>
      <c r="E183" s="2306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/>
      <c r="AQ183" s="54"/>
      <c r="AR183" s="54"/>
      <c r="AS183" s="54"/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2329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/>
      <c r="AQ184" s="96"/>
      <c r="AR184" s="96"/>
      <c r="AS184" s="96"/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3459" t="s">
        <v>215</v>
      </c>
      <c r="B185" s="3460"/>
      <c r="C185" s="398">
        <f t="shared" si="40"/>
        <v>3</v>
      </c>
      <c r="D185" s="399">
        <f t="shared" si="49"/>
        <v>3</v>
      </c>
      <c r="E185" s="400">
        <f t="shared" si="49"/>
        <v>0</v>
      </c>
      <c r="F185" s="104"/>
      <c r="G185" s="107"/>
      <c r="H185" s="104"/>
      <c r="I185" s="107"/>
      <c r="J185" s="104"/>
      <c r="K185" s="107"/>
      <c r="L185" s="104"/>
      <c r="M185" s="107"/>
      <c r="N185" s="104"/>
      <c r="O185" s="107"/>
      <c r="P185" s="104"/>
      <c r="Q185" s="107"/>
      <c r="R185" s="104">
        <v>1</v>
      </c>
      <c r="S185" s="107"/>
      <c r="T185" s="104">
        <v>1</v>
      </c>
      <c r="U185" s="107"/>
      <c r="V185" s="104"/>
      <c r="W185" s="107"/>
      <c r="X185" s="104"/>
      <c r="Y185" s="107"/>
      <c r="Z185" s="104"/>
      <c r="AA185" s="107"/>
      <c r="AB185" s="104">
        <v>1</v>
      </c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>
        <v>0</v>
      </c>
      <c r="AO185" s="65">
        <v>0</v>
      </c>
      <c r="AP185" s="104">
        <v>0</v>
      </c>
      <c r="AQ185" s="107">
        <v>0</v>
      </c>
      <c r="AR185" s="107">
        <v>0</v>
      </c>
      <c r="AS185" s="107">
        <v>0</v>
      </c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2306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/>
      <c r="AO186" s="66"/>
      <c r="AP186" s="35"/>
      <c r="AQ186" s="378"/>
      <c r="AR186" s="378"/>
      <c r="AS186" s="378"/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1</v>
      </c>
      <c r="D187" s="403">
        <f t="shared" si="49"/>
        <v>0</v>
      </c>
      <c r="E187" s="2306">
        <f t="shared" si="49"/>
        <v>1</v>
      </c>
      <c r="F187" s="35"/>
      <c r="G187" s="39"/>
      <c r="H187" s="35"/>
      <c r="I187" s="39"/>
      <c r="J187" s="35"/>
      <c r="K187" s="39"/>
      <c r="L187" s="35"/>
      <c r="M187" s="39"/>
      <c r="N187" s="35"/>
      <c r="O187" s="39"/>
      <c r="P187" s="35"/>
      <c r="Q187" s="39"/>
      <c r="R187" s="35"/>
      <c r="S187" s="39">
        <v>1</v>
      </c>
      <c r="T187" s="35"/>
      <c r="U187" s="39"/>
      <c r="V187" s="35"/>
      <c r="W187" s="39"/>
      <c r="X187" s="35"/>
      <c r="Y187" s="39"/>
      <c r="Z187" s="35"/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4</v>
      </c>
      <c r="D188" s="403">
        <f t="shared" si="49"/>
        <v>1</v>
      </c>
      <c r="E188" s="2306">
        <f t="shared" si="49"/>
        <v>3</v>
      </c>
      <c r="F188" s="35"/>
      <c r="G188" s="39"/>
      <c r="H188" s="35"/>
      <c r="I188" s="39"/>
      <c r="J188" s="35"/>
      <c r="K188" s="39"/>
      <c r="L188" s="35"/>
      <c r="M188" s="39">
        <v>1</v>
      </c>
      <c r="N188" s="35"/>
      <c r="O188" s="39">
        <v>1</v>
      </c>
      <c r="P188" s="35"/>
      <c r="Q188" s="39"/>
      <c r="R188" s="35"/>
      <c r="S188" s="39"/>
      <c r="T188" s="35">
        <v>1</v>
      </c>
      <c r="U188" s="39"/>
      <c r="V188" s="35"/>
      <c r="W188" s="39"/>
      <c r="X188" s="35"/>
      <c r="Y188" s="39"/>
      <c r="Z188" s="35"/>
      <c r="AA188" s="39"/>
      <c r="AB188" s="35"/>
      <c r="AC188" s="39"/>
      <c r="AD188" s="35"/>
      <c r="AE188" s="39"/>
      <c r="AF188" s="35"/>
      <c r="AG188" s="39">
        <v>1</v>
      </c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2</v>
      </c>
      <c r="D189" s="406">
        <f t="shared" si="49"/>
        <v>2</v>
      </c>
      <c r="E189" s="2315">
        <f t="shared" si="49"/>
        <v>0</v>
      </c>
      <c r="F189" s="50"/>
      <c r="G189" s="54"/>
      <c r="H189" s="50">
        <v>1</v>
      </c>
      <c r="I189" s="54"/>
      <c r="J189" s="50"/>
      <c r="K189" s="54"/>
      <c r="L189" s="50">
        <v>1</v>
      </c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>
        <v>0</v>
      </c>
      <c r="AO189" s="261">
        <v>0</v>
      </c>
      <c r="AP189" s="50">
        <v>0</v>
      </c>
      <c r="AQ189" s="54">
        <v>0</v>
      </c>
      <c r="AR189" s="54">
        <v>0</v>
      </c>
      <c r="AS189" s="54">
        <v>0</v>
      </c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2315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/>
      <c r="AO190" s="261"/>
      <c r="AP190" s="50"/>
      <c r="AQ190" s="54"/>
      <c r="AR190" s="54"/>
      <c r="AS190" s="54"/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2</v>
      </c>
      <c r="D191" s="415">
        <f t="shared" si="49"/>
        <v>2</v>
      </c>
      <c r="E191" s="416">
        <f t="shared" si="49"/>
        <v>0</v>
      </c>
      <c r="F191" s="93"/>
      <c r="G191" s="96"/>
      <c r="H191" s="93">
        <v>2</v>
      </c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/>
      <c r="V191" s="93"/>
      <c r="W191" s="96"/>
      <c r="X191" s="93"/>
      <c r="Y191" s="96"/>
      <c r="Z191" s="93"/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>
        <v>0</v>
      </c>
      <c r="AO191" s="433">
        <v>0</v>
      </c>
      <c r="AP191" s="93">
        <v>0</v>
      </c>
      <c r="AQ191" s="96">
        <v>0</v>
      </c>
      <c r="AR191" s="96">
        <v>0</v>
      </c>
      <c r="AS191" s="96">
        <v>0</v>
      </c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4643" t="s">
        <v>223</v>
      </c>
      <c r="B193" s="4644"/>
      <c r="C193" s="4473" t="s">
        <v>57</v>
      </c>
      <c r="D193" s="4473"/>
      <c r="E193" s="4473"/>
      <c r="F193" s="4473" t="s">
        <v>168</v>
      </c>
      <c r="G193" s="4473"/>
      <c r="H193" s="4473" t="s">
        <v>169</v>
      </c>
      <c r="I193" s="4473"/>
      <c r="J193" s="4473" t="s">
        <v>170</v>
      </c>
      <c r="K193" s="4473"/>
      <c r="L193" s="4473" t="s">
        <v>104</v>
      </c>
      <c r="M193" s="4473"/>
      <c r="N193" s="4468" t="s">
        <v>11</v>
      </c>
      <c r="O193" s="4470"/>
      <c r="P193" s="4484" t="s">
        <v>106</v>
      </c>
      <c r="Q193" s="4484"/>
      <c r="R193" s="4484" t="s">
        <v>107</v>
      </c>
      <c r="S193" s="4484"/>
      <c r="T193" s="4484" t="s">
        <v>108</v>
      </c>
      <c r="U193" s="4484"/>
      <c r="V193" s="4484" t="s">
        <v>109</v>
      </c>
      <c r="W193" s="4484"/>
      <c r="X193" s="4484" t="s">
        <v>110</v>
      </c>
      <c r="Y193" s="4484"/>
      <c r="Z193" s="4484" t="s">
        <v>111</v>
      </c>
      <c r="AA193" s="4484"/>
      <c r="AB193" s="4484" t="s">
        <v>112</v>
      </c>
      <c r="AC193" s="4484"/>
      <c r="AD193" s="4484" t="s">
        <v>113</v>
      </c>
      <c r="AE193" s="4484"/>
      <c r="AF193" s="4484" t="s">
        <v>114</v>
      </c>
      <c r="AG193" s="4484"/>
      <c r="AH193" s="4484" t="s">
        <v>115</v>
      </c>
      <c r="AI193" s="4484"/>
      <c r="AJ193" s="4484" t="s">
        <v>116</v>
      </c>
      <c r="AK193" s="4484"/>
      <c r="AL193" s="4484" t="s">
        <v>117</v>
      </c>
      <c r="AM193" s="4451"/>
      <c r="AN193" s="4492" t="s">
        <v>126</v>
      </c>
      <c r="AO193" s="4493"/>
      <c r="AP193" s="4494"/>
      <c r="AQ193" s="3492" t="s">
        <v>171</v>
      </c>
      <c r="AR193" s="3461" t="s">
        <v>224</v>
      </c>
      <c r="AS193" s="4484" t="s">
        <v>173</v>
      </c>
      <c r="AT193" s="4484"/>
      <c r="AU193" s="4060" t="s">
        <v>225</v>
      </c>
      <c r="AV193" s="4060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2449" t="s">
        <v>82</v>
      </c>
      <c r="D194" s="2533" t="s">
        <v>83</v>
      </c>
      <c r="E194" s="2338" t="s">
        <v>84</v>
      </c>
      <c r="F194" s="2511" t="s">
        <v>83</v>
      </c>
      <c r="G194" s="2338" t="s">
        <v>84</v>
      </c>
      <c r="H194" s="2511" t="s">
        <v>83</v>
      </c>
      <c r="I194" s="2338" t="s">
        <v>84</v>
      </c>
      <c r="J194" s="2511" t="s">
        <v>83</v>
      </c>
      <c r="K194" s="2338" t="s">
        <v>84</v>
      </c>
      <c r="L194" s="2511" t="s">
        <v>83</v>
      </c>
      <c r="M194" s="2338" t="s">
        <v>84</v>
      </c>
      <c r="N194" s="2511" t="s">
        <v>83</v>
      </c>
      <c r="O194" s="2338" t="s">
        <v>84</v>
      </c>
      <c r="P194" s="2511" t="s">
        <v>83</v>
      </c>
      <c r="Q194" s="2338" t="s">
        <v>84</v>
      </c>
      <c r="R194" s="2511" t="s">
        <v>83</v>
      </c>
      <c r="S194" s="2338" t="s">
        <v>84</v>
      </c>
      <c r="T194" s="2511" t="s">
        <v>83</v>
      </c>
      <c r="U194" s="2338" t="s">
        <v>84</v>
      </c>
      <c r="V194" s="2511" t="s">
        <v>83</v>
      </c>
      <c r="W194" s="2338" t="s">
        <v>84</v>
      </c>
      <c r="X194" s="2511" t="s">
        <v>83</v>
      </c>
      <c r="Y194" s="2338" t="s">
        <v>84</v>
      </c>
      <c r="Z194" s="2511" t="s">
        <v>83</v>
      </c>
      <c r="AA194" s="2338" t="s">
        <v>84</v>
      </c>
      <c r="AB194" s="2511" t="s">
        <v>83</v>
      </c>
      <c r="AC194" s="2338" t="s">
        <v>84</v>
      </c>
      <c r="AD194" s="2511" t="s">
        <v>83</v>
      </c>
      <c r="AE194" s="2338" t="s">
        <v>84</v>
      </c>
      <c r="AF194" s="2511" t="s">
        <v>83</v>
      </c>
      <c r="AG194" s="2338" t="s">
        <v>84</v>
      </c>
      <c r="AH194" s="2511" t="s">
        <v>83</v>
      </c>
      <c r="AI194" s="2338" t="s">
        <v>84</v>
      </c>
      <c r="AJ194" s="2511" t="s">
        <v>83</v>
      </c>
      <c r="AK194" s="2338" t="s">
        <v>84</v>
      </c>
      <c r="AL194" s="2511" t="s">
        <v>83</v>
      </c>
      <c r="AM194" s="2341" t="s">
        <v>84</v>
      </c>
      <c r="AN194" s="2534" t="s">
        <v>128</v>
      </c>
      <c r="AO194" s="2535" t="s">
        <v>130</v>
      </c>
      <c r="AP194" s="2536" t="s">
        <v>129</v>
      </c>
      <c r="AQ194" s="3493"/>
      <c r="AR194" s="3463"/>
      <c r="AS194" s="2511" t="s">
        <v>83</v>
      </c>
      <c r="AT194" s="2338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486" t="s">
        <v>226</v>
      </c>
      <c r="B195" s="4487"/>
      <c r="C195" s="2513">
        <f>SUM(D195+E195)</f>
        <v>20</v>
      </c>
      <c r="D195" s="2514">
        <f>SUM(F195+H195+J195+L195+N195+P195+R195+T195+V195+X195+Z195+AB195+AD195+AF195+AH195+AJ195+AL195)</f>
        <v>12</v>
      </c>
      <c r="E195" s="377">
        <f>SUM(G195+I195+K195+M195+O195+Q195+S195+U195+W195+Y195+AA195+AC195+AE195+AG195+AI195+AK195+AM195)</f>
        <v>8</v>
      </c>
      <c r="F195" s="2515">
        <v>2</v>
      </c>
      <c r="G195" s="2517">
        <v>2</v>
      </c>
      <c r="H195" s="2515">
        <v>3</v>
      </c>
      <c r="I195" s="2517">
        <v>2</v>
      </c>
      <c r="J195" s="2515">
        <v>3</v>
      </c>
      <c r="K195" s="2517">
        <v>3</v>
      </c>
      <c r="L195" s="2515">
        <v>3</v>
      </c>
      <c r="M195" s="2517">
        <v>1</v>
      </c>
      <c r="N195" s="2515"/>
      <c r="O195" s="2517"/>
      <c r="P195" s="2515"/>
      <c r="Q195" s="2517"/>
      <c r="R195" s="2515">
        <v>1</v>
      </c>
      <c r="S195" s="2517"/>
      <c r="T195" s="2515"/>
      <c r="U195" s="2517"/>
      <c r="V195" s="2515"/>
      <c r="W195" s="2517"/>
      <c r="X195" s="2515"/>
      <c r="Y195" s="2517"/>
      <c r="Z195" s="2515"/>
      <c r="AA195" s="2517"/>
      <c r="AB195" s="2515"/>
      <c r="AC195" s="2517"/>
      <c r="AD195" s="2515"/>
      <c r="AE195" s="2517"/>
      <c r="AF195" s="2515"/>
      <c r="AG195" s="2517"/>
      <c r="AH195" s="2515"/>
      <c r="AI195" s="2517"/>
      <c r="AJ195" s="2515"/>
      <c r="AK195" s="2517"/>
      <c r="AL195" s="2515"/>
      <c r="AM195" s="2524"/>
      <c r="AN195" s="438">
        <v>10</v>
      </c>
      <c r="AO195" s="439"/>
      <c r="AP195" s="96">
        <v>2</v>
      </c>
      <c r="AQ195" s="2517">
        <v>0</v>
      </c>
      <c r="AR195" s="2525">
        <v>0</v>
      </c>
      <c r="AS195" s="2515">
        <v>0</v>
      </c>
      <c r="AT195" s="2517">
        <v>0</v>
      </c>
      <c r="AU195" s="2517">
        <v>1</v>
      </c>
      <c r="AV195" s="2517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488" t="s">
        <v>177</v>
      </c>
      <c r="B196" s="4489"/>
      <c r="C196" s="2732"/>
      <c r="D196" s="2733"/>
      <c r="E196" s="2733"/>
      <c r="F196" s="2733"/>
      <c r="G196" s="2733"/>
      <c r="H196" s="2733"/>
      <c r="I196" s="2733"/>
      <c r="J196" s="2733"/>
      <c r="K196" s="2733"/>
      <c r="L196" s="2733"/>
      <c r="M196" s="2733"/>
      <c r="N196" s="2733"/>
      <c r="O196" s="2733"/>
      <c r="P196" s="2733"/>
      <c r="Q196" s="2733"/>
      <c r="R196" s="2733"/>
      <c r="S196" s="2733"/>
      <c r="T196" s="2733"/>
      <c r="U196" s="2733"/>
      <c r="V196" s="2733"/>
      <c r="W196" s="2733"/>
      <c r="X196" s="2733"/>
      <c r="Y196" s="2733"/>
      <c r="Z196" s="2733"/>
      <c r="AA196" s="2733"/>
      <c r="AB196" s="2733"/>
      <c r="AC196" s="2733"/>
      <c r="AD196" s="2733"/>
      <c r="AE196" s="2733"/>
      <c r="AF196" s="2733"/>
      <c r="AG196" s="2733"/>
      <c r="AH196" s="2733"/>
      <c r="AI196" s="2733"/>
      <c r="AJ196" s="2733"/>
      <c r="AK196" s="2733"/>
      <c r="AL196" s="2733"/>
      <c r="AM196" s="2733"/>
      <c r="AN196" s="2540"/>
      <c r="AO196" s="2734"/>
      <c r="AP196" s="2735"/>
      <c r="AQ196" s="2733"/>
      <c r="AR196" s="2733"/>
      <c r="AS196" s="2733"/>
      <c r="AT196" s="2735"/>
      <c r="AU196" s="2735"/>
      <c r="AV196" s="2735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3487" t="s">
        <v>227</v>
      </c>
      <c r="B197" s="2319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2307">
        <f t="shared" si="68"/>
        <v>0</v>
      </c>
      <c r="F197" s="26"/>
      <c r="G197" s="30"/>
      <c r="H197" s="26"/>
      <c r="I197" s="30"/>
      <c r="J197" s="26"/>
      <c r="K197" s="30"/>
      <c r="L197" s="26"/>
      <c r="M197" s="30"/>
      <c r="N197" s="26"/>
      <c r="O197" s="30"/>
      <c r="P197" s="26"/>
      <c r="Q197" s="30"/>
      <c r="R197" s="26"/>
      <c r="S197" s="30"/>
      <c r="T197" s="26"/>
      <c r="U197" s="30"/>
      <c r="V197" s="26"/>
      <c r="W197" s="30"/>
      <c r="X197" s="26"/>
      <c r="Y197" s="30"/>
      <c r="Z197" s="26"/>
      <c r="AA197" s="30"/>
      <c r="AB197" s="26"/>
      <c r="AC197" s="30"/>
      <c r="AD197" s="26"/>
      <c r="AE197" s="30"/>
      <c r="AF197" s="26"/>
      <c r="AG197" s="30"/>
      <c r="AH197" s="26"/>
      <c r="AI197" s="30"/>
      <c r="AJ197" s="26"/>
      <c r="AK197" s="30"/>
      <c r="AL197" s="26"/>
      <c r="AM197" s="2488"/>
      <c r="AN197" s="293"/>
      <c r="AO197" s="143"/>
      <c r="AP197" s="30"/>
      <c r="AQ197" s="30"/>
      <c r="AR197" s="145"/>
      <c r="AS197" s="26"/>
      <c r="AT197" s="30"/>
      <c r="AU197" s="30"/>
      <c r="AV197" s="30"/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2321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/>
      <c r="AR198" s="67"/>
      <c r="AS198" s="93"/>
      <c r="AT198" s="96"/>
      <c r="AU198" s="96"/>
      <c r="AV198" s="96"/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490" t="s">
        <v>181</v>
      </c>
      <c r="B199" s="4491"/>
      <c r="C199" s="2543">
        <f t="shared" si="67"/>
        <v>0</v>
      </c>
      <c r="D199" s="2514">
        <f t="shared" si="68"/>
        <v>0</v>
      </c>
      <c r="E199" s="2523">
        <f t="shared" si="68"/>
        <v>0</v>
      </c>
      <c r="F199" s="2515"/>
      <c r="G199" s="2517"/>
      <c r="H199" s="2515"/>
      <c r="I199" s="2517"/>
      <c r="J199" s="2515"/>
      <c r="K199" s="2517"/>
      <c r="L199" s="2515"/>
      <c r="M199" s="2517"/>
      <c r="N199" s="2515"/>
      <c r="O199" s="2517"/>
      <c r="P199" s="2515"/>
      <c r="Q199" s="2517"/>
      <c r="R199" s="2515"/>
      <c r="S199" s="2517"/>
      <c r="T199" s="2515"/>
      <c r="U199" s="2517"/>
      <c r="V199" s="2515"/>
      <c r="W199" s="2517"/>
      <c r="X199" s="2515"/>
      <c r="Y199" s="2517"/>
      <c r="Z199" s="2515"/>
      <c r="AA199" s="2517"/>
      <c r="AB199" s="2515"/>
      <c r="AC199" s="2517"/>
      <c r="AD199" s="2515"/>
      <c r="AE199" s="2517"/>
      <c r="AF199" s="2515"/>
      <c r="AG199" s="2517"/>
      <c r="AH199" s="2515"/>
      <c r="AI199" s="2517"/>
      <c r="AJ199" s="2515"/>
      <c r="AK199" s="2517"/>
      <c r="AL199" s="2515"/>
      <c r="AM199" s="2524"/>
      <c r="AN199" s="2544"/>
      <c r="AO199" s="2545"/>
      <c r="AP199" s="2517"/>
      <c r="AQ199" s="2517"/>
      <c r="AR199" s="2525"/>
      <c r="AS199" s="2515"/>
      <c r="AT199" s="2517"/>
      <c r="AU199" s="2517"/>
      <c r="AV199" s="2517"/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3487" t="s">
        <v>182</v>
      </c>
      <c r="B200" s="2312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2307">
        <f>SUM(G200+I200+K200+M200+O200+Q200+S200+U200+W200+Y200+AA200+AC200+AE200+AG200+AI200+AK200+AM200)</f>
        <v>0</v>
      </c>
      <c r="F200" s="26"/>
      <c r="G200" s="30"/>
      <c r="H200" s="26"/>
      <c r="I200" s="30"/>
      <c r="J200" s="26"/>
      <c r="K200" s="30"/>
      <c r="L200" s="26"/>
      <c r="M200" s="30"/>
      <c r="N200" s="26"/>
      <c r="O200" s="30"/>
      <c r="P200" s="26"/>
      <c r="Q200" s="30"/>
      <c r="R200" s="26"/>
      <c r="S200" s="30"/>
      <c r="T200" s="26"/>
      <c r="U200" s="30"/>
      <c r="V200" s="26"/>
      <c r="W200" s="30"/>
      <c r="X200" s="26"/>
      <c r="Y200" s="30"/>
      <c r="Z200" s="26"/>
      <c r="AA200" s="30"/>
      <c r="AB200" s="26"/>
      <c r="AC200" s="30"/>
      <c r="AD200" s="26"/>
      <c r="AE200" s="30"/>
      <c r="AF200" s="26"/>
      <c r="AG200" s="30"/>
      <c r="AH200" s="26"/>
      <c r="AI200" s="30"/>
      <c r="AJ200" s="26"/>
      <c r="AK200" s="30"/>
      <c r="AL200" s="26"/>
      <c r="AM200" s="2488"/>
      <c r="AN200" s="293"/>
      <c r="AO200" s="143"/>
      <c r="AP200" s="30"/>
      <c r="AQ200" s="30"/>
      <c r="AR200" s="145"/>
      <c r="AS200" s="26"/>
      <c r="AT200" s="30"/>
      <c r="AU200" s="30"/>
      <c r="AV200" s="30"/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/>
      <c r="AR201" s="379"/>
      <c r="AS201" s="397"/>
      <c r="AT201" s="378"/>
      <c r="AU201" s="378"/>
      <c r="AV201" s="378"/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2537" t="s">
        <v>185</v>
      </c>
      <c r="B202" s="2527"/>
      <c r="C202" s="2466">
        <f t="shared" si="67"/>
        <v>20</v>
      </c>
      <c r="D202" s="2467">
        <f t="shared" si="68"/>
        <v>12</v>
      </c>
      <c r="E202" s="2468">
        <f t="shared" si="68"/>
        <v>8</v>
      </c>
      <c r="F202" s="2515">
        <v>2</v>
      </c>
      <c r="G202" s="2517">
        <v>2</v>
      </c>
      <c r="H202" s="2515">
        <v>3</v>
      </c>
      <c r="I202" s="2517">
        <v>2</v>
      </c>
      <c r="J202" s="2515">
        <v>3</v>
      </c>
      <c r="K202" s="2517">
        <v>3</v>
      </c>
      <c r="L202" s="2515">
        <v>3</v>
      </c>
      <c r="M202" s="2517">
        <v>1</v>
      </c>
      <c r="N202" s="2515"/>
      <c r="O202" s="2517"/>
      <c r="P202" s="2515"/>
      <c r="Q202" s="2517"/>
      <c r="R202" s="2515">
        <v>1</v>
      </c>
      <c r="S202" s="2517"/>
      <c r="T202" s="2515"/>
      <c r="U202" s="2517"/>
      <c r="V202" s="2515"/>
      <c r="W202" s="2517"/>
      <c r="X202" s="2515"/>
      <c r="Y202" s="2517"/>
      <c r="Z202" s="2515"/>
      <c r="AA202" s="2517"/>
      <c r="AB202" s="2515"/>
      <c r="AC202" s="2517"/>
      <c r="AD202" s="2515"/>
      <c r="AE202" s="2517"/>
      <c r="AF202" s="2515"/>
      <c r="AG202" s="2517"/>
      <c r="AH202" s="2515"/>
      <c r="AI202" s="2517"/>
      <c r="AJ202" s="2515"/>
      <c r="AK202" s="2517"/>
      <c r="AL202" s="2515"/>
      <c r="AM202" s="2524"/>
      <c r="AN202" s="2544">
        <v>10</v>
      </c>
      <c r="AO202" s="2545"/>
      <c r="AP202" s="2517">
        <v>2</v>
      </c>
      <c r="AQ202" s="2517">
        <v>0</v>
      </c>
      <c r="AR202" s="2525">
        <v>0</v>
      </c>
      <c r="AS202" s="2515">
        <v>0</v>
      </c>
      <c r="AT202" s="2517">
        <v>0</v>
      </c>
      <c r="AU202" s="2517">
        <v>1</v>
      </c>
      <c r="AV202" s="2517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4584" t="s">
        <v>186</v>
      </c>
      <c r="B203" s="2311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/>
      <c r="AR203" s="65"/>
      <c r="AS203" s="104"/>
      <c r="AT203" s="107"/>
      <c r="AU203" s="107"/>
      <c r="AV203" s="107"/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2310" t="s">
        <v>188</v>
      </c>
      <c r="C204" s="402">
        <f t="shared" si="67"/>
        <v>0</v>
      </c>
      <c r="D204" s="403">
        <f t="shared" si="68"/>
        <v>0</v>
      </c>
      <c r="E204" s="2306">
        <f t="shared" si="68"/>
        <v>0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/>
      <c r="AR204" s="66"/>
      <c r="AS204" s="35"/>
      <c r="AT204" s="39"/>
      <c r="AU204" s="39"/>
      <c r="AV204" s="39"/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2310" t="s">
        <v>189</v>
      </c>
      <c r="C205" s="402">
        <f t="shared" si="67"/>
        <v>0</v>
      </c>
      <c r="D205" s="403">
        <f t="shared" si="68"/>
        <v>0</v>
      </c>
      <c r="E205" s="2306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/>
      <c r="AR205" s="66"/>
      <c r="AS205" s="35"/>
      <c r="AT205" s="39"/>
      <c r="AU205" s="39"/>
      <c r="AV205" s="39"/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2334" t="s">
        <v>190</v>
      </c>
      <c r="C206" s="402">
        <f>SUM(D206+E206)</f>
        <v>0</v>
      </c>
      <c r="D206" s="449"/>
      <c r="E206" s="2306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/>
      <c r="AR206" s="66"/>
      <c r="AS206" s="331"/>
      <c r="AT206" s="39"/>
      <c r="AU206" s="39"/>
      <c r="AV206" s="39"/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2310" t="s">
        <v>191</v>
      </c>
      <c r="C207" s="402">
        <f t="shared" ref="C207:C233" si="70">SUM(D207+E207)</f>
        <v>0</v>
      </c>
      <c r="D207" s="403">
        <f t="shared" ref="D207:E213" si="71">SUM(F207+H207+J207+L207+N207+P207+R207+T207+V207+X207+Z207+AB207+AD207+AF207+AH207+AJ207+AL207)</f>
        <v>0</v>
      </c>
      <c r="E207" s="2306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/>
      <c r="AQ207" s="39"/>
      <c r="AR207" s="66"/>
      <c r="AS207" s="35"/>
      <c r="AT207" s="39"/>
      <c r="AU207" s="39"/>
      <c r="AV207" s="39"/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2330" t="s">
        <v>192</v>
      </c>
      <c r="C208" s="402">
        <f t="shared" si="70"/>
        <v>0</v>
      </c>
      <c r="D208" s="403">
        <f t="shared" si="71"/>
        <v>0</v>
      </c>
      <c r="E208" s="2306">
        <f t="shared" si="71"/>
        <v>0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/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/>
      <c r="AR208" s="66"/>
      <c r="AS208" s="35"/>
      <c r="AT208" s="39"/>
      <c r="AU208" s="39"/>
      <c r="AV208" s="39"/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2330" t="s">
        <v>193</v>
      </c>
      <c r="C209" s="402">
        <f t="shared" si="70"/>
        <v>0</v>
      </c>
      <c r="D209" s="403">
        <f t="shared" si="71"/>
        <v>0</v>
      </c>
      <c r="E209" s="2306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/>
      <c r="AR209" s="66"/>
      <c r="AS209" s="35"/>
      <c r="AT209" s="39"/>
      <c r="AU209" s="39"/>
      <c r="AV209" s="39"/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2331" t="s">
        <v>194</v>
      </c>
      <c r="C210" s="411">
        <f t="shared" si="70"/>
        <v>0</v>
      </c>
      <c r="D210" s="406">
        <f t="shared" si="71"/>
        <v>0</v>
      </c>
      <c r="E210" s="2315">
        <f t="shared" si="71"/>
        <v>0</v>
      </c>
      <c r="F210" s="50"/>
      <c r="G210" s="54"/>
      <c r="H210" s="50"/>
      <c r="I210" s="54"/>
      <c r="J210" s="50"/>
      <c r="K210" s="54"/>
      <c r="L210" s="50"/>
      <c r="M210" s="54"/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/>
      <c r="AQ210" s="54"/>
      <c r="AR210" s="261"/>
      <c r="AS210" s="50"/>
      <c r="AT210" s="54"/>
      <c r="AU210" s="54"/>
      <c r="AV210" s="54"/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3461" t="s">
        <v>195</v>
      </c>
      <c r="B211" s="2332" t="s">
        <v>196</v>
      </c>
      <c r="C211" s="381">
        <f t="shared" si="70"/>
        <v>0</v>
      </c>
      <c r="D211" s="382">
        <f t="shared" si="71"/>
        <v>0</v>
      </c>
      <c r="E211" s="2307">
        <f t="shared" si="71"/>
        <v>0</v>
      </c>
      <c r="F211" s="26"/>
      <c r="G211" s="30"/>
      <c r="H211" s="26"/>
      <c r="I211" s="30"/>
      <c r="J211" s="26"/>
      <c r="K211" s="30"/>
      <c r="L211" s="26"/>
      <c r="M211" s="30"/>
      <c r="N211" s="26"/>
      <c r="O211" s="30"/>
      <c r="P211" s="26"/>
      <c r="Q211" s="30"/>
      <c r="R211" s="26"/>
      <c r="S211" s="30"/>
      <c r="T211" s="26"/>
      <c r="U211" s="30"/>
      <c r="V211" s="26"/>
      <c r="W211" s="30"/>
      <c r="X211" s="26"/>
      <c r="Y211" s="30"/>
      <c r="Z211" s="26"/>
      <c r="AA211" s="30"/>
      <c r="AB211" s="26"/>
      <c r="AC211" s="30"/>
      <c r="AD211" s="26"/>
      <c r="AE211" s="30"/>
      <c r="AF211" s="26"/>
      <c r="AG211" s="30"/>
      <c r="AH211" s="26"/>
      <c r="AI211" s="30"/>
      <c r="AJ211" s="2736"/>
      <c r="AK211" s="2730"/>
      <c r="AL211" s="26"/>
      <c r="AM211" s="2488"/>
      <c r="AN211" s="319"/>
      <c r="AO211" s="329"/>
      <c r="AP211" s="107"/>
      <c r="AQ211" s="30"/>
      <c r="AR211" s="145"/>
      <c r="AS211" s="26"/>
      <c r="AT211" s="30"/>
      <c r="AU211" s="30"/>
      <c r="AV211" s="30"/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1</v>
      </c>
      <c r="CM211" s="16"/>
      <c r="CZ211" s="2"/>
    </row>
    <row r="212" spans="1:104" ht="27.75" customHeight="1" x14ac:dyDescent="0.2">
      <c r="A212" s="3462"/>
      <c r="B212" s="2333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2306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/>
      <c r="AR212" s="66"/>
      <c r="AS212" s="35"/>
      <c r="AT212" s="39"/>
      <c r="AU212" s="39"/>
      <c r="AV212" s="39"/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2321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/>
      <c r="AR213" s="67"/>
      <c r="AS213" s="93"/>
      <c r="AT213" s="96"/>
      <c r="AU213" s="96"/>
      <c r="AV213" s="96"/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3461" t="s">
        <v>199</v>
      </c>
      <c r="B214" s="2319" t="s">
        <v>200</v>
      </c>
      <c r="C214" s="381">
        <f t="shared" si="70"/>
        <v>4</v>
      </c>
      <c r="D214" s="382">
        <f t="shared" ref="D214:E217" si="72">SUM(F214+H214+J214+L214+N214)</f>
        <v>4</v>
      </c>
      <c r="E214" s="2307">
        <f t="shared" si="72"/>
        <v>0</v>
      </c>
      <c r="F214" s="26"/>
      <c r="G214" s="30"/>
      <c r="H214" s="26">
        <v>2</v>
      </c>
      <c r="I214" s="30"/>
      <c r="J214" s="26">
        <v>2</v>
      </c>
      <c r="K214" s="30"/>
      <c r="L214" s="26"/>
      <c r="M214" s="30"/>
      <c r="N214" s="26"/>
      <c r="O214" s="30"/>
      <c r="P214" s="419"/>
      <c r="Q214" s="420"/>
      <c r="R214" s="419"/>
      <c r="S214" s="420"/>
      <c r="T214" s="419"/>
      <c r="U214" s="420"/>
      <c r="V214" s="419"/>
      <c r="W214" s="420"/>
      <c r="X214" s="419"/>
      <c r="Y214" s="420"/>
      <c r="Z214" s="419"/>
      <c r="AA214" s="420"/>
      <c r="AB214" s="419"/>
      <c r="AC214" s="420"/>
      <c r="AD214" s="419"/>
      <c r="AE214" s="420"/>
      <c r="AF214" s="419"/>
      <c r="AG214" s="420"/>
      <c r="AH214" s="419"/>
      <c r="AI214" s="420"/>
      <c r="AJ214" s="419"/>
      <c r="AK214" s="420"/>
      <c r="AL214" s="419"/>
      <c r="AM214" s="2547"/>
      <c r="AN214" s="293">
        <v>2</v>
      </c>
      <c r="AO214" s="143"/>
      <c r="AP214" s="30">
        <v>1</v>
      </c>
      <c r="AQ214" s="30">
        <v>0</v>
      </c>
      <c r="AR214" s="422"/>
      <c r="AS214" s="26">
        <v>0</v>
      </c>
      <c r="AT214" s="30">
        <v>0</v>
      </c>
      <c r="AU214" s="30">
        <v>1</v>
      </c>
      <c r="AV214" s="30">
        <v>0</v>
      </c>
      <c r="AW214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2322" t="s">
        <v>201</v>
      </c>
      <c r="C215" s="402">
        <f t="shared" si="70"/>
        <v>0</v>
      </c>
      <c r="D215" s="403">
        <f t="shared" si="72"/>
        <v>0</v>
      </c>
      <c r="E215" s="2306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/>
      <c r="AR215" s="452"/>
      <c r="AS215" s="35"/>
      <c r="AT215" s="39"/>
      <c r="AU215" s="39"/>
      <c r="AV215" s="39"/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2322" t="s">
        <v>202</v>
      </c>
      <c r="C216" s="402">
        <f t="shared" si="70"/>
        <v>0</v>
      </c>
      <c r="D216" s="403">
        <f t="shared" si="72"/>
        <v>0</v>
      </c>
      <c r="E216" s="2306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/>
      <c r="AR216" s="452"/>
      <c r="AS216" s="35"/>
      <c r="AT216" s="39"/>
      <c r="AU216" s="39"/>
      <c r="AV216" s="39"/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2321" t="s">
        <v>203</v>
      </c>
      <c r="C217" s="414">
        <f t="shared" si="70"/>
        <v>11</v>
      </c>
      <c r="D217" s="415">
        <f>SUM(F217+H217+J217+L217+N217)</f>
        <v>5</v>
      </c>
      <c r="E217" s="416">
        <f t="shared" si="72"/>
        <v>6</v>
      </c>
      <c r="F217" s="93">
        <v>2</v>
      </c>
      <c r="G217" s="96">
        <v>1</v>
      </c>
      <c r="H217" s="93">
        <v>1</v>
      </c>
      <c r="I217" s="96">
        <v>2</v>
      </c>
      <c r="J217" s="93"/>
      <c r="K217" s="96">
        <v>3</v>
      </c>
      <c r="L217" s="93">
        <v>2</v>
      </c>
      <c r="M217" s="96"/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>
        <v>7</v>
      </c>
      <c r="AO217" s="329"/>
      <c r="AP217" s="243"/>
      <c r="AQ217" s="93">
        <v>0</v>
      </c>
      <c r="AR217" s="454"/>
      <c r="AS217" s="93">
        <v>0</v>
      </c>
      <c r="AT217" s="96">
        <v>0</v>
      </c>
      <c r="AU217" s="96">
        <v>0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2326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143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2335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2306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2335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2306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2335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2306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2335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1</v>
      </c>
      <c r="D223" s="394">
        <f>SUM(F223+H223+J223+L223+N223+P223+R223+T223+V223+X223+Z223+AB223+AD223+AF223+AH223+AJ223+AL223)</f>
        <v>1</v>
      </c>
      <c r="E223" s="377">
        <f t="shared" si="74"/>
        <v>0</v>
      </c>
      <c r="F223" s="35"/>
      <c r="G223" s="39"/>
      <c r="H223" s="35"/>
      <c r="I223" s="39"/>
      <c r="J223" s="35"/>
      <c r="K223" s="39"/>
      <c r="L223" s="35"/>
      <c r="M223" s="39"/>
      <c r="N223" s="35"/>
      <c r="O223" s="39"/>
      <c r="P223" s="35"/>
      <c r="Q223" s="39"/>
      <c r="R223" s="35">
        <v>1</v>
      </c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>
        <v>0</v>
      </c>
      <c r="AR223" s="96">
        <v>0</v>
      </c>
      <c r="AS223" s="35">
        <v>0</v>
      </c>
      <c r="AT223" s="39">
        <v>0</v>
      </c>
      <c r="AU223" s="39">
        <v>0</v>
      </c>
      <c r="AV223" s="39">
        <v>0</v>
      </c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589" t="s">
        <v>211</v>
      </c>
      <c r="B224" s="2316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2307">
        <f t="shared" si="74"/>
        <v>0</v>
      </c>
      <c r="F224" s="26"/>
      <c r="G224" s="30"/>
      <c r="H224" s="26"/>
      <c r="I224" s="30"/>
      <c r="J224" s="26"/>
      <c r="K224" s="30"/>
      <c r="L224" s="26"/>
      <c r="M224" s="30"/>
      <c r="N224" s="26"/>
      <c r="O224" s="30"/>
      <c r="P224" s="26"/>
      <c r="Q224" s="30"/>
      <c r="R224" s="26"/>
      <c r="S224" s="30"/>
      <c r="T224" s="26"/>
      <c r="U224" s="30"/>
      <c r="V224" s="26"/>
      <c r="W224" s="30"/>
      <c r="X224" s="26"/>
      <c r="Y224" s="30"/>
      <c r="Z224" s="26"/>
      <c r="AA224" s="30"/>
      <c r="AB224" s="26"/>
      <c r="AC224" s="30"/>
      <c r="AD224" s="26"/>
      <c r="AE224" s="30"/>
      <c r="AF224" s="26"/>
      <c r="AG224" s="30"/>
      <c r="AH224" s="26"/>
      <c r="AI224" s="30"/>
      <c r="AJ224" s="26"/>
      <c r="AK224" s="30"/>
      <c r="AL224" s="26"/>
      <c r="AM224" s="2488"/>
      <c r="AN224" s="319"/>
      <c r="AO224" s="329"/>
      <c r="AP224" s="107"/>
      <c r="AQ224" s="455"/>
      <c r="AR224" s="456"/>
      <c r="AS224" s="26"/>
      <c r="AT224" s="30"/>
      <c r="AU224" s="30"/>
      <c r="AV224" s="30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2336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2317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3459" t="s">
        <v>215</v>
      </c>
      <c r="B227" s="3460"/>
      <c r="C227" s="398">
        <f t="shared" si="70"/>
        <v>0</v>
      </c>
      <c r="D227" s="399">
        <f>SUM(F227+H227+J227+L227+N227+P227+R227+T227+V227+X227+Z227+AB227+AD227+AF227+AH227+AJ227+AL227)</f>
        <v>0</v>
      </c>
      <c r="E227" s="400">
        <f t="shared" si="74"/>
        <v>0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/>
      <c r="AA227" s="107"/>
      <c r="AB227" s="104"/>
      <c r="AC227" s="107"/>
      <c r="AD227" s="104"/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/>
      <c r="AO227" s="329"/>
      <c r="AP227" s="107"/>
      <c r="AQ227" s="107"/>
      <c r="AR227" s="65"/>
      <c r="AS227" s="104"/>
      <c r="AT227" s="107"/>
      <c r="AU227" s="107"/>
      <c r="AV227" s="107"/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0</v>
      </c>
      <c r="D228" s="403">
        <f t="shared" si="75"/>
        <v>0</v>
      </c>
      <c r="E228" s="2306">
        <f t="shared" si="74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/>
      <c r="AR228" s="66"/>
      <c r="AS228" s="35"/>
      <c r="AT228" s="39"/>
      <c r="AU228" s="39"/>
      <c r="AV228" s="39"/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0</v>
      </c>
      <c r="D229" s="403">
        <f>SUM(F229+H229+J229+L229+N229+P229+R229+T229+V229+X229+Z229+AB229+AD229+AF229+AH229+AJ229+AL229)</f>
        <v>0</v>
      </c>
      <c r="E229" s="2306">
        <f t="shared" si="74"/>
        <v>0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/>
      <c r="W229" s="39"/>
      <c r="X229" s="35"/>
      <c r="Y229" s="39"/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/>
      <c r="AR229" s="66"/>
      <c r="AS229" s="35"/>
      <c r="AT229" s="39"/>
      <c r="AU229" s="39"/>
      <c r="AV229" s="39"/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1</v>
      </c>
      <c r="D230" s="403">
        <f t="shared" si="75"/>
        <v>0</v>
      </c>
      <c r="E230" s="2306">
        <f t="shared" si="74"/>
        <v>1</v>
      </c>
      <c r="F230" s="35"/>
      <c r="G230" s="39"/>
      <c r="H230" s="35"/>
      <c r="I230" s="39"/>
      <c r="J230" s="35"/>
      <c r="K230" s="39"/>
      <c r="L230" s="35"/>
      <c r="M230" s="39">
        <v>1</v>
      </c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/>
      <c r="AB230" s="35"/>
      <c r="AC230" s="39"/>
      <c r="AD230" s="35"/>
      <c r="AE230" s="39"/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>
        <v>1</v>
      </c>
      <c r="AQ230" s="39">
        <v>0</v>
      </c>
      <c r="AR230" s="66">
        <v>0</v>
      </c>
      <c r="AS230" s="35">
        <v>0</v>
      </c>
      <c r="AT230" s="39">
        <v>0</v>
      </c>
      <c r="AU230" s="39">
        <v>0</v>
      </c>
      <c r="AV230" s="39">
        <v>0</v>
      </c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2</v>
      </c>
      <c r="D231" s="403">
        <f t="shared" si="75"/>
        <v>2</v>
      </c>
      <c r="E231" s="2306">
        <f>SUM(G231+I231+K231+M231+O231+Q231+S231+U231+W231+Y231+AA231+AC231+AE231+AG231+AI231+AK231+AM231)</f>
        <v>0</v>
      </c>
      <c r="F231" s="50"/>
      <c r="G231" s="54"/>
      <c r="H231" s="50"/>
      <c r="I231" s="54"/>
      <c r="J231" s="50">
        <v>1</v>
      </c>
      <c r="K231" s="54"/>
      <c r="L231" s="50">
        <v>1</v>
      </c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>
        <v>1</v>
      </c>
      <c r="AO231" s="329"/>
      <c r="AP231" s="107"/>
      <c r="AQ231" s="54">
        <v>0</v>
      </c>
      <c r="AR231" s="261">
        <v>0</v>
      </c>
      <c r="AS231" s="50">
        <v>0</v>
      </c>
      <c r="AT231" s="54">
        <v>0</v>
      </c>
      <c r="AU231" s="54">
        <v>0</v>
      </c>
      <c r="AV231" s="54">
        <v>0</v>
      </c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2315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1</v>
      </c>
      <c r="D233" s="415">
        <f t="shared" si="75"/>
        <v>0</v>
      </c>
      <c r="E233" s="416">
        <f>SUM(G233+I233+K233+M233+O233+Q233+S233+U233+W233+Y233+AA233+AC233+AE233+AG233+AI233+AK233+AM233)</f>
        <v>1</v>
      </c>
      <c r="F233" s="93"/>
      <c r="G233" s="96">
        <v>1</v>
      </c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>
        <v>0</v>
      </c>
      <c r="AR233" s="433">
        <v>0</v>
      </c>
      <c r="AS233" s="93">
        <v>0</v>
      </c>
      <c r="AT233" s="96">
        <v>0</v>
      </c>
      <c r="AU233" s="96">
        <v>0</v>
      </c>
      <c r="AV233" s="96">
        <v>0</v>
      </c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4577" t="s">
        <v>56</v>
      </c>
      <c r="B235" s="4578"/>
      <c r="C235" s="4484" t="s">
        <v>57</v>
      </c>
      <c r="D235" s="4484"/>
      <c r="E235" s="4484"/>
      <c r="F235" s="4468" t="s">
        <v>230</v>
      </c>
      <c r="G235" s="4470"/>
      <c r="H235" s="4468" t="s">
        <v>231</v>
      </c>
      <c r="I235" s="4470"/>
      <c r="J235" s="4468" t="s">
        <v>232</v>
      </c>
      <c r="K235" s="4470"/>
      <c r="L235" s="4468" t="s">
        <v>233</v>
      </c>
      <c r="M235" s="4470"/>
      <c r="N235" s="4468" t="s">
        <v>234</v>
      </c>
      <c r="O235" s="4470"/>
      <c r="P235" s="4468" t="s">
        <v>235</v>
      </c>
      <c r="Q235" s="4470"/>
      <c r="R235" s="4468" t="s">
        <v>236</v>
      </c>
      <c r="S235" s="4470"/>
      <c r="T235" s="4468" t="s">
        <v>237</v>
      </c>
      <c r="U235" s="4470"/>
      <c r="V235" s="4468" t="s">
        <v>238</v>
      </c>
      <c r="W235" s="4470"/>
      <c r="X235" s="4468" t="s">
        <v>239</v>
      </c>
      <c r="Y235" s="4470"/>
      <c r="Z235" s="4468" t="s">
        <v>240</v>
      </c>
      <c r="AA235" s="4470"/>
      <c r="AB235" s="4468" t="s">
        <v>241</v>
      </c>
      <c r="AC235" s="4470"/>
      <c r="AD235" s="4468" t="s">
        <v>242</v>
      </c>
      <c r="AE235" s="4470"/>
      <c r="AF235" s="4468" t="s">
        <v>243</v>
      </c>
      <c r="AG235" s="4470"/>
      <c r="AH235" s="4468" t="s">
        <v>244</v>
      </c>
      <c r="AI235" s="4470"/>
      <c r="AJ235" s="4468" t="s">
        <v>245</v>
      </c>
      <c r="AK235" s="4470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2449" t="s">
        <v>82</v>
      </c>
      <c r="D236" s="2450" t="s">
        <v>83</v>
      </c>
      <c r="E236" s="2451" t="s">
        <v>84</v>
      </c>
      <c r="F236" s="2511" t="s">
        <v>83</v>
      </c>
      <c r="G236" s="2548" t="s">
        <v>84</v>
      </c>
      <c r="H236" s="2511" t="s">
        <v>83</v>
      </c>
      <c r="I236" s="2548" t="s">
        <v>84</v>
      </c>
      <c r="J236" s="2511" t="s">
        <v>83</v>
      </c>
      <c r="K236" s="2548" t="s">
        <v>84</v>
      </c>
      <c r="L236" s="2511" t="s">
        <v>83</v>
      </c>
      <c r="M236" s="2548" t="s">
        <v>84</v>
      </c>
      <c r="N236" s="2511" t="s">
        <v>83</v>
      </c>
      <c r="O236" s="2548" t="s">
        <v>84</v>
      </c>
      <c r="P236" s="2511" t="s">
        <v>83</v>
      </c>
      <c r="Q236" s="2548" t="s">
        <v>84</v>
      </c>
      <c r="R236" s="2511" t="s">
        <v>83</v>
      </c>
      <c r="S236" s="2548" t="s">
        <v>84</v>
      </c>
      <c r="T236" s="2511" t="s">
        <v>83</v>
      </c>
      <c r="U236" s="2548" t="s">
        <v>84</v>
      </c>
      <c r="V236" s="2511" t="s">
        <v>83</v>
      </c>
      <c r="W236" s="2548" t="s">
        <v>84</v>
      </c>
      <c r="X236" s="2511" t="s">
        <v>83</v>
      </c>
      <c r="Y236" s="2548" t="s">
        <v>84</v>
      </c>
      <c r="Z236" s="2511" t="s">
        <v>83</v>
      </c>
      <c r="AA236" s="2548" t="s">
        <v>84</v>
      </c>
      <c r="AB236" s="2511" t="s">
        <v>83</v>
      </c>
      <c r="AC236" s="2548" t="s">
        <v>84</v>
      </c>
      <c r="AD236" s="2511" t="s">
        <v>83</v>
      </c>
      <c r="AE236" s="2548" t="s">
        <v>84</v>
      </c>
      <c r="AF236" s="2511" t="s">
        <v>83</v>
      </c>
      <c r="AG236" s="2548" t="s">
        <v>84</v>
      </c>
      <c r="AH236" s="2511" t="s">
        <v>83</v>
      </c>
      <c r="AI236" s="2548" t="s">
        <v>84</v>
      </c>
      <c r="AJ236" s="2511" t="s">
        <v>83</v>
      </c>
      <c r="AK236" s="2548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4585" t="s">
        <v>246</v>
      </c>
      <c r="B237" s="465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139">
        <f t="shared" ref="D237:E240" si="77">SUM(G237+I237+K237+M237+O237+Q237+S237+U237+W237+Y237+AA237+AC237+AE237+AG237+AI237+AK237)</f>
        <v>0</v>
      </c>
      <c r="F237" s="26"/>
      <c r="G237" s="30"/>
      <c r="H237" s="26"/>
      <c r="I237" s="30"/>
      <c r="J237" s="26"/>
      <c r="K237" s="30"/>
      <c r="L237" s="26"/>
      <c r="M237" s="30"/>
      <c r="N237" s="26"/>
      <c r="O237" s="30"/>
      <c r="P237" s="26"/>
      <c r="Q237" s="30"/>
      <c r="R237" s="26"/>
      <c r="S237" s="30"/>
      <c r="T237" s="26"/>
      <c r="U237" s="30"/>
      <c r="V237" s="26"/>
      <c r="W237" s="30"/>
      <c r="X237" s="26"/>
      <c r="Y237" s="30"/>
      <c r="Z237" s="26"/>
      <c r="AA237" s="30"/>
      <c r="AB237" s="26"/>
      <c r="AC237" s="30"/>
      <c r="AD237" s="26"/>
      <c r="AE237" s="30"/>
      <c r="AF237" s="26"/>
      <c r="AG237" s="30"/>
      <c r="AH237" s="26"/>
      <c r="AI237" s="30"/>
      <c r="AJ237" s="26"/>
      <c r="AK237" s="30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4585" t="s">
        <v>247</v>
      </c>
      <c r="B239" s="465" t="s">
        <v>157</v>
      </c>
      <c r="C239" s="137">
        <f>SUM(D239+E239)</f>
        <v>0</v>
      </c>
      <c r="D239" s="138">
        <f t="shared" si="77"/>
        <v>0</v>
      </c>
      <c r="E239" s="139">
        <f t="shared" si="77"/>
        <v>0</v>
      </c>
      <c r="F239" s="26"/>
      <c r="G239" s="30"/>
      <c r="H239" s="26"/>
      <c r="I239" s="30"/>
      <c r="J239" s="26"/>
      <c r="K239" s="30"/>
      <c r="L239" s="26"/>
      <c r="M239" s="30"/>
      <c r="N239" s="26"/>
      <c r="O239" s="30"/>
      <c r="P239" s="26"/>
      <c r="Q239" s="30"/>
      <c r="R239" s="26"/>
      <c r="S239" s="30"/>
      <c r="T239" s="26"/>
      <c r="U239" s="30"/>
      <c r="V239" s="26"/>
      <c r="W239" s="30"/>
      <c r="X239" s="26"/>
      <c r="Y239" s="30"/>
      <c r="Z239" s="26"/>
      <c r="AA239" s="30"/>
      <c r="AB239" s="26"/>
      <c r="AC239" s="30"/>
      <c r="AD239" s="26"/>
      <c r="AE239" s="30"/>
      <c r="AF239" s="26"/>
      <c r="AG239" s="30"/>
      <c r="AH239" s="26"/>
      <c r="AI239" s="30"/>
      <c r="AJ239" s="26"/>
      <c r="AK239" s="30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4586" t="s">
        <v>249</v>
      </c>
      <c r="B242" s="4587" t="s">
        <v>250</v>
      </c>
      <c r="C242" s="4577" t="s">
        <v>4</v>
      </c>
      <c r="D242" s="4588"/>
      <c r="E242" s="4578"/>
      <c r="F242" s="4481" t="s">
        <v>251</v>
      </c>
      <c r="G242" s="4482"/>
      <c r="H242" s="4482"/>
      <c r="I242" s="4482"/>
      <c r="J242" s="4482"/>
      <c r="K242" s="4482"/>
      <c r="L242" s="4482"/>
      <c r="M242" s="4482"/>
      <c r="N242" s="4482"/>
      <c r="O242" s="4482"/>
      <c r="P242" s="4482"/>
      <c r="Q242" s="4482"/>
      <c r="R242" s="4482"/>
      <c r="S242" s="4482"/>
      <c r="T242" s="4482"/>
      <c r="U242" s="4482"/>
      <c r="V242" s="4482"/>
      <c r="W242" s="4482"/>
      <c r="X242" s="4482"/>
      <c r="Y242" s="4482"/>
      <c r="Z242" s="4482"/>
      <c r="AA242" s="4482"/>
      <c r="AB242" s="4482"/>
      <c r="AC242" s="4482"/>
      <c r="AD242" s="4482"/>
      <c r="AE242" s="4482"/>
      <c r="AF242" s="4482"/>
      <c r="AG242" s="4482"/>
      <c r="AH242" s="4482"/>
      <c r="AI242" s="4482"/>
      <c r="AJ242" s="4482"/>
      <c r="AK242" s="4483"/>
      <c r="AL242" s="4584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4481" t="s">
        <v>169</v>
      </c>
      <c r="G243" s="4483"/>
      <c r="H243" s="4481" t="s">
        <v>170</v>
      </c>
      <c r="I243" s="4483"/>
      <c r="J243" s="4481" t="s">
        <v>104</v>
      </c>
      <c r="K243" s="4483"/>
      <c r="L243" s="4481" t="s">
        <v>11</v>
      </c>
      <c r="M243" s="4483"/>
      <c r="N243" s="4468" t="s">
        <v>12</v>
      </c>
      <c r="O243" s="4470"/>
      <c r="P243" s="4468" t="s">
        <v>13</v>
      </c>
      <c r="Q243" s="4470"/>
      <c r="R243" s="4468" t="s">
        <v>14</v>
      </c>
      <c r="S243" s="4470"/>
      <c r="T243" s="4468" t="s">
        <v>15</v>
      </c>
      <c r="U243" s="4470"/>
      <c r="V243" s="4468" t="s">
        <v>16</v>
      </c>
      <c r="W243" s="4470"/>
      <c r="X243" s="4468" t="s">
        <v>17</v>
      </c>
      <c r="Y243" s="4470"/>
      <c r="Z243" s="4468" t="s">
        <v>253</v>
      </c>
      <c r="AA243" s="4470"/>
      <c r="AB243" s="4468" t="s">
        <v>254</v>
      </c>
      <c r="AC243" s="4470"/>
      <c r="AD243" s="4468" t="s">
        <v>255</v>
      </c>
      <c r="AE243" s="4470"/>
      <c r="AF243" s="4468" t="s">
        <v>256</v>
      </c>
      <c r="AG243" s="4470"/>
      <c r="AH243" s="4468" t="s">
        <v>257</v>
      </c>
      <c r="AI243" s="4470"/>
      <c r="AJ243" s="4451" t="s">
        <v>258</v>
      </c>
      <c r="AK243" s="4452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2737" t="s">
        <v>82</v>
      </c>
      <c r="D244" s="2550" t="s">
        <v>83</v>
      </c>
      <c r="E244" s="2308" t="s">
        <v>84</v>
      </c>
      <c r="F244" s="2738" t="s">
        <v>83</v>
      </c>
      <c r="G244" s="2739" t="s">
        <v>84</v>
      </c>
      <c r="H244" s="2738" t="s">
        <v>83</v>
      </c>
      <c r="I244" s="2739" t="s">
        <v>84</v>
      </c>
      <c r="J244" s="2738" t="s">
        <v>83</v>
      </c>
      <c r="K244" s="2739" t="s">
        <v>84</v>
      </c>
      <c r="L244" s="2738" t="s">
        <v>83</v>
      </c>
      <c r="M244" s="2739" t="s">
        <v>84</v>
      </c>
      <c r="N244" s="2738" t="s">
        <v>83</v>
      </c>
      <c r="O244" s="2739" t="s">
        <v>84</v>
      </c>
      <c r="P244" s="2738" t="s">
        <v>83</v>
      </c>
      <c r="Q244" s="2739" t="s">
        <v>84</v>
      </c>
      <c r="R244" s="2738" t="s">
        <v>83</v>
      </c>
      <c r="S244" s="2739" t="s">
        <v>84</v>
      </c>
      <c r="T244" s="2740" t="s">
        <v>83</v>
      </c>
      <c r="U244" s="2740" t="s">
        <v>84</v>
      </c>
      <c r="V244" s="2554" t="s">
        <v>83</v>
      </c>
      <c r="W244" s="2739" t="s">
        <v>84</v>
      </c>
      <c r="X244" s="2738" t="s">
        <v>83</v>
      </c>
      <c r="Y244" s="2739" t="s">
        <v>84</v>
      </c>
      <c r="Z244" s="2738" t="s">
        <v>83</v>
      </c>
      <c r="AA244" s="2739" t="s">
        <v>84</v>
      </c>
      <c r="AB244" s="2738" t="s">
        <v>83</v>
      </c>
      <c r="AC244" s="2739" t="s">
        <v>84</v>
      </c>
      <c r="AD244" s="2738" t="s">
        <v>83</v>
      </c>
      <c r="AE244" s="2739" t="s">
        <v>84</v>
      </c>
      <c r="AF244" s="2738" t="s">
        <v>83</v>
      </c>
      <c r="AG244" s="2739" t="s">
        <v>84</v>
      </c>
      <c r="AH244" s="2738" t="s">
        <v>83</v>
      </c>
      <c r="AI244" s="2739" t="s">
        <v>84</v>
      </c>
      <c r="AJ244" s="2738" t="s">
        <v>83</v>
      </c>
      <c r="AK244" s="2739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576" t="s">
        <v>259</v>
      </c>
      <c r="B245" s="2741" t="s">
        <v>58</v>
      </c>
      <c r="C245" s="2742">
        <f>SUM(D245+E245)</f>
        <v>0</v>
      </c>
      <c r="D245" s="2557">
        <f t="shared" ref="D245:E248" si="78">SUM(F245+H245+J245+L245+N245+P245+R245+T245+V245+X245+Z245+AB245+AD245+AF245+AH245+AJ245)</f>
        <v>0</v>
      </c>
      <c r="E245" s="291">
        <f t="shared" si="78"/>
        <v>0</v>
      </c>
      <c r="F245" s="26"/>
      <c r="G245" s="30"/>
      <c r="H245" s="26"/>
      <c r="I245" s="30"/>
      <c r="J245" s="26"/>
      <c r="K245" s="30"/>
      <c r="L245" s="26"/>
      <c r="M245" s="30"/>
      <c r="N245" s="26"/>
      <c r="O245" s="30"/>
      <c r="P245" s="26"/>
      <c r="Q245" s="30"/>
      <c r="R245" s="26"/>
      <c r="S245" s="30"/>
      <c r="T245" s="26"/>
      <c r="U245" s="30"/>
      <c r="V245" s="26"/>
      <c r="W245" s="30"/>
      <c r="X245" s="26"/>
      <c r="Y245" s="30"/>
      <c r="Z245" s="26"/>
      <c r="AA245" s="30"/>
      <c r="AB245" s="26"/>
      <c r="AC245" s="30"/>
      <c r="AD245" s="26"/>
      <c r="AE245" s="30"/>
      <c r="AF245" s="26"/>
      <c r="AG245" s="30"/>
      <c r="AH245" s="26"/>
      <c r="AI245" s="30"/>
      <c r="AJ245" s="26"/>
      <c r="AK245" s="30"/>
      <c r="AL245" s="145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2743"/>
      <c r="AW247" s="2744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2745"/>
      <c r="AW248" s="2746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2745"/>
      <c r="AW249" s="2746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4577" t="s">
        <v>262</v>
      </c>
      <c r="B250" s="4578"/>
      <c r="C250" s="4473" t="s">
        <v>263</v>
      </c>
      <c r="D250" s="4473"/>
      <c r="E250" s="4473"/>
      <c r="F250" s="4468" t="s">
        <v>264</v>
      </c>
      <c r="G250" s="4469"/>
      <c r="H250" s="4469"/>
      <c r="I250" s="4469"/>
      <c r="J250" s="4469"/>
      <c r="K250" s="4469"/>
      <c r="L250" s="4469"/>
      <c r="M250" s="4469"/>
      <c r="N250" s="4469"/>
      <c r="O250" s="4469"/>
      <c r="P250" s="4469"/>
      <c r="Q250" s="4469"/>
      <c r="R250" s="4469"/>
      <c r="S250" s="4469"/>
      <c r="T250" s="4469"/>
      <c r="U250" s="4469"/>
      <c r="V250" s="4469"/>
      <c r="W250" s="4469"/>
      <c r="X250" s="4469"/>
      <c r="Y250" s="4469"/>
      <c r="Z250" s="4469"/>
      <c r="AA250" s="4469"/>
      <c r="AB250" s="4469"/>
      <c r="AC250" s="4469"/>
      <c r="AD250" s="4469"/>
      <c r="AE250" s="4469"/>
      <c r="AF250" s="4469"/>
      <c r="AG250" s="4469"/>
      <c r="AH250" s="4469"/>
      <c r="AI250" s="4469"/>
      <c r="AJ250" s="4469"/>
      <c r="AK250" s="4469"/>
      <c r="AL250" s="4469"/>
      <c r="AM250" s="4474"/>
      <c r="AN250" s="4457" t="s">
        <v>126</v>
      </c>
      <c r="AO250" s="4457"/>
      <c r="AP250" s="4452"/>
      <c r="AQ250" s="4583" t="s">
        <v>265</v>
      </c>
      <c r="AR250" s="4581"/>
      <c r="AS250" s="4584" t="s">
        <v>7</v>
      </c>
      <c r="AT250" s="4584" t="s">
        <v>8</v>
      </c>
      <c r="AU250" s="4645" t="s">
        <v>225</v>
      </c>
      <c r="AV250" s="2745"/>
      <c r="AW250" s="2746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4473"/>
      <c r="D251" s="4473"/>
      <c r="E251" s="4473"/>
      <c r="F251" s="4451" t="s">
        <v>266</v>
      </c>
      <c r="G251" s="4457"/>
      <c r="H251" s="4451" t="s">
        <v>169</v>
      </c>
      <c r="I251" s="4457"/>
      <c r="J251" s="4451" t="s">
        <v>170</v>
      </c>
      <c r="K251" s="4457"/>
      <c r="L251" s="4451" t="s">
        <v>104</v>
      </c>
      <c r="M251" s="4457"/>
      <c r="N251" s="4451" t="s">
        <v>11</v>
      </c>
      <c r="O251" s="4457"/>
      <c r="P251" s="4451" t="s">
        <v>106</v>
      </c>
      <c r="Q251" s="4452"/>
      <c r="R251" s="4451" t="s">
        <v>107</v>
      </c>
      <c r="S251" s="4452"/>
      <c r="T251" s="4451" t="s">
        <v>108</v>
      </c>
      <c r="U251" s="4452"/>
      <c r="V251" s="4451" t="s">
        <v>109</v>
      </c>
      <c r="W251" s="4452"/>
      <c r="X251" s="4451" t="s">
        <v>110</v>
      </c>
      <c r="Y251" s="4452"/>
      <c r="Z251" s="4451" t="s">
        <v>111</v>
      </c>
      <c r="AA251" s="4452"/>
      <c r="AB251" s="4451" t="s">
        <v>112</v>
      </c>
      <c r="AC251" s="4452"/>
      <c r="AD251" s="4451" t="s">
        <v>113</v>
      </c>
      <c r="AE251" s="4452"/>
      <c r="AF251" s="4451" t="s">
        <v>114</v>
      </c>
      <c r="AG251" s="4452"/>
      <c r="AH251" s="4451" t="s">
        <v>115</v>
      </c>
      <c r="AI251" s="4452"/>
      <c r="AJ251" s="4451" t="s">
        <v>116</v>
      </c>
      <c r="AK251" s="4452"/>
      <c r="AL251" s="4451" t="s">
        <v>117</v>
      </c>
      <c r="AM251" s="4458"/>
      <c r="AN251" s="4646" t="s">
        <v>267</v>
      </c>
      <c r="AO251" s="4646" t="s">
        <v>268</v>
      </c>
      <c r="AP251" s="4578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2449" t="s">
        <v>82</v>
      </c>
      <c r="D252" s="2450" t="s">
        <v>83</v>
      </c>
      <c r="E252" s="2548" t="s">
        <v>84</v>
      </c>
      <c r="F252" s="2449" t="s">
        <v>270</v>
      </c>
      <c r="G252" s="2498" t="s">
        <v>84</v>
      </c>
      <c r="H252" s="2449" t="s">
        <v>270</v>
      </c>
      <c r="I252" s="2498" t="s">
        <v>84</v>
      </c>
      <c r="J252" s="2449" t="s">
        <v>270</v>
      </c>
      <c r="K252" s="2498" t="s">
        <v>84</v>
      </c>
      <c r="L252" s="2449" t="s">
        <v>270</v>
      </c>
      <c r="M252" s="2498" t="s">
        <v>84</v>
      </c>
      <c r="N252" s="2449" t="s">
        <v>270</v>
      </c>
      <c r="O252" s="2498" t="s">
        <v>84</v>
      </c>
      <c r="P252" s="2449" t="s">
        <v>270</v>
      </c>
      <c r="Q252" s="2498" t="s">
        <v>84</v>
      </c>
      <c r="R252" s="2449" t="s">
        <v>270</v>
      </c>
      <c r="S252" s="2498" t="s">
        <v>84</v>
      </c>
      <c r="T252" s="2449" t="s">
        <v>270</v>
      </c>
      <c r="U252" s="2498" t="s">
        <v>84</v>
      </c>
      <c r="V252" s="2449" t="s">
        <v>270</v>
      </c>
      <c r="W252" s="2498" t="s">
        <v>84</v>
      </c>
      <c r="X252" s="2449" t="s">
        <v>270</v>
      </c>
      <c r="Y252" s="2498" t="s">
        <v>84</v>
      </c>
      <c r="Z252" s="2449" t="s">
        <v>270</v>
      </c>
      <c r="AA252" s="2498" t="s">
        <v>84</v>
      </c>
      <c r="AB252" s="2449" t="s">
        <v>270</v>
      </c>
      <c r="AC252" s="2498" t="s">
        <v>84</v>
      </c>
      <c r="AD252" s="2449" t="s">
        <v>270</v>
      </c>
      <c r="AE252" s="2498" t="s">
        <v>84</v>
      </c>
      <c r="AF252" s="2449" t="s">
        <v>270</v>
      </c>
      <c r="AG252" s="2498" t="s">
        <v>84</v>
      </c>
      <c r="AH252" s="2449" t="s">
        <v>270</v>
      </c>
      <c r="AI252" s="2498" t="s">
        <v>84</v>
      </c>
      <c r="AJ252" s="2449" t="s">
        <v>270</v>
      </c>
      <c r="AK252" s="2498" t="s">
        <v>84</v>
      </c>
      <c r="AL252" s="2449" t="s">
        <v>270</v>
      </c>
      <c r="AM252" s="2562" t="s">
        <v>84</v>
      </c>
      <c r="AN252" s="3416"/>
      <c r="AO252" s="3416"/>
      <c r="AP252" s="3631"/>
      <c r="AQ252" s="2563" t="s">
        <v>271</v>
      </c>
      <c r="AR252" s="2340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4461" t="s">
        <v>273</v>
      </c>
      <c r="B253" s="4462"/>
      <c r="C253" s="2513">
        <f>SUM(D253+E253)</f>
        <v>16</v>
      </c>
      <c r="D253" s="2514">
        <f>SUM(F253+H253+J253+L253+N253+P253+R253+T253+V253+X253+Z253+AB253+AD253+AF253+AH253+AJ253+AL253)</f>
        <v>0</v>
      </c>
      <c r="E253" s="2523">
        <f>SUM(G253+I253+K253+M253+O253+Q253+S253+U253+W253+Y253+AA253+AC253+AE253+AG253+AI253+AK253+AM253)</f>
        <v>16</v>
      </c>
      <c r="F253" s="2513">
        <f>SUM(F263:F271)</f>
        <v>0</v>
      </c>
      <c r="G253" s="2564">
        <f>SUM(G255:G271)</f>
        <v>0</v>
      </c>
      <c r="H253" s="2513">
        <f>SUM(H263:H271)</f>
        <v>0</v>
      </c>
      <c r="I253" s="2564">
        <f>SUM(I255:I271)</f>
        <v>3</v>
      </c>
      <c r="J253" s="2513">
        <f>SUM(J263:J271)</f>
        <v>0</v>
      </c>
      <c r="K253" s="2564">
        <f>SUM(K254:K271)</f>
        <v>1</v>
      </c>
      <c r="L253" s="2513">
        <f>SUM(L263:L271)</f>
        <v>0</v>
      </c>
      <c r="M253" s="2564">
        <f>SUM(M254:M271)</f>
        <v>1</v>
      </c>
      <c r="N253" s="2513">
        <f>SUM(N263:N271)</f>
        <v>0</v>
      </c>
      <c r="O253" s="2564">
        <f>SUM(O254:O271)</f>
        <v>2</v>
      </c>
      <c r="P253" s="2513">
        <f>SUM(P263:P271)</f>
        <v>0</v>
      </c>
      <c r="Q253" s="2564">
        <f>SUM(Q254:Q271)</f>
        <v>3</v>
      </c>
      <c r="R253" s="2513">
        <f>SUM(R263:R271)</f>
        <v>0</v>
      </c>
      <c r="S253" s="2564">
        <f>SUM(S254:S271)</f>
        <v>1</v>
      </c>
      <c r="T253" s="2513">
        <f>SUM(T263:T271)</f>
        <v>0</v>
      </c>
      <c r="U253" s="2564">
        <f>SUM(U254:U271)</f>
        <v>2</v>
      </c>
      <c r="V253" s="2513">
        <f>SUM(V263:V271)</f>
        <v>0</v>
      </c>
      <c r="W253" s="2564">
        <f>SUM(W254:W271)</f>
        <v>3</v>
      </c>
      <c r="X253" s="2513">
        <f>SUM(X263:X271)</f>
        <v>0</v>
      </c>
      <c r="Y253" s="2564">
        <f>SUM(Y254:Y271)</f>
        <v>0</v>
      </c>
      <c r="Z253" s="2513">
        <f>SUM(Z263:Z271)</f>
        <v>0</v>
      </c>
      <c r="AA253" s="2564">
        <f>SUM(AA254:AA271)</f>
        <v>0</v>
      </c>
      <c r="AB253" s="2513">
        <f t="shared" ref="AB253:AM253" si="79">SUM(AB263:AB271)</f>
        <v>0</v>
      </c>
      <c r="AC253" s="2564">
        <f t="shared" si="79"/>
        <v>0</v>
      </c>
      <c r="AD253" s="2513">
        <f t="shared" si="79"/>
        <v>0</v>
      </c>
      <c r="AE253" s="2564">
        <f t="shared" si="79"/>
        <v>0</v>
      </c>
      <c r="AF253" s="2513">
        <f t="shared" si="79"/>
        <v>0</v>
      </c>
      <c r="AG253" s="2564">
        <f t="shared" si="79"/>
        <v>0</v>
      </c>
      <c r="AH253" s="2513">
        <f t="shared" si="79"/>
        <v>0</v>
      </c>
      <c r="AI253" s="2564">
        <f t="shared" si="79"/>
        <v>0</v>
      </c>
      <c r="AJ253" s="2513">
        <f t="shared" si="79"/>
        <v>0</v>
      </c>
      <c r="AK253" s="2564">
        <f t="shared" si="79"/>
        <v>0</v>
      </c>
      <c r="AL253" s="2513">
        <f t="shared" si="79"/>
        <v>0</v>
      </c>
      <c r="AM253" s="2565">
        <f t="shared" si="79"/>
        <v>0</v>
      </c>
      <c r="AN253" s="2543">
        <f t="shared" ref="AN253:AU253" si="80">SUM(AN254:AN271)</f>
        <v>0</v>
      </c>
      <c r="AO253" s="2543">
        <f t="shared" si="80"/>
        <v>0</v>
      </c>
      <c r="AP253" s="2566">
        <f t="shared" si="80"/>
        <v>0</v>
      </c>
      <c r="AQ253" s="2513">
        <f t="shared" si="80"/>
        <v>0</v>
      </c>
      <c r="AR253" s="2566">
        <f t="shared" si="80"/>
        <v>0</v>
      </c>
      <c r="AS253" s="2567">
        <f t="shared" si="80"/>
        <v>0</v>
      </c>
      <c r="AT253" s="2567">
        <f t="shared" si="80"/>
        <v>0</v>
      </c>
      <c r="AU253" s="2523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2307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143"/>
      <c r="AO254" s="329"/>
      <c r="AP254" s="107"/>
      <c r="AQ254" s="104"/>
      <c r="AR254" s="107"/>
      <c r="AS254" s="65"/>
      <c r="AT254" s="65"/>
      <c r="AU254" s="107"/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0</v>
      </c>
      <c r="D256" s="1167"/>
      <c r="E256" s="2306">
        <f>SUM(G256+I256+K256+M256+O256+Q256+S256+U256+W256+Y256+AA256+AC256)</f>
        <v>0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/>
      <c r="AO256" s="153"/>
      <c r="AP256" s="39"/>
      <c r="AQ256" s="35"/>
      <c r="AR256" s="39"/>
      <c r="AS256" s="66"/>
      <c r="AT256" s="66"/>
      <c r="AU256" s="39"/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2306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2306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2306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2306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2306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7</v>
      </c>
      <c r="D262" s="1168"/>
      <c r="E262" s="416">
        <f t="shared" si="89"/>
        <v>7</v>
      </c>
      <c r="F262" s="335"/>
      <c r="G262" s="510"/>
      <c r="H262" s="335"/>
      <c r="I262" s="510"/>
      <c r="J262" s="335"/>
      <c r="K262" s="96"/>
      <c r="L262" s="335"/>
      <c r="M262" s="96">
        <v>1</v>
      </c>
      <c r="N262" s="335"/>
      <c r="O262" s="96">
        <v>1</v>
      </c>
      <c r="P262" s="335"/>
      <c r="Q262" s="96">
        <v>2</v>
      </c>
      <c r="R262" s="335"/>
      <c r="S262" s="96">
        <v>1</v>
      </c>
      <c r="T262" s="335"/>
      <c r="U262" s="96">
        <v>1</v>
      </c>
      <c r="V262" s="335"/>
      <c r="W262" s="96">
        <v>1</v>
      </c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/>
      <c r="AO262" s="173"/>
      <c r="AP262" s="96"/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4647" t="s">
        <v>282</v>
      </c>
      <c r="B263" s="495" t="s">
        <v>33</v>
      </c>
      <c r="C263" s="398">
        <f>SUM(D263+E263)</f>
        <v>0</v>
      </c>
      <c r="D263" s="399">
        <f t="shared" ref="D263:D271" si="90">SUM(F263+H263+J263+L263+N263+P263+R263+T263+V263+X263+Z263+AB263+AD263+AF263+AH263+AJ263+AL263)</f>
        <v>0</v>
      </c>
      <c r="E263" s="400">
        <f t="shared" ref="E263:E271" si="91">SUM(G263+I263+K263+M263+O263+Q263+S263+U263+W263+Y263+AA263+AC263+AE263+AG263+AI263+AK263+AM263)</f>
        <v>0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/>
      <c r="Q263" s="513"/>
      <c r="R263" s="514"/>
      <c r="S263" s="516"/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143"/>
      <c r="AO263" s="329"/>
      <c r="AP263" s="107"/>
      <c r="AQ263" s="104"/>
      <c r="AR263" s="107"/>
      <c r="AS263" s="65"/>
      <c r="AT263" s="65"/>
      <c r="AU263" s="107"/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/>
      <c r="AO264" s="329"/>
      <c r="AP264" s="107"/>
      <c r="AQ264" s="104"/>
      <c r="AR264" s="107"/>
      <c r="AS264" s="65"/>
      <c r="AT264" s="65"/>
      <c r="AU264" s="107"/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0</v>
      </c>
      <c r="D265" s="148">
        <f t="shared" si="90"/>
        <v>0</v>
      </c>
      <c r="E265" s="2306">
        <f t="shared" si="91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53"/>
      <c r="S265" s="37"/>
      <c r="T265" s="35"/>
      <c r="U265" s="40"/>
      <c r="V265" s="153"/>
      <c r="W265" s="37"/>
      <c r="X265" s="35"/>
      <c r="Y265" s="40"/>
      <c r="Z265" s="153"/>
      <c r="AA265" s="37"/>
      <c r="AB265" s="35"/>
      <c r="AC265" s="40"/>
      <c r="AD265" s="153"/>
      <c r="AE265" s="37"/>
      <c r="AF265" s="35"/>
      <c r="AG265" s="40"/>
      <c r="AH265" s="153"/>
      <c r="AI265" s="37"/>
      <c r="AJ265" s="35"/>
      <c r="AK265" s="40"/>
      <c r="AL265" s="153"/>
      <c r="AM265" s="38"/>
      <c r="AN265" s="153"/>
      <c r="AO265" s="153"/>
      <c r="AP265" s="39"/>
      <c r="AQ265" s="35"/>
      <c r="AR265" s="39"/>
      <c r="AS265" s="66"/>
      <c r="AT265" s="66"/>
      <c r="AU265" s="39"/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2306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/>
      <c r="AO266" s="153"/>
      <c r="AP266" s="39"/>
      <c r="AQ266" s="35"/>
      <c r="AR266" s="39"/>
      <c r="AS266" s="66"/>
      <c r="AT266" s="66"/>
      <c r="AU266" s="39"/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2306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/>
      <c r="AO267" s="153"/>
      <c r="AP267" s="39"/>
      <c r="AQ267" s="35"/>
      <c r="AR267" s="39"/>
      <c r="AS267" s="66"/>
      <c r="AT267" s="66"/>
      <c r="AU267" s="39"/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2306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/>
      <c r="AO268" s="153"/>
      <c r="AP268" s="39"/>
      <c r="AQ268" s="35"/>
      <c r="AR268" s="39"/>
      <c r="AS268" s="66"/>
      <c r="AT268" s="66"/>
      <c r="AU268" s="39"/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2306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/>
      <c r="AO269" s="153"/>
      <c r="AP269" s="39"/>
      <c r="AQ269" s="35"/>
      <c r="AR269" s="39"/>
      <c r="AS269" s="66"/>
      <c r="AT269" s="66"/>
      <c r="AU269" s="39"/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2306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/>
      <c r="AO270" s="153"/>
      <c r="AP270" s="39"/>
      <c r="AQ270" s="35"/>
      <c r="AR270" s="39"/>
      <c r="AS270" s="66"/>
      <c r="AT270" s="66"/>
      <c r="AU270" s="39"/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9</v>
      </c>
      <c r="D271" s="241">
        <f t="shared" si="90"/>
        <v>0</v>
      </c>
      <c r="E271" s="416">
        <f t="shared" si="91"/>
        <v>9</v>
      </c>
      <c r="F271" s="93"/>
      <c r="G271" s="243"/>
      <c r="H271" s="93"/>
      <c r="I271" s="243">
        <v>3</v>
      </c>
      <c r="J271" s="93"/>
      <c r="K271" s="243">
        <v>1</v>
      </c>
      <c r="L271" s="93"/>
      <c r="M271" s="243"/>
      <c r="N271" s="93"/>
      <c r="O271" s="519">
        <v>1</v>
      </c>
      <c r="P271" s="93"/>
      <c r="Q271" s="243">
        <v>1</v>
      </c>
      <c r="R271" s="173"/>
      <c r="S271" s="519"/>
      <c r="T271" s="93"/>
      <c r="U271" s="243">
        <v>1</v>
      </c>
      <c r="V271" s="173"/>
      <c r="W271" s="519">
        <v>2</v>
      </c>
      <c r="X271" s="93"/>
      <c r="Y271" s="243"/>
      <c r="Z271" s="173"/>
      <c r="AA271" s="519"/>
      <c r="AB271" s="93"/>
      <c r="AC271" s="243"/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/>
      <c r="AO271" s="173"/>
      <c r="AP271" s="96"/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2745"/>
      <c r="AY271" s="2746"/>
      <c r="AZ271" s="2746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2745"/>
      <c r="AY272" s="2746"/>
      <c r="AZ272" s="2746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4577" t="s">
        <v>56</v>
      </c>
      <c r="B273" s="4578"/>
      <c r="C273" s="4643" t="s">
        <v>263</v>
      </c>
      <c r="D273" s="4648"/>
      <c r="E273" s="4644"/>
      <c r="F273" s="4468" t="s">
        <v>284</v>
      </c>
      <c r="G273" s="4469"/>
      <c r="H273" s="4469"/>
      <c r="I273" s="4469"/>
      <c r="J273" s="4469"/>
      <c r="K273" s="4469"/>
      <c r="L273" s="4469"/>
      <c r="M273" s="4469"/>
      <c r="N273" s="4469"/>
      <c r="O273" s="4469"/>
      <c r="P273" s="4469"/>
      <c r="Q273" s="4469"/>
      <c r="R273" s="4469"/>
      <c r="S273" s="4469"/>
      <c r="T273" s="4469"/>
      <c r="U273" s="4469"/>
      <c r="V273" s="4469"/>
      <c r="W273" s="4469"/>
      <c r="X273" s="4469"/>
      <c r="Y273" s="4469"/>
      <c r="Z273" s="4469"/>
      <c r="AA273" s="4469"/>
      <c r="AB273" s="4469"/>
      <c r="AC273" s="4469"/>
      <c r="AD273" s="4469"/>
      <c r="AE273" s="4469"/>
      <c r="AF273" s="4469"/>
      <c r="AG273" s="4469"/>
      <c r="AH273" s="4469"/>
      <c r="AI273" s="4469"/>
      <c r="AJ273" s="4469"/>
      <c r="AK273" s="4469"/>
      <c r="AL273" s="4469"/>
      <c r="AM273" s="4469"/>
      <c r="AN273" s="4469"/>
      <c r="AO273" s="4469"/>
      <c r="AP273" s="4469"/>
      <c r="AQ273" s="4469"/>
      <c r="AR273" s="4469"/>
      <c r="AS273" s="4470"/>
      <c r="AT273" s="4471" t="s">
        <v>265</v>
      </c>
      <c r="AU273" s="4472"/>
      <c r="AV273" s="4584" t="s">
        <v>7</v>
      </c>
      <c r="AW273" s="4578" t="s">
        <v>8</v>
      </c>
      <c r="AX273" s="4578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4451" t="s">
        <v>285</v>
      </c>
      <c r="G274" s="4457"/>
      <c r="H274" s="4451" t="s">
        <v>286</v>
      </c>
      <c r="I274" s="4457"/>
      <c r="J274" s="4451" t="s">
        <v>287</v>
      </c>
      <c r="K274" s="4457"/>
      <c r="L274" s="4451" t="s">
        <v>288</v>
      </c>
      <c r="M274" s="4457"/>
      <c r="N274" s="4451" t="s">
        <v>289</v>
      </c>
      <c r="O274" s="4457"/>
      <c r="P274" s="4451" t="s">
        <v>170</v>
      </c>
      <c r="Q274" s="4457"/>
      <c r="R274" s="4451" t="s">
        <v>104</v>
      </c>
      <c r="S274" s="4457"/>
      <c r="T274" s="4451" t="s">
        <v>11</v>
      </c>
      <c r="U274" s="4457"/>
      <c r="V274" s="4451" t="s">
        <v>106</v>
      </c>
      <c r="W274" s="4452"/>
      <c r="X274" s="4451" t="s">
        <v>107</v>
      </c>
      <c r="Y274" s="4452"/>
      <c r="Z274" s="4451" t="s">
        <v>108</v>
      </c>
      <c r="AA274" s="4452"/>
      <c r="AB274" s="4451" t="s">
        <v>109</v>
      </c>
      <c r="AC274" s="4452"/>
      <c r="AD274" s="4451" t="s">
        <v>110</v>
      </c>
      <c r="AE274" s="4452"/>
      <c r="AF274" s="4451" t="s">
        <v>111</v>
      </c>
      <c r="AG274" s="4452"/>
      <c r="AH274" s="4451" t="s">
        <v>112</v>
      </c>
      <c r="AI274" s="4452"/>
      <c r="AJ274" s="4451" t="s">
        <v>113</v>
      </c>
      <c r="AK274" s="4452"/>
      <c r="AL274" s="4451" t="s">
        <v>114</v>
      </c>
      <c r="AM274" s="4452"/>
      <c r="AN274" s="4451" t="s">
        <v>115</v>
      </c>
      <c r="AO274" s="4452"/>
      <c r="AP274" s="4451" t="s">
        <v>116</v>
      </c>
      <c r="AQ274" s="4452"/>
      <c r="AR274" s="4451" t="s">
        <v>117</v>
      </c>
      <c r="AS274" s="4452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2449" t="s">
        <v>82</v>
      </c>
      <c r="D275" s="2568" t="s">
        <v>83</v>
      </c>
      <c r="E275" s="2747" t="s">
        <v>84</v>
      </c>
      <c r="F275" s="2449" t="s">
        <v>270</v>
      </c>
      <c r="G275" s="2498" t="s">
        <v>84</v>
      </c>
      <c r="H275" s="2449" t="s">
        <v>270</v>
      </c>
      <c r="I275" s="2498" t="s">
        <v>84</v>
      </c>
      <c r="J275" s="2449" t="s">
        <v>270</v>
      </c>
      <c r="K275" s="2498" t="s">
        <v>84</v>
      </c>
      <c r="L275" s="2449" t="s">
        <v>270</v>
      </c>
      <c r="M275" s="2498" t="s">
        <v>84</v>
      </c>
      <c r="N275" s="2449" t="s">
        <v>270</v>
      </c>
      <c r="O275" s="2498" t="s">
        <v>84</v>
      </c>
      <c r="P275" s="2449" t="s">
        <v>270</v>
      </c>
      <c r="Q275" s="2498" t="s">
        <v>84</v>
      </c>
      <c r="R275" s="2449" t="s">
        <v>270</v>
      </c>
      <c r="S275" s="2498" t="s">
        <v>84</v>
      </c>
      <c r="T275" s="2449" t="s">
        <v>270</v>
      </c>
      <c r="U275" s="2498" t="s">
        <v>84</v>
      </c>
      <c r="V275" s="2449" t="s">
        <v>270</v>
      </c>
      <c r="W275" s="2498" t="s">
        <v>84</v>
      </c>
      <c r="X275" s="2449" t="s">
        <v>270</v>
      </c>
      <c r="Y275" s="2498" t="s">
        <v>84</v>
      </c>
      <c r="Z275" s="2449" t="s">
        <v>270</v>
      </c>
      <c r="AA275" s="2498" t="s">
        <v>84</v>
      </c>
      <c r="AB275" s="2449" t="s">
        <v>270</v>
      </c>
      <c r="AC275" s="2498" t="s">
        <v>84</v>
      </c>
      <c r="AD275" s="2449" t="s">
        <v>270</v>
      </c>
      <c r="AE275" s="2498" t="s">
        <v>84</v>
      </c>
      <c r="AF275" s="2449" t="s">
        <v>270</v>
      </c>
      <c r="AG275" s="2498" t="s">
        <v>84</v>
      </c>
      <c r="AH275" s="2449" t="s">
        <v>270</v>
      </c>
      <c r="AI275" s="2498" t="s">
        <v>84</v>
      </c>
      <c r="AJ275" s="2449" t="s">
        <v>270</v>
      </c>
      <c r="AK275" s="2498" t="s">
        <v>84</v>
      </c>
      <c r="AL275" s="2449" t="s">
        <v>270</v>
      </c>
      <c r="AM275" s="2498" t="s">
        <v>84</v>
      </c>
      <c r="AN275" s="2449" t="s">
        <v>270</v>
      </c>
      <c r="AO275" s="2498" t="s">
        <v>84</v>
      </c>
      <c r="AP275" s="2449" t="s">
        <v>270</v>
      </c>
      <c r="AQ275" s="2498" t="s">
        <v>84</v>
      </c>
      <c r="AR275" s="2449" t="s">
        <v>270</v>
      </c>
      <c r="AS275" s="2498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4579" t="s">
        <v>176</v>
      </c>
      <c r="B276" s="188" t="s">
        <v>171</v>
      </c>
      <c r="C276" s="276">
        <f>SUM(D276+E276)</f>
        <v>0</v>
      </c>
      <c r="D276" s="1171"/>
      <c r="E276" s="139">
        <f>+Q276+S276+U276+W276+Y276+AA276+AC276+AE276+AG276</f>
        <v>0</v>
      </c>
      <c r="F276" s="527"/>
      <c r="G276" s="527"/>
      <c r="H276" s="391"/>
      <c r="I276" s="527"/>
      <c r="J276" s="391"/>
      <c r="K276" s="392"/>
      <c r="L276" s="391"/>
      <c r="M276" s="2570"/>
      <c r="N276" s="391"/>
      <c r="O276" s="392"/>
      <c r="P276" s="391"/>
      <c r="Q276" s="143"/>
      <c r="R276" s="391"/>
      <c r="S276" s="143"/>
      <c r="T276" s="391"/>
      <c r="U276" s="143"/>
      <c r="V276" s="391"/>
      <c r="W276" s="143"/>
      <c r="X276" s="391"/>
      <c r="Y276" s="143"/>
      <c r="Z276" s="391"/>
      <c r="AA276" s="143"/>
      <c r="AB276" s="391"/>
      <c r="AC276" s="143"/>
      <c r="AD276" s="391"/>
      <c r="AE276" s="143"/>
      <c r="AF276" s="391"/>
      <c r="AG276" s="143"/>
      <c r="AH276" s="391"/>
      <c r="AI276" s="527"/>
      <c r="AJ276" s="391"/>
      <c r="AK276" s="527"/>
      <c r="AL276" s="391"/>
      <c r="AM276" s="527"/>
      <c r="AN276" s="391"/>
      <c r="AO276" s="527"/>
      <c r="AP276" s="391"/>
      <c r="AQ276" s="527"/>
      <c r="AR276" s="391"/>
      <c r="AS276" s="392"/>
      <c r="AT276" s="26"/>
      <c r="AU276" s="30"/>
      <c r="AV276" s="145"/>
      <c r="AW276" s="30"/>
      <c r="AX276" s="30"/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2</v>
      </c>
      <c r="D277" s="349">
        <f>SUM(F277+H277+J277+L277+N277+P277+R277+T277+V277+X277+Z277+AB277+AD277+AF277+AH277+AJ277+AL277+AN277+AP277+AR277)</f>
        <v>1</v>
      </c>
      <c r="E277" s="350">
        <f>SUM(G277+I277+K277+M277+O277+Q277+S277+U277+W277+Y277+AA277+AC277+AE277+AG277+AI277+AK277+AM277+AO277+AQ277+AS277)</f>
        <v>1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/>
      <c r="S277" s="448"/>
      <c r="T277" s="397"/>
      <c r="U277" s="448"/>
      <c r="V277" s="397"/>
      <c r="W277" s="448"/>
      <c r="X277" s="397"/>
      <c r="Y277" s="448"/>
      <c r="Z277" s="397"/>
      <c r="AA277" s="448">
        <v>1</v>
      </c>
      <c r="AB277" s="397"/>
      <c r="AC277" s="448"/>
      <c r="AD277" s="397"/>
      <c r="AE277" s="448"/>
      <c r="AF277" s="397"/>
      <c r="AG277" s="448"/>
      <c r="AH277" s="397"/>
      <c r="AI277" s="448"/>
      <c r="AJ277" s="397"/>
      <c r="AK277" s="448"/>
      <c r="AL277" s="397">
        <v>1</v>
      </c>
      <c r="AM277" s="448"/>
      <c r="AN277" s="397"/>
      <c r="AO277" s="448"/>
      <c r="AP277" s="397"/>
      <c r="AQ277" s="448"/>
      <c r="AR277" s="397"/>
      <c r="AS277" s="378"/>
      <c r="AT277" s="397"/>
      <c r="AU277" s="378"/>
      <c r="AV277" s="379"/>
      <c r="AW277" s="378"/>
      <c r="AX277" s="378"/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 xml:space="preserve">* No olvide digitar los campos Trans y/o Pueblo Originario y/o Migrantes (Digite CERO si no tiene). </v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1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2571">
        <f t="shared" si="93"/>
        <v>2</v>
      </c>
      <c r="D278" s="2572">
        <f>SUM(F278+H278+J278+L278+N278+P278+R278+T278+V278+X278+Z278+AB278+AD278+AF278+AH278+AJ278+AL278+AN278+AP278+AR278)</f>
        <v>2</v>
      </c>
      <c r="E278" s="2573">
        <f>SUM(G278+I278+K278+M278+O278+Q278+S278+U278+W278+Y278+AA278+AC278+AE278+AG278+AI278+AK278+AM278+AO278+AQ278+AS278)</f>
        <v>0</v>
      </c>
      <c r="F278" s="2748"/>
      <c r="G278" s="2748"/>
      <c r="H278" s="2736"/>
      <c r="I278" s="2748"/>
      <c r="J278" s="2736"/>
      <c r="K278" s="2749"/>
      <c r="L278" s="2736"/>
      <c r="M278" s="2750"/>
      <c r="N278" s="2736"/>
      <c r="O278" s="2749"/>
      <c r="P278" s="2736"/>
      <c r="Q278" s="2748"/>
      <c r="R278" s="2736"/>
      <c r="S278" s="2748"/>
      <c r="T278" s="2736"/>
      <c r="U278" s="2748"/>
      <c r="V278" s="2736"/>
      <c r="W278" s="2748"/>
      <c r="X278" s="2736"/>
      <c r="Y278" s="2748"/>
      <c r="Z278" s="2736"/>
      <c r="AA278" s="2748"/>
      <c r="AB278" s="2736"/>
      <c r="AC278" s="2748"/>
      <c r="AD278" s="2736"/>
      <c r="AE278" s="2748"/>
      <c r="AF278" s="2736">
        <v>1</v>
      </c>
      <c r="AG278" s="2748"/>
      <c r="AH278" s="2736">
        <v>1</v>
      </c>
      <c r="AI278" s="2748"/>
      <c r="AJ278" s="2736"/>
      <c r="AK278" s="2748"/>
      <c r="AL278" s="2736"/>
      <c r="AM278" s="2748"/>
      <c r="AN278" s="2736"/>
      <c r="AO278" s="2748"/>
      <c r="AP278" s="2736"/>
      <c r="AQ278" s="2748"/>
      <c r="AR278" s="2736"/>
      <c r="AS278" s="2749"/>
      <c r="AT278" s="2736"/>
      <c r="AU278" s="2749"/>
      <c r="AV278" s="2751"/>
      <c r="AW278" s="2749"/>
      <c r="AX278" s="2749"/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 xml:space="preserve">* No olvide digitar los campos Trans y/o Pueblo Originario y/o Migrantes (Digite CERO si no tiene). </v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1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1</v>
      </c>
      <c r="D279" s="1179">
        <f>SUM(F279+H279+J279+L279+N279+P279+R279+T279+V279+X279+Z279+AB279+AD279+AF279+AH279+AJ279+AL279+AN279+AP279+AR279)</f>
        <v>1</v>
      </c>
      <c r="E279" s="1180">
        <f t="shared" ref="E279" si="98">SUM(G279+I279+K279+M279+O279+Q279+S279+U279+W279+Y279+AA279+AC279+AE279+AG279+AI279+AK279+AM279+AO279+AQ279+AS279)</f>
        <v>0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>
        <v>1</v>
      </c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/>
      <c r="AW279" s="534"/>
      <c r="AX279" s="534"/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 xml:space="preserve">* No olvide digitar los campos Trans y/o Pueblo Originario y/o Migrantes (Digite CERO si no tiene). </v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1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1</v>
      </c>
      <c r="D283" s="168">
        <f>SUM(F283+H283+J283+L283+N283+P283+R283+T283+V283+X283+Z283+AB283+AD283+AF283+AH283+AJ283+AL283+AN283+AP283+AR283)</f>
        <v>1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542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>
        <v>1</v>
      </c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2746"/>
      <c r="AN284" s="2746"/>
      <c r="AO284" s="2746"/>
      <c r="AP284" s="2746"/>
      <c r="AQ284" s="2746"/>
      <c r="AR284" s="2746"/>
      <c r="AS284" s="2746"/>
      <c r="AT284" s="2746"/>
      <c r="AU284" s="2746"/>
      <c r="AV284" s="2745"/>
      <c r="AW284" s="2745"/>
      <c r="AX284" s="2745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4577" t="s">
        <v>56</v>
      </c>
      <c r="B285" s="4578"/>
      <c r="C285" s="4473" t="s">
        <v>263</v>
      </c>
      <c r="D285" s="4473"/>
      <c r="E285" s="4473"/>
      <c r="F285" s="4468" t="s">
        <v>251</v>
      </c>
      <c r="G285" s="4469"/>
      <c r="H285" s="4469"/>
      <c r="I285" s="4469"/>
      <c r="J285" s="4469"/>
      <c r="K285" s="4469"/>
      <c r="L285" s="4469"/>
      <c r="M285" s="4469"/>
      <c r="N285" s="4469"/>
      <c r="O285" s="4469"/>
      <c r="P285" s="4469"/>
      <c r="Q285" s="4469"/>
      <c r="R285" s="4469"/>
      <c r="S285" s="4469"/>
      <c r="T285" s="4469"/>
      <c r="U285" s="4469"/>
      <c r="V285" s="4469"/>
      <c r="W285" s="4469"/>
      <c r="X285" s="4469"/>
      <c r="Y285" s="4469"/>
      <c r="Z285" s="4469"/>
      <c r="AA285" s="4469"/>
      <c r="AB285" s="4469"/>
      <c r="AC285" s="4469"/>
      <c r="AD285" s="4469"/>
      <c r="AE285" s="4469"/>
      <c r="AF285" s="4469"/>
      <c r="AG285" s="4474"/>
      <c r="AH285" s="4580" t="s">
        <v>265</v>
      </c>
      <c r="AI285" s="4581"/>
      <c r="AJ285" s="4582" t="s">
        <v>7</v>
      </c>
      <c r="AK285" s="4578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4473"/>
      <c r="D286" s="4473"/>
      <c r="E286" s="4473"/>
      <c r="F286" s="4451" t="s">
        <v>104</v>
      </c>
      <c r="G286" s="4457"/>
      <c r="H286" s="4451" t="s">
        <v>11</v>
      </c>
      <c r="I286" s="4457"/>
      <c r="J286" s="4451" t="s">
        <v>106</v>
      </c>
      <c r="K286" s="4452"/>
      <c r="L286" s="4451" t="s">
        <v>107</v>
      </c>
      <c r="M286" s="4452"/>
      <c r="N286" s="4451" t="s">
        <v>108</v>
      </c>
      <c r="O286" s="4452"/>
      <c r="P286" s="4451" t="s">
        <v>109</v>
      </c>
      <c r="Q286" s="4452"/>
      <c r="R286" s="4451" t="s">
        <v>110</v>
      </c>
      <c r="S286" s="4452"/>
      <c r="T286" s="4451" t="s">
        <v>111</v>
      </c>
      <c r="U286" s="4452"/>
      <c r="V286" s="4451" t="s">
        <v>112</v>
      </c>
      <c r="W286" s="4452"/>
      <c r="X286" s="4451" t="s">
        <v>113</v>
      </c>
      <c r="Y286" s="4452"/>
      <c r="Z286" s="4451" t="s">
        <v>114</v>
      </c>
      <c r="AA286" s="4452"/>
      <c r="AB286" s="4451" t="s">
        <v>115</v>
      </c>
      <c r="AC286" s="4452"/>
      <c r="AD286" s="4451" t="s">
        <v>116</v>
      </c>
      <c r="AE286" s="4452"/>
      <c r="AF286" s="4451" t="s">
        <v>117</v>
      </c>
      <c r="AG286" s="4458"/>
      <c r="AH286" s="3382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2449" t="s">
        <v>82</v>
      </c>
      <c r="D287" s="2450" t="s">
        <v>83</v>
      </c>
      <c r="E287" s="2548" t="s">
        <v>84</v>
      </c>
      <c r="F287" s="2449" t="s">
        <v>270</v>
      </c>
      <c r="G287" s="2498" t="s">
        <v>84</v>
      </c>
      <c r="H287" s="2449" t="s">
        <v>270</v>
      </c>
      <c r="I287" s="2498" t="s">
        <v>84</v>
      </c>
      <c r="J287" s="2449" t="s">
        <v>270</v>
      </c>
      <c r="K287" s="2498" t="s">
        <v>84</v>
      </c>
      <c r="L287" s="2449" t="s">
        <v>270</v>
      </c>
      <c r="M287" s="2498" t="s">
        <v>84</v>
      </c>
      <c r="N287" s="2449" t="s">
        <v>270</v>
      </c>
      <c r="O287" s="2498" t="s">
        <v>84</v>
      </c>
      <c r="P287" s="2449" t="s">
        <v>270</v>
      </c>
      <c r="Q287" s="2498" t="s">
        <v>84</v>
      </c>
      <c r="R287" s="2449" t="s">
        <v>270</v>
      </c>
      <c r="S287" s="2498" t="s">
        <v>84</v>
      </c>
      <c r="T287" s="2449" t="s">
        <v>270</v>
      </c>
      <c r="U287" s="2498" t="s">
        <v>84</v>
      </c>
      <c r="V287" s="2449" t="s">
        <v>270</v>
      </c>
      <c r="W287" s="2498" t="s">
        <v>84</v>
      </c>
      <c r="X287" s="2449" t="s">
        <v>270</v>
      </c>
      <c r="Y287" s="2498" t="s">
        <v>84</v>
      </c>
      <c r="Z287" s="2449" t="s">
        <v>270</v>
      </c>
      <c r="AA287" s="2498" t="s">
        <v>84</v>
      </c>
      <c r="AB287" s="2449" t="s">
        <v>270</v>
      </c>
      <c r="AC287" s="2498" t="s">
        <v>84</v>
      </c>
      <c r="AD287" s="2449" t="s">
        <v>270</v>
      </c>
      <c r="AE287" s="2498" t="s">
        <v>84</v>
      </c>
      <c r="AF287" s="2449" t="s">
        <v>270</v>
      </c>
      <c r="AG287" s="2562" t="s">
        <v>84</v>
      </c>
      <c r="AH287" s="2578" t="s">
        <v>271</v>
      </c>
      <c r="AI287" s="2340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4649" t="s">
        <v>176</v>
      </c>
      <c r="B288" s="4649"/>
      <c r="C288" s="2752">
        <f>SUM(D288+E288)</f>
        <v>0</v>
      </c>
      <c r="D288" s="2580">
        <f t="shared" ref="D288:E290" si="100">SUM(F288+H288+J288+L288+N288+P288+R288+T288+V288+X288+Z288+AB288+AD288+AF288)</f>
        <v>0</v>
      </c>
      <c r="E288" s="2753">
        <f t="shared" si="100"/>
        <v>0</v>
      </c>
      <c r="F288" s="2736"/>
      <c r="G288" s="2754"/>
      <c r="H288" s="2736"/>
      <c r="I288" s="2754"/>
      <c r="J288" s="2736"/>
      <c r="K288" s="2754"/>
      <c r="L288" s="2736"/>
      <c r="M288" s="2754"/>
      <c r="N288" s="2736"/>
      <c r="O288" s="2754"/>
      <c r="P288" s="2736"/>
      <c r="Q288" s="2754"/>
      <c r="R288" s="2736"/>
      <c r="S288" s="2754"/>
      <c r="T288" s="2736"/>
      <c r="U288" s="2754"/>
      <c r="V288" s="2736"/>
      <c r="W288" s="2754"/>
      <c r="X288" s="2736"/>
      <c r="Y288" s="2754"/>
      <c r="Z288" s="2736"/>
      <c r="AA288" s="2754"/>
      <c r="AB288" s="2736"/>
      <c r="AC288" s="2754"/>
      <c r="AD288" s="2736"/>
      <c r="AE288" s="2754"/>
      <c r="AF288" s="2736"/>
      <c r="AG288" s="2755"/>
      <c r="AH288" s="2754"/>
      <c r="AI288" s="2756"/>
      <c r="AJ288" s="2736"/>
      <c r="AK288" s="2730"/>
      <c r="AL288" s="1352"/>
      <c r="AM288" s="15"/>
      <c r="AN288" s="15"/>
      <c r="AO288" s="15"/>
      <c r="AP288" s="15"/>
      <c r="AQ288" s="15"/>
      <c r="AR288" s="2757"/>
      <c r="AS288" s="2757"/>
      <c r="AT288" s="2757"/>
      <c r="AU288" s="2757"/>
      <c r="AV288" s="2757"/>
      <c r="AW288" s="2757"/>
      <c r="AX288" s="2757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/>
      <c r="AI289" s="554"/>
      <c r="AJ289" s="551"/>
      <c r="AK289" s="554"/>
      <c r="AL289" s="1352"/>
      <c r="AM289" s="15"/>
      <c r="AN289" s="15"/>
      <c r="AO289" s="15"/>
      <c r="AP289" s="15"/>
      <c r="AQ289" s="15"/>
      <c r="AR289" s="2757"/>
      <c r="AS289" s="2757"/>
      <c r="AT289" s="2757"/>
      <c r="AU289" s="2757"/>
      <c r="AV289" s="2757"/>
      <c r="AW289" s="2757"/>
      <c r="AX289" s="2757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1</v>
      </c>
      <c r="D290" s="168">
        <f t="shared" si="100"/>
        <v>1</v>
      </c>
      <c r="E290" s="856">
        <f t="shared" si="100"/>
        <v>0</v>
      </c>
      <c r="F290" s="111"/>
      <c r="G290" s="555"/>
      <c r="H290" s="111"/>
      <c r="I290" s="555"/>
      <c r="J290" s="111"/>
      <c r="K290" s="555"/>
      <c r="L290" s="111"/>
      <c r="M290" s="555"/>
      <c r="N290" s="111">
        <v>1</v>
      </c>
      <c r="O290" s="555"/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>
        <v>0</v>
      </c>
      <c r="AI290" s="114">
        <v>0</v>
      </c>
      <c r="AJ290" s="111">
        <v>0</v>
      </c>
      <c r="AK290" s="114">
        <v>0</v>
      </c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2586" t="s">
        <v>299</v>
      </c>
      <c r="B291" s="2587"/>
      <c r="C291" s="2588"/>
      <c r="D291" s="2588"/>
      <c r="E291" s="2588"/>
      <c r="F291" s="2588"/>
      <c r="G291" s="2588"/>
      <c r="H291" s="2588"/>
      <c r="I291" s="2588"/>
      <c r="J291" s="2588"/>
      <c r="K291" s="2588"/>
      <c r="L291" s="2588"/>
      <c r="M291" s="2588"/>
      <c r="N291" s="2588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77"/>
      <c r="G292" s="3677"/>
      <c r="H292" s="3677"/>
      <c r="I292" s="3677"/>
      <c r="J292" s="3677"/>
      <c r="K292" s="3677"/>
      <c r="L292" s="3677"/>
      <c r="M292" s="3677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77"/>
      <c r="D293" s="3631"/>
      <c r="E293" s="4451" t="s">
        <v>168</v>
      </c>
      <c r="F293" s="4452"/>
      <c r="G293" s="4451" t="s">
        <v>169</v>
      </c>
      <c r="H293" s="4452"/>
      <c r="I293" s="4451" t="s">
        <v>170</v>
      </c>
      <c r="J293" s="4452"/>
      <c r="K293" s="4451" t="s">
        <v>104</v>
      </c>
      <c r="L293" s="4452"/>
      <c r="M293" s="4451" t="s">
        <v>11</v>
      </c>
      <c r="N293" s="445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2337" t="s">
        <v>82</v>
      </c>
      <c r="C294" s="1532" t="s">
        <v>83</v>
      </c>
      <c r="D294" s="2339" t="s">
        <v>84</v>
      </c>
      <c r="E294" s="2449" t="s">
        <v>83</v>
      </c>
      <c r="F294" s="2451" t="s">
        <v>84</v>
      </c>
      <c r="G294" s="2449" t="s">
        <v>83</v>
      </c>
      <c r="H294" s="2451" t="s">
        <v>84</v>
      </c>
      <c r="I294" s="2449" t="s">
        <v>83</v>
      </c>
      <c r="J294" s="2451" t="s">
        <v>84</v>
      </c>
      <c r="K294" s="2449" t="s">
        <v>83</v>
      </c>
      <c r="L294" s="2451" t="s">
        <v>84</v>
      </c>
      <c r="M294" s="2449" t="s">
        <v>83</v>
      </c>
      <c r="N294" s="2451" t="s">
        <v>84</v>
      </c>
    </row>
    <row r="295" spans="1:88" ht="20.25" customHeight="1" x14ac:dyDescent="0.2">
      <c r="A295" s="2309" t="s">
        <v>58</v>
      </c>
      <c r="B295" s="1533">
        <f>SUM(C295+D295)</f>
        <v>0</v>
      </c>
      <c r="C295" s="1534">
        <f>SUM(E295+G295+I295+K295+M295)</f>
        <v>0</v>
      </c>
      <c r="D295" s="291">
        <f>SUM(F295+H295+J295+L295+N295)</f>
        <v>0</v>
      </c>
      <c r="E295" s="26"/>
      <c r="F295" s="30"/>
      <c r="G295" s="26"/>
      <c r="H295" s="30"/>
      <c r="I295" s="26"/>
      <c r="J295" s="31"/>
      <c r="K295" s="26"/>
      <c r="L295" s="31"/>
      <c r="M295" s="144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542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384</v>
      </c>
      <c r="B317" s="570">
        <f>SUM(CF8:CN296)</f>
        <v>6</v>
      </c>
    </row>
    <row r="318" spans="1:104" hidden="1" x14ac:dyDescent="0.2"/>
  </sheetData>
  <mergeCells count="418">
    <mergeCell ref="A292:A294"/>
    <mergeCell ref="B292:D293"/>
    <mergeCell ref="E292:M292"/>
    <mergeCell ref="E293:F293"/>
    <mergeCell ref="G293:H293"/>
    <mergeCell ref="I293:J293"/>
    <mergeCell ref="K293:L293"/>
    <mergeCell ref="M293:N293"/>
    <mergeCell ref="V286:W286"/>
    <mergeCell ref="A288:B288"/>
    <mergeCell ref="A289:B289"/>
    <mergeCell ref="A290:B290"/>
    <mergeCell ref="AW273:AW275"/>
    <mergeCell ref="A280:B280"/>
    <mergeCell ref="A281:A283"/>
    <mergeCell ref="A285:B287"/>
    <mergeCell ref="C285:E286"/>
    <mergeCell ref="F285:AG28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U274:AU275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V273:AV275"/>
    <mergeCell ref="A254:A262"/>
    <mergeCell ref="Z243:AA243"/>
    <mergeCell ref="AB243:AC243"/>
    <mergeCell ref="AD243:AE243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AL251:AM251"/>
    <mergeCell ref="AN251:AN252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H103:AJ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AH104:AH105"/>
    <mergeCell ref="AI104:AI105"/>
    <mergeCell ref="AJ104:AJ105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1:A52"/>
    <mergeCell ref="A53:B53"/>
    <mergeCell ref="N62:O62"/>
    <mergeCell ref="P62:Q62"/>
    <mergeCell ref="R62:S62"/>
    <mergeCell ref="A64:B64"/>
    <mergeCell ref="A58:B58"/>
    <mergeCell ref="A59:B59"/>
    <mergeCell ref="A61:B63"/>
    <mergeCell ref="C61:E62"/>
    <mergeCell ref="F61:Q61"/>
    <mergeCell ref="F62:G62"/>
    <mergeCell ref="H62:I62"/>
    <mergeCell ref="J62:K62"/>
    <mergeCell ref="L62:M62"/>
    <mergeCell ref="R61:S61"/>
    <mergeCell ref="T61:U61"/>
    <mergeCell ref="T62:U62"/>
    <mergeCell ref="V62:W62"/>
    <mergeCell ref="A65:B65"/>
    <mergeCell ref="A66:B66"/>
    <mergeCell ref="A67:B67"/>
    <mergeCell ref="A73:B73"/>
    <mergeCell ref="A74:B74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A96:B96"/>
    <mergeCell ref="A97:A101"/>
    <mergeCell ref="A103:B105"/>
    <mergeCell ref="C103:E104"/>
    <mergeCell ref="F103:AG103"/>
    <mergeCell ref="A106:B106"/>
    <mergeCell ref="F83:AG83"/>
    <mergeCell ref="F84:G84"/>
    <mergeCell ref="H84:I84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A107:B107"/>
    <mergeCell ref="A108:A109"/>
    <mergeCell ref="A110:B110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A131:A134"/>
    <mergeCell ref="A122:B122"/>
    <mergeCell ref="Q122:R122"/>
    <mergeCell ref="A127:A129"/>
    <mergeCell ref="A130:B130"/>
    <mergeCell ref="A135:B135"/>
    <mergeCell ref="A136:B136"/>
    <mergeCell ref="A138:B139"/>
    <mergeCell ref="C138:E138"/>
    <mergeCell ref="F138:G138"/>
    <mergeCell ref="H138:I138"/>
    <mergeCell ref="J138:K138"/>
    <mergeCell ref="L138:M138"/>
    <mergeCell ref="A154:B154"/>
    <mergeCell ref="A155:A156"/>
    <mergeCell ref="A158:A159"/>
    <mergeCell ref="A161:A168"/>
    <mergeCell ref="A169:A171"/>
    <mergeCell ref="A172:A175"/>
    <mergeCell ref="A176:A181"/>
    <mergeCell ref="A182:A184"/>
    <mergeCell ref="A185:B185"/>
    <mergeCell ref="A203:A210"/>
    <mergeCell ref="A211:A213"/>
    <mergeCell ref="A214:A217"/>
    <mergeCell ref="A218:A223"/>
    <mergeCell ref="A224:A226"/>
    <mergeCell ref="A227:B227"/>
    <mergeCell ref="H235:I235"/>
    <mergeCell ref="J235:K235"/>
    <mergeCell ref="L235:M235"/>
    <mergeCell ref="N235:O235"/>
    <mergeCell ref="P235:Q235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N250:AP250"/>
    <mergeCell ref="AQ250:AR251"/>
    <mergeCell ref="A279:B279"/>
    <mergeCell ref="R235:S235"/>
    <mergeCell ref="T235:U235"/>
    <mergeCell ref="V235:W235"/>
    <mergeCell ref="X235:Y235"/>
    <mergeCell ref="Z235:AA235"/>
    <mergeCell ref="AL242:AL244"/>
    <mergeCell ref="AF243:AG243"/>
    <mergeCell ref="AH243:AI243"/>
    <mergeCell ref="AJ243:AK243"/>
    <mergeCell ref="AB235:AC235"/>
    <mergeCell ref="AD235:AE235"/>
    <mergeCell ref="AF235:AG235"/>
    <mergeCell ref="AH235:AI235"/>
    <mergeCell ref="AJ235:AK235"/>
    <mergeCell ref="A237:A238"/>
    <mergeCell ref="A239:A240"/>
    <mergeCell ref="A242:A244"/>
    <mergeCell ref="B242:B244"/>
    <mergeCell ref="C242:E243"/>
    <mergeCell ref="F242:AK242"/>
    <mergeCell ref="F243:G243"/>
    <mergeCell ref="A245:A246"/>
    <mergeCell ref="A247:A248"/>
    <mergeCell ref="A250:B252"/>
    <mergeCell ref="C250:E251"/>
    <mergeCell ref="F250:AM250"/>
    <mergeCell ref="A276:A277"/>
    <mergeCell ref="A278:B278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X286:Y286"/>
    <mergeCell ref="Z286:AA286"/>
    <mergeCell ref="AB286:AC286"/>
    <mergeCell ref="AD286:AE286"/>
    <mergeCell ref="AF286:AG286"/>
  </mergeCells>
  <dataValidations count="2">
    <dataValidation operator="greaterThanOrEqual" allowBlank="1" showInputMessage="1" showErrorMessage="1" error="Valor no Permitido" sqref="B283 AX273:AX275" xr:uid="{067F4B94-48E2-4B3C-8B35-6722294FF618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8AFDE7CA-B19C-43B8-B281-DFBC93048EF8}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2154C-55FD-4FFA-8C79-41DFC20ED02E}">
  <dimension ref="A1:DB318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",[11]NOMBRE!B2," - ","( ",[11]NOMBRE!C2,[11]NOMBRE!D2,[11]NOMBRE!E2,[11]NOMBRE!F2,[11]NOMBRE!G2," )")</f>
        <v>COMUNA: LINARES - ( 07401 )</v>
      </c>
    </row>
    <row r="3" spans="1:92" ht="16.149999999999999" customHeigh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",[11]NOMBRE!B6," - ","( ",[11]NOMBRE!C6,[11]NOMBRE!D6," )")</f>
        <v>MES: OCTUBRE - ( 10 )</v>
      </c>
      <c r="AE4" s="2139"/>
      <c r="AF4" s="2139"/>
      <c r="AG4" s="2139"/>
      <c r="AH4" s="2139"/>
      <c r="AI4" s="2139"/>
      <c r="AJ4" s="2139"/>
      <c r="AK4" s="2139"/>
      <c r="AL4" s="2139"/>
      <c r="AM4" s="2139"/>
      <c r="AN4" s="2139"/>
      <c r="AO4" s="2139"/>
      <c r="AP4" s="2139"/>
      <c r="AQ4" s="2139"/>
      <c r="AR4" s="2139"/>
      <c r="AS4" s="2139"/>
      <c r="AT4" s="2139"/>
      <c r="AU4" s="2139"/>
      <c r="AV4" s="2139"/>
      <c r="AW4" s="2139"/>
    </row>
    <row r="5" spans="1:92" ht="16.149999999999999" customHeight="1" x14ac:dyDescent="0.2">
      <c r="A5" s="1" t="str">
        <f>CONCATENATE("AÑO: ",[11]NOMBRE!B7)</f>
        <v>AÑO: 2019</v>
      </c>
      <c r="AE5" s="2139"/>
      <c r="AF5" s="2139"/>
      <c r="AG5" s="2139"/>
      <c r="AH5" s="2139"/>
      <c r="AI5" s="2139"/>
      <c r="AJ5" s="2139"/>
      <c r="AK5" s="2139"/>
      <c r="AL5" s="2139"/>
      <c r="AM5" s="2139"/>
      <c r="AN5" s="2139"/>
      <c r="AO5" s="2139"/>
      <c r="AP5" s="2139"/>
      <c r="AQ5" s="2139"/>
      <c r="AR5" s="2139"/>
      <c r="AS5" s="2139"/>
      <c r="AT5" s="2139"/>
      <c r="AU5" s="2139"/>
      <c r="AV5" s="2139"/>
      <c r="AW5" s="2139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2758"/>
      <c r="AF6" s="2758"/>
      <c r="AG6" s="2758"/>
      <c r="AH6" s="2758"/>
      <c r="AI6" s="2758"/>
      <c r="AJ6" s="2758"/>
      <c r="AK6" s="2758"/>
      <c r="AL6" s="2758"/>
      <c r="AM6" s="2758"/>
      <c r="AN6" s="2758"/>
      <c r="AO6" s="2758"/>
      <c r="AP6" s="2758"/>
      <c r="AQ6" s="2758"/>
      <c r="AR6" s="2758"/>
      <c r="AS6" s="2758"/>
      <c r="AT6" s="2758"/>
      <c r="AU6" s="2758"/>
      <c r="AV6" s="2758"/>
      <c r="AW6" s="2139"/>
    </row>
    <row r="7" spans="1:92" ht="15" x14ac:dyDescent="0.2">
      <c r="A7" s="2623"/>
      <c r="B7" s="2623"/>
      <c r="C7" s="2623"/>
      <c r="D7" s="2623"/>
      <c r="E7" s="2623"/>
      <c r="F7" s="2623"/>
      <c r="G7" s="2623"/>
      <c r="H7" s="2623"/>
      <c r="I7" s="2623"/>
      <c r="J7" s="2623"/>
      <c r="K7" s="2623"/>
      <c r="L7" s="2623"/>
      <c r="M7" s="2623"/>
      <c r="N7" s="2623"/>
      <c r="O7" s="2623"/>
      <c r="P7" s="2623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2758"/>
      <c r="AF7" s="2758"/>
      <c r="AG7" s="2758"/>
      <c r="AH7" s="2758"/>
      <c r="AI7" s="2758"/>
      <c r="AJ7" s="2758"/>
      <c r="AK7" s="2758"/>
      <c r="AL7" s="2758"/>
      <c r="AM7" s="2758"/>
      <c r="AN7" s="2758"/>
      <c r="AO7" s="2758"/>
      <c r="AP7" s="2758"/>
      <c r="AQ7" s="2758"/>
      <c r="AR7" s="2758"/>
      <c r="AS7" s="2758"/>
      <c r="AT7" s="2758"/>
      <c r="AU7" s="2758"/>
      <c r="AV7" s="2758"/>
      <c r="AW7" s="2139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2758"/>
      <c r="AF8" s="2758"/>
      <c r="AG8" s="2758"/>
      <c r="AH8" s="2758"/>
      <c r="AI8" s="2758"/>
      <c r="AJ8" s="2758"/>
      <c r="AK8" s="2758"/>
      <c r="AL8" s="2758"/>
      <c r="AM8" s="2758"/>
      <c r="AN8" s="2758"/>
      <c r="AO8" s="2758"/>
      <c r="AP8" s="2758"/>
      <c r="AQ8" s="2758"/>
      <c r="AR8" s="2758"/>
      <c r="AS8" s="2758"/>
      <c r="AT8" s="2758"/>
      <c r="AU8" s="2758"/>
      <c r="AV8" s="2758"/>
      <c r="AW8" s="2139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643" t="s">
        <v>3</v>
      </c>
      <c r="B9" s="4789"/>
      <c r="C9" s="4719" t="s">
        <v>4</v>
      </c>
      <c r="D9" s="4790" t="s">
        <v>5</v>
      </c>
      <c r="E9" s="4791"/>
      <c r="F9" s="4791"/>
      <c r="G9" s="4791"/>
      <c r="H9" s="4791"/>
      <c r="I9" s="4791"/>
      <c r="J9" s="4791"/>
      <c r="K9" s="4791"/>
      <c r="L9" s="4791"/>
      <c r="M9" s="4792"/>
      <c r="N9" s="4793" t="s">
        <v>6</v>
      </c>
      <c r="O9" s="4719" t="s">
        <v>7</v>
      </c>
      <c r="P9" s="4719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2759"/>
      <c r="AG9" s="2759"/>
      <c r="AH9" s="2759"/>
      <c r="AI9" s="2759"/>
      <c r="AJ9" s="2759"/>
      <c r="AK9" s="2759"/>
      <c r="AL9" s="2759"/>
      <c r="AM9" s="2759"/>
      <c r="AN9" s="2759"/>
      <c r="AO9" s="2759"/>
      <c r="AP9" s="2760"/>
      <c r="AQ9" s="2760"/>
      <c r="AR9" s="2760"/>
      <c r="AS9" s="2760"/>
      <c r="AT9" s="2760"/>
      <c r="AU9" s="2760"/>
      <c r="AV9" s="2760"/>
      <c r="AW9" s="2760"/>
      <c r="AX9" s="2761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2762" t="s">
        <v>9</v>
      </c>
      <c r="E10" s="2512" t="s">
        <v>10</v>
      </c>
      <c r="F10" s="2512" t="s">
        <v>11</v>
      </c>
      <c r="G10" s="2512" t="s">
        <v>12</v>
      </c>
      <c r="H10" s="2512" t="s">
        <v>13</v>
      </c>
      <c r="I10" s="2512" t="s">
        <v>14</v>
      </c>
      <c r="J10" s="2512" t="s">
        <v>15</v>
      </c>
      <c r="K10" s="2512" t="s">
        <v>16</v>
      </c>
      <c r="L10" s="2512" t="s">
        <v>17</v>
      </c>
      <c r="M10" s="2634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2763"/>
      <c r="AG10" s="2763"/>
      <c r="AH10" s="2763"/>
      <c r="AI10" s="2763"/>
      <c r="AJ10" s="2763"/>
      <c r="AK10" s="2763"/>
      <c r="AL10" s="2763"/>
      <c r="AM10" s="2763"/>
      <c r="AN10" s="2763"/>
      <c r="AO10" s="2764"/>
      <c r="AP10" s="2764"/>
      <c r="AQ10" s="2764"/>
      <c r="AR10" s="2764"/>
      <c r="AS10" s="2764"/>
      <c r="AT10" s="2764"/>
      <c r="AU10" s="2764"/>
      <c r="AV10" s="2764"/>
      <c r="AW10" s="2764"/>
      <c r="AX10" s="2761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4785" t="s">
        <v>19</v>
      </c>
      <c r="B11" s="4786"/>
      <c r="C11" s="2765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2372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2763"/>
      <c r="AG11" s="2763"/>
      <c r="AH11" s="2763"/>
      <c r="AI11" s="2763"/>
      <c r="AJ11" s="2763"/>
      <c r="AK11" s="2764"/>
      <c r="AL11" s="2764"/>
      <c r="AM11" s="2764"/>
      <c r="AN11" s="2764"/>
      <c r="AO11" s="2764"/>
      <c r="AP11" s="2764"/>
      <c r="AQ11" s="2764"/>
      <c r="AR11" s="2764"/>
      <c r="AS11" s="2764"/>
      <c r="AT11" s="2764"/>
      <c r="AU11" s="2764"/>
      <c r="AV11" s="2764"/>
      <c r="AW11" s="2764"/>
      <c r="AX11" s="2761"/>
      <c r="CD11" s="4" t="str">
        <f>IF(C11&gt;=[11]A03!C78,"","*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2763"/>
      <c r="AG12" s="2763"/>
      <c r="AH12" s="2763"/>
      <c r="AI12" s="2763"/>
      <c r="AJ12" s="2763"/>
      <c r="AK12" s="2764"/>
      <c r="AL12" s="2764"/>
      <c r="AM12" s="2764"/>
      <c r="AN12" s="2764"/>
      <c r="AO12" s="2763"/>
      <c r="AP12" s="2763"/>
      <c r="AQ12" s="2764"/>
      <c r="AR12" s="2764"/>
      <c r="AS12" s="2764"/>
      <c r="AT12" s="2764"/>
      <c r="AU12" s="2764"/>
      <c r="AV12" s="2764"/>
      <c r="AW12" s="2764"/>
      <c r="AX12" s="2761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2763"/>
      <c r="AG13" s="2763"/>
      <c r="AH13" s="2763"/>
      <c r="AI13" s="2763"/>
      <c r="AJ13" s="2763"/>
      <c r="AK13" s="2764"/>
      <c r="AL13" s="2764"/>
      <c r="AM13" s="2764"/>
      <c r="AN13" s="2764"/>
      <c r="AO13" s="2763"/>
      <c r="AP13" s="2763"/>
      <c r="AQ13" s="2763"/>
      <c r="AR13" s="2764"/>
      <c r="AS13" s="2764"/>
      <c r="AT13" s="2764"/>
      <c r="AU13" s="2764"/>
      <c r="AV13" s="2764"/>
      <c r="AW13" s="2764"/>
      <c r="AX13" s="2761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2763"/>
      <c r="AG14" s="2763"/>
      <c r="AH14" s="2763"/>
      <c r="AI14" s="2763"/>
      <c r="AJ14" s="2763"/>
      <c r="AK14" s="2763"/>
      <c r="AL14" s="2763"/>
      <c r="AM14" s="2763"/>
      <c r="AN14" s="2763"/>
      <c r="AO14" s="2764"/>
      <c r="AP14" s="2764"/>
      <c r="AQ14" s="2764"/>
      <c r="AR14" s="2764"/>
      <c r="AS14" s="2764"/>
      <c r="AT14" s="2764"/>
      <c r="AU14" s="2764"/>
      <c r="AV14" s="2764"/>
      <c r="AW14" s="2764"/>
      <c r="AX14" s="2761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2763"/>
      <c r="AG15" s="2763"/>
      <c r="AH15" s="2763"/>
      <c r="AI15" s="2763"/>
      <c r="AJ15" s="2763"/>
      <c r="AK15" s="2763"/>
      <c r="AL15" s="2763"/>
      <c r="AM15" s="2763"/>
      <c r="AN15" s="2763"/>
      <c r="AO15" s="2764"/>
      <c r="AP15" s="2764"/>
      <c r="AQ15" s="2764"/>
      <c r="AR15" s="2764"/>
      <c r="AS15" s="2764"/>
      <c r="AT15" s="2764"/>
      <c r="AU15" s="2764"/>
      <c r="AV15" s="2764"/>
      <c r="AW15" s="2764"/>
      <c r="AX15" s="2761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787" t="s">
        <v>23</v>
      </c>
      <c r="B16" s="4788"/>
      <c r="C16" s="2766">
        <f>SUM(D16:M16)</f>
        <v>0</v>
      </c>
      <c r="D16" s="2767"/>
      <c r="E16" s="2639"/>
      <c r="F16" s="2639"/>
      <c r="G16" s="2639"/>
      <c r="H16" s="2639"/>
      <c r="I16" s="2639"/>
      <c r="J16" s="2639"/>
      <c r="K16" s="2639"/>
      <c r="L16" s="2640"/>
      <c r="M16" s="2641"/>
      <c r="N16" s="2768"/>
      <c r="O16" s="2642"/>
      <c r="P16" s="2642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2763"/>
      <c r="AG16" s="2763"/>
      <c r="AH16" s="2763"/>
      <c r="AI16" s="2763"/>
      <c r="AJ16" s="2763"/>
      <c r="AK16" s="2763"/>
      <c r="AL16" s="2763"/>
      <c r="AM16" s="2763"/>
      <c r="AN16" s="2763"/>
      <c r="AO16" s="2764"/>
      <c r="AP16" s="2764"/>
      <c r="AQ16" s="2764"/>
      <c r="AR16" s="2764"/>
      <c r="AS16" s="2764"/>
      <c r="AT16" s="2764"/>
      <c r="AU16" s="2764"/>
      <c r="AV16" s="2764"/>
      <c r="AW16" s="2764"/>
      <c r="AX16" s="2761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2763"/>
      <c r="AF17" s="2763"/>
      <c r="AG17" s="2763"/>
      <c r="AH17" s="2763"/>
      <c r="AI17" s="2763"/>
      <c r="AJ17" s="2763"/>
      <c r="AK17" s="2763"/>
      <c r="AL17" s="2763"/>
      <c r="AM17" s="2763"/>
      <c r="AN17" s="2763"/>
      <c r="AO17" s="2763"/>
      <c r="AP17" s="2763"/>
      <c r="AQ17" s="2763"/>
      <c r="AR17" s="2763"/>
      <c r="AS17" s="2763"/>
      <c r="AT17" s="2763"/>
      <c r="AU17" s="2763"/>
      <c r="AV17" s="2763"/>
      <c r="AW17" s="2761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794" t="s">
        <v>25</v>
      </c>
      <c r="B18" s="4795"/>
      <c r="C18" s="4796" t="s">
        <v>26</v>
      </c>
      <c r="D18" s="4796" t="s">
        <v>27</v>
      </c>
      <c r="E18" s="4796" t="s">
        <v>7</v>
      </c>
      <c r="F18" s="4796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2763"/>
      <c r="AF18" s="2764"/>
      <c r="AG18" s="2764"/>
      <c r="AH18" s="2764"/>
      <c r="AI18" s="2764"/>
      <c r="AJ18" s="2764"/>
      <c r="AK18" s="2764"/>
      <c r="AL18" s="2764"/>
      <c r="AM18" s="2764"/>
      <c r="AN18" s="2764"/>
      <c r="AO18" s="2764"/>
      <c r="AP18" s="2764"/>
      <c r="AQ18" s="2764"/>
      <c r="AR18" s="2764"/>
      <c r="AS18" s="2764"/>
      <c r="AT18" s="2764"/>
      <c r="AU18" s="2764"/>
      <c r="AV18" s="2764"/>
      <c r="AW18" s="2761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2763"/>
      <c r="AF19" s="2764"/>
      <c r="AG19" s="2764"/>
      <c r="AH19" s="2764"/>
      <c r="AI19" s="2764"/>
      <c r="AJ19" s="2764"/>
      <c r="AK19" s="2764"/>
      <c r="AL19" s="2764"/>
      <c r="AM19" s="2764"/>
      <c r="AN19" s="2764"/>
      <c r="AO19" s="2764"/>
      <c r="AP19" s="2764"/>
      <c r="AQ19" s="2764"/>
      <c r="AR19" s="2764"/>
      <c r="AS19" s="2764"/>
      <c r="AT19" s="2764"/>
      <c r="AU19" s="2764"/>
      <c r="AV19" s="2764"/>
      <c r="AW19" s="2761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783" t="s">
        <v>28</v>
      </c>
      <c r="B20" s="4784"/>
      <c r="C20" s="2769">
        <v>97</v>
      </c>
      <c r="D20" s="2769">
        <v>0</v>
      </c>
      <c r="E20" s="2769">
        <v>5</v>
      </c>
      <c r="F20" s="2769">
        <v>8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2770"/>
      <c r="AF20" s="2771"/>
      <c r="AG20" s="2771"/>
      <c r="AH20" s="2771"/>
      <c r="AI20" s="2771"/>
      <c r="AJ20" s="2771"/>
      <c r="AK20" s="2771"/>
      <c r="AL20" s="2771"/>
      <c r="AM20" s="2771"/>
      <c r="AN20" s="2771"/>
      <c r="AO20" s="2771"/>
      <c r="AP20" s="2771"/>
      <c r="AQ20" s="2771"/>
      <c r="AR20" s="2771"/>
      <c r="AS20" s="2771"/>
      <c r="AT20" s="2771"/>
      <c r="AU20" s="2771"/>
      <c r="AV20" s="2771"/>
      <c r="AW20" s="2772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4781" t="s">
        <v>29</v>
      </c>
      <c r="B21" s="4782"/>
      <c r="C21" s="65"/>
      <c r="D21" s="65"/>
      <c r="E21" s="65"/>
      <c r="F21" s="65"/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2770"/>
      <c r="AF21" s="2771"/>
      <c r="AG21" s="2771"/>
      <c r="AH21" s="2771"/>
      <c r="AI21" s="2771"/>
      <c r="AJ21" s="2771"/>
      <c r="AK21" s="2771"/>
      <c r="AL21" s="2771"/>
      <c r="AM21" s="2771"/>
      <c r="AN21" s="2771"/>
      <c r="AO21" s="2771"/>
      <c r="AP21" s="2771"/>
      <c r="AQ21" s="2771"/>
      <c r="AR21" s="2771"/>
      <c r="AS21" s="2771"/>
      <c r="AT21" s="2771"/>
      <c r="AU21" s="2771"/>
      <c r="AV21" s="2771"/>
      <c r="AW21" s="2772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6</v>
      </c>
      <c r="D22" s="66">
        <v>0</v>
      </c>
      <c r="E22" s="66">
        <v>0</v>
      </c>
      <c r="F22" s="66">
        <v>1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2770"/>
      <c r="AF22" s="2771"/>
      <c r="AG22" s="2771"/>
      <c r="AH22" s="2771"/>
      <c r="AI22" s="2771"/>
      <c r="AJ22" s="2771"/>
      <c r="AK22" s="2771"/>
      <c r="AL22" s="2771"/>
      <c r="AM22" s="2771"/>
      <c r="AN22" s="2771"/>
      <c r="AO22" s="2771"/>
      <c r="AP22" s="2771"/>
      <c r="AQ22" s="2771"/>
      <c r="AR22" s="2771"/>
      <c r="AS22" s="2771"/>
      <c r="AT22" s="2771"/>
      <c r="AU22" s="2771"/>
      <c r="AV22" s="2771"/>
      <c r="AW22" s="2772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4</v>
      </c>
      <c r="D23" s="66">
        <v>0</v>
      </c>
      <c r="E23" s="66">
        <v>0</v>
      </c>
      <c r="F23" s="66">
        <v>1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2770"/>
      <c r="AF23" s="2771"/>
      <c r="AG23" s="2771"/>
      <c r="AH23" s="2771"/>
      <c r="AI23" s="2771"/>
      <c r="AJ23" s="2771"/>
      <c r="AK23" s="2771"/>
      <c r="AL23" s="2771"/>
      <c r="AM23" s="2771"/>
      <c r="AN23" s="2771"/>
      <c r="AO23" s="2771"/>
      <c r="AP23" s="2771"/>
      <c r="AQ23" s="2771"/>
      <c r="AR23" s="2771"/>
      <c r="AS23" s="2771"/>
      <c r="AT23" s="2771"/>
      <c r="AU23" s="2771"/>
      <c r="AV23" s="2771"/>
      <c r="AW23" s="2772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2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2770"/>
      <c r="AF24" s="2771"/>
      <c r="AG24" s="2771"/>
      <c r="AH24" s="2771"/>
      <c r="AI24" s="2771"/>
      <c r="AJ24" s="2771"/>
      <c r="AK24" s="2771"/>
      <c r="AL24" s="2771"/>
      <c r="AM24" s="2771"/>
      <c r="AN24" s="2771"/>
      <c r="AO24" s="2771"/>
      <c r="AP24" s="2771"/>
      <c r="AQ24" s="2771"/>
      <c r="AR24" s="2771"/>
      <c r="AS24" s="2771"/>
      <c r="AT24" s="2771"/>
      <c r="AU24" s="2771"/>
      <c r="AV24" s="2771"/>
      <c r="AW24" s="2772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2770"/>
      <c r="AF25" s="2771"/>
      <c r="AG25" s="2771"/>
      <c r="AH25" s="2771"/>
      <c r="AI25" s="2771"/>
      <c r="AJ25" s="2771"/>
      <c r="AK25" s="2771"/>
      <c r="AL25" s="2771"/>
      <c r="AM25" s="2771"/>
      <c r="AN25" s="2771"/>
      <c r="AO25" s="2771"/>
      <c r="AP25" s="2771"/>
      <c r="AQ25" s="2771"/>
      <c r="AR25" s="2771"/>
      <c r="AS25" s="2771"/>
      <c r="AT25" s="2771"/>
      <c r="AU25" s="2771"/>
      <c r="AV25" s="2771"/>
      <c r="AW25" s="2772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/>
      <c r="D26" s="66"/>
      <c r="E26" s="66"/>
      <c r="F26" s="66"/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2770"/>
      <c r="AF26" s="2771"/>
      <c r="AG26" s="2771"/>
      <c r="AH26" s="2771"/>
      <c r="AI26" s="2771"/>
      <c r="AJ26" s="2771"/>
      <c r="AK26" s="2771"/>
      <c r="AL26" s="2771"/>
      <c r="AM26" s="2771"/>
      <c r="AN26" s="2771"/>
      <c r="AO26" s="2771"/>
      <c r="AP26" s="2771"/>
      <c r="AQ26" s="2771"/>
      <c r="AR26" s="2771"/>
      <c r="AS26" s="2771"/>
      <c r="AT26" s="2771"/>
      <c r="AU26" s="2771"/>
      <c r="AV26" s="2771"/>
      <c r="AW26" s="2772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9</v>
      </c>
      <c r="D27" s="66">
        <v>0</v>
      </c>
      <c r="E27" s="66">
        <v>2</v>
      </c>
      <c r="F27" s="66">
        <v>1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2770"/>
      <c r="AF27" s="2771"/>
      <c r="AG27" s="2771"/>
      <c r="AH27" s="2771"/>
      <c r="AI27" s="2771"/>
      <c r="AJ27" s="2771"/>
      <c r="AK27" s="2771"/>
      <c r="AL27" s="2771"/>
      <c r="AM27" s="2771"/>
      <c r="AN27" s="2771"/>
      <c r="AO27" s="2771"/>
      <c r="AP27" s="2771"/>
      <c r="AQ27" s="2771"/>
      <c r="AR27" s="2771"/>
      <c r="AS27" s="2771"/>
      <c r="AT27" s="2771"/>
      <c r="AU27" s="2771"/>
      <c r="AV27" s="2771"/>
      <c r="AW27" s="2772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21</v>
      </c>
      <c r="D28" s="66">
        <v>0</v>
      </c>
      <c r="E28" s="66">
        <v>1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2770"/>
      <c r="AF28" s="2771"/>
      <c r="AG28" s="2771"/>
      <c r="AH28" s="2771"/>
      <c r="AI28" s="2771"/>
      <c r="AJ28" s="2771"/>
      <c r="AK28" s="2771"/>
      <c r="AL28" s="2771"/>
      <c r="AM28" s="2771"/>
      <c r="AN28" s="2771"/>
      <c r="AO28" s="2771"/>
      <c r="AP28" s="2771"/>
      <c r="AQ28" s="2771"/>
      <c r="AR28" s="2771"/>
      <c r="AS28" s="2771"/>
      <c r="AT28" s="2771"/>
      <c r="AU28" s="2771"/>
      <c r="AV28" s="2771"/>
      <c r="AW28" s="2772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/>
      <c r="D29" s="66"/>
      <c r="E29" s="66"/>
      <c r="F29" s="66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2770"/>
      <c r="AF29" s="2771"/>
      <c r="AG29" s="2771"/>
      <c r="AH29" s="2771"/>
      <c r="AI29" s="2771"/>
      <c r="AJ29" s="2771"/>
      <c r="AK29" s="2771"/>
      <c r="AL29" s="2771"/>
      <c r="AM29" s="2771"/>
      <c r="AN29" s="2771"/>
      <c r="AO29" s="2771"/>
      <c r="AP29" s="2771"/>
      <c r="AQ29" s="2771"/>
      <c r="AR29" s="2771"/>
      <c r="AS29" s="2771"/>
      <c r="AT29" s="2771"/>
      <c r="AU29" s="2771"/>
      <c r="AV29" s="2771"/>
      <c r="AW29" s="2772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55</v>
      </c>
      <c r="D30" s="67">
        <v>0</v>
      </c>
      <c r="E30" s="67">
        <v>2</v>
      </c>
      <c r="F30" s="67">
        <v>5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2773"/>
      <c r="AF30" s="2773"/>
      <c r="AG30" s="2773"/>
      <c r="AH30" s="2774"/>
      <c r="AI30" s="2773"/>
      <c r="AJ30" s="2773"/>
      <c r="AK30" s="2773"/>
      <c r="AL30" s="2773"/>
      <c r="AM30" s="2773"/>
      <c r="AN30" s="2773"/>
      <c r="AO30" s="2773"/>
      <c r="AP30" s="2773"/>
      <c r="AQ30" s="2773"/>
      <c r="AR30" s="2773"/>
      <c r="AS30" s="2773"/>
      <c r="AT30" s="2773"/>
      <c r="AU30" s="2773"/>
      <c r="AV30" s="2773"/>
      <c r="AW30" s="2775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2773"/>
      <c r="AF31" s="2773"/>
      <c r="AG31" s="2773"/>
      <c r="AH31" s="2774"/>
      <c r="AI31" s="2773"/>
      <c r="AJ31" s="2773"/>
      <c r="AK31" s="2773"/>
      <c r="AL31" s="2773"/>
      <c r="AM31" s="2773"/>
      <c r="AN31" s="2773"/>
      <c r="AO31" s="2773"/>
      <c r="AP31" s="2773"/>
      <c r="AQ31" s="2773"/>
      <c r="AR31" s="2773"/>
      <c r="AS31" s="2773"/>
      <c r="AT31" s="2773"/>
      <c r="AU31" s="2773"/>
      <c r="AV31" s="2773"/>
      <c r="AW31" s="2775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778" t="s">
        <v>40</v>
      </c>
      <c r="B32" s="4779"/>
      <c r="C32" s="4780" t="s">
        <v>4</v>
      </c>
      <c r="D32" s="4760" t="s">
        <v>5</v>
      </c>
      <c r="E32" s="4761"/>
      <c r="F32" s="4761"/>
      <c r="G32" s="4761"/>
      <c r="H32" s="4761"/>
      <c r="I32" s="4761"/>
      <c r="J32" s="4761"/>
      <c r="K32" s="4761"/>
      <c r="L32" s="4761"/>
      <c r="M32" s="4761"/>
      <c r="N32" s="4762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2776"/>
      <c r="AG32" s="2776"/>
      <c r="AH32" s="2776"/>
      <c r="AI32" s="2777"/>
      <c r="AJ32" s="2776"/>
      <c r="AK32" s="2776"/>
      <c r="AL32" s="2778"/>
      <c r="AM32" s="2778"/>
      <c r="AN32" s="2778"/>
      <c r="AO32" s="2778"/>
      <c r="AP32" s="2778"/>
      <c r="AQ32" s="2778"/>
      <c r="AR32" s="2778"/>
      <c r="AS32" s="2778"/>
      <c r="AT32" s="2778"/>
      <c r="AU32" s="2778"/>
      <c r="AV32" s="2778"/>
      <c r="AW32" s="2778"/>
      <c r="AX32" s="2779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2762" t="s">
        <v>9</v>
      </c>
      <c r="E33" s="2512" t="s">
        <v>10</v>
      </c>
      <c r="F33" s="2512" t="s">
        <v>11</v>
      </c>
      <c r="G33" s="2512" t="s">
        <v>12</v>
      </c>
      <c r="H33" s="2512" t="s">
        <v>13</v>
      </c>
      <c r="I33" s="2512" t="s">
        <v>14</v>
      </c>
      <c r="J33" s="2512" t="s">
        <v>15</v>
      </c>
      <c r="K33" s="2512" t="s">
        <v>16</v>
      </c>
      <c r="L33" s="2512" t="s">
        <v>17</v>
      </c>
      <c r="M33" s="2634" t="s">
        <v>18</v>
      </c>
      <c r="N33" s="2780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2781"/>
      <c r="AG33" s="2781"/>
      <c r="AH33" s="2781"/>
      <c r="AI33" s="2782"/>
      <c r="AJ33" s="2781"/>
      <c r="AK33" s="2781"/>
      <c r="AL33" s="2781"/>
      <c r="AM33" s="2781"/>
      <c r="AN33" s="2781"/>
      <c r="AO33" s="2781"/>
      <c r="AP33" s="2781"/>
      <c r="AQ33" s="2783"/>
      <c r="AR33" s="2783"/>
      <c r="AS33" s="2783"/>
      <c r="AT33" s="2783"/>
      <c r="AU33" s="2783"/>
      <c r="AV33" s="2783"/>
      <c r="AW33" s="2783"/>
      <c r="AX33" s="2779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4763" t="s">
        <v>42</v>
      </c>
      <c r="B34" s="4763"/>
      <c r="C34" s="2784">
        <f>SUM(D34:M34)</f>
        <v>0</v>
      </c>
      <c r="D34" s="2785">
        <f>SUM(D35:D44)</f>
        <v>0</v>
      </c>
      <c r="E34" s="2467">
        <f t="shared" ref="E34:K34" si="1">SUM(E35:E44)</f>
        <v>0</v>
      </c>
      <c r="F34" s="2467">
        <f t="shared" si="1"/>
        <v>0</v>
      </c>
      <c r="G34" s="2467">
        <f t="shared" si="1"/>
        <v>0</v>
      </c>
      <c r="H34" s="2467">
        <f t="shared" si="1"/>
        <v>0</v>
      </c>
      <c r="I34" s="2467">
        <f t="shared" si="1"/>
        <v>0</v>
      </c>
      <c r="J34" s="2467">
        <f t="shared" si="1"/>
        <v>0</v>
      </c>
      <c r="K34" s="2467">
        <f t="shared" si="1"/>
        <v>0</v>
      </c>
      <c r="L34" s="2467">
        <f>SUM(L35:L44)</f>
        <v>0</v>
      </c>
      <c r="M34" s="2648">
        <f>SUM(M35:M44)</f>
        <v>0</v>
      </c>
      <c r="N34" s="2786">
        <f>SUM(N35:N44)</f>
        <v>0</v>
      </c>
      <c r="O34" s="2787"/>
      <c r="P34" s="2788"/>
      <c r="Q34" s="2789"/>
      <c r="R34" s="87"/>
      <c r="S34" s="87"/>
      <c r="T34" s="2789"/>
      <c r="U34" s="2790"/>
      <c r="V34" s="2790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2781"/>
      <c r="AK34" s="2781"/>
      <c r="AL34" s="2781"/>
      <c r="AM34" s="2781"/>
      <c r="AN34" s="2781"/>
      <c r="AO34" s="2781"/>
      <c r="AP34" s="2781"/>
      <c r="AQ34" s="2783"/>
      <c r="AR34" s="2783"/>
      <c r="AS34" s="2783"/>
      <c r="AT34" s="2783"/>
      <c r="AU34" s="2783"/>
      <c r="AV34" s="2783"/>
      <c r="AW34" s="2783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764" t="s">
        <v>304</v>
      </c>
      <c r="B35" s="4765"/>
      <c r="C35" s="2114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2791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2781"/>
      <c r="AK35" s="2783"/>
      <c r="AL35" s="2783"/>
      <c r="AM35" s="2783"/>
      <c r="AN35" s="2783"/>
      <c r="AO35" s="2783"/>
      <c r="AP35" s="2783"/>
      <c r="AQ35" s="2783"/>
      <c r="AR35" s="2783"/>
      <c r="AS35" s="2783"/>
      <c r="AT35" s="2783"/>
      <c r="AU35" s="2783"/>
      <c r="AV35" s="2783"/>
      <c r="AW35" s="2783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2781"/>
      <c r="AK36" s="2783"/>
      <c r="AL36" s="2783"/>
      <c r="AM36" s="2783"/>
      <c r="AN36" s="2783"/>
      <c r="AO36" s="2783"/>
      <c r="AP36" s="2783"/>
      <c r="AQ36" s="2783"/>
      <c r="AR36" s="2783"/>
      <c r="AS36" s="2783"/>
      <c r="AT36" s="2783"/>
      <c r="AU36" s="2783"/>
      <c r="AV36" s="2783"/>
      <c r="AW36" s="2783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719" t="s">
        <v>45</v>
      </c>
      <c r="B37" s="2792" t="s">
        <v>306</v>
      </c>
      <c r="C37" s="2793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2794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2795"/>
      <c r="AK37" s="2796"/>
      <c r="AL37" s="2796"/>
      <c r="AM37" s="2796"/>
      <c r="AN37" s="2796"/>
      <c r="AO37" s="2796"/>
      <c r="AP37" s="2796"/>
      <c r="AQ37" s="2796"/>
      <c r="AR37" s="2796"/>
      <c r="AS37" s="2796"/>
      <c r="AT37" s="2796"/>
      <c r="AU37" s="2796"/>
      <c r="AV37" s="2796"/>
      <c r="AW37" s="2796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2795"/>
      <c r="AK38" s="2796"/>
      <c r="AL38" s="2796"/>
      <c r="AM38" s="2796"/>
      <c r="AN38" s="2796"/>
      <c r="AO38" s="2796"/>
      <c r="AP38" s="2796"/>
      <c r="AQ38" s="2796"/>
      <c r="AR38" s="2796"/>
      <c r="AS38" s="2796"/>
      <c r="AT38" s="2796"/>
      <c r="AU38" s="2796"/>
      <c r="AV38" s="2796"/>
      <c r="AW38" s="2796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2795"/>
      <c r="AK39" s="2796"/>
      <c r="AL39" s="2796"/>
      <c r="AM39" s="2796"/>
      <c r="AN39" s="2796"/>
      <c r="AO39" s="2796"/>
      <c r="AP39" s="2796"/>
      <c r="AQ39" s="2796"/>
      <c r="AR39" s="2796"/>
      <c r="AS39" s="2796"/>
      <c r="AT39" s="2796"/>
      <c r="AU39" s="2796"/>
      <c r="AV39" s="2796"/>
      <c r="AW39" s="2796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2795"/>
      <c r="AK40" s="2796"/>
      <c r="AL40" s="2796"/>
      <c r="AM40" s="2796"/>
      <c r="AN40" s="2796"/>
      <c r="AO40" s="2796"/>
      <c r="AP40" s="2796"/>
      <c r="AQ40" s="2796"/>
      <c r="AR40" s="2796"/>
      <c r="AS40" s="2796"/>
      <c r="AT40" s="2796"/>
      <c r="AU40" s="2796"/>
      <c r="AV40" s="2796"/>
      <c r="AW40" s="2796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2795"/>
      <c r="AK41" s="2796"/>
      <c r="AL41" s="2796"/>
      <c r="AM41" s="2796"/>
      <c r="AN41" s="2796"/>
      <c r="AO41" s="2796"/>
      <c r="AP41" s="2796"/>
      <c r="AQ41" s="2796"/>
      <c r="AR41" s="2796"/>
      <c r="AS41" s="2796"/>
      <c r="AT41" s="2796"/>
      <c r="AU41" s="2796"/>
      <c r="AV41" s="2796"/>
      <c r="AW41" s="2796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2795"/>
      <c r="AK42" s="2796"/>
      <c r="AL42" s="2796"/>
      <c r="AM42" s="2796"/>
      <c r="AN42" s="2796"/>
      <c r="AO42" s="2796"/>
      <c r="AP42" s="2796"/>
      <c r="AQ42" s="2796"/>
      <c r="AR42" s="2796"/>
      <c r="AS42" s="2796"/>
      <c r="AT42" s="2796"/>
      <c r="AU42" s="2796"/>
      <c r="AV42" s="2796"/>
      <c r="AW42" s="2796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766" t="s">
        <v>312</v>
      </c>
      <c r="B43" s="2797" t="s">
        <v>313</v>
      </c>
      <c r="C43" s="2793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2794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2795"/>
      <c r="AK43" s="2796"/>
      <c r="AL43" s="2796"/>
      <c r="AM43" s="2796"/>
      <c r="AN43" s="2796"/>
      <c r="AO43" s="2796"/>
      <c r="AP43" s="2796"/>
      <c r="AQ43" s="2796"/>
      <c r="AR43" s="2796"/>
      <c r="AS43" s="2796"/>
      <c r="AT43" s="2796"/>
      <c r="AU43" s="2796"/>
      <c r="AV43" s="2796"/>
      <c r="AW43" s="2796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2795"/>
      <c r="AK44" s="2796"/>
      <c r="AL44" s="2796"/>
      <c r="AM44" s="2796"/>
      <c r="AN44" s="2796"/>
      <c r="AO44" s="2796"/>
      <c r="AP44" s="2796"/>
      <c r="AQ44" s="2796"/>
      <c r="AR44" s="2796"/>
      <c r="AS44" s="2796"/>
      <c r="AT44" s="2796"/>
      <c r="AU44" s="2796"/>
      <c r="AV44" s="2796"/>
      <c r="AW44" s="2796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767" t="s">
        <v>314</v>
      </c>
      <c r="B45" s="1274" t="s">
        <v>313</v>
      </c>
      <c r="C45" s="2798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2799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2800"/>
      <c r="AK45" s="2801"/>
      <c r="AL45" s="2801"/>
      <c r="AM45" s="2801"/>
      <c r="AN45" s="2801"/>
      <c r="AO45" s="2801"/>
      <c r="AP45" s="2801"/>
      <c r="AQ45" s="2801"/>
      <c r="AR45" s="2801"/>
      <c r="AS45" s="2801"/>
      <c r="AT45" s="2801"/>
      <c r="AU45" s="2801"/>
      <c r="AV45" s="2801"/>
      <c r="AW45" s="2801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2800"/>
      <c r="AK46" s="2801"/>
      <c r="AL46" s="2801"/>
      <c r="AM46" s="2801"/>
      <c r="AN46" s="2801"/>
      <c r="AO46" s="2801"/>
      <c r="AP46" s="2801"/>
      <c r="AQ46" s="2801"/>
      <c r="AR46" s="2801"/>
      <c r="AS46" s="2801"/>
      <c r="AT46" s="2801"/>
      <c r="AU46" s="2801"/>
      <c r="AV46" s="2801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2800"/>
      <c r="AK47" s="2801"/>
      <c r="AL47" s="2801"/>
      <c r="AM47" s="2801"/>
      <c r="AN47" s="2801"/>
      <c r="AO47" s="2801"/>
      <c r="AP47" s="2801"/>
      <c r="AQ47" s="2801"/>
      <c r="AR47" s="2801"/>
      <c r="AS47" s="2801"/>
      <c r="AT47" s="2801"/>
      <c r="AU47" s="2801"/>
      <c r="AV47" s="2801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768" t="s">
        <v>316</v>
      </c>
      <c r="B48" s="4769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2800"/>
      <c r="AK48" s="2801"/>
      <c r="AL48" s="2801"/>
      <c r="AM48" s="2801"/>
      <c r="AN48" s="2801"/>
      <c r="AO48" s="2801"/>
      <c r="AP48" s="2801"/>
      <c r="AQ48" s="2801"/>
      <c r="AR48" s="2801"/>
      <c r="AS48" s="2801"/>
      <c r="AT48" s="2801"/>
      <c r="AU48" s="2801"/>
      <c r="AV48" s="2801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757" t="s">
        <v>317</v>
      </c>
      <c r="B49" s="2802" t="s">
        <v>313</v>
      </c>
      <c r="C49" s="2798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2799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2800"/>
      <c r="AK49" s="2801"/>
      <c r="AL49" s="2801"/>
      <c r="AM49" s="2801"/>
      <c r="AN49" s="2801"/>
      <c r="AO49" s="2801"/>
      <c r="AP49" s="2801"/>
      <c r="AQ49" s="2801"/>
      <c r="AR49" s="2801"/>
      <c r="AS49" s="2801"/>
      <c r="AT49" s="2801"/>
      <c r="AU49" s="2801"/>
      <c r="AV49" s="2801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2800"/>
      <c r="AK50" s="2801"/>
      <c r="AL50" s="2801"/>
      <c r="AM50" s="2801"/>
      <c r="AN50" s="2801"/>
      <c r="AO50" s="2801"/>
      <c r="AP50" s="2801"/>
      <c r="AQ50" s="2801"/>
      <c r="AR50" s="2801"/>
      <c r="AS50" s="2801"/>
      <c r="AT50" s="2801"/>
      <c r="AU50" s="2801"/>
      <c r="AV50" s="2801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757" t="s">
        <v>318</v>
      </c>
      <c r="B51" s="2802" t="s">
        <v>313</v>
      </c>
      <c r="C51" s="2798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2799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2800"/>
      <c r="AK51" s="2801"/>
      <c r="AL51" s="2801"/>
      <c r="AM51" s="2801"/>
      <c r="AN51" s="2801"/>
      <c r="AO51" s="2801"/>
      <c r="AP51" s="2801"/>
      <c r="AQ51" s="2801"/>
      <c r="AR51" s="2801"/>
      <c r="AS51" s="2801"/>
      <c r="AT51" s="2801"/>
      <c r="AU51" s="2801"/>
      <c r="AV51" s="2801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2803"/>
      <c r="AJ52" s="2803"/>
      <c r="AK52" s="2803"/>
      <c r="AL52" s="2803"/>
      <c r="AM52" s="2803"/>
      <c r="AN52" s="2803"/>
      <c r="AO52" s="2803"/>
      <c r="AP52" s="2803"/>
      <c r="AQ52" s="2803"/>
      <c r="AR52" s="2803"/>
      <c r="AS52" s="2803"/>
      <c r="AT52" s="2803"/>
      <c r="AU52" s="2803"/>
      <c r="AV52" s="2803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758" t="s">
        <v>319</v>
      </c>
      <c r="B53" s="4759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2803"/>
      <c r="AJ53" s="2803"/>
      <c r="AK53" s="2803"/>
      <c r="AL53" s="2803"/>
      <c r="AM53" s="2803"/>
      <c r="AN53" s="2803"/>
      <c r="AO53" s="2803"/>
      <c r="AP53" s="2803"/>
      <c r="AQ53" s="2803"/>
      <c r="AR53" s="2803"/>
      <c r="AS53" s="2803"/>
      <c r="AT53" s="2803"/>
      <c r="AU53" s="2803"/>
      <c r="AV53" s="2803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2803"/>
      <c r="AJ54" s="2803"/>
      <c r="AK54" s="2803"/>
      <c r="AL54" s="2803"/>
      <c r="AM54" s="2803"/>
      <c r="AN54" s="2803"/>
      <c r="AO54" s="2804"/>
      <c r="AP54" s="2804"/>
      <c r="AQ54" s="2804"/>
      <c r="AR54" s="2804"/>
      <c r="AS54" s="2804"/>
      <c r="AT54" s="2804"/>
      <c r="AU54" s="2804"/>
      <c r="AV54" s="2804"/>
      <c r="CA54" s="4" t="str">
        <f>IF(AND(([11]A01!$C18+[11]A01!$C19+[11]A01!$C20+[11]A01!$C21+[11]A01!$F31+[11]A01!$F32+[11]A01!$F33)&lt;&gt;0,D54=0,E54=""),"*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2805" t="s">
        <v>56</v>
      </c>
      <c r="B55" s="2806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2803"/>
      <c r="AP55" s="2803"/>
      <c r="AQ55" s="2803"/>
      <c r="AR55" s="2803"/>
      <c r="AS55" s="2803"/>
      <c r="AT55" s="2803"/>
      <c r="AU55" s="2803"/>
      <c r="AV55" s="2803"/>
      <c r="AW55" s="2807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2808" t="s">
        <v>58</v>
      </c>
      <c r="B56" s="2809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2800"/>
      <c r="AP56" s="2800"/>
      <c r="AQ56" s="2800"/>
      <c r="AR56" s="2800"/>
      <c r="AS56" s="2800"/>
      <c r="AT56" s="2800"/>
      <c r="AU56" s="2800"/>
      <c r="AV56" s="2800"/>
      <c r="AW56" s="2807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2801"/>
      <c r="AP57" s="2801"/>
      <c r="AQ57" s="2800"/>
      <c r="AR57" s="2800"/>
      <c r="AS57" s="2800"/>
      <c r="AT57" s="2800"/>
      <c r="AU57" s="2800"/>
      <c r="AV57" s="2800"/>
      <c r="AW57" s="2807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770" t="s">
        <v>60</v>
      </c>
      <c r="B58" s="4771"/>
      <c r="C58" s="2806" t="s">
        <v>57</v>
      </c>
      <c r="D58" s="2810" t="s">
        <v>61</v>
      </c>
      <c r="E58" s="2811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2812"/>
      <c r="AT58" s="2812"/>
      <c r="AU58" s="2812"/>
      <c r="AV58" s="2813"/>
      <c r="AW58" s="2813"/>
      <c r="AX58" s="2813"/>
      <c r="AY58" s="2813"/>
      <c r="AZ58" s="2813"/>
      <c r="BA58" s="2807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768" t="s">
        <v>63</v>
      </c>
      <c r="B59" s="4769"/>
      <c r="C59" s="2814">
        <f>SUM(D59:E59)</f>
        <v>0</v>
      </c>
      <c r="D59" s="2815"/>
      <c r="E59" s="2816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2812"/>
      <c r="AT59" s="2812"/>
      <c r="AU59" s="2812"/>
      <c r="AV59" s="2813"/>
      <c r="AW59" s="2813"/>
      <c r="AX59" s="2813"/>
      <c r="AY59" s="2813"/>
      <c r="AZ59" s="2813"/>
      <c r="BA59" s="2807"/>
      <c r="BZ59" s="2"/>
      <c r="CA59" s="3" t="str">
        <f>IF(AND(([11]A01!$C18+[11]A01!$C19+[11]A01!$C20+[11]A01!$C21+[11]A01!$F31+[11]A01!$F32+[11]A01!$F33)&lt;&gt;0,D59=0,E59=""),"*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2812"/>
      <c r="AT60" s="2812"/>
      <c r="AU60" s="2812"/>
      <c r="AV60" s="2813"/>
      <c r="AW60" s="2813"/>
      <c r="AX60" s="2813"/>
      <c r="AY60" s="2813"/>
      <c r="AZ60" s="2813"/>
      <c r="BA60" s="2807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772" t="s">
        <v>65</v>
      </c>
      <c r="B61" s="4773"/>
      <c r="C61" s="4772" t="s">
        <v>66</v>
      </c>
      <c r="D61" s="4774"/>
      <c r="E61" s="4773"/>
      <c r="F61" s="4775" t="s">
        <v>67</v>
      </c>
      <c r="G61" s="4776"/>
      <c r="H61" s="4776"/>
      <c r="I61" s="4776"/>
      <c r="J61" s="4776"/>
      <c r="K61" s="4776"/>
      <c r="L61" s="4776"/>
      <c r="M61" s="4776"/>
      <c r="N61" s="4776"/>
      <c r="O61" s="4776"/>
      <c r="P61" s="4776"/>
      <c r="Q61" s="4777"/>
      <c r="R61" s="4753" t="s">
        <v>68</v>
      </c>
      <c r="S61" s="4754"/>
      <c r="T61" s="4755" t="s">
        <v>69</v>
      </c>
      <c r="U61" s="4754"/>
      <c r="V61" s="2817" t="s">
        <v>70</v>
      </c>
      <c r="W61" s="2817"/>
      <c r="X61" s="2817"/>
      <c r="Y61" s="2817"/>
      <c r="Z61" s="2818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2812"/>
      <c r="AT61" s="2812"/>
      <c r="AU61" s="2812"/>
      <c r="AV61" s="2813"/>
      <c r="AW61" s="2813"/>
      <c r="AX61" s="2813"/>
      <c r="AY61" s="2813"/>
      <c r="AZ61" s="2813"/>
      <c r="BA61" s="2807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4608" t="s">
        <v>71</v>
      </c>
      <c r="G62" s="4721"/>
      <c r="H62" s="4720" t="s">
        <v>72</v>
      </c>
      <c r="I62" s="4721"/>
      <c r="J62" s="4720" t="s">
        <v>73</v>
      </c>
      <c r="K62" s="4721"/>
      <c r="L62" s="4720" t="s">
        <v>74</v>
      </c>
      <c r="M62" s="4721"/>
      <c r="N62" s="4720" t="s">
        <v>75</v>
      </c>
      <c r="O62" s="4721"/>
      <c r="P62" s="4720" t="s">
        <v>76</v>
      </c>
      <c r="Q62" s="4749"/>
      <c r="R62" s="4610" t="s">
        <v>77</v>
      </c>
      <c r="S62" s="4750"/>
      <c r="T62" s="4756" t="s">
        <v>78</v>
      </c>
      <c r="U62" s="4750"/>
      <c r="V62" s="4603" t="s">
        <v>79</v>
      </c>
      <c r="W62" s="4721"/>
      <c r="X62" s="4719" t="s">
        <v>80</v>
      </c>
      <c r="Y62" s="4720" t="s">
        <v>81</v>
      </c>
      <c r="Z62" s="4721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2819"/>
      <c r="AT62" s="2819"/>
      <c r="AU62" s="2819"/>
      <c r="AV62" s="2820"/>
      <c r="AW62" s="2820"/>
      <c r="AX62" s="2820"/>
      <c r="AY62" s="2820"/>
      <c r="AZ62" s="2820"/>
      <c r="BA62" s="2761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2810" t="s">
        <v>82</v>
      </c>
      <c r="D63" s="2821" t="s">
        <v>83</v>
      </c>
      <c r="E63" s="2624" t="s">
        <v>84</v>
      </c>
      <c r="F63" s="2663" t="s">
        <v>83</v>
      </c>
      <c r="G63" s="2822" t="s">
        <v>84</v>
      </c>
      <c r="H63" s="2663" t="s">
        <v>83</v>
      </c>
      <c r="I63" s="2822" t="s">
        <v>84</v>
      </c>
      <c r="J63" s="2663" t="s">
        <v>83</v>
      </c>
      <c r="K63" s="2822" t="s">
        <v>84</v>
      </c>
      <c r="L63" s="2663" t="s">
        <v>83</v>
      </c>
      <c r="M63" s="2822" t="s">
        <v>84</v>
      </c>
      <c r="N63" s="2663" t="s">
        <v>83</v>
      </c>
      <c r="O63" s="2822" t="s">
        <v>84</v>
      </c>
      <c r="P63" s="2663" t="s">
        <v>83</v>
      </c>
      <c r="Q63" s="2665" t="s">
        <v>84</v>
      </c>
      <c r="R63" s="2666" t="s">
        <v>83</v>
      </c>
      <c r="S63" s="2667" t="s">
        <v>84</v>
      </c>
      <c r="T63" s="2666" t="s">
        <v>83</v>
      </c>
      <c r="U63" s="2667" t="s">
        <v>84</v>
      </c>
      <c r="V63" s="2822" t="s">
        <v>85</v>
      </c>
      <c r="W63" s="2806" t="s">
        <v>86</v>
      </c>
      <c r="X63" s="3421"/>
      <c r="Y63" s="2668" t="s">
        <v>87</v>
      </c>
      <c r="Z63" s="2806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2807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751" t="s">
        <v>89</v>
      </c>
      <c r="B64" s="4752"/>
      <c r="C64" s="137">
        <f>SUM(D64:E64)</f>
        <v>0</v>
      </c>
      <c r="D64" s="138">
        <f>SUM(F64+H64+J64+L64+N64+P64)</f>
        <v>0</v>
      </c>
      <c r="E64" s="2823">
        <f t="shared" ref="D64:E66" si="6">SUM(G64+I64+K64+M64+O64+Q64)</f>
        <v>0</v>
      </c>
      <c r="F64" s="26"/>
      <c r="G64" s="2799"/>
      <c r="H64" s="26"/>
      <c r="I64" s="2799"/>
      <c r="J64" s="26"/>
      <c r="K64" s="2799"/>
      <c r="L64" s="26"/>
      <c r="M64" s="2799"/>
      <c r="N64" s="26"/>
      <c r="O64" s="2799"/>
      <c r="P64" s="26"/>
      <c r="Q64" s="2824"/>
      <c r="R64" s="141"/>
      <c r="S64" s="2825"/>
      <c r="T64" s="141"/>
      <c r="U64" s="2825"/>
      <c r="V64" s="2826"/>
      <c r="W64" s="26"/>
      <c r="X64" s="2827"/>
      <c r="Y64" s="2827"/>
      <c r="Z64" s="2828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2829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2829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722" t="s">
        <v>65</v>
      </c>
      <c r="B70" s="4723"/>
      <c r="C70" s="4722" t="s">
        <v>66</v>
      </c>
      <c r="D70" s="4724"/>
      <c r="E70" s="4723"/>
      <c r="F70" s="4725" t="s">
        <v>94</v>
      </c>
      <c r="G70" s="4726"/>
      <c r="H70" s="4726"/>
      <c r="I70" s="4726"/>
      <c r="J70" s="4726"/>
      <c r="K70" s="4726"/>
      <c r="L70" s="4726"/>
      <c r="M70" s="4726"/>
      <c r="N70" s="4726"/>
      <c r="O70" s="4726"/>
      <c r="P70" s="4726"/>
      <c r="Q70" s="4727"/>
      <c r="R70" s="4728" t="s">
        <v>95</v>
      </c>
      <c r="S70" s="4729"/>
      <c r="T70" s="4729"/>
      <c r="U70" s="4729"/>
      <c r="V70" s="4730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4731" t="s">
        <v>71</v>
      </c>
      <c r="G71" s="4732"/>
      <c r="H71" s="4731" t="s">
        <v>72</v>
      </c>
      <c r="I71" s="4732"/>
      <c r="J71" s="4731" t="s">
        <v>73</v>
      </c>
      <c r="K71" s="4732"/>
      <c r="L71" s="4731" t="s">
        <v>74</v>
      </c>
      <c r="M71" s="4732"/>
      <c r="N71" s="4731" t="s">
        <v>75</v>
      </c>
      <c r="O71" s="4732"/>
      <c r="P71" s="4731" t="s">
        <v>76</v>
      </c>
      <c r="Q71" s="4602"/>
      <c r="R71" s="4610" t="s">
        <v>79</v>
      </c>
      <c r="S71" s="4732"/>
      <c r="T71" s="4060" t="s">
        <v>80</v>
      </c>
      <c r="U71" s="4731" t="s">
        <v>81</v>
      </c>
      <c r="V71" s="4732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2830" t="s">
        <v>82</v>
      </c>
      <c r="D72" s="2831" t="s">
        <v>83</v>
      </c>
      <c r="E72" s="2625" t="s">
        <v>84</v>
      </c>
      <c r="F72" s="2832" t="s">
        <v>83</v>
      </c>
      <c r="G72" s="2833" t="s">
        <v>84</v>
      </c>
      <c r="H72" s="2832" t="s">
        <v>83</v>
      </c>
      <c r="I72" s="2833" t="s">
        <v>84</v>
      </c>
      <c r="J72" s="2832" t="s">
        <v>83</v>
      </c>
      <c r="K72" s="2833" t="s">
        <v>84</v>
      </c>
      <c r="L72" s="2832" t="s">
        <v>83</v>
      </c>
      <c r="M72" s="2833" t="s">
        <v>84</v>
      </c>
      <c r="N72" s="2832" t="s">
        <v>83</v>
      </c>
      <c r="O72" s="2833" t="s">
        <v>84</v>
      </c>
      <c r="P72" s="2832" t="s">
        <v>83</v>
      </c>
      <c r="Q72" s="2667" t="s">
        <v>84</v>
      </c>
      <c r="R72" s="2833" t="s">
        <v>85</v>
      </c>
      <c r="S72" s="2834" t="s">
        <v>86</v>
      </c>
      <c r="T72" s="3458"/>
      <c r="U72" s="2835" t="s">
        <v>87</v>
      </c>
      <c r="V72" s="2834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4747" t="s">
        <v>89</v>
      </c>
      <c r="B73" s="4748"/>
      <c r="C73" s="186">
        <f>SUM(D73:E73)</f>
        <v>0</v>
      </c>
      <c r="D73" s="187">
        <f t="shared" ref="D73:E76" si="7">SUM(F73+H73+J73+L73+N73+P73)</f>
        <v>0</v>
      </c>
      <c r="E73" s="2836">
        <f t="shared" si="7"/>
        <v>0</v>
      </c>
      <c r="F73" s="189"/>
      <c r="G73" s="2837"/>
      <c r="H73" s="189"/>
      <c r="I73" s="2837"/>
      <c r="J73" s="189"/>
      <c r="K73" s="2837"/>
      <c r="L73" s="189"/>
      <c r="M73" s="2837"/>
      <c r="N73" s="189"/>
      <c r="O73" s="2837"/>
      <c r="P73" s="189"/>
      <c r="Q73" s="2838"/>
      <c r="R73" s="2839"/>
      <c r="S73" s="189"/>
      <c r="T73" s="2840"/>
      <c r="U73" s="2840"/>
      <c r="V73" s="2841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2842"/>
      <c r="X74" s="2843"/>
      <c r="Y74" s="2843"/>
      <c r="Z74" s="2844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2842"/>
      <c r="X75" s="2843"/>
      <c r="Y75" s="2843"/>
      <c r="Z75" s="2844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2845"/>
      <c r="X76" s="2846"/>
      <c r="Y76" s="2846"/>
      <c r="Z76" s="2847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2848"/>
      <c r="S77" s="2848"/>
      <c r="T77" s="2848"/>
      <c r="U77" s="2846"/>
      <c r="V77" s="2846"/>
      <c r="W77" s="2846"/>
      <c r="X77" s="2846"/>
      <c r="Y77" s="2846"/>
      <c r="Z77" s="2847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4739" t="s">
        <v>97</v>
      </c>
      <c r="B78" s="4740"/>
      <c r="C78" s="4741" t="s">
        <v>57</v>
      </c>
      <c r="D78" s="4742"/>
      <c r="E78" s="4743"/>
      <c r="F78" s="4608" t="s">
        <v>98</v>
      </c>
      <c r="G78" s="4603"/>
      <c r="H78" s="4603"/>
      <c r="I78" s="4603"/>
      <c r="J78" s="4603"/>
      <c r="K78" s="4603"/>
      <c r="L78" s="4603"/>
      <c r="M78" s="4603"/>
      <c r="N78" s="4603"/>
      <c r="O78" s="4721"/>
      <c r="P78" s="127"/>
      <c r="Q78" s="127"/>
      <c r="R78" s="2849"/>
      <c r="S78" s="2849"/>
      <c r="T78" s="2849"/>
      <c r="U78" s="2850"/>
      <c r="V78" s="2850"/>
      <c r="W78" s="2850"/>
      <c r="X78" s="2850"/>
      <c r="Y78" s="2850"/>
      <c r="Z78" s="2851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4714" t="s">
        <v>99</v>
      </c>
      <c r="G79" s="4715"/>
      <c r="H79" s="4714" t="s">
        <v>100</v>
      </c>
      <c r="I79" s="4715"/>
      <c r="J79" s="4714" t="s">
        <v>101</v>
      </c>
      <c r="K79" s="4715"/>
      <c r="L79" s="4714" t="s">
        <v>102</v>
      </c>
      <c r="M79" s="4715"/>
      <c r="N79" s="4744" t="s">
        <v>11</v>
      </c>
      <c r="O79" s="4745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2850"/>
      <c r="AP79" s="2850"/>
      <c r="AQ79" s="2850"/>
      <c r="AR79" s="2850"/>
      <c r="AS79" s="2850"/>
      <c r="AT79" s="2850"/>
      <c r="AU79" s="2850"/>
      <c r="AV79" s="2850"/>
      <c r="AW79" s="2851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2852" t="s">
        <v>82</v>
      </c>
      <c r="D80" s="2821" t="s">
        <v>83</v>
      </c>
      <c r="E80" s="2853" t="s">
        <v>84</v>
      </c>
      <c r="F80" s="2854" t="s">
        <v>83</v>
      </c>
      <c r="G80" s="2853" t="s">
        <v>84</v>
      </c>
      <c r="H80" s="2854" t="s">
        <v>83</v>
      </c>
      <c r="I80" s="2853" t="s">
        <v>84</v>
      </c>
      <c r="J80" s="2854" t="s">
        <v>83</v>
      </c>
      <c r="K80" s="2853" t="s">
        <v>84</v>
      </c>
      <c r="L80" s="2854" t="s">
        <v>83</v>
      </c>
      <c r="M80" s="2853" t="s">
        <v>84</v>
      </c>
      <c r="N80" s="2854" t="s">
        <v>83</v>
      </c>
      <c r="O80" s="2853" t="s">
        <v>84</v>
      </c>
      <c r="AG80" s="1336"/>
      <c r="AH80" s="1337"/>
      <c r="AI80" s="12"/>
      <c r="AJ80" s="12"/>
      <c r="AK80" s="12"/>
      <c r="AL80" s="2855"/>
      <c r="AM80" s="2855"/>
      <c r="AN80" s="2855"/>
      <c r="AO80" s="2855"/>
      <c r="AP80" s="2855"/>
      <c r="AQ80" s="2855"/>
      <c r="AR80" s="2855"/>
      <c r="AS80" s="2855"/>
      <c r="AT80" s="2855"/>
      <c r="AU80" s="2856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4714" t="s">
        <v>58</v>
      </c>
      <c r="B81" s="4715"/>
      <c r="C81" s="2857">
        <f>SUM(D81:E81)</f>
        <v>0</v>
      </c>
      <c r="D81" s="2858">
        <f>SUM(F81+H81+J81+L81+N81)</f>
        <v>0</v>
      </c>
      <c r="E81" s="2859">
        <f>SUM(G81+I81+K81+M81+O81)</f>
        <v>0</v>
      </c>
      <c r="F81" s="2860"/>
      <c r="G81" s="2861"/>
      <c r="H81" s="2860"/>
      <c r="I81" s="2861"/>
      <c r="J81" s="2860"/>
      <c r="K81" s="2862"/>
      <c r="L81" s="2860"/>
      <c r="M81" s="2862"/>
      <c r="N81" s="2860"/>
      <c r="O81" s="2862"/>
      <c r="AH81" s="12"/>
      <c r="AI81" s="12"/>
      <c r="AJ81" s="12"/>
      <c r="AK81" s="12"/>
      <c r="AL81" s="2855"/>
      <c r="AM81" s="2855"/>
      <c r="AN81" s="2855"/>
      <c r="AO81" s="2855"/>
      <c r="AP81" s="2855"/>
      <c r="AQ81" s="2855"/>
      <c r="AR81" s="2855"/>
      <c r="AS81" s="2855"/>
      <c r="AT81" s="2855"/>
      <c r="AU81" s="2856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2863"/>
      <c r="AM82" s="2863"/>
      <c r="AN82" s="2863"/>
      <c r="AO82" s="2863"/>
      <c r="AP82" s="2863"/>
      <c r="AQ82" s="2863"/>
      <c r="AR82" s="2863"/>
      <c r="AS82" s="2863"/>
      <c r="AT82" s="2863"/>
      <c r="AU82" s="2864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4704" t="s">
        <v>56</v>
      </c>
      <c r="B83" s="4705"/>
      <c r="C83" s="4704" t="s">
        <v>57</v>
      </c>
      <c r="D83" s="4718"/>
      <c r="E83" s="4705"/>
      <c r="F83" s="4714" t="s">
        <v>58</v>
      </c>
      <c r="G83" s="4746"/>
      <c r="H83" s="4746"/>
      <c r="I83" s="4746"/>
      <c r="J83" s="4746"/>
      <c r="K83" s="4746"/>
      <c r="L83" s="4746"/>
      <c r="M83" s="4746"/>
      <c r="N83" s="4746"/>
      <c r="O83" s="4746"/>
      <c r="P83" s="4746"/>
      <c r="Q83" s="4746"/>
      <c r="R83" s="4746"/>
      <c r="S83" s="4746"/>
      <c r="T83" s="4746"/>
      <c r="U83" s="4746"/>
      <c r="V83" s="4746"/>
      <c r="W83" s="4746"/>
      <c r="X83" s="4746"/>
      <c r="Y83" s="4746"/>
      <c r="Z83" s="4746"/>
      <c r="AA83" s="4746"/>
      <c r="AB83" s="4746"/>
      <c r="AC83" s="4746"/>
      <c r="AD83" s="4746"/>
      <c r="AE83" s="4746"/>
      <c r="AF83" s="4746"/>
      <c r="AG83" s="4715"/>
      <c r="AH83" s="12"/>
      <c r="AI83" s="12"/>
      <c r="AJ83" s="12"/>
      <c r="AK83" s="17"/>
      <c r="AL83" s="2863"/>
      <c r="AM83" s="2863"/>
      <c r="AN83" s="2863"/>
      <c r="AO83" s="2863"/>
      <c r="AP83" s="2863"/>
      <c r="AQ83" s="2863"/>
      <c r="AR83" s="2863"/>
      <c r="AS83" s="2863"/>
      <c r="AT83" s="2863"/>
      <c r="AU83" s="2864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4712" t="s">
        <v>104</v>
      </c>
      <c r="G84" s="4712"/>
      <c r="H84" s="4712" t="s">
        <v>105</v>
      </c>
      <c r="I84" s="4712"/>
      <c r="J84" s="4712" t="s">
        <v>106</v>
      </c>
      <c r="K84" s="4712"/>
      <c r="L84" s="4712" t="s">
        <v>107</v>
      </c>
      <c r="M84" s="4712"/>
      <c r="N84" s="4712" t="s">
        <v>108</v>
      </c>
      <c r="O84" s="4712"/>
      <c r="P84" s="4712" t="s">
        <v>109</v>
      </c>
      <c r="Q84" s="4712"/>
      <c r="R84" s="4712" t="s">
        <v>110</v>
      </c>
      <c r="S84" s="4712"/>
      <c r="T84" s="4712" t="s">
        <v>111</v>
      </c>
      <c r="U84" s="4712"/>
      <c r="V84" s="4712" t="s">
        <v>112</v>
      </c>
      <c r="W84" s="4712"/>
      <c r="X84" s="4712" t="s">
        <v>113</v>
      </c>
      <c r="Y84" s="4712"/>
      <c r="Z84" s="4714" t="s">
        <v>114</v>
      </c>
      <c r="AA84" s="4715"/>
      <c r="AB84" s="4714" t="s">
        <v>115</v>
      </c>
      <c r="AC84" s="4715"/>
      <c r="AD84" s="4714" t="s">
        <v>116</v>
      </c>
      <c r="AE84" s="4715"/>
      <c r="AF84" s="4714" t="s">
        <v>117</v>
      </c>
      <c r="AG84" s="4715"/>
      <c r="AH84" s="12"/>
      <c r="AI84" s="12"/>
      <c r="AJ84" s="123"/>
      <c r="AK84" s="2865"/>
      <c r="AL84" s="2863"/>
      <c r="AM84" s="2863"/>
      <c r="AN84" s="2863"/>
      <c r="AO84" s="2863"/>
      <c r="AP84" s="2863"/>
      <c r="AQ84" s="2863"/>
      <c r="AR84" s="2863"/>
      <c r="AS84" s="2863"/>
      <c r="AT84" s="2863"/>
      <c r="AU84" s="2864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2854" t="s">
        <v>82</v>
      </c>
      <c r="D85" s="2821" t="s">
        <v>83</v>
      </c>
      <c r="E85" s="2853" t="s">
        <v>84</v>
      </c>
      <c r="F85" s="2866" t="s">
        <v>83</v>
      </c>
      <c r="G85" s="2867" t="s">
        <v>84</v>
      </c>
      <c r="H85" s="2866" t="s">
        <v>83</v>
      </c>
      <c r="I85" s="2867" t="s">
        <v>84</v>
      </c>
      <c r="J85" s="2866" t="s">
        <v>83</v>
      </c>
      <c r="K85" s="2867" t="s">
        <v>84</v>
      </c>
      <c r="L85" s="2866" t="s">
        <v>83</v>
      </c>
      <c r="M85" s="2867" t="s">
        <v>84</v>
      </c>
      <c r="N85" s="2866" t="s">
        <v>83</v>
      </c>
      <c r="O85" s="2867" t="s">
        <v>84</v>
      </c>
      <c r="P85" s="2866" t="s">
        <v>83</v>
      </c>
      <c r="Q85" s="2867" t="s">
        <v>84</v>
      </c>
      <c r="R85" s="2866" t="s">
        <v>83</v>
      </c>
      <c r="S85" s="2867" t="s">
        <v>84</v>
      </c>
      <c r="T85" s="2866" t="s">
        <v>83</v>
      </c>
      <c r="U85" s="2867" t="s">
        <v>84</v>
      </c>
      <c r="V85" s="2866" t="s">
        <v>83</v>
      </c>
      <c r="W85" s="2867" t="s">
        <v>84</v>
      </c>
      <c r="X85" s="2866" t="s">
        <v>83</v>
      </c>
      <c r="Y85" s="2867" t="s">
        <v>84</v>
      </c>
      <c r="Z85" s="2866" t="s">
        <v>83</v>
      </c>
      <c r="AA85" s="2867" t="s">
        <v>84</v>
      </c>
      <c r="AB85" s="2866" t="s">
        <v>83</v>
      </c>
      <c r="AC85" s="2867" t="s">
        <v>84</v>
      </c>
      <c r="AD85" s="2866" t="s">
        <v>83</v>
      </c>
      <c r="AE85" s="2867" t="s">
        <v>84</v>
      </c>
      <c r="AF85" s="2866" t="s">
        <v>83</v>
      </c>
      <c r="AG85" s="2867" t="s">
        <v>84</v>
      </c>
      <c r="AH85" s="127"/>
      <c r="AI85" s="12"/>
      <c r="AJ85" s="2868"/>
      <c r="AK85" s="2863"/>
      <c r="AL85" s="2863"/>
      <c r="AM85" s="2863"/>
      <c r="AN85" s="2863"/>
      <c r="AO85" s="2863"/>
      <c r="AP85" s="2863"/>
      <c r="AQ85" s="2863"/>
      <c r="AR85" s="2863"/>
      <c r="AS85" s="2863"/>
      <c r="AT85" s="2863"/>
      <c r="AU85" s="2864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716" t="s">
        <v>118</v>
      </c>
      <c r="B86" s="4717"/>
      <c r="C86" s="2869">
        <f t="shared" ref="C86:C91" si="8">SUM(D86:E86)</f>
        <v>3</v>
      </c>
      <c r="D86" s="2870">
        <f t="shared" ref="D86:E91" si="9">SUM(F86+H86+J86+L86+N86+P86+R86+T86+V86+X86+Z86+AB86+AD86+AF86)</f>
        <v>2</v>
      </c>
      <c r="E86" s="2871">
        <f t="shared" si="9"/>
        <v>1</v>
      </c>
      <c r="F86" s="26">
        <v>2</v>
      </c>
      <c r="G86" s="2872"/>
      <c r="H86" s="26"/>
      <c r="I86" s="2872"/>
      <c r="J86" s="26"/>
      <c r="K86" s="2872"/>
      <c r="L86" s="26"/>
      <c r="M86" s="2872"/>
      <c r="N86" s="26"/>
      <c r="O86" s="2872"/>
      <c r="P86" s="26"/>
      <c r="Q86" s="2872"/>
      <c r="R86" s="26"/>
      <c r="S86" s="2872"/>
      <c r="T86" s="26"/>
      <c r="U86" s="2872">
        <v>1</v>
      </c>
      <c r="V86" s="26"/>
      <c r="W86" s="2872"/>
      <c r="X86" s="26"/>
      <c r="Y86" s="2872"/>
      <c r="Z86" s="26"/>
      <c r="AA86" s="2872"/>
      <c r="AB86" s="26"/>
      <c r="AC86" s="2872"/>
      <c r="AD86" s="26"/>
      <c r="AE86" s="2872"/>
      <c r="AF86" s="26"/>
      <c r="AG86" s="31"/>
      <c r="AH86" s="463"/>
      <c r="AI86" s="12"/>
      <c r="AJ86" s="2873"/>
      <c r="AK86" s="17"/>
      <c r="AL86" s="2863"/>
      <c r="AM86" s="2863"/>
      <c r="AN86" s="2863"/>
      <c r="AO86" s="2863"/>
      <c r="AP86" s="2863"/>
      <c r="AQ86" s="2863"/>
      <c r="AR86" s="2863"/>
      <c r="AS86" s="2863"/>
      <c r="AT86" s="2863"/>
      <c r="AU86" s="2864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4718" t="s">
        <v>119</v>
      </c>
      <c r="B87" s="2874" t="s">
        <v>120</v>
      </c>
      <c r="C87" s="137">
        <f t="shared" si="8"/>
        <v>0</v>
      </c>
      <c r="D87" s="138">
        <f t="shared" si="9"/>
        <v>0</v>
      </c>
      <c r="E87" s="2823">
        <f t="shared" si="9"/>
        <v>0</v>
      </c>
      <c r="F87" s="26"/>
      <c r="G87" s="2799"/>
      <c r="H87" s="26"/>
      <c r="I87" s="2799"/>
      <c r="J87" s="26"/>
      <c r="K87" s="2799"/>
      <c r="L87" s="26"/>
      <c r="M87" s="2799"/>
      <c r="N87" s="26"/>
      <c r="O87" s="2799"/>
      <c r="P87" s="26"/>
      <c r="Q87" s="2799"/>
      <c r="R87" s="26"/>
      <c r="S87" s="2799"/>
      <c r="T87" s="26"/>
      <c r="U87" s="2799"/>
      <c r="V87" s="26"/>
      <c r="W87" s="2799"/>
      <c r="X87" s="26"/>
      <c r="Y87" s="2799"/>
      <c r="Z87" s="26"/>
      <c r="AA87" s="2799"/>
      <c r="AB87" s="26"/>
      <c r="AC87" s="2799"/>
      <c r="AD87" s="26"/>
      <c r="AE87" s="2799"/>
      <c r="AF87" s="26"/>
      <c r="AG87" s="31"/>
      <c r="AH87" s="463"/>
      <c r="AI87" s="12"/>
      <c r="AJ87" s="2875"/>
      <c r="AK87" s="2865"/>
      <c r="AL87" s="2863"/>
      <c r="AM87" s="2863"/>
      <c r="AN87" s="2863"/>
      <c r="AO87" s="2863"/>
      <c r="AP87" s="2863"/>
      <c r="AQ87" s="2863"/>
      <c r="AR87" s="2863"/>
      <c r="AS87" s="2863"/>
      <c r="AT87" s="2863"/>
      <c r="AU87" s="2864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2622" t="s">
        <v>121</v>
      </c>
      <c r="C88" s="147">
        <f t="shared" si="8"/>
        <v>3</v>
      </c>
      <c r="D88" s="148">
        <f t="shared" si="9"/>
        <v>2</v>
      </c>
      <c r="E88" s="149">
        <f t="shared" si="9"/>
        <v>1</v>
      </c>
      <c r="F88" s="35">
        <v>2</v>
      </c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>
        <v>1</v>
      </c>
      <c r="V88" s="35"/>
      <c r="W88" s="39"/>
      <c r="X88" s="35"/>
      <c r="Y88" s="39"/>
      <c r="Z88" s="35"/>
      <c r="AA88" s="39"/>
      <c r="AB88" s="35"/>
      <c r="AC88" s="39"/>
      <c r="AD88" s="35"/>
      <c r="AE88" s="39"/>
      <c r="AF88" s="35"/>
      <c r="AG88" s="40"/>
      <c r="AH88" s="463"/>
      <c r="AI88" s="12"/>
      <c r="AJ88" s="2873"/>
      <c r="AK88" s="2876"/>
      <c r="AL88" s="2863"/>
      <c r="AM88" s="2863"/>
      <c r="AN88" s="2863"/>
      <c r="AO88" s="2863"/>
      <c r="AP88" s="2863"/>
      <c r="AQ88" s="2863"/>
      <c r="AR88" s="2863"/>
      <c r="AS88" s="2863"/>
      <c r="AT88" s="2863"/>
      <c r="AU88" s="2864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2622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2877"/>
      <c r="AO89" s="2877"/>
      <c r="AP89" s="2877"/>
      <c r="AQ89" s="2877"/>
      <c r="AR89" s="2877"/>
      <c r="AS89" s="2877"/>
      <c r="AT89" s="2877"/>
      <c r="AU89" s="2877"/>
      <c r="AV89" s="2877"/>
      <c r="AW89" s="2864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2863"/>
      <c r="AM90" s="2863"/>
      <c r="AN90" s="2863"/>
      <c r="AO90" s="2863"/>
      <c r="AP90" s="2863"/>
      <c r="AQ90" s="2863"/>
      <c r="AR90" s="2863"/>
      <c r="AS90" s="2863"/>
      <c r="AT90" s="2863"/>
      <c r="AU90" s="2864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2863"/>
      <c r="AM91" s="2863"/>
      <c r="AN91" s="2863"/>
      <c r="AO91" s="2863"/>
      <c r="AP91" s="2863"/>
      <c r="AQ91" s="2863"/>
      <c r="AR91" s="2863"/>
      <c r="AS91" s="2863"/>
      <c r="AT91" s="2863"/>
      <c r="AU91" s="2864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2863"/>
      <c r="AM92" s="2863"/>
      <c r="AN92" s="2863"/>
      <c r="AO92" s="2863"/>
      <c r="AP92" s="2863"/>
      <c r="AQ92" s="2863"/>
      <c r="AR92" s="2863"/>
      <c r="AS92" s="2863"/>
      <c r="AT92" s="2863"/>
      <c r="AU92" s="2864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4704" t="s">
        <v>56</v>
      </c>
      <c r="B93" s="4705"/>
      <c r="C93" s="4706" t="s">
        <v>57</v>
      </c>
      <c r="D93" s="4706"/>
      <c r="E93" s="4706"/>
      <c r="F93" s="4707" t="s">
        <v>126</v>
      </c>
      <c r="G93" s="4707"/>
      <c r="H93" s="4707"/>
      <c r="I93" s="4707"/>
      <c r="J93" s="4707"/>
      <c r="K93" s="4707"/>
      <c r="L93" s="4707"/>
      <c r="M93" s="4707"/>
      <c r="N93" s="4707"/>
      <c r="O93" s="4707"/>
      <c r="P93" s="4707"/>
      <c r="Q93" s="4707"/>
      <c r="R93" s="4707"/>
      <c r="S93" s="4707"/>
      <c r="T93" s="4707"/>
      <c r="U93" s="4707"/>
      <c r="V93" s="4707"/>
      <c r="W93" s="4707"/>
      <c r="X93" s="4707"/>
      <c r="Y93" s="4707"/>
      <c r="Z93" s="4707"/>
      <c r="AA93" s="4707"/>
      <c r="AB93" s="4707"/>
      <c r="AC93" s="4707"/>
      <c r="AD93" s="4707"/>
      <c r="AE93" s="4707"/>
      <c r="AF93" s="4707"/>
      <c r="AG93" s="4708"/>
      <c r="AH93" s="4709" t="s">
        <v>127</v>
      </c>
      <c r="AI93" s="4710"/>
      <c r="AJ93" s="4710"/>
      <c r="AK93" s="4711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4712" t="s">
        <v>104</v>
      </c>
      <c r="G94" s="4712"/>
      <c r="H94" s="4712" t="s">
        <v>105</v>
      </c>
      <c r="I94" s="4712"/>
      <c r="J94" s="4707" t="s">
        <v>106</v>
      </c>
      <c r="K94" s="4707"/>
      <c r="L94" s="4707" t="s">
        <v>107</v>
      </c>
      <c r="M94" s="4707"/>
      <c r="N94" s="4707" t="s">
        <v>108</v>
      </c>
      <c r="O94" s="4707"/>
      <c r="P94" s="4707" t="s">
        <v>109</v>
      </c>
      <c r="Q94" s="4707"/>
      <c r="R94" s="4712" t="s">
        <v>110</v>
      </c>
      <c r="S94" s="4712"/>
      <c r="T94" s="4707" t="s">
        <v>111</v>
      </c>
      <c r="U94" s="4707"/>
      <c r="V94" s="4707" t="s">
        <v>112</v>
      </c>
      <c r="W94" s="4707"/>
      <c r="X94" s="4707" t="s">
        <v>113</v>
      </c>
      <c r="Y94" s="4707"/>
      <c r="Z94" s="4707" t="s">
        <v>114</v>
      </c>
      <c r="AA94" s="4707"/>
      <c r="AB94" s="4707" t="s">
        <v>115</v>
      </c>
      <c r="AC94" s="4707"/>
      <c r="AD94" s="4707" t="s">
        <v>116</v>
      </c>
      <c r="AE94" s="4707"/>
      <c r="AF94" s="4707" t="s">
        <v>117</v>
      </c>
      <c r="AG94" s="4708"/>
      <c r="AH94" s="4705" t="s">
        <v>128</v>
      </c>
      <c r="AI94" s="4706" t="s">
        <v>129</v>
      </c>
      <c r="AJ94" s="4706" t="s">
        <v>130</v>
      </c>
      <c r="AK94" s="4713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2854" t="s">
        <v>82</v>
      </c>
      <c r="D95" s="2821" t="s">
        <v>83</v>
      </c>
      <c r="E95" s="2853" t="s">
        <v>84</v>
      </c>
      <c r="F95" s="2866" t="s">
        <v>83</v>
      </c>
      <c r="G95" s="2878" t="s">
        <v>84</v>
      </c>
      <c r="H95" s="2866" t="s">
        <v>83</v>
      </c>
      <c r="I95" s="2878" t="s">
        <v>84</v>
      </c>
      <c r="J95" s="2866" t="s">
        <v>83</v>
      </c>
      <c r="K95" s="2878" t="s">
        <v>84</v>
      </c>
      <c r="L95" s="2866" t="s">
        <v>83</v>
      </c>
      <c r="M95" s="2878" t="s">
        <v>84</v>
      </c>
      <c r="N95" s="2866" t="s">
        <v>83</v>
      </c>
      <c r="O95" s="2878" t="s">
        <v>84</v>
      </c>
      <c r="P95" s="2866" t="s">
        <v>83</v>
      </c>
      <c r="Q95" s="2878" t="s">
        <v>84</v>
      </c>
      <c r="R95" s="2866" t="s">
        <v>83</v>
      </c>
      <c r="S95" s="2878" t="s">
        <v>84</v>
      </c>
      <c r="T95" s="2866" t="s">
        <v>83</v>
      </c>
      <c r="U95" s="2878" t="s">
        <v>84</v>
      </c>
      <c r="V95" s="2866" t="s">
        <v>83</v>
      </c>
      <c r="W95" s="2878" t="s">
        <v>84</v>
      </c>
      <c r="X95" s="2866" t="s">
        <v>83</v>
      </c>
      <c r="Y95" s="2878" t="s">
        <v>84</v>
      </c>
      <c r="Z95" s="2866" t="s">
        <v>83</v>
      </c>
      <c r="AA95" s="2878" t="s">
        <v>84</v>
      </c>
      <c r="AB95" s="2866" t="s">
        <v>83</v>
      </c>
      <c r="AC95" s="2878" t="s">
        <v>84</v>
      </c>
      <c r="AD95" s="2866" t="s">
        <v>83</v>
      </c>
      <c r="AE95" s="2878" t="s">
        <v>84</v>
      </c>
      <c r="AF95" s="2866" t="s">
        <v>83</v>
      </c>
      <c r="AG95" s="2879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716" t="s">
        <v>132</v>
      </c>
      <c r="B96" s="4717"/>
      <c r="C96" s="2869">
        <f t="shared" ref="C96:C101" si="10">SUM(D96:E96)</f>
        <v>3</v>
      </c>
      <c r="D96" s="2870">
        <f t="shared" ref="D96:E101" si="11">SUM(F96+H96+J96+L96+N96+P96+R96+T96+V96+X96+Z96+AB96+AD96+AF96)</f>
        <v>2</v>
      </c>
      <c r="E96" s="2871">
        <f t="shared" si="11"/>
        <v>1</v>
      </c>
      <c r="F96" s="26"/>
      <c r="G96" s="2799"/>
      <c r="H96" s="26"/>
      <c r="I96" s="2799"/>
      <c r="J96" s="26"/>
      <c r="K96" s="2799"/>
      <c r="L96" s="26"/>
      <c r="M96" s="2799"/>
      <c r="N96" s="26"/>
      <c r="O96" s="2799"/>
      <c r="P96" s="26"/>
      <c r="Q96" s="2799"/>
      <c r="R96" s="26"/>
      <c r="S96" s="2799"/>
      <c r="T96" s="26"/>
      <c r="U96" s="2799"/>
      <c r="V96" s="26"/>
      <c r="W96" s="2799"/>
      <c r="X96" s="26"/>
      <c r="Y96" s="2799">
        <v>1</v>
      </c>
      <c r="Z96" s="26"/>
      <c r="AA96" s="2799"/>
      <c r="AB96" s="26"/>
      <c r="AC96" s="2799"/>
      <c r="AD96" s="26"/>
      <c r="AE96" s="2799"/>
      <c r="AF96" s="26">
        <v>2</v>
      </c>
      <c r="AG96" s="2880"/>
      <c r="AH96" s="2791"/>
      <c r="AI96" s="2881">
        <v>1</v>
      </c>
      <c r="AJ96" s="2881">
        <v>2</v>
      </c>
      <c r="AK96" s="2881"/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4718" t="s">
        <v>119</v>
      </c>
      <c r="B97" s="2874" t="s">
        <v>120</v>
      </c>
      <c r="C97" s="137">
        <f t="shared" si="10"/>
        <v>0</v>
      </c>
      <c r="D97" s="138">
        <f t="shared" si="11"/>
        <v>0</v>
      </c>
      <c r="E97" s="2882">
        <f t="shared" si="11"/>
        <v>0</v>
      </c>
      <c r="F97" s="26"/>
      <c r="G97" s="2791"/>
      <c r="H97" s="26"/>
      <c r="I97" s="2791"/>
      <c r="J97" s="26"/>
      <c r="K97" s="2791"/>
      <c r="L97" s="26"/>
      <c r="M97" s="2791"/>
      <c r="N97" s="26"/>
      <c r="O97" s="2791"/>
      <c r="P97" s="26"/>
      <c r="Q97" s="2791"/>
      <c r="R97" s="26"/>
      <c r="S97" s="2791"/>
      <c r="T97" s="26"/>
      <c r="U97" s="2791"/>
      <c r="V97" s="26"/>
      <c r="W97" s="2791"/>
      <c r="X97" s="26"/>
      <c r="Y97" s="2791"/>
      <c r="Z97" s="26"/>
      <c r="AA97" s="2791"/>
      <c r="AB97" s="26"/>
      <c r="AC97" s="2791"/>
      <c r="AD97" s="26"/>
      <c r="AE97" s="2791"/>
      <c r="AF97" s="26"/>
      <c r="AG97" s="2880"/>
      <c r="AH97" s="2791"/>
      <c r="AI97" s="2881"/>
      <c r="AJ97" s="2881"/>
      <c r="AK97" s="2881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2622" t="s">
        <v>121</v>
      </c>
      <c r="C98" s="147">
        <f t="shared" si="10"/>
        <v>3</v>
      </c>
      <c r="D98" s="148">
        <f t="shared" si="11"/>
        <v>2</v>
      </c>
      <c r="E98" s="149">
        <f t="shared" si="11"/>
        <v>1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>
        <v>1</v>
      </c>
      <c r="Z98" s="35"/>
      <c r="AA98" s="39"/>
      <c r="AB98" s="35"/>
      <c r="AC98" s="39"/>
      <c r="AD98" s="35"/>
      <c r="AE98" s="39"/>
      <c r="AF98" s="35">
        <v>2</v>
      </c>
      <c r="AG98" s="150"/>
      <c r="AH98" s="39"/>
      <c r="AI98" s="66">
        <v>1</v>
      </c>
      <c r="AJ98" s="66">
        <v>2</v>
      </c>
      <c r="AK98" s="66"/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2622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2883"/>
      <c r="AO99" s="2883"/>
      <c r="AP99" s="2883"/>
      <c r="AQ99" s="2883"/>
      <c r="AR99" s="2883"/>
      <c r="AS99" s="2883"/>
      <c r="AT99" s="2883"/>
      <c r="AU99" s="2168"/>
      <c r="AV99" s="2168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2884"/>
      <c r="AM100" s="2883"/>
      <c r="AN100" s="2883"/>
      <c r="AO100" s="2883"/>
      <c r="AP100" s="2883"/>
      <c r="AQ100" s="2883"/>
      <c r="AR100" s="2885"/>
      <c r="AS100" s="2883"/>
      <c r="AT100" s="2883"/>
      <c r="AU100" s="2886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2887"/>
      <c r="AM101" s="2888"/>
      <c r="AN101" s="2888"/>
      <c r="AO101" s="2888"/>
      <c r="AP101" s="2888"/>
      <c r="AQ101" s="2888"/>
      <c r="AR101" s="1970"/>
      <c r="AS101" s="2888"/>
      <c r="AT101" s="2888"/>
      <c r="AU101" s="2886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2888"/>
      <c r="AT102" s="2888"/>
      <c r="AU102" s="2886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4390" t="s">
        <v>56</v>
      </c>
      <c r="B103" s="4390"/>
      <c r="C103" s="4225" t="s">
        <v>57</v>
      </c>
      <c r="D103" s="4390"/>
      <c r="E103" s="4220"/>
      <c r="F103" s="4697" t="s">
        <v>58</v>
      </c>
      <c r="G103" s="4698"/>
      <c r="H103" s="4698"/>
      <c r="I103" s="4698"/>
      <c r="J103" s="4698"/>
      <c r="K103" s="4698"/>
      <c r="L103" s="4698"/>
      <c r="M103" s="4698"/>
      <c r="N103" s="4698"/>
      <c r="O103" s="4698"/>
      <c r="P103" s="4698"/>
      <c r="Q103" s="4698"/>
      <c r="R103" s="4698"/>
      <c r="S103" s="4698"/>
      <c r="T103" s="4698"/>
      <c r="U103" s="4698"/>
      <c r="V103" s="4698"/>
      <c r="W103" s="4698"/>
      <c r="X103" s="4698"/>
      <c r="Y103" s="4698"/>
      <c r="Z103" s="4698"/>
      <c r="AA103" s="4698"/>
      <c r="AB103" s="4698"/>
      <c r="AC103" s="4698"/>
      <c r="AD103" s="4698"/>
      <c r="AE103" s="4698"/>
      <c r="AF103" s="4698"/>
      <c r="AG103" s="4702"/>
      <c r="AH103" s="4737" t="s">
        <v>127</v>
      </c>
      <c r="AI103" s="4738"/>
      <c r="AJ103" s="4738"/>
      <c r="AK103" s="256"/>
      <c r="AL103" s="17"/>
      <c r="AM103" s="17"/>
      <c r="AN103" s="17"/>
      <c r="AO103" s="17"/>
      <c r="AP103" s="17"/>
      <c r="AQ103" s="17"/>
      <c r="AR103" s="17"/>
      <c r="AS103" s="2888"/>
      <c r="AT103" s="2888"/>
      <c r="AU103" s="2886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4386" t="s">
        <v>134</v>
      </c>
      <c r="G104" s="4387"/>
      <c r="H104" s="4386" t="s">
        <v>105</v>
      </c>
      <c r="I104" s="4387"/>
      <c r="J104" s="4386" t="s">
        <v>106</v>
      </c>
      <c r="K104" s="4387"/>
      <c r="L104" s="4386" t="s">
        <v>107</v>
      </c>
      <c r="M104" s="4387"/>
      <c r="N104" s="4386" t="s">
        <v>108</v>
      </c>
      <c r="O104" s="4387"/>
      <c r="P104" s="4386" t="s">
        <v>109</v>
      </c>
      <c r="Q104" s="4387"/>
      <c r="R104" s="4386" t="s">
        <v>110</v>
      </c>
      <c r="S104" s="4387"/>
      <c r="T104" s="4386" t="s">
        <v>111</v>
      </c>
      <c r="U104" s="4387"/>
      <c r="V104" s="4386" t="s">
        <v>112</v>
      </c>
      <c r="W104" s="4387"/>
      <c r="X104" s="4386" t="s">
        <v>113</v>
      </c>
      <c r="Y104" s="4387"/>
      <c r="Z104" s="4697" t="s">
        <v>114</v>
      </c>
      <c r="AA104" s="4699"/>
      <c r="AB104" s="4697" t="s">
        <v>115</v>
      </c>
      <c r="AC104" s="4699"/>
      <c r="AD104" s="4697" t="s">
        <v>116</v>
      </c>
      <c r="AE104" s="4699"/>
      <c r="AF104" s="4697" t="s">
        <v>117</v>
      </c>
      <c r="AG104" s="4702"/>
      <c r="AH104" s="4220" t="s">
        <v>135</v>
      </c>
      <c r="AI104" s="4399" t="s">
        <v>136</v>
      </c>
      <c r="AJ104" s="4399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2888"/>
      <c r="AT104" s="2888"/>
      <c r="AU104" s="2886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2091" t="s">
        <v>82</v>
      </c>
      <c r="D105" s="1894" t="s">
        <v>83</v>
      </c>
      <c r="E105" s="2128" t="s">
        <v>84</v>
      </c>
      <c r="F105" s="2889" t="s">
        <v>83</v>
      </c>
      <c r="G105" s="2628" t="s">
        <v>84</v>
      </c>
      <c r="H105" s="2889" t="s">
        <v>83</v>
      </c>
      <c r="I105" s="2628" t="s">
        <v>84</v>
      </c>
      <c r="J105" s="2889" t="s">
        <v>83</v>
      </c>
      <c r="K105" s="2628" t="s">
        <v>84</v>
      </c>
      <c r="L105" s="2889" t="s">
        <v>83</v>
      </c>
      <c r="M105" s="2628" t="s">
        <v>84</v>
      </c>
      <c r="N105" s="2889" t="s">
        <v>83</v>
      </c>
      <c r="O105" s="2628" t="s">
        <v>84</v>
      </c>
      <c r="P105" s="2889" t="s">
        <v>83</v>
      </c>
      <c r="Q105" s="2628" t="s">
        <v>84</v>
      </c>
      <c r="R105" s="2889" t="s">
        <v>83</v>
      </c>
      <c r="S105" s="2628" t="s">
        <v>84</v>
      </c>
      <c r="T105" s="2889" t="s">
        <v>83</v>
      </c>
      <c r="U105" s="2628" t="s">
        <v>84</v>
      </c>
      <c r="V105" s="2889" t="s">
        <v>83</v>
      </c>
      <c r="W105" s="2628" t="s">
        <v>84</v>
      </c>
      <c r="X105" s="2889" t="s">
        <v>83</v>
      </c>
      <c r="Y105" s="2628" t="s">
        <v>84</v>
      </c>
      <c r="Z105" s="2889" t="s">
        <v>83</v>
      </c>
      <c r="AA105" s="2628" t="s">
        <v>84</v>
      </c>
      <c r="AB105" s="2889" t="s">
        <v>83</v>
      </c>
      <c r="AC105" s="2628" t="s">
        <v>84</v>
      </c>
      <c r="AD105" s="2889" t="s">
        <v>83</v>
      </c>
      <c r="AE105" s="2628" t="s">
        <v>84</v>
      </c>
      <c r="AF105" s="2889" t="s">
        <v>83</v>
      </c>
      <c r="AG105" s="2890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2888"/>
      <c r="AT105" s="2888"/>
      <c r="AU105" s="2886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47" t="s">
        <v>137</v>
      </c>
      <c r="B106" s="3548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139">
        <f t="shared" si="12"/>
        <v>0</v>
      </c>
      <c r="F106" s="26"/>
      <c r="G106" s="30"/>
      <c r="H106" s="26"/>
      <c r="I106" s="30"/>
      <c r="J106" s="26"/>
      <c r="K106" s="30"/>
      <c r="L106" s="26"/>
      <c r="M106" s="30"/>
      <c r="N106" s="26"/>
      <c r="O106" s="30"/>
      <c r="P106" s="26"/>
      <c r="Q106" s="30"/>
      <c r="R106" s="26"/>
      <c r="S106" s="30"/>
      <c r="T106" s="26"/>
      <c r="U106" s="30"/>
      <c r="V106" s="26"/>
      <c r="W106" s="30"/>
      <c r="X106" s="26"/>
      <c r="Y106" s="30"/>
      <c r="Z106" s="26"/>
      <c r="AA106" s="30"/>
      <c r="AB106" s="26"/>
      <c r="AC106" s="30"/>
      <c r="AD106" s="26"/>
      <c r="AE106" s="30"/>
      <c r="AF106" s="26"/>
      <c r="AG106" s="140"/>
      <c r="AH106" s="30"/>
      <c r="AI106" s="145"/>
      <c r="AJ106" s="145"/>
      <c r="AK106" s="262"/>
      <c r="AL106" s="17"/>
      <c r="AM106" s="17"/>
      <c r="AN106" s="17"/>
      <c r="AO106" s="17"/>
      <c r="AP106" s="17"/>
      <c r="AQ106" s="17"/>
      <c r="AR106" s="17"/>
      <c r="AS106" s="2865"/>
      <c r="AT106" s="2865"/>
      <c r="AU106" s="2886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703" t="s">
        <v>139</v>
      </c>
      <c r="B108" s="2621" t="s">
        <v>140</v>
      </c>
      <c r="C108" s="137">
        <f>SUM(D108:E108)</f>
        <v>0</v>
      </c>
      <c r="D108" s="138">
        <f t="shared" si="12"/>
        <v>0</v>
      </c>
      <c r="E108" s="139">
        <f t="shared" si="12"/>
        <v>0</v>
      </c>
      <c r="F108" s="26"/>
      <c r="G108" s="30"/>
      <c r="H108" s="26"/>
      <c r="I108" s="30"/>
      <c r="J108" s="26"/>
      <c r="K108" s="30"/>
      <c r="L108" s="26"/>
      <c r="M108" s="30"/>
      <c r="N108" s="26"/>
      <c r="O108" s="30"/>
      <c r="P108" s="26"/>
      <c r="Q108" s="30"/>
      <c r="R108" s="26"/>
      <c r="S108" s="30"/>
      <c r="T108" s="26"/>
      <c r="U108" s="30"/>
      <c r="V108" s="26"/>
      <c r="W108" s="30"/>
      <c r="X108" s="26"/>
      <c r="Y108" s="30"/>
      <c r="Z108" s="26"/>
      <c r="AA108" s="30"/>
      <c r="AB108" s="26"/>
      <c r="AC108" s="30"/>
      <c r="AD108" s="26"/>
      <c r="AE108" s="30"/>
      <c r="AF108" s="26"/>
      <c r="AG108" s="140"/>
      <c r="AH108" s="30"/>
      <c r="AI108" s="145"/>
      <c r="AJ108" s="145"/>
      <c r="AK108" s="1352"/>
      <c r="AL108" s="729"/>
      <c r="AM108" s="15"/>
      <c r="AN108" s="2883"/>
      <c r="AO108" s="2883"/>
      <c r="AP108" s="2883"/>
      <c r="AQ108" s="2883"/>
      <c r="AR108" s="2883"/>
      <c r="AS108" s="2883"/>
      <c r="AT108" s="2883"/>
      <c r="AU108" s="2883"/>
      <c r="AV108" s="2883"/>
      <c r="AW108" s="2864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2891"/>
      <c r="N111" s="2892"/>
      <c r="O111" s="2112"/>
      <c r="P111" s="2112"/>
      <c r="Q111" s="2112"/>
      <c r="R111" s="2112"/>
      <c r="S111" s="2112"/>
      <c r="T111" s="2112"/>
      <c r="U111" s="2112"/>
      <c r="V111" s="2892"/>
      <c r="W111" s="2112"/>
      <c r="X111" s="2112"/>
      <c r="Y111" s="2112"/>
      <c r="Z111" s="2893"/>
      <c r="AA111" s="2893"/>
      <c r="AB111" s="2119"/>
      <c r="AC111" s="2119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225" t="s">
        <v>3</v>
      </c>
      <c r="B112" s="4220"/>
      <c r="C112" s="4697" t="s">
        <v>57</v>
      </c>
      <c r="D112" s="4698"/>
      <c r="E112" s="4699"/>
      <c r="F112" s="4697" t="s">
        <v>114</v>
      </c>
      <c r="G112" s="4699"/>
      <c r="H112" s="4697" t="s">
        <v>115</v>
      </c>
      <c r="I112" s="4699"/>
      <c r="J112" s="4697" t="s">
        <v>116</v>
      </c>
      <c r="K112" s="4699"/>
      <c r="L112" s="4697" t="s">
        <v>117</v>
      </c>
      <c r="M112" s="4699"/>
      <c r="N112" s="2894"/>
      <c r="O112" s="2112"/>
      <c r="P112" s="2112"/>
      <c r="Q112" s="2112"/>
      <c r="R112" s="2112"/>
      <c r="S112" s="2112"/>
      <c r="T112" s="2112"/>
      <c r="U112" s="2112"/>
      <c r="V112" s="2892"/>
      <c r="W112" s="2112"/>
      <c r="X112" s="2112"/>
      <c r="Y112" s="2112"/>
      <c r="Z112" s="2893"/>
      <c r="AA112" s="2893"/>
      <c r="AB112" s="2119"/>
      <c r="AC112" s="2119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2091" t="s">
        <v>82</v>
      </c>
      <c r="D113" s="1894" t="s">
        <v>83</v>
      </c>
      <c r="E113" s="2128" t="s">
        <v>84</v>
      </c>
      <c r="F113" s="2091" t="s">
        <v>83</v>
      </c>
      <c r="G113" s="2128" t="s">
        <v>84</v>
      </c>
      <c r="H113" s="2091" t="s">
        <v>83</v>
      </c>
      <c r="I113" s="2128" t="s">
        <v>84</v>
      </c>
      <c r="J113" s="2091" t="s">
        <v>83</v>
      </c>
      <c r="K113" s="2128" t="s">
        <v>84</v>
      </c>
      <c r="L113" s="2091" t="s">
        <v>83</v>
      </c>
      <c r="M113" s="2128" t="s">
        <v>84</v>
      </c>
      <c r="N113" s="2894"/>
      <c r="O113" s="2112"/>
      <c r="P113" s="2112"/>
      <c r="Q113" s="2112"/>
      <c r="R113" s="2112"/>
      <c r="S113" s="2112"/>
      <c r="T113" s="2112"/>
      <c r="U113" s="2112"/>
      <c r="V113" s="2892"/>
      <c r="W113" s="2112"/>
      <c r="X113" s="2112"/>
      <c r="Y113" s="2112"/>
      <c r="Z113" s="2893"/>
      <c r="AA113" s="2893"/>
      <c r="AB113" s="2119"/>
      <c r="AC113" s="2119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701" t="s">
        <v>144</v>
      </c>
      <c r="B114" s="89" t="s">
        <v>145</v>
      </c>
      <c r="C114" s="137">
        <f>SUM(D114:E114)</f>
        <v>0</v>
      </c>
      <c r="D114" s="138">
        <f t="shared" ref="D114:E116" si="13">SUM(F114+H114+J114+L114)</f>
        <v>0</v>
      </c>
      <c r="E114" s="139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2895"/>
      <c r="O114" s="2112"/>
      <c r="P114" s="2112"/>
      <c r="Q114" s="2112"/>
      <c r="R114" s="2112"/>
      <c r="S114" s="2112"/>
      <c r="T114" s="2112"/>
      <c r="U114" s="2112"/>
      <c r="V114" s="2892"/>
      <c r="W114" s="2112"/>
      <c r="X114" s="2112"/>
      <c r="Y114" s="2112"/>
      <c r="Z114" s="2893"/>
      <c r="AA114" s="2893"/>
      <c r="AB114" s="2119"/>
      <c r="AC114" s="2119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2895"/>
      <c r="O115" s="2112"/>
      <c r="P115" s="2112"/>
      <c r="Q115" s="2112"/>
      <c r="R115" s="2112"/>
      <c r="S115" s="2112"/>
      <c r="T115" s="2112"/>
      <c r="U115" s="2112"/>
      <c r="V115" s="2892"/>
      <c r="W115" s="2112"/>
      <c r="X115" s="2893"/>
      <c r="Y115" s="2893"/>
      <c r="Z115" s="2893"/>
      <c r="AA115" s="2893"/>
      <c r="AB115" s="2119"/>
      <c r="AC115" s="2119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2892"/>
      <c r="V116" s="2112"/>
      <c r="W116" s="2112"/>
      <c r="X116" s="2112"/>
      <c r="Y116" s="2112"/>
      <c r="Z116" s="2112"/>
      <c r="AA116" s="2112"/>
      <c r="AB116" s="2112"/>
      <c r="AC116" s="2112"/>
      <c r="AD116" s="2112"/>
      <c r="AE116" s="2112"/>
      <c r="AF116" s="2112"/>
      <c r="AG116" s="2112"/>
      <c r="AH116" s="2892"/>
      <c r="AI116" s="2112"/>
      <c r="AJ116" s="2893"/>
      <c r="AK116" s="2893"/>
      <c r="AL116" s="2893"/>
      <c r="AM116" s="2893"/>
      <c r="AN116" s="2119"/>
      <c r="AO116" s="2119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4700" t="s">
        <v>148</v>
      </c>
      <c r="B117" s="4700"/>
      <c r="C117" s="2105">
        <f t="shared" ref="C117:M117" si="14">SUM(C114:C116)</f>
        <v>0</v>
      </c>
      <c r="D117" s="1935">
        <f t="shared" si="14"/>
        <v>0</v>
      </c>
      <c r="E117" s="2106">
        <f t="shared" si="14"/>
        <v>0</v>
      </c>
      <c r="F117" s="2105">
        <f t="shared" si="14"/>
        <v>0</v>
      </c>
      <c r="G117" s="2106">
        <f t="shared" si="14"/>
        <v>0</v>
      </c>
      <c r="H117" s="2105">
        <f t="shared" si="14"/>
        <v>0</v>
      </c>
      <c r="I117" s="2106">
        <f t="shared" si="14"/>
        <v>0</v>
      </c>
      <c r="J117" s="2105">
        <f t="shared" si="14"/>
        <v>0</v>
      </c>
      <c r="K117" s="2106">
        <f t="shared" si="14"/>
        <v>0</v>
      </c>
      <c r="L117" s="2105">
        <f t="shared" si="14"/>
        <v>0</v>
      </c>
      <c r="M117" s="2106">
        <f t="shared" si="14"/>
        <v>0</v>
      </c>
      <c r="N117" s="1373"/>
      <c r="O117" s="12"/>
      <c r="P117" s="12"/>
      <c r="Q117" s="12"/>
      <c r="R117" s="12"/>
      <c r="S117" s="12"/>
      <c r="T117" s="12"/>
      <c r="U117" s="2892"/>
      <c r="V117" s="2112"/>
      <c r="W117" s="2112"/>
      <c r="X117" s="2112"/>
      <c r="Y117" s="2112"/>
      <c r="Z117" s="2112"/>
      <c r="AA117" s="2112"/>
      <c r="AB117" s="2112"/>
      <c r="AC117" s="2112"/>
      <c r="AD117" s="2112"/>
      <c r="AE117" s="2112"/>
      <c r="AF117" s="2112"/>
      <c r="AG117" s="2112"/>
      <c r="AH117" s="2892"/>
      <c r="AI117" s="2112"/>
      <c r="AJ117" s="2893"/>
      <c r="AK117" s="2893"/>
      <c r="AL117" s="2893"/>
      <c r="AM117" s="2893"/>
      <c r="AN117" s="2119"/>
      <c r="AO117" s="2119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701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2112"/>
      <c r="W118" s="2112"/>
      <c r="X118" s="2112"/>
      <c r="Y118" s="2112"/>
      <c r="Z118" s="2112"/>
      <c r="AA118" s="2112"/>
      <c r="AB118" s="2112"/>
      <c r="AC118" s="2112"/>
      <c r="AD118" s="2112"/>
      <c r="AE118" s="2112"/>
      <c r="AF118" s="2112"/>
      <c r="AG118" s="2112"/>
      <c r="AH118" s="2892"/>
      <c r="AI118" s="2112"/>
      <c r="AJ118" s="2893"/>
      <c r="AK118" s="2893"/>
      <c r="AL118" s="2893"/>
      <c r="AM118" s="2893"/>
      <c r="AN118" s="2119"/>
      <c r="AO118" s="2119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2896"/>
      <c r="V119" s="2112"/>
      <c r="W119" s="2112"/>
      <c r="X119" s="2112"/>
      <c r="Y119" s="2112"/>
      <c r="Z119" s="2112"/>
      <c r="AA119" s="2112"/>
      <c r="AB119" s="2112"/>
      <c r="AC119" s="2112"/>
      <c r="AD119" s="2112"/>
      <c r="AE119" s="2112"/>
      <c r="AF119" s="2112"/>
      <c r="AG119" s="2112"/>
      <c r="AH119" s="2892"/>
      <c r="AI119" s="2112"/>
      <c r="AJ119" s="2893"/>
      <c r="AK119" s="2893"/>
      <c r="AL119" s="2893"/>
      <c r="AM119" s="2893"/>
      <c r="AN119" s="2119"/>
      <c r="AO119" s="2119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2896"/>
      <c r="V120" s="2112"/>
      <c r="W120" s="2112"/>
      <c r="X120" s="2112"/>
      <c r="Y120" s="2112"/>
      <c r="Z120" s="2112"/>
      <c r="AA120" s="2112"/>
      <c r="AB120" s="2112"/>
      <c r="AC120" s="2112"/>
      <c r="AD120" s="2112"/>
      <c r="AE120" s="2112"/>
      <c r="AF120" s="2112"/>
      <c r="AG120" s="2112"/>
      <c r="AH120" s="2892"/>
      <c r="AI120" s="2112"/>
      <c r="AJ120" s="2893"/>
      <c r="AK120" s="2893"/>
      <c r="AL120" s="2893"/>
      <c r="AM120" s="2893"/>
      <c r="AN120" s="2119"/>
      <c r="AO120" s="2119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2883"/>
      <c r="Y121" s="2883"/>
      <c r="Z121" s="2883"/>
      <c r="AA121" s="2883"/>
      <c r="AB121" s="2883"/>
      <c r="AC121" s="2883"/>
      <c r="AD121" s="2883"/>
      <c r="AE121" s="2883"/>
      <c r="AF121" s="2118"/>
      <c r="AG121" s="2893"/>
      <c r="AH121" s="2893"/>
      <c r="AI121" s="2893"/>
      <c r="AJ121" s="2897"/>
      <c r="AK121" s="2893"/>
      <c r="AL121" s="2893"/>
      <c r="AM121" s="2893"/>
      <c r="AN121" s="2893"/>
      <c r="AO121" s="2893"/>
      <c r="AP121" s="2893"/>
      <c r="AQ121" s="2893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700" t="s">
        <v>148</v>
      </c>
      <c r="B122" s="4700"/>
      <c r="C122" s="2105">
        <f t="shared" ref="C122:M122" si="16">SUM(C118:C121)</f>
        <v>0</v>
      </c>
      <c r="D122" s="1935">
        <f t="shared" si="16"/>
        <v>0</v>
      </c>
      <c r="E122" s="2106">
        <f t="shared" si="16"/>
        <v>0</v>
      </c>
      <c r="F122" s="2105">
        <f t="shared" si="16"/>
        <v>0</v>
      </c>
      <c r="G122" s="2106">
        <f t="shared" si="16"/>
        <v>0</v>
      </c>
      <c r="H122" s="2105">
        <f t="shared" si="16"/>
        <v>0</v>
      </c>
      <c r="I122" s="2106">
        <f t="shared" si="16"/>
        <v>0</v>
      </c>
      <c r="J122" s="2105">
        <f t="shared" si="16"/>
        <v>0</v>
      </c>
      <c r="K122" s="2106">
        <f t="shared" si="16"/>
        <v>0</v>
      </c>
      <c r="L122" s="2105">
        <f t="shared" si="16"/>
        <v>0</v>
      </c>
      <c r="M122" s="2106">
        <f t="shared" si="16"/>
        <v>0</v>
      </c>
      <c r="N122" s="3"/>
      <c r="P122" s="1336"/>
      <c r="Q122" s="4020"/>
      <c r="R122" s="3710"/>
      <c r="S122" s="4696"/>
      <c r="T122" s="4696"/>
      <c r="U122" s="4696"/>
      <c r="V122" s="4696"/>
      <c r="W122" s="4696"/>
      <c r="X122" s="4696"/>
      <c r="Y122" s="4696"/>
      <c r="Z122" s="4696"/>
      <c r="AA122" s="2898"/>
      <c r="AB122" s="2888"/>
      <c r="AC122" s="2888"/>
      <c r="AD122" s="2888"/>
      <c r="AE122" s="2883"/>
      <c r="AF122" s="2893"/>
      <c r="AG122" s="2893"/>
      <c r="AH122" s="2893"/>
      <c r="AI122" s="2111"/>
      <c r="AJ122" s="2111"/>
      <c r="AK122" s="2111"/>
      <c r="AL122" s="2111"/>
      <c r="AM122" s="2899"/>
      <c r="AN122" s="2112"/>
      <c r="AO122" s="2112"/>
      <c r="AP122" s="2112"/>
      <c r="AQ122" s="2112"/>
      <c r="AR122" s="2112"/>
      <c r="AS122" s="2112"/>
      <c r="AT122" s="2112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2900"/>
      <c r="R123" s="2901"/>
      <c r="S123" s="2901"/>
      <c r="T123" s="2901"/>
      <c r="U123" s="2901"/>
      <c r="V123" s="2901"/>
      <c r="W123" s="2901"/>
      <c r="X123" s="2901"/>
      <c r="Y123" s="2901"/>
      <c r="Z123" s="2901"/>
      <c r="AA123" s="2898"/>
      <c r="AB123" s="2888"/>
      <c r="AC123" s="2888"/>
      <c r="AD123" s="2888"/>
      <c r="AE123" s="2883"/>
      <c r="AF123" s="2893"/>
      <c r="AG123" s="2893"/>
      <c r="AH123" s="2893"/>
      <c r="AI123" s="2111"/>
      <c r="AJ123" s="2111"/>
      <c r="AK123" s="2111"/>
      <c r="AL123" s="2111"/>
      <c r="AM123" s="2899"/>
      <c r="AN123" s="2112"/>
      <c r="AO123" s="2112"/>
      <c r="AP123" s="2112"/>
      <c r="AQ123" s="2112"/>
      <c r="AR123" s="2112"/>
      <c r="AS123" s="2112"/>
      <c r="AT123" s="2112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2902"/>
      <c r="R124" s="2888"/>
      <c r="S124" s="2888"/>
      <c r="T124" s="2888"/>
      <c r="U124" s="2888"/>
      <c r="V124" s="2888"/>
      <c r="W124" s="2888"/>
      <c r="X124" s="2888"/>
      <c r="Y124" s="2887"/>
      <c r="Z124" s="2887"/>
      <c r="AA124" s="2898"/>
      <c r="AB124" s="2888"/>
      <c r="AC124" s="2888"/>
      <c r="AD124" s="2888"/>
      <c r="AE124" s="2883"/>
      <c r="AF124" s="2893"/>
      <c r="AG124" s="2893"/>
      <c r="AH124" s="2893"/>
      <c r="AI124" s="2111"/>
      <c r="AJ124" s="2111"/>
      <c r="AK124" s="2111"/>
      <c r="AL124" s="2111"/>
      <c r="AM124" s="2111"/>
      <c r="AN124" s="2112"/>
      <c r="AO124" s="2112"/>
      <c r="AP124" s="2112"/>
      <c r="AQ124" s="2112"/>
      <c r="AR124" s="2112"/>
      <c r="AS124" s="2112"/>
      <c r="AT124" s="2112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225" t="s">
        <v>3</v>
      </c>
      <c r="B125" s="4220"/>
      <c r="C125" s="4697" t="s">
        <v>57</v>
      </c>
      <c r="D125" s="4698"/>
      <c r="E125" s="4699"/>
      <c r="F125" s="4697" t="s">
        <v>114</v>
      </c>
      <c r="G125" s="4699"/>
      <c r="H125" s="4697" t="s">
        <v>115</v>
      </c>
      <c r="I125" s="4699"/>
      <c r="J125" s="4697" t="s">
        <v>116</v>
      </c>
      <c r="K125" s="4699"/>
      <c r="L125" s="4697" t="s">
        <v>117</v>
      </c>
      <c r="M125" s="4698"/>
      <c r="N125" s="4253" t="s">
        <v>127</v>
      </c>
      <c r="O125" s="4698"/>
      <c r="P125" s="4699"/>
      <c r="Q125" s="2902"/>
      <c r="R125" s="2888"/>
      <c r="S125" s="2888"/>
      <c r="T125" s="2888"/>
      <c r="U125" s="2888"/>
      <c r="V125" s="2888"/>
      <c r="W125" s="2888"/>
      <c r="X125" s="2888"/>
      <c r="Y125" s="2887"/>
      <c r="Z125" s="2903"/>
      <c r="AA125" s="2904"/>
      <c r="AB125" s="2905"/>
      <c r="AC125" s="2905"/>
      <c r="AD125" s="2905"/>
      <c r="AE125" s="2906"/>
      <c r="AF125" s="2907"/>
      <c r="AG125" s="2907"/>
      <c r="AH125" s="2907"/>
      <c r="AI125" s="2908"/>
      <c r="AJ125" s="2908"/>
      <c r="AK125" s="2908"/>
      <c r="AL125" s="2908"/>
      <c r="AM125" s="2111"/>
      <c r="AN125" s="2112"/>
      <c r="AO125" s="2112"/>
      <c r="AP125" s="2112"/>
      <c r="AQ125" s="2112"/>
      <c r="AR125" s="2112"/>
      <c r="AS125" s="2112"/>
      <c r="AT125" s="2112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2091" t="s">
        <v>82</v>
      </c>
      <c r="D126" s="1894" t="s">
        <v>83</v>
      </c>
      <c r="E126" s="2128" t="s">
        <v>84</v>
      </c>
      <c r="F126" s="2091" t="s">
        <v>83</v>
      </c>
      <c r="G126" s="2128" t="s">
        <v>84</v>
      </c>
      <c r="H126" s="2091" t="s">
        <v>83</v>
      </c>
      <c r="I126" s="2128" t="s">
        <v>84</v>
      </c>
      <c r="J126" s="2091" t="s">
        <v>83</v>
      </c>
      <c r="K126" s="2128" t="s">
        <v>84</v>
      </c>
      <c r="L126" s="2091" t="s">
        <v>83</v>
      </c>
      <c r="M126" s="2909" t="s">
        <v>84</v>
      </c>
      <c r="N126" s="1965" t="s">
        <v>128</v>
      </c>
      <c r="O126" s="1894" t="s">
        <v>129</v>
      </c>
      <c r="P126" s="2128" t="s">
        <v>130</v>
      </c>
      <c r="Q126" s="2902"/>
      <c r="R126" s="2888"/>
      <c r="S126" s="2888"/>
      <c r="T126" s="2888"/>
      <c r="U126" s="2888"/>
      <c r="V126" s="2888"/>
      <c r="W126" s="2888"/>
      <c r="X126" s="2888"/>
      <c r="Y126" s="2910"/>
      <c r="Z126" s="2911"/>
      <c r="AA126" s="2863"/>
      <c r="AB126" s="2863"/>
      <c r="AC126" s="2863"/>
      <c r="AD126" s="2863"/>
      <c r="AE126" s="2877"/>
      <c r="AF126" s="2912"/>
      <c r="AG126" s="2912"/>
      <c r="AH126" s="2912"/>
      <c r="AI126" s="2855"/>
      <c r="AJ126" s="2855"/>
      <c r="AK126" s="2855"/>
      <c r="AL126" s="2855"/>
      <c r="AM126" s="2855"/>
      <c r="AN126" s="2913"/>
      <c r="AO126" s="2913"/>
      <c r="AP126" s="2913"/>
      <c r="AQ126" s="2913"/>
      <c r="AR126" s="2913"/>
      <c r="AS126" s="2913"/>
      <c r="AT126" s="2913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701" t="s">
        <v>144</v>
      </c>
      <c r="B127" s="89" t="s">
        <v>145</v>
      </c>
      <c r="C127" s="289">
        <f>SUM(D127:E127)</f>
        <v>0</v>
      </c>
      <c r="D127" s="290">
        <f t="shared" ref="D127:E129" si="18">SUM(F127+H127+J127+L127)</f>
        <v>0</v>
      </c>
      <c r="E127" s="291">
        <f t="shared" si="18"/>
        <v>0</v>
      </c>
      <c r="F127" s="26"/>
      <c r="G127" s="30"/>
      <c r="H127" s="26"/>
      <c r="I127" s="30"/>
      <c r="J127" s="26"/>
      <c r="K127" s="30"/>
      <c r="L127" s="26"/>
      <c r="M127" s="746"/>
      <c r="N127" s="293"/>
      <c r="O127" s="27"/>
      <c r="P127" s="30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2914"/>
      <c r="AD127" s="2914"/>
      <c r="AE127" s="2915"/>
      <c r="AF127" s="2916"/>
      <c r="AG127" s="2916"/>
      <c r="AH127" s="2916"/>
      <c r="AI127" s="2917"/>
      <c r="AJ127" s="2917"/>
      <c r="AK127" s="2917"/>
      <c r="AL127" s="2917"/>
      <c r="AM127" s="2917"/>
      <c r="AN127" s="2918"/>
      <c r="AO127" s="2918"/>
      <c r="AP127" s="2918"/>
      <c r="AQ127" s="2918"/>
      <c r="AR127" s="2918"/>
      <c r="AS127" s="2918"/>
      <c r="AT127" s="2918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2919"/>
      <c r="R128" s="2914"/>
      <c r="S128" s="2914"/>
      <c r="T128" s="2914"/>
      <c r="U128" s="2914"/>
      <c r="V128" s="2914"/>
      <c r="W128" s="2914"/>
      <c r="X128" s="2914"/>
      <c r="Y128" s="2920"/>
      <c r="Z128" s="2914"/>
      <c r="AA128" s="2914"/>
      <c r="AB128" s="2914"/>
      <c r="AC128" s="2914"/>
      <c r="AD128" s="2914"/>
      <c r="AE128" s="2914"/>
      <c r="AF128" s="2918"/>
      <c r="AG128" s="2918"/>
      <c r="AH128" s="2918"/>
      <c r="AI128" s="2918"/>
      <c r="AJ128" s="2918"/>
      <c r="AK128" s="2918"/>
      <c r="AL128" s="2918"/>
      <c r="AM128" s="2918"/>
      <c r="AN128" s="2918"/>
      <c r="AO128" s="2916"/>
      <c r="AP128" s="2916"/>
      <c r="AQ128" s="2916"/>
      <c r="AR128" s="2916"/>
      <c r="AS128" s="2917"/>
      <c r="AT128" s="2917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2914"/>
      <c r="AA129" s="2914"/>
      <c r="AB129" s="2914"/>
      <c r="AC129" s="2914"/>
      <c r="AD129" s="2914"/>
      <c r="AE129" s="2914"/>
      <c r="AF129" s="2918"/>
      <c r="AG129" s="2918"/>
      <c r="AH129" s="2918"/>
      <c r="AI129" s="2918"/>
      <c r="AJ129" s="2918"/>
      <c r="AK129" s="2918"/>
      <c r="AL129" s="2918"/>
      <c r="AM129" s="2918"/>
      <c r="AN129" s="2918"/>
      <c r="AO129" s="2916"/>
      <c r="AP129" s="2916"/>
      <c r="AQ129" s="2916"/>
      <c r="AR129" s="2916"/>
      <c r="AS129" s="2917"/>
      <c r="AT129" s="2917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735" t="s">
        <v>148</v>
      </c>
      <c r="B130" s="4735"/>
      <c r="C130" s="2921">
        <f t="shared" ref="C130:P130" si="19">SUM(C127:C129)</f>
        <v>0</v>
      </c>
      <c r="D130" s="2922">
        <f t="shared" si="19"/>
        <v>0</v>
      </c>
      <c r="E130" s="2923">
        <f t="shared" si="19"/>
        <v>0</v>
      </c>
      <c r="F130" s="2921">
        <f t="shared" si="19"/>
        <v>0</v>
      </c>
      <c r="G130" s="2923">
        <f t="shared" si="19"/>
        <v>0</v>
      </c>
      <c r="H130" s="2921">
        <f t="shared" si="19"/>
        <v>0</v>
      </c>
      <c r="I130" s="2923">
        <f t="shared" si="19"/>
        <v>0</v>
      </c>
      <c r="J130" s="2921">
        <f t="shared" si="19"/>
        <v>0</v>
      </c>
      <c r="K130" s="2923">
        <f t="shared" si="19"/>
        <v>0</v>
      </c>
      <c r="L130" s="2921">
        <f t="shared" si="19"/>
        <v>0</v>
      </c>
      <c r="M130" s="2924">
        <f t="shared" si="19"/>
        <v>0</v>
      </c>
      <c r="N130" s="2925">
        <f t="shared" si="19"/>
        <v>0</v>
      </c>
      <c r="O130" s="2922">
        <f t="shared" si="19"/>
        <v>0</v>
      </c>
      <c r="P130" s="2923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2914"/>
      <c r="AA130" s="2914"/>
      <c r="AB130" s="2914"/>
      <c r="AC130" s="2914"/>
      <c r="AD130" s="2914"/>
      <c r="AE130" s="2914"/>
      <c r="AF130" s="2918"/>
      <c r="AG130" s="2918"/>
      <c r="AH130" s="2918"/>
      <c r="AI130" s="2918"/>
      <c r="AJ130" s="2918"/>
      <c r="AK130" s="2918"/>
      <c r="AL130" s="2918"/>
      <c r="AM130" s="2918"/>
      <c r="AN130" s="2918"/>
      <c r="AO130" s="2916"/>
      <c r="AP130" s="2916"/>
      <c r="AQ130" s="2916"/>
      <c r="AR130" s="2916"/>
      <c r="AS130" s="2917"/>
      <c r="AT130" s="2917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736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2914"/>
      <c r="AA131" s="2914"/>
      <c r="AB131" s="2914"/>
      <c r="AC131" s="2914"/>
      <c r="AD131" s="2914"/>
      <c r="AE131" s="2914"/>
      <c r="AF131" s="2918"/>
      <c r="AG131" s="2918"/>
      <c r="AH131" s="2918"/>
      <c r="AI131" s="2918"/>
      <c r="AJ131" s="2918"/>
      <c r="AK131" s="2918"/>
      <c r="AL131" s="2918"/>
      <c r="AM131" s="2918"/>
      <c r="AN131" s="2918"/>
      <c r="AO131" s="2916"/>
      <c r="AP131" s="2916"/>
      <c r="AQ131" s="2916"/>
      <c r="AR131" s="2916"/>
      <c r="AS131" s="2917"/>
      <c r="AT131" s="2917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2914"/>
      <c r="AD132" s="2914"/>
      <c r="AE132" s="2914"/>
      <c r="AF132" s="2918"/>
      <c r="AG132" s="2918"/>
      <c r="AH132" s="2918"/>
      <c r="AI132" s="2918"/>
      <c r="AJ132" s="2918"/>
      <c r="AK132" s="2918"/>
      <c r="AL132" s="2918"/>
      <c r="AM132" s="2918"/>
      <c r="AN132" s="2918"/>
      <c r="AO132" s="2916"/>
      <c r="AP132" s="2916"/>
      <c r="AQ132" s="2916"/>
      <c r="AR132" s="2916"/>
      <c r="AS132" s="2917"/>
      <c r="AT132" s="2917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2914"/>
      <c r="AA133" s="2914"/>
      <c r="AB133" s="2914"/>
      <c r="AC133" s="2914"/>
      <c r="AD133" s="2914"/>
      <c r="AE133" s="2914"/>
      <c r="AF133" s="2918"/>
      <c r="AG133" s="2918"/>
      <c r="AH133" s="2918"/>
      <c r="AI133" s="2918"/>
      <c r="AJ133" s="2918"/>
      <c r="AK133" s="2918"/>
      <c r="AL133" s="2918"/>
      <c r="AM133" s="2918"/>
      <c r="AN133" s="2918"/>
      <c r="AO133" s="2918"/>
      <c r="AP133" s="2918"/>
      <c r="AQ133" s="2918"/>
      <c r="AR133" s="2918"/>
      <c r="AS133" s="2918"/>
      <c r="AT133" s="2918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2914"/>
      <c r="AC134" s="2914"/>
      <c r="AD134" s="2914"/>
      <c r="AE134" s="2914"/>
      <c r="AF134" s="2918"/>
      <c r="AG134" s="2918"/>
      <c r="AH134" s="2918"/>
      <c r="AI134" s="2918"/>
      <c r="AJ134" s="2918"/>
      <c r="AK134" s="2918"/>
      <c r="AL134" s="2918"/>
      <c r="AM134" s="2918"/>
      <c r="AN134" s="2918"/>
      <c r="AO134" s="2918"/>
      <c r="AP134" s="2918"/>
      <c r="AQ134" s="2918"/>
      <c r="AR134" s="2918"/>
      <c r="AS134" s="2918"/>
      <c r="AT134" s="2918"/>
      <c r="AU134" s="2918"/>
      <c r="AV134" s="2918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735" t="s">
        <v>148</v>
      </c>
      <c r="B135" s="4735"/>
      <c r="C135" s="2921">
        <f t="shared" ref="C135:P135" si="21">SUM(C131:C134)</f>
        <v>0</v>
      </c>
      <c r="D135" s="2922">
        <f t="shared" si="21"/>
        <v>0</v>
      </c>
      <c r="E135" s="2923">
        <f t="shared" si="21"/>
        <v>0</v>
      </c>
      <c r="F135" s="2921">
        <f t="shared" si="21"/>
        <v>0</v>
      </c>
      <c r="G135" s="2923">
        <f t="shared" si="21"/>
        <v>0</v>
      </c>
      <c r="H135" s="2921">
        <f t="shared" si="21"/>
        <v>0</v>
      </c>
      <c r="I135" s="2923">
        <f t="shared" si="21"/>
        <v>0</v>
      </c>
      <c r="J135" s="2921">
        <f t="shared" si="21"/>
        <v>0</v>
      </c>
      <c r="K135" s="2923">
        <f t="shared" si="21"/>
        <v>0</v>
      </c>
      <c r="L135" s="2921">
        <f t="shared" si="21"/>
        <v>0</v>
      </c>
      <c r="M135" s="2924">
        <f t="shared" si="21"/>
        <v>0</v>
      </c>
      <c r="N135" s="2925">
        <f t="shared" si="21"/>
        <v>0</v>
      </c>
      <c r="O135" s="2922">
        <f t="shared" si="21"/>
        <v>0</v>
      </c>
      <c r="P135" s="2923">
        <f t="shared" si="21"/>
        <v>0</v>
      </c>
      <c r="Q135" s="262"/>
      <c r="R135" s="17"/>
      <c r="S135" s="17"/>
      <c r="T135" s="17"/>
      <c r="U135" s="17"/>
      <c r="V135" s="17"/>
      <c r="W135" s="2914"/>
      <c r="X135" s="2914"/>
      <c r="Y135" s="2914"/>
      <c r="Z135" s="2914"/>
      <c r="AA135" s="2914"/>
      <c r="AB135" s="2914"/>
      <c r="AC135" s="2914"/>
      <c r="AD135" s="2914"/>
      <c r="AE135" s="2914"/>
      <c r="AF135" s="2918"/>
      <c r="AG135" s="2918"/>
      <c r="AH135" s="2918"/>
      <c r="AI135" s="2918"/>
      <c r="AJ135" s="2918"/>
      <c r="AK135" s="2918"/>
      <c r="AL135" s="2918"/>
      <c r="AM135" s="2918"/>
      <c r="AN135" s="2918"/>
      <c r="AO135" s="2918"/>
      <c r="AP135" s="2918"/>
      <c r="AQ135" s="2918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2914"/>
      <c r="X136" s="2914"/>
      <c r="Y136" s="2914"/>
      <c r="Z136" s="2914"/>
      <c r="AA136" s="2914"/>
      <c r="AB136" s="2914"/>
      <c r="AC136" s="2914"/>
      <c r="AD136" s="2914"/>
      <c r="AE136" s="2914"/>
      <c r="AF136" s="2918"/>
      <c r="AG136" s="2918"/>
      <c r="AH136" s="2918"/>
      <c r="AI136" s="2918"/>
      <c r="AJ136" s="2918"/>
      <c r="AK136" s="2918"/>
      <c r="AL136" s="2918"/>
      <c r="AM136" s="2918"/>
      <c r="AN136" s="2918"/>
      <c r="AO136" s="2918"/>
      <c r="AP136" s="2918"/>
      <c r="AQ136" s="2918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2914"/>
      <c r="X137" s="2914"/>
      <c r="Y137" s="2914"/>
      <c r="Z137" s="2914"/>
      <c r="AA137" s="2914"/>
      <c r="AB137" s="2914"/>
      <c r="AC137" s="2914"/>
      <c r="AD137" s="2914"/>
      <c r="AE137" s="2914"/>
      <c r="AF137" s="2918"/>
      <c r="AG137" s="2918"/>
      <c r="AH137" s="2918"/>
      <c r="AI137" s="2918"/>
      <c r="AJ137" s="2918"/>
      <c r="AK137" s="2918"/>
      <c r="AL137" s="2918"/>
      <c r="AM137" s="2918"/>
      <c r="AN137" s="2918"/>
      <c r="AO137" s="2918"/>
      <c r="AP137" s="2918"/>
      <c r="AQ137" s="2918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4664" t="s">
        <v>3</v>
      </c>
      <c r="B138" s="4656"/>
      <c r="C138" s="4657" t="s">
        <v>57</v>
      </c>
      <c r="D138" s="4657"/>
      <c r="E138" s="4652"/>
      <c r="F138" s="4651" t="s">
        <v>113</v>
      </c>
      <c r="G138" s="4652"/>
      <c r="H138" s="4651" t="s">
        <v>114</v>
      </c>
      <c r="I138" s="4652"/>
      <c r="J138" s="4651" t="s">
        <v>115</v>
      </c>
      <c r="K138" s="4652"/>
      <c r="L138" s="4651" t="s">
        <v>116</v>
      </c>
      <c r="M138" s="4652"/>
      <c r="N138" s="4651" t="s">
        <v>117</v>
      </c>
      <c r="O138" s="4652"/>
      <c r="P138" s="17"/>
      <c r="Q138" s="17"/>
      <c r="R138" s="17"/>
      <c r="S138" s="17"/>
      <c r="T138" s="17"/>
      <c r="U138" s="17"/>
      <c r="V138" s="17"/>
      <c r="W138" s="2914"/>
      <c r="X138" s="2914"/>
      <c r="Y138" s="2914"/>
      <c r="Z138" s="2914"/>
      <c r="AA138" s="2914"/>
      <c r="AB138" s="2914"/>
      <c r="AC138" s="2914"/>
      <c r="AD138" s="2914"/>
      <c r="AE138" s="2914"/>
      <c r="AF138" s="2918"/>
      <c r="AG138" s="2918"/>
      <c r="AH138" s="2918"/>
      <c r="AI138" s="2918"/>
      <c r="AJ138" s="2918"/>
      <c r="AK138" s="2918"/>
      <c r="AL138" s="2918"/>
      <c r="AM138" s="2918"/>
      <c r="AN138" s="2918"/>
      <c r="AO138" s="2918"/>
      <c r="AP138" s="2918"/>
      <c r="AQ138" s="2926"/>
      <c r="AR138" s="2927"/>
      <c r="AS138" s="2927"/>
      <c r="AT138" s="2927"/>
      <c r="AU138" s="2927"/>
      <c r="AV138" s="2927"/>
      <c r="AW138" s="2927"/>
      <c r="AX138" s="2927"/>
      <c r="AY138" s="2927"/>
      <c r="AZ138" s="2927"/>
      <c r="BA138" s="2927"/>
      <c r="BB138" s="2927"/>
      <c r="BC138" s="2927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2928" t="s">
        <v>82</v>
      </c>
      <c r="D139" s="2929" t="s">
        <v>83</v>
      </c>
      <c r="E139" s="2930" t="s">
        <v>84</v>
      </c>
      <c r="F139" s="2928" t="s">
        <v>83</v>
      </c>
      <c r="G139" s="2930" t="s">
        <v>84</v>
      </c>
      <c r="H139" s="2928" t="s">
        <v>83</v>
      </c>
      <c r="I139" s="2930" t="s">
        <v>84</v>
      </c>
      <c r="J139" s="2928" t="s">
        <v>83</v>
      </c>
      <c r="K139" s="2930" t="s">
        <v>84</v>
      </c>
      <c r="L139" s="2928" t="s">
        <v>83</v>
      </c>
      <c r="M139" s="2930" t="s">
        <v>84</v>
      </c>
      <c r="N139" s="2931" t="s">
        <v>83</v>
      </c>
      <c r="O139" s="2932" t="s">
        <v>84</v>
      </c>
      <c r="P139" s="17"/>
      <c r="Q139" s="17"/>
      <c r="R139" s="17"/>
      <c r="S139" s="17"/>
      <c r="T139" s="17"/>
      <c r="U139" s="17"/>
      <c r="V139" s="17"/>
      <c r="W139" s="2914"/>
      <c r="X139" s="2914"/>
      <c r="Y139" s="2914"/>
      <c r="Z139" s="2914"/>
      <c r="AA139" s="2914"/>
      <c r="AB139" s="2914"/>
      <c r="AC139" s="2914"/>
      <c r="AD139" s="2914"/>
      <c r="AE139" s="2914"/>
      <c r="AF139" s="2918"/>
      <c r="AG139" s="2918"/>
      <c r="AH139" s="2918"/>
      <c r="AI139" s="2918"/>
      <c r="AJ139" s="2918"/>
      <c r="AK139" s="2918"/>
      <c r="AL139" s="2918"/>
      <c r="AM139" s="2918"/>
      <c r="AN139" s="2918"/>
      <c r="AO139" s="2918"/>
      <c r="AP139" s="2918"/>
      <c r="AQ139" s="2868"/>
      <c r="AR139" s="2927"/>
      <c r="AS139" s="2927"/>
      <c r="AT139" s="2927"/>
      <c r="AU139" s="2927"/>
      <c r="AV139" s="2927"/>
      <c r="AW139" s="2927"/>
      <c r="AX139" s="2927"/>
      <c r="AY139" s="2927"/>
      <c r="AZ139" s="2927"/>
      <c r="BA139" s="2927"/>
      <c r="BB139" s="2927"/>
      <c r="BC139" s="2927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4667" t="s">
        <v>157</v>
      </c>
      <c r="B140" s="2933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0"/>
      <c r="H140" s="26"/>
      <c r="I140" s="107"/>
      <c r="J140" s="104"/>
      <c r="K140" s="107"/>
      <c r="L140" s="104"/>
      <c r="M140" s="107"/>
      <c r="N140" s="329"/>
      <c r="O140" s="31"/>
      <c r="P140" s="2910"/>
      <c r="Q140" s="2914"/>
      <c r="R140" s="2914"/>
      <c r="S140" s="2914"/>
      <c r="T140" s="2914"/>
      <c r="U140" s="2914"/>
      <c r="V140" s="2914"/>
      <c r="W140" s="2914"/>
      <c r="X140" s="2914"/>
      <c r="Y140" s="2914"/>
      <c r="Z140" s="2914"/>
      <c r="AA140" s="2914"/>
      <c r="AB140" s="2914"/>
      <c r="AC140" s="2914"/>
      <c r="AD140" s="2918"/>
      <c r="AE140" s="2918"/>
      <c r="AF140" s="2918"/>
      <c r="AG140" s="2918"/>
      <c r="AH140" s="2918"/>
      <c r="AI140" s="2892"/>
      <c r="AJ140" s="2934"/>
      <c r="AK140" s="2934"/>
      <c r="AL140" s="2934"/>
      <c r="AM140" s="2934"/>
      <c r="AN140" s="2934"/>
      <c r="AO140" s="2934"/>
      <c r="AP140" s="2934"/>
      <c r="AQ140" s="2934"/>
      <c r="AR140" s="2934"/>
      <c r="AS140" s="2934"/>
      <c r="AT140" s="2934"/>
      <c r="AU140" s="2934"/>
      <c r="AV140" s="2934"/>
      <c r="AW140" s="2934"/>
      <c r="AX140" s="2934"/>
      <c r="AY140" s="2934"/>
      <c r="AZ140" s="2934"/>
      <c r="BA140" s="2934"/>
      <c r="BB140" s="2934"/>
      <c r="BC140" s="2934"/>
      <c r="BD140" s="2934"/>
      <c r="BE140" s="2934"/>
      <c r="BF140" s="2934"/>
      <c r="BG140" s="2934"/>
      <c r="BH140" s="2934"/>
      <c r="BI140" s="2934"/>
      <c r="BJ140" s="2934"/>
      <c r="BK140" s="2934"/>
      <c r="BL140" s="2934"/>
      <c r="BM140" s="2934"/>
      <c r="BN140" s="2934"/>
      <c r="BO140" s="2934"/>
      <c r="BP140" s="2934"/>
      <c r="BQ140" s="2934"/>
      <c r="BR140" s="2934"/>
      <c r="BS140" s="2934"/>
      <c r="BT140" s="2934"/>
      <c r="BU140" s="2934"/>
      <c r="BV140" s="2934"/>
      <c r="BW140" s="2934"/>
      <c r="BX140" s="2934"/>
      <c r="BY140" s="2934"/>
      <c r="BZ140" s="2935"/>
      <c r="CA140" s="2936"/>
      <c r="CB140" s="2936"/>
      <c r="CC140" s="2936"/>
      <c r="CD140" s="2936"/>
      <c r="CE140" s="2936"/>
      <c r="CF140" s="2936"/>
      <c r="CG140" s="2937"/>
      <c r="CH140" s="2937"/>
      <c r="CI140" s="2937"/>
      <c r="CJ140" s="2937"/>
      <c r="CK140" s="2937"/>
      <c r="CL140" s="2937"/>
      <c r="CM140" s="2937"/>
      <c r="CN140" s="2937"/>
      <c r="CO140" s="2936"/>
      <c r="CP140" s="2936"/>
      <c r="CQ140" s="2936"/>
      <c r="CR140" s="2936"/>
      <c r="CS140" s="2936"/>
      <c r="CT140" s="2936"/>
      <c r="CU140" s="2936"/>
      <c r="CV140" s="2936"/>
      <c r="CW140" s="2936"/>
      <c r="CX140" s="2936"/>
      <c r="CY140" s="2936"/>
      <c r="CZ140" s="2936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2914"/>
      <c r="R141" s="2914"/>
      <c r="S141" s="2914"/>
      <c r="T141" s="2914"/>
      <c r="U141" s="2914"/>
      <c r="V141" s="2914"/>
      <c r="W141" s="2914"/>
      <c r="X141" s="2914"/>
      <c r="Y141" s="2914"/>
      <c r="Z141" s="2914"/>
      <c r="AA141" s="2914"/>
      <c r="AB141" s="2914"/>
      <c r="AC141" s="2914"/>
      <c r="AD141" s="2918"/>
      <c r="AE141" s="2918"/>
      <c r="AF141" s="2918"/>
      <c r="AG141" s="2918"/>
      <c r="AH141" s="2918"/>
      <c r="AI141" s="2892"/>
      <c r="AJ141" s="2934"/>
      <c r="AK141" s="2934"/>
      <c r="AL141" s="2934"/>
      <c r="AM141" s="2934"/>
      <c r="AN141" s="2934"/>
      <c r="AO141" s="2934"/>
      <c r="AP141" s="2934"/>
      <c r="AQ141" s="2934"/>
      <c r="AR141" s="2934"/>
      <c r="AS141" s="2934"/>
      <c r="AT141" s="2934"/>
      <c r="AU141" s="2934"/>
      <c r="AV141" s="2934"/>
      <c r="AW141" s="2934"/>
      <c r="AX141" s="2934"/>
      <c r="AY141" s="2934"/>
      <c r="AZ141" s="2934"/>
      <c r="BA141" s="2934"/>
      <c r="BB141" s="2934"/>
      <c r="BC141" s="2934"/>
      <c r="BD141" s="2934"/>
      <c r="BE141" s="2934"/>
      <c r="BF141" s="2934"/>
      <c r="BG141" s="2934"/>
      <c r="BH141" s="2934"/>
      <c r="BI141" s="2934"/>
      <c r="BJ141" s="2934"/>
      <c r="BK141" s="2934"/>
      <c r="BL141" s="2934"/>
      <c r="BM141" s="2934"/>
      <c r="BN141" s="2934"/>
      <c r="BO141" s="2934"/>
      <c r="BP141" s="2934"/>
      <c r="BQ141" s="2934"/>
      <c r="BR141" s="2934"/>
      <c r="BS141" s="2934"/>
      <c r="BT141" s="2934"/>
      <c r="BU141" s="2934"/>
      <c r="BV141" s="2934"/>
      <c r="BW141" s="2934"/>
      <c r="BX141" s="2934"/>
      <c r="BY141" s="2934"/>
      <c r="BZ141" s="2935"/>
      <c r="CA141" s="2936"/>
      <c r="CB141" s="2936"/>
      <c r="CC141" s="2936"/>
      <c r="CD141" s="2936"/>
      <c r="CE141" s="2936"/>
      <c r="CF141" s="2936"/>
      <c r="CG141" s="2937"/>
      <c r="CH141" s="2937"/>
      <c r="CI141" s="2937"/>
      <c r="CJ141" s="2937"/>
      <c r="CK141" s="2937"/>
      <c r="CL141" s="2937"/>
      <c r="CM141" s="2937"/>
      <c r="CN141" s="2937"/>
      <c r="CO141" s="2936"/>
      <c r="CP141" s="2936"/>
      <c r="CQ141" s="2936"/>
      <c r="CR141" s="2936"/>
      <c r="CS141" s="2936"/>
      <c r="CT141" s="2936"/>
      <c r="CU141" s="2936"/>
      <c r="CV141" s="2936"/>
      <c r="CW141" s="2936"/>
      <c r="CX141" s="2936"/>
      <c r="CY141" s="2936"/>
      <c r="CZ141" s="2936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2914"/>
      <c r="R142" s="2914"/>
      <c r="S142" s="2914"/>
      <c r="T142" s="2914"/>
      <c r="U142" s="2914"/>
      <c r="V142" s="2914"/>
      <c r="W142" s="2914"/>
      <c r="X142" s="2914"/>
      <c r="Y142" s="2914"/>
      <c r="Z142" s="2914"/>
      <c r="AA142" s="2914"/>
      <c r="AB142" s="2914"/>
      <c r="AC142" s="2914"/>
      <c r="AD142" s="2918"/>
      <c r="AE142" s="2918"/>
      <c r="AF142" s="2918"/>
      <c r="AG142" s="2918"/>
      <c r="AH142" s="2918"/>
      <c r="AI142" s="2892"/>
      <c r="AJ142" s="2927"/>
      <c r="AK142" s="2927"/>
      <c r="AL142" s="2927"/>
      <c r="AM142" s="2927"/>
      <c r="AN142" s="2927"/>
      <c r="AO142" s="2927"/>
      <c r="AP142" s="2927"/>
      <c r="AQ142" s="2927"/>
      <c r="AR142" s="2927"/>
      <c r="AS142" s="2927"/>
      <c r="AT142" s="2927"/>
      <c r="AU142" s="2927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2914"/>
      <c r="Z143" s="2914"/>
      <c r="AA143" s="2914"/>
      <c r="AB143" s="2914"/>
      <c r="AC143" s="2914"/>
      <c r="AD143" s="2918"/>
      <c r="AE143" s="2918"/>
      <c r="AF143" s="2918"/>
      <c r="AG143" s="2918"/>
      <c r="AH143" s="2918"/>
      <c r="AI143" s="2918"/>
      <c r="AJ143" s="2918"/>
      <c r="AK143" s="2918"/>
      <c r="AL143" s="2918"/>
      <c r="AM143" s="2918"/>
      <c r="AN143" s="2918"/>
      <c r="AO143" s="2926"/>
      <c r="AP143" s="2918"/>
      <c r="AQ143" s="2918"/>
      <c r="AR143" s="2856"/>
      <c r="AS143" s="2927"/>
      <c r="AT143" s="2938"/>
      <c r="AU143" s="2938"/>
      <c r="AV143" s="2938"/>
      <c r="AW143" s="2938"/>
      <c r="AX143" s="2938"/>
      <c r="AY143" s="2938"/>
      <c r="AZ143" s="2938"/>
      <c r="BA143" s="2938"/>
      <c r="BB143" s="2938"/>
      <c r="BC143" s="2938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2904"/>
      <c r="Z144" s="2905"/>
      <c r="AA144" s="17"/>
      <c r="AB144" s="2939"/>
      <c r="AC144" s="2905"/>
      <c r="AD144" s="123"/>
      <c r="AE144" s="2940"/>
      <c r="AF144" s="2940"/>
      <c r="AG144" s="2940"/>
      <c r="AH144" s="2918"/>
      <c r="AI144" s="123"/>
      <c r="AJ144" s="2926"/>
      <c r="AK144" s="2926"/>
      <c r="AL144" s="2926"/>
      <c r="AM144" s="2918"/>
      <c r="AN144" s="123"/>
      <c r="AO144" s="2926"/>
      <c r="AP144" s="2918"/>
      <c r="AQ144" s="2918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2941"/>
      <c r="AM147" s="2942"/>
      <c r="AN147" s="2942"/>
      <c r="AO147" s="1441"/>
      <c r="AP147" s="2942"/>
      <c r="AQ147" s="1441"/>
      <c r="AR147" s="1442"/>
      <c r="AS147" s="786"/>
      <c r="AT147" s="2915"/>
      <c r="AU147" s="2914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4665" t="s">
        <v>167</v>
      </c>
      <c r="B151" s="4667"/>
      <c r="C151" s="4673" t="s">
        <v>57</v>
      </c>
      <c r="D151" s="4673"/>
      <c r="E151" s="4673"/>
      <c r="F151" s="4673" t="s">
        <v>168</v>
      </c>
      <c r="G151" s="4673"/>
      <c r="H151" s="4673" t="s">
        <v>169</v>
      </c>
      <c r="I151" s="4673"/>
      <c r="J151" s="4673" t="s">
        <v>170</v>
      </c>
      <c r="K151" s="4673"/>
      <c r="L151" s="4673" t="s">
        <v>104</v>
      </c>
      <c r="M151" s="4673"/>
      <c r="N151" s="4668" t="s">
        <v>11</v>
      </c>
      <c r="O151" s="4670"/>
      <c r="P151" s="4684" t="s">
        <v>106</v>
      </c>
      <c r="Q151" s="4684"/>
      <c r="R151" s="4684" t="s">
        <v>107</v>
      </c>
      <c r="S151" s="4684"/>
      <c r="T151" s="4684" t="s">
        <v>108</v>
      </c>
      <c r="U151" s="4684"/>
      <c r="V151" s="4684" t="s">
        <v>109</v>
      </c>
      <c r="W151" s="4684"/>
      <c r="X151" s="4684" t="s">
        <v>110</v>
      </c>
      <c r="Y151" s="4684"/>
      <c r="Z151" s="4684" t="s">
        <v>111</v>
      </c>
      <c r="AA151" s="4684"/>
      <c r="AB151" s="4684" t="s">
        <v>112</v>
      </c>
      <c r="AC151" s="4684"/>
      <c r="AD151" s="4684" t="s">
        <v>113</v>
      </c>
      <c r="AE151" s="4684"/>
      <c r="AF151" s="4684" t="s">
        <v>114</v>
      </c>
      <c r="AG151" s="4684"/>
      <c r="AH151" s="4684" t="s">
        <v>115</v>
      </c>
      <c r="AI151" s="4684"/>
      <c r="AJ151" s="4684" t="s">
        <v>116</v>
      </c>
      <c r="AK151" s="4684"/>
      <c r="AL151" s="4684" t="s">
        <v>117</v>
      </c>
      <c r="AM151" s="4651"/>
      <c r="AN151" s="3530" t="s">
        <v>171</v>
      </c>
      <c r="AO151" s="3461" t="s">
        <v>172</v>
      </c>
      <c r="AP151" s="4651" t="s">
        <v>173</v>
      </c>
      <c r="AQ151" s="4652"/>
      <c r="AR151" s="4685" t="s">
        <v>174</v>
      </c>
      <c r="AS151" s="4685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2943" t="s">
        <v>82</v>
      </c>
      <c r="D152" s="2944" t="s">
        <v>83</v>
      </c>
      <c r="E152" s="2627" t="s">
        <v>84</v>
      </c>
      <c r="F152" s="2943" t="s">
        <v>83</v>
      </c>
      <c r="G152" s="2627" t="s">
        <v>84</v>
      </c>
      <c r="H152" s="2943" t="s">
        <v>83</v>
      </c>
      <c r="I152" s="2627" t="s">
        <v>84</v>
      </c>
      <c r="J152" s="2943" t="s">
        <v>83</v>
      </c>
      <c r="K152" s="2627" t="s">
        <v>84</v>
      </c>
      <c r="L152" s="2943" t="s">
        <v>83</v>
      </c>
      <c r="M152" s="2627" t="s">
        <v>84</v>
      </c>
      <c r="N152" s="2943" t="s">
        <v>83</v>
      </c>
      <c r="O152" s="2627" t="s">
        <v>84</v>
      </c>
      <c r="P152" s="2943" t="s">
        <v>83</v>
      </c>
      <c r="Q152" s="2627" t="s">
        <v>84</v>
      </c>
      <c r="R152" s="2943" t="s">
        <v>83</v>
      </c>
      <c r="S152" s="2627" t="s">
        <v>84</v>
      </c>
      <c r="T152" s="2943" t="s">
        <v>83</v>
      </c>
      <c r="U152" s="2627" t="s">
        <v>84</v>
      </c>
      <c r="V152" s="2943" t="s">
        <v>83</v>
      </c>
      <c r="W152" s="2627" t="s">
        <v>84</v>
      </c>
      <c r="X152" s="2943" t="s">
        <v>83</v>
      </c>
      <c r="Y152" s="2627" t="s">
        <v>84</v>
      </c>
      <c r="Z152" s="2943" t="s">
        <v>83</v>
      </c>
      <c r="AA152" s="2627" t="s">
        <v>84</v>
      </c>
      <c r="AB152" s="2943" t="s">
        <v>83</v>
      </c>
      <c r="AC152" s="2627" t="s">
        <v>84</v>
      </c>
      <c r="AD152" s="2943" t="s">
        <v>83</v>
      </c>
      <c r="AE152" s="2627" t="s">
        <v>84</v>
      </c>
      <c r="AF152" s="2943" t="s">
        <v>83</v>
      </c>
      <c r="AG152" s="2627" t="s">
        <v>84</v>
      </c>
      <c r="AH152" s="2943" t="s">
        <v>83</v>
      </c>
      <c r="AI152" s="2627" t="s">
        <v>84</v>
      </c>
      <c r="AJ152" s="2943" t="s">
        <v>83</v>
      </c>
      <c r="AK152" s="2627" t="s">
        <v>84</v>
      </c>
      <c r="AL152" s="2943" t="s">
        <v>83</v>
      </c>
      <c r="AM152" s="2626" t="s">
        <v>84</v>
      </c>
      <c r="AN152" s="3531"/>
      <c r="AO152" s="3463"/>
      <c r="AP152" s="2943" t="s">
        <v>83</v>
      </c>
      <c r="AQ152" s="2627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695" t="s">
        <v>176</v>
      </c>
      <c r="B153" s="4687"/>
      <c r="C153" s="2945">
        <f>SUM(D153+E153)</f>
        <v>46</v>
      </c>
      <c r="D153" s="2946">
        <f>SUM(F153+H153+J153+L153+N153+P153+R153+T153+V153+X153+Z153+AB153+AD153+AF153+AH153+AJ153+AL153)</f>
        <v>15</v>
      </c>
      <c r="E153" s="377">
        <f>SUM(G153+I153+K153+M153+O153+Q153+S153+U153+W153+Y153+AA153+AC153+AE153+AG153+AI153+AK153+AM153)</f>
        <v>31</v>
      </c>
      <c r="F153" s="2947"/>
      <c r="G153" s="378">
        <v>3</v>
      </c>
      <c r="H153" s="2947">
        <v>3</v>
      </c>
      <c r="I153" s="378"/>
      <c r="J153" s="2947">
        <v>1</v>
      </c>
      <c r="K153" s="378">
        <v>1</v>
      </c>
      <c r="L153" s="2947">
        <v>3</v>
      </c>
      <c r="M153" s="378">
        <v>2</v>
      </c>
      <c r="N153" s="2947">
        <v>1</v>
      </c>
      <c r="O153" s="378">
        <v>3</v>
      </c>
      <c r="P153" s="2947"/>
      <c r="Q153" s="378">
        <v>2</v>
      </c>
      <c r="R153" s="2947">
        <v>1</v>
      </c>
      <c r="S153" s="378">
        <v>3</v>
      </c>
      <c r="T153" s="2947">
        <v>1</v>
      </c>
      <c r="U153" s="378">
        <v>1</v>
      </c>
      <c r="V153" s="2947">
        <v>1</v>
      </c>
      <c r="W153" s="378">
        <v>5</v>
      </c>
      <c r="X153" s="2947"/>
      <c r="Y153" s="378">
        <v>2</v>
      </c>
      <c r="Z153" s="2947">
        <v>2</v>
      </c>
      <c r="AA153" s="378">
        <v>4</v>
      </c>
      <c r="AB153" s="2947">
        <v>1</v>
      </c>
      <c r="AC153" s="378">
        <v>3</v>
      </c>
      <c r="AD153" s="263"/>
      <c r="AE153" s="378"/>
      <c r="AF153" s="263">
        <v>1</v>
      </c>
      <c r="AG153" s="378">
        <v>1</v>
      </c>
      <c r="AH153" s="263">
        <v>0</v>
      </c>
      <c r="AI153" s="378">
        <v>1</v>
      </c>
      <c r="AJ153" s="263"/>
      <c r="AK153" s="378"/>
      <c r="AL153" s="263"/>
      <c r="AM153" s="353"/>
      <c r="AN153" s="2948">
        <v>0</v>
      </c>
      <c r="AO153" s="379">
        <v>0</v>
      </c>
      <c r="AP153" s="263">
        <v>0</v>
      </c>
      <c r="AQ153" s="378">
        <v>1</v>
      </c>
      <c r="AR153" s="2949">
        <v>1</v>
      </c>
      <c r="AS153" s="2949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688" t="s">
        <v>177</v>
      </c>
      <c r="B154" s="4689"/>
      <c r="C154" s="2950"/>
      <c r="D154" s="2951"/>
      <c r="E154" s="2951"/>
      <c r="F154" s="2951"/>
      <c r="G154" s="2951"/>
      <c r="H154" s="2951"/>
      <c r="I154" s="2951"/>
      <c r="J154" s="2951"/>
      <c r="K154" s="2951"/>
      <c r="L154" s="2951"/>
      <c r="M154" s="2951"/>
      <c r="N154" s="2951"/>
      <c r="O154" s="2951"/>
      <c r="P154" s="2951"/>
      <c r="Q154" s="2951"/>
      <c r="R154" s="2951"/>
      <c r="S154" s="2951"/>
      <c r="T154" s="2951"/>
      <c r="U154" s="2951"/>
      <c r="V154" s="2951"/>
      <c r="W154" s="2951"/>
      <c r="X154" s="2951"/>
      <c r="Y154" s="2951"/>
      <c r="Z154" s="2951"/>
      <c r="AA154" s="2951"/>
      <c r="AB154" s="2951"/>
      <c r="AC154" s="2951"/>
      <c r="AD154" s="2951"/>
      <c r="AE154" s="2951"/>
      <c r="AF154" s="2951"/>
      <c r="AG154" s="2951"/>
      <c r="AH154" s="2951"/>
      <c r="AI154" s="2951"/>
      <c r="AJ154" s="2951"/>
      <c r="AK154" s="2951"/>
      <c r="AL154" s="2951"/>
      <c r="AM154" s="2951"/>
      <c r="AN154" s="2951"/>
      <c r="AO154" s="2951"/>
      <c r="AP154" s="2951"/>
      <c r="AQ154" s="2951"/>
      <c r="AR154" s="2951"/>
      <c r="AS154" s="2952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3459" t="s">
        <v>178</v>
      </c>
      <c r="B155" s="2616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2620">
        <f t="shared" si="26"/>
        <v>0</v>
      </c>
      <c r="F155" s="26"/>
      <c r="G155" s="30"/>
      <c r="H155" s="26"/>
      <c r="I155" s="30"/>
      <c r="J155" s="26"/>
      <c r="K155" s="30"/>
      <c r="L155" s="26"/>
      <c r="M155" s="30"/>
      <c r="N155" s="26"/>
      <c r="O155" s="30"/>
      <c r="P155" s="26"/>
      <c r="Q155" s="30"/>
      <c r="R155" s="26"/>
      <c r="S155" s="30"/>
      <c r="T155" s="26"/>
      <c r="U155" s="30"/>
      <c r="V155" s="26"/>
      <c r="W155" s="30"/>
      <c r="X155" s="26"/>
      <c r="Y155" s="30"/>
      <c r="Z155" s="26"/>
      <c r="AA155" s="30"/>
      <c r="AB155" s="26"/>
      <c r="AC155" s="30"/>
      <c r="AD155" s="26"/>
      <c r="AE155" s="30"/>
      <c r="AF155" s="26"/>
      <c r="AG155" s="30"/>
      <c r="AH155" s="26"/>
      <c r="AI155" s="30"/>
      <c r="AJ155" s="26"/>
      <c r="AK155" s="30"/>
      <c r="AL155" s="26"/>
      <c r="AM155" s="2953"/>
      <c r="AN155" s="384"/>
      <c r="AO155" s="145"/>
      <c r="AP155" s="26"/>
      <c r="AQ155" s="30"/>
      <c r="AR155" s="30"/>
      <c r="AS155" s="30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2617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2954" t="s">
        <v>181</v>
      </c>
      <c r="B157" s="2955"/>
      <c r="C157" s="2945">
        <f t="shared" si="25"/>
        <v>0</v>
      </c>
      <c r="D157" s="2946">
        <f>SUM(F157+H157+J157+L157+N157+P157+R157+T157+V157+X157+Z157+AB157+AD157+AF157+AH157+AJ157+AL157)</f>
        <v>0</v>
      </c>
      <c r="E157" s="2956">
        <f t="shared" si="26"/>
        <v>0</v>
      </c>
      <c r="F157" s="2947"/>
      <c r="G157" s="2949"/>
      <c r="H157" s="2947"/>
      <c r="I157" s="2949"/>
      <c r="J157" s="2947"/>
      <c r="K157" s="2949"/>
      <c r="L157" s="2947"/>
      <c r="M157" s="2949"/>
      <c r="N157" s="2947"/>
      <c r="O157" s="2949"/>
      <c r="P157" s="2947"/>
      <c r="Q157" s="2949"/>
      <c r="R157" s="2947"/>
      <c r="S157" s="2949"/>
      <c r="T157" s="2947"/>
      <c r="U157" s="2949"/>
      <c r="V157" s="2947"/>
      <c r="W157" s="2949"/>
      <c r="X157" s="2947"/>
      <c r="Y157" s="2949"/>
      <c r="Z157" s="2947"/>
      <c r="AA157" s="2949"/>
      <c r="AB157" s="2947"/>
      <c r="AC157" s="2949"/>
      <c r="AD157" s="2947"/>
      <c r="AE157" s="2949"/>
      <c r="AF157" s="2947"/>
      <c r="AG157" s="2949"/>
      <c r="AH157" s="2947"/>
      <c r="AI157" s="2949"/>
      <c r="AJ157" s="2947"/>
      <c r="AK157" s="2949"/>
      <c r="AL157" s="2947"/>
      <c r="AM157" s="2957"/>
      <c r="AN157" s="2948"/>
      <c r="AO157" s="2958"/>
      <c r="AP157" s="2947"/>
      <c r="AQ157" s="2949"/>
      <c r="AR157" s="2949"/>
      <c r="AS157" s="2949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3459" t="s">
        <v>182</v>
      </c>
      <c r="B158" s="2616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2620">
        <f>SUM(G158+I158+K158+M158+O158+Q158+S158+U158+W158+Y158+AA158+AC158+AE158+AG158+AI158+AK158+AM158)</f>
        <v>0</v>
      </c>
      <c r="F158" s="26"/>
      <c r="G158" s="30"/>
      <c r="H158" s="26"/>
      <c r="I158" s="30"/>
      <c r="J158" s="26"/>
      <c r="K158" s="30"/>
      <c r="L158" s="26"/>
      <c r="M158" s="30"/>
      <c r="N158" s="26"/>
      <c r="O158" s="30"/>
      <c r="P158" s="26"/>
      <c r="Q158" s="30"/>
      <c r="R158" s="26"/>
      <c r="S158" s="30"/>
      <c r="T158" s="26"/>
      <c r="U158" s="30"/>
      <c r="V158" s="26"/>
      <c r="W158" s="30"/>
      <c r="X158" s="26"/>
      <c r="Y158" s="30"/>
      <c r="Z158" s="26"/>
      <c r="AA158" s="30"/>
      <c r="AB158" s="26"/>
      <c r="AC158" s="30"/>
      <c r="AD158" s="26"/>
      <c r="AE158" s="30"/>
      <c r="AF158" s="26"/>
      <c r="AG158" s="30"/>
      <c r="AH158" s="26"/>
      <c r="AI158" s="30"/>
      <c r="AJ158" s="26"/>
      <c r="AK158" s="30"/>
      <c r="AL158" s="26"/>
      <c r="AM158" s="2953"/>
      <c r="AN158" s="384"/>
      <c r="AO158" s="145"/>
      <c r="AP158" s="26"/>
      <c r="AQ158" s="30"/>
      <c r="AR158" s="30"/>
      <c r="AS158" s="30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2617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2959" t="s">
        <v>185</v>
      </c>
      <c r="B160" s="2960"/>
      <c r="C160" s="2961">
        <f t="shared" si="25"/>
        <v>46</v>
      </c>
      <c r="D160" s="2962">
        <f>SUM(F160+H160+J160+L160+N160+P160+R160+T160+V160+X160+Z160+AB160+AD160+AF160+AH160+AJ160+AL160)</f>
        <v>15</v>
      </c>
      <c r="E160" s="2963">
        <f t="shared" si="26"/>
        <v>31</v>
      </c>
      <c r="F160" s="2947"/>
      <c r="G160" s="2949">
        <v>3</v>
      </c>
      <c r="H160" s="2947">
        <v>3</v>
      </c>
      <c r="I160" s="2949"/>
      <c r="J160" s="2947">
        <v>1</v>
      </c>
      <c r="K160" s="2949">
        <v>1</v>
      </c>
      <c r="L160" s="2947">
        <v>3</v>
      </c>
      <c r="M160" s="2949">
        <v>2</v>
      </c>
      <c r="N160" s="2947">
        <v>1</v>
      </c>
      <c r="O160" s="2949">
        <v>3</v>
      </c>
      <c r="P160" s="2947"/>
      <c r="Q160" s="2949">
        <v>2</v>
      </c>
      <c r="R160" s="2947">
        <v>1</v>
      </c>
      <c r="S160" s="2949">
        <v>3</v>
      </c>
      <c r="T160" s="2947">
        <v>1</v>
      </c>
      <c r="U160" s="2949">
        <v>1</v>
      </c>
      <c r="V160" s="2947">
        <v>1</v>
      </c>
      <c r="W160" s="2949">
        <v>5</v>
      </c>
      <c r="X160" s="2947"/>
      <c r="Y160" s="2949">
        <v>2</v>
      </c>
      <c r="Z160" s="2947">
        <v>2</v>
      </c>
      <c r="AA160" s="2949">
        <v>4</v>
      </c>
      <c r="AB160" s="2947">
        <v>1</v>
      </c>
      <c r="AC160" s="2949">
        <v>3</v>
      </c>
      <c r="AD160" s="2947"/>
      <c r="AE160" s="2949"/>
      <c r="AF160" s="2947">
        <v>1</v>
      </c>
      <c r="AG160" s="2949">
        <v>1</v>
      </c>
      <c r="AH160" s="2947">
        <v>0</v>
      </c>
      <c r="AI160" s="2949">
        <v>1</v>
      </c>
      <c r="AJ160" s="2947"/>
      <c r="AK160" s="2949"/>
      <c r="AL160" s="2947"/>
      <c r="AM160" s="2957"/>
      <c r="AN160" s="2948">
        <v>0</v>
      </c>
      <c r="AO160" s="2958">
        <v>0</v>
      </c>
      <c r="AP160" s="263">
        <v>0</v>
      </c>
      <c r="AQ160" s="2949">
        <v>1</v>
      </c>
      <c r="AR160" s="2949">
        <v>1</v>
      </c>
      <c r="AS160" s="2949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4659" t="s">
        <v>186</v>
      </c>
      <c r="B161" s="2609" t="s">
        <v>187</v>
      </c>
      <c r="C161" s="398">
        <f t="shared" si="25"/>
        <v>0</v>
      </c>
      <c r="D161" s="399">
        <f t="shared" si="26"/>
        <v>0</v>
      </c>
      <c r="E161" s="400">
        <f t="shared" si="26"/>
        <v>0</v>
      </c>
      <c r="F161" s="104"/>
      <c r="G161" s="107"/>
      <c r="H161" s="104"/>
      <c r="I161" s="107"/>
      <c r="J161" s="104"/>
      <c r="K161" s="107"/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/>
      <c r="AO161" s="65"/>
      <c r="AP161" s="104"/>
      <c r="AQ161" s="378"/>
      <c r="AR161" s="378"/>
      <c r="AS161" s="378"/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2610" t="s">
        <v>188</v>
      </c>
      <c r="C162" s="402">
        <f t="shared" si="25"/>
        <v>1</v>
      </c>
      <c r="D162" s="403">
        <f t="shared" si="26"/>
        <v>1</v>
      </c>
      <c r="E162" s="2619">
        <f t="shared" si="26"/>
        <v>0</v>
      </c>
      <c r="F162" s="35"/>
      <c r="G162" s="39"/>
      <c r="H162" s="35"/>
      <c r="I162" s="39"/>
      <c r="J162" s="35"/>
      <c r="K162" s="39"/>
      <c r="L162" s="35">
        <v>1</v>
      </c>
      <c r="M162" s="39"/>
      <c r="N162" s="35"/>
      <c r="O162" s="39"/>
      <c r="P162" s="35"/>
      <c r="Q162" s="39"/>
      <c r="R162" s="35"/>
      <c r="S162" s="39"/>
      <c r="T162" s="35"/>
      <c r="U162" s="39"/>
      <c r="V162" s="35"/>
      <c r="W162" s="39"/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0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2610" t="s">
        <v>189</v>
      </c>
      <c r="C163" s="402">
        <f t="shared" si="25"/>
        <v>8</v>
      </c>
      <c r="D163" s="406">
        <f t="shared" si="26"/>
        <v>0</v>
      </c>
      <c r="E163" s="2619">
        <f t="shared" si="26"/>
        <v>8</v>
      </c>
      <c r="F163" s="35"/>
      <c r="G163" s="39"/>
      <c r="H163" s="35"/>
      <c r="I163" s="39"/>
      <c r="J163" s="35"/>
      <c r="K163" s="39"/>
      <c r="L163" s="35"/>
      <c r="M163" s="39">
        <v>1</v>
      </c>
      <c r="N163" s="35"/>
      <c r="O163" s="39">
        <v>1</v>
      </c>
      <c r="P163" s="35"/>
      <c r="Q163" s="39"/>
      <c r="R163" s="35"/>
      <c r="S163" s="39"/>
      <c r="T163" s="35"/>
      <c r="U163" s="39"/>
      <c r="V163" s="35"/>
      <c r="W163" s="39">
        <v>3</v>
      </c>
      <c r="X163" s="35"/>
      <c r="Y163" s="39"/>
      <c r="Z163" s="35"/>
      <c r="AA163" s="39">
        <v>1</v>
      </c>
      <c r="AB163" s="35"/>
      <c r="AC163" s="39">
        <v>1</v>
      </c>
      <c r="AD163" s="35"/>
      <c r="AE163" s="39"/>
      <c r="AF163" s="35"/>
      <c r="AG163" s="39"/>
      <c r="AH163" s="35"/>
      <c r="AI163" s="39">
        <v>1</v>
      </c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2595" t="s">
        <v>190</v>
      </c>
      <c r="C164" s="402">
        <f>SUM(D164+E164)</f>
        <v>0</v>
      </c>
      <c r="D164" s="408"/>
      <c r="E164" s="2619">
        <f>SUM(K164+M164+O164+Q164+S164+U164+W164+Y164+AA164+AC164+AE164+AG164+AI164+AK164+AM164)</f>
        <v>0</v>
      </c>
      <c r="F164" s="2964"/>
      <c r="G164" s="2965"/>
      <c r="H164" s="2964"/>
      <c r="I164" s="2965"/>
      <c r="J164" s="2964"/>
      <c r="K164" s="39"/>
      <c r="L164" s="2964"/>
      <c r="M164" s="39"/>
      <c r="N164" s="2964"/>
      <c r="O164" s="39"/>
      <c r="P164" s="2964"/>
      <c r="Q164" s="39"/>
      <c r="R164" s="2964"/>
      <c r="S164" s="39"/>
      <c r="T164" s="2964"/>
      <c r="U164" s="39"/>
      <c r="V164" s="2964"/>
      <c r="W164" s="39"/>
      <c r="X164" s="2964"/>
      <c r="Y164" s="39"/>
      <c r="Z164" s="2964"/>
      <c r="AA164" s="39"/>
      <c r="AB164" s="2964"/>
      <c r="AC164" s="39"/>
      <c r="AD164" s="2964"/>
      <c r="AE164" s="39"/>
      <c r="AF164" s="2964"/>
      <c r="AG164" s="39"/>
      <c r="AH164" s="2964"/>
      <c r="AI164" s="39"/>
      <c r="AJ164" s="2964"/>
      <c r="AK164" s="39"/>
      <c r="AL164" s="2964"/>
      <c r="AM164" s="299"/>
      <c r="AN164" s="405"/>
      <c r="AO164" s="66"/>
      <c r="AP164" s="2964"/>
      <c r="AQ164" s="39"/>
      <c r="AR164" s="39"/>
      <c r="AS164" s="39"/>
      <c r="AT164" s="380" t="str">
        <f t="shared" si="39"/>
        <v/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/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0</v>
      </c>
      <c r="CL164" s="16"/>
      <c r="CM164" s="16"/>
      <c r="CZ164" s="2"/>
    </row>
    <row r="165" spans="1:104" ht="16.149999999999999" customHeight="1" x14ac:dyDescent="0.2">
      <c r="A165" s="3420"/>
      <c r="B165" s="2610" t="s">
        <v>191</v>
      </c>
      <c r="C165" s="402">
        <f t="shared" ref="C165:C191" si="40">SUM(D165+E165)</f>
        <v>4</v>
      </c>
      <c r="D165" s="399">
        <f t="shared" ref="D165:E171" si="41">SUM(F165+H165+J165+L165+N165+P165+R165+T165+V165+X165+Z165+AB165+AD165+AF165+AH165+AJ165+AL165)</f>
        <v>0</v>
      </c>
      <c r="E165" s="2619">
        <f t="shared" si="41"/>
        <v>4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>
        <v>1</v>
      </c>
      <c r="T165" s="35"/>
      <c r="U165" s="39"/>
      <c r="V165" s="35"/>
      <c r="W165" s="39"/>
      <c r="X165" s="35"/>
      <c r="Y165" s="39">
        <v>1</v>
      </c>
      <c r="Z165" s="35"/>
      <c r="AA165" s="39"/>
      <c r="AB165" s="35"/>
      <c r="AC165" s="39">
        <v>2</v>
      </c>
      <c r="AD165" s="35"/>
      <c r="AE165" s="39"/>
      <c r="AF165" s="35"/>
      <c r="AG165" s="39"/>
      <c r="AH165" s="35"/>
      <c r="AI165" s="39"/>
      <c r="AJ165" s="35"/>
      <c r="AK165" s="39"/>
      <c r="AL165" s="35"/>
      <c r="AM165" s="299"/>
      <c r="AN165" s="405">
        <v>0</v>
      </c>
      <c r="AO165" s="66">
        <v>0</v>
      </c>
      <c r="AP165" s="35">
        <v>0</v>
      </c>
      <c r="AQ165" s="39">
        <v>0</v>
      </c>
      <c r="AR165" s="39">
        <v>0</v>
      </c>
      <c r="AS165" s="39">
        <v>0</v>
      </c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2613" t="s">
        <v>192</v>
      </c>
      <c r="C166" s="402">
        <f t="shared" si="40"/>
        <v>0</v>
      </c>
      <c r="D166" s="403">
        <f t="shared" si="41"/>
        <v>0</v>
      </c>
      <c r="E166" s="2619">
        <f t="shared" si="41"/>
        <v>0</v>
      </c>
      <c r="F166" s="35"/>
      <c r="G166" s="39"/>
      <c r="H166" s="35"/>
      <c r="I166" s="39"/>
      <c r="J166" s="35"/>
      <c r="K166" s="39"/>
      <c r="L166" s="35"/>
      <c r="M166" s="39"/>
      <c r="N166" s="35"/>
      <c r="O166" s="39"/>
      <c r="P166" s="35"/>
      <c r="Q166" s="39"/>
      <c r="R166" s="35"/>
      <c r="S166" s="39"/>
      <c r="T166" s="35"/>
      <c r="U166" s="39"/>
      <c r="V166" s="35"/>
      <c r="W166" s="39"/>
      <c r="X166" s="35"/>
      <c r="Y166" s="39"/>
      <c r="Z166" s="35"/>
      <c r="AA166" s="39"/>
      <c r="AB166" s="35"/>
      <c r="AC166" s="39"/>
      <c r="AD166" s="35"/>
      <c r="AE166" s="39"/>
      <c r="AF166" s="35"/>
      <c r="AG166" s="39"/>
      <c r="AH166" s="35"/>
      <c r="AI166" s="39"/>
      <c r="AJ166" s="35"/>
      <c r="AK166" s="39"/>
      <c r="AL166" s="35"/>
      <c r="AM166" s="299"/>
      <c r="AN166" s="405"/>
      <c r="AO166" s="66"/>
      <c r="AP166" s="35"/>
      <c r="AQ166" s="378"/>
      <c r="AR166" s="378"/>
      <c r="AS166" s="378"/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2614" t="s">
        <v>193</v>
      </c>
      <c r="C167" s="402">
        <f t="shared" si="40"/>
        <v>0</v>
      </c>
      <c r="D167" s="403">
        <f t="shared" si="41"/>
        <v>0</v>
      </c>
      <c r="E167" s="2619">
        <f t="shared" si="41"/>
        <v>0</v>
      </c>
      <c r="F167" s="35"/>
      <c r="G167" s="39"/>
      <c r="H167" s="35"/>
      <c r="I167" s="39"/>
      <c r="J167" s="35"/>
      <c r="K167" s="39"/>
      <c r="L167" s="35"/>
      <c r="M167" s="39"/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/>
      <c r="AO167" s="66"/>
      <c r="AP167" s="35"/>
      <c r="AQ167" s="54"/>
      <c r="AR167" s="54"/>
      <c r="AS167" s="54"/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2615" t="s">
        <v>194</v>
      </c>
      <c r="C168" s="411">
        <f>SUM(D168+E168)</f>
        <v>0</v>
      </c>
      <c r="D168" s="406">
        <f t="shared" si="41"/>
        <v>0</v>
      </c>
      <c r="E168" s="2618">
        <f t="shared" si="41"/>
        <v>0</v>
      </c>
      <c r="F168" s="50"/>
      <c r="G168" s="54"/>
      <c r="H168" s="50"/>
      <c r="I168" s="54"/>
      <c r="J168" s="50"/>
      <c r="K168" s="54"/>
      <c r="L168" s="50"/>
      <c r="M168" s="54"/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/>
      <c r="AO168" s="261"/>
      <c r="AP168" s="50"/>
      <c r="AQ168" s="96"/>
      <c r="AR168" s="96"/>
      <c r="AS168" s="96"/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4659" t="s">
        <v>195</v>
      </c>
      <c r="B169" s="2966" t="s">
        <v>196</v>
      </c>
      <c r="C169" s="381">
        <f t="shared" si="40"/>
        <v>1</v>
      </c>
      <c r="D169" s="382">
        <f t="shared" si="41"/>
        <v>0</v>
      </c>
      <c r="E169" s="2620">
        <f t="shared" si="41"/>
        <v>1</v>
      </c>
      <c r="F169" s="26"/>
      <c r="G169" s="30"/>
      <c r="H169" s="26"/>
      <c r="I169" s="30"/>
      <c r="J169" s="26"/>
      <c r="K169" s="30"/>
      <c r="L169" s="26"/>
      <c r="M169" s="30"/>
      <c r="N169" s="26"/>
      <c r="O169" s="30"/>
      <c r="P169" s="26"/>
      <c r="Q169" s="30"/>
      <c r="R169" s="26"/>
      <c r="S169" s="30"/>
      <c r="T169" s="26"/>
      <c r="U169" s="30"/>
      <c r="V169" s="26"/>
      <c r="W169" s="30">
        <v>1</v>
      </c>
      <c r="X169" s="26"/>
      <c r="Y169" s="30"/>
      <c r="Z169" s="26"/>
      <c r="AA169" s="30"/>
      <c r="AB169" s="26"/>
      <c r="AC169" s="30"/>
      <c r="AD169" s="26"/>
      <c r="AE169" s="30"/>
      <c r="AF169" s="26"/>
      <c r="AG169" s="30"/>
      <c r="AH169" s="26"/>
      <c r="AI169" s="30"/>
      <c r="AJ169" s="26"/>
      <c r="AK169" s="30"/>
      <c r="AL169" s="26"/>
      <c r="AM169" s="2953"/>
      <c r="AN169" s="384">
        <v>0</v>
      </c>
      <c r="AO169" s="145">
        <v>0</v>
      </c>
      <c r="AP169" s="26">
        <v>0</v>
      </c>
      <c r="AQ169" s="2967">
        <v>0</v>
      </c>
      <c r="AR169" s="2967">
        <v>0</v>
      </c>
      <c r="AS169" s="2967">
        <v>0</v>
      </c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2610" t="s">
        <v>197</v>
      </c>
      <c r="C170" s="402">
        <f t="shared" si="40"/>
        <v>0</v>
      </c>
      <c r="D170" s="403">
        <f t="shared" si="41"/>
        <v>0</v>
      </c>
      <c r="E170" s="2619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/>
      <c r="AO170" s="66"/>
      <c r="AP170" s="35"/>
      <c r="AQ170" s="54"/>
      <c r="AR170" s="54"/>
      <c r="AS170" s="54"/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2612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/>
      <c r="AO171" s="67"/>
      <c r="AP171" s="93"/>
      <c r="AQ171" s="96"/>
      <c r="AR171" s="96"/>
      <c r="AS171" s="96"/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4659" t="s">
        <v>199</v>
      </c>
      <c r="B172" s="2611" t="s">
        <v>200</v>
      </c>
      <c r="C172" s="381">
        <f t="shared" si="40"/>
        <v>0</v>
      </c>
      <c r="D172" s="382">
        <f>SUM(F172+H172+J172+L172+N172)</f>
        <v>0</v>
      </c>
      <c r="E172" s="2620">
        <f>SUM(G172+I172+K172+M172+O172)</f>
        <v>0</v>
      </c>
      <c r="F172" s="26"/>
      <c r="G172" s="30"/>
      <c r="H172" s="26"/>
      <c r="I172" s="30"/>
      <c r="J172" s="26"/>
      <c r="K172" s="30"/>
      <c r="L172" s="26"/>
      <c r="M172" s="30"/>
      <c r="N172" s="26"/>
      <c r="O172" s="30"/>
      <c r="P172" s="419"/>
      <c r="Q172" s="420"/>
      <c r="R172" s="419"/>
      <c r="S172" s="420"/>
      <c r="T172" s="419"/>
      <c r="U172" s="420"/>
      <c r="V172" s="419"/>
      <c r="W172" s="420"/>
      <c r="X172" s="419"/>
      <c r="Y172" s="420"/>
      <c r="Z172" s="419"/>
      <c r="AA172" s="420"/>
      <c r="AB172" s="419"/>
      <c r="AC172" s="420"/>
      <c r="AD172" s="419"/>
      <c r="AE172" s="420"/>
      <c r="AF172" s="419"/>
      <c r="AG172" s="420"/>
      <c r="AH172" s="419"/>
      <c r="AI172" s="420"/>
      <c r="AJ172" s="419"/>
      <c r="AK172" s="420"/>
      <c r="AL172" s="419"/>
      <c r="AM172" s="421"/>
      <c r="AN172" s="384"/>
      <c r="AO172" s="422"/>
      <c r="AP172" s="26"/>
      <c r="AQ172" s="2967"/>
      <c r="AR172" s="2967"/>
      <c r="AS172" s="2967"/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2610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2619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/>
      <c r="AO173" s="424"/>
      <c r="AP173" s="35"/>
      <c r="AQ173" s="54"/>
      <c r="AR173" s="54"/>
      <c r="AS173" s="54"/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2610" t="s">
        <v>202</v>
      </c>
      <c r="C174" s="402">
        <f t="shared" si="40"/>
        <v>0</v>
      </c>
      <c r="D174" s="403">
        <f t="shared" si="42"/>
        <v>0</v>
      </c>
      <c r="E174" s="2619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/>
      <c r="AO174" s="425"/>
      <c r="AP174" s="35"/>
      <c r="AQ174" s="54"/>
      <c r="AR174" s="54"/>
      <c r="AS174" s="54"/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2612" t="s">
        <v>203</v>
      </c>
      <c r="C175" s="414">
        <f t="shared" si="40"/>
        <v>5</v>
      </c>
      <c r="D175" s="415">
        <f t="shared" si="42"/>
        <v>3</v>
      </c>
      <c r="E175" s="416">
        <f t="shared" si="42"/>
        <v>2</v>
      </c>
      <c r="F175" s="93"/>
      <c r="G175" s="96">
        <v>1</v>
      </c>
      <c r="H175" s="93">
        <v>2</v>
      </c>
      <c r="I175" s="96"/>
      <c r="J175" s="93">
        <v>1</v>
      </c>
      <c r="K175" s="96">
        <v>1</v>
      </c>
      <c r="L175" s="93"/>
      <c r="M175" s="96"/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1</v>
      </c>
      <c r="AR175" s="96">
        <v>1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4659" t="s">
        <v>204</v>
      </c>
      <c r="B176" s="1469" t="s">
        <v>205</v>
      </c>
      <c r="C176" s="398">
        <f>SUM(D176+E176)</f>
        <v>0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0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/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/>
      <c r="AO176" s="145"/>
      <c r="AP176" s="143"/>
      <c r="AQ176" s="107"/>
      <c r="AR176" s="107"/>
      <c r="AS176" s="65"/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2619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66"/>
      <c r="AP177" s="153"/>
      <c r="AQ177" s="39"/>
      <c r="AR177" s="39"/>
      <c r="AS177" s="66"/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2595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2619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66"/>
      <c r="AP178" s="153"/>
      <c r="AQ178" s="39"/>
      <c r="AR178" s="39"/>
      <c r="AS178" s="66"/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2595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2619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/>
      <c r="AO179" s="66"/>
      <c r="AP179" s="153"/>
      <c r="AQ179" s="39"/>
      <c r="AR179" s="39"/>
      <c r="AS179" s="66"/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2595" t="s">
        <v>209</v>
      </c>
      <c r="C180" s="402">
        <f t="shared" si="47"/>
        <v>0</v>
      </c>
      <c r="D180" s="403">
        <f>SUM(F180+H180+J180+L180+N180+P180+R180+T180+V180+X180+Z180+AB180+AD180+AF180+AH180+AJ180+AL180)</f>
        <v>0</v>
      </c>
      <c r="E180" s="2619">
        <f t="shared" si="48"/>
        <v>0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/>
      <c r="V180" s="35"/>
      <c r="W180" s="39"/>
      <c r="X180" s="35"/>
      <c r="Y180" s="39"/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/>
      <c r="AO180" s="66"/>
      <c r="AP180" s="153"/>
      <c r="AQ180" s="39"/>
      <c r="AR180" s="39"/>
      <c r="AS180" s="66"/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9</v>
      </c>
      <c r="D181" s="394">
        <f t="shared" si="49"/>
        <v>2</v>
      </c>
      <c r="E181" s="377">
        <f>SUM(G181+I181+K181+M181+O181+Q181+S181+U181+W181+Y181+AA181+AC181+AE181+AG181+AI181+AK181+AM181)</f>
        <v>7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>
        <v>1</v>
      </c>
      <c r="P181" s="35"/>
      <c r="Q181" s="39">
        <v>1</v>
      </c>
      <c r="R181" s="35"/>
      <c r="S181" s="39">
        <v>1</v>
      </c>
      <c r="T181" s="35"/>
      <c r="U181" s="39">
        <v>1</v>
      </c>
      <c r="V181" s="35"/>
      <c r="W181" s="39"/>
      <c r="X181" s="35"/>
      <c r="Y181" s="39"/>
      <c r="Z181" s="35"/>
      <c r="AA181" s="39">
        <v>2</v>
      </c>
      <c r="AB181" s="35">
        <v>1</v>
      </c>
      <c r="AC181" s="39"/>
      <c r="AD181" s="35"/>
      <c r="AE181" s="39"/>
      <c r="AF181" s="35">
        <v>1</v>
      </c>
      <c r="AG181" s="39">
        <v>1</v>
      </c>
      <c r="AH181" s="35"/>
      <c r="AI181" s="39"/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685" t="s">
        <v>211</v>
      </c>
      <c r="B182" s="2966" t="s">
        <v>212</v>
      </c>
      <c r="C182" s="381">
        <f t="shared" si="40"/>
        <v>0</v>
      </c>
      <c r="D182" s="382">
        <f t="shared" si="49"/>
        <v>0</v>
      </c>
      <c r="E182" s="2620">
        <f t="shared" si="49"/>
        <v>0</v>
      </c>
      <c r="F182" s="26"/>
      <c r="G182" s="30"/>
      <c r="H182" s="26"/>
      <c r="I182" s="30"/>
      <c r="J182" s="26"/>
      <c r="K182" s="30"/>
      <c r="L182" s="26"/>
      <c r="M182" s="30"/>
      <c r="N182" s="26"/>
      <c r="O182" s="30"/>
      <c r="P182" s="26"/>
      <c r="Q182" s="30"/>
      <c r="R182" s="26"/>
      <c r="S182" s="30"/>
      <c r="T182" s="26"/>
      <c r="U182" s="30"/>
      <c r="V182" s="26"/>
      <c r="W182" s="30"/>
      <c r="X182" s="26"/>
      <c r="Y182" s="30"/>
      <c r="Z182" s="26"/>
      <c r="AA182" s="30"/>
      <c r="AB182" s="26"/>
      <c r="AC182" s="30"/>
      <c r="AD182" s="26"/>
      <c r="AE182" s="30"/>
      <c r="AF182" s="26"/>
      <c r="AG182" s="30"/>
      <c r="AH182" s="26"/>
      <c r="AI182" s="30"/>
      <c r="AJ182" s="26"/>
      <c r="AK182" s="30"/>
      <c r="AL182" s="26"/>
      <c r="AM182" s="29"/>
      <c r="AN182" s="2968"/>
      <c r="AO182" s="422"/>
      <c r="AP182" s="143"/>
      <c r="AQ182" s="2967"/>
      <c r="AR182" s="2967"/>
      <c r="AS182" s="2967"/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2595" t="s">
        <v>213</v>
      </c>
      <c r="C183" s="402">
        <f t="shared" si="40"/>
        <v>0</v>
      </c>
      <c r="D183" s="403">
        <f t="shared" si="49"/>
        <v>0</v>
      </c>
      <c r="E183" s="2619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/>
      <c r="AQ183" s="54"/>
      <c r="AR183" s="54"/>
      <c r="AS183" s="54"/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2592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/>
      <c r="AQ184" s="96"/>
      <c r="AR184" s="96"/>
      <c r="AS184" s="96"/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3459" t="s">
        <v>215</v>
      </c>
      <c r="B185" s="3460"/>
      <c r="C185" s="398">
        <f t="shared" si="40"/>
        <v>6</v>
      </c>
      <c r="D185" s="399">
        <f t="shared" si="49"/>
        <v>4</v>
      </c>
      <c r="E185" s="400">
        <f t="shared" si="49"/>
        <v>2</v>
      </c>
      <c r="F185" s="104"/>
      <c r="G185" s="107"/>
      <c r="H185" s="104"/>
      <c r="I185" s="107"/>
      <c r="J185" s="104"/>
      <c r="K185" s="107"/>
      <c r="L185" s="104">
        <v>2</v>
      </c>
      <c r="M185" s="107"/>
      <c r="N185" s="104">
        <v>1</v>
      </c>
      <c r="O185" s="107"/>
      <c r="P185" s="104"/>
      <c r="Q185" s="107">
        <v>1</v>
      </c>
      <c r="R185" s="104"/>
      <c r="S185" s="107">
        <v>1</v>
      </c>
      <c r="T185" s="104">
        <v>1</v>
      </c>
      <c r="U185" s="107"/>
      <c r="V185" s="104"/>
      <c r="W185" s="107"/>
      <c r="X185" s="104"/>
      <c r="Y185" s="107"/>
      <c r="Z185" s="104"/>
      <c r="AA185" s="107"/>
      <c r="AB185" s="104"/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>
        <v>0</v>
      </c>
      <c r="AO185" s="65">
        <v>0</v>
      </c>
      <c r="AP185" s="104">
        <v>0</v>
      </c>
      <c r="AQ185" s="107">
        <v>0</v>
      </c>
      <c r="AR185" s="107">
        <v>0</v>
      </c>
      <c r="AS185" s="107">
        <v>0</v>
      </c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2619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>
        <v>0</v>
      </c>
      <c r="AO186" s="66">
        <v>0</v>
      </c>
      <c r="AP186" s="35">
        <v>0</v>
      </c>
      <c r="AQ186" s="378">
        <v>0</v>
      </c>
      <c r="AR186" s="378">
        <v>0</v>
      </c>
      <c r="AS186" s="378">
        <v>0</v>
      </c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1</v>
      </c>
      <c r="D187" s="403">
        <f t="shared" si="49"/>
        <v>1</v>
      </c>
      <c r="E187" s="2619">
        <f t="shared" si="49"/>
        <v>0</v>
      </c>
      <c r="F187" s="35"/>
      <c r="G187" s="39"/>
      <c r="H187" s="35"/>
      <c r="I187" s="39"/>
      <c r="J187" s="35"/>
      <c r="K187" s="39"/>
      <c r="L187" s="35"/>
      <c r="M187" s="39"/>
      <c r="N187" s="35"/>
      <c r="O187" s="39"/>
      <c r="P187" s="35"/>
      <c r="Q187" s="39"/>
      <c r="R187" s="35">
        <v>1</v>
      </c>
      <c r="S187" s="39"/>
      <c r="T187" s="35"/>
      <c r="U187" s="39"/>
      <c r="V187" s="35"/>
      <c r="W187" s="39"/>
      <c r="X187" s="35"/>
      <c r="Y187" s="39"/>
      <c r="Z187" s="35"/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5</v>
      </c>
      <c r="D188" s="403">
        <f t="shared" si="49"/>
        <v>2</v>
      </c>
      <c r="E188" s="2619">
        <f t="shared" si="49"/>
        <v>3</v>
      </c>
      <c r="F188" s="35"/>
      <c r="G188" s="39"/>
      <c r="H188" s="35"/>
      <c r="I188" s="39"/>
      <c r="J188" s="35"/>
      <c r="K188" s="39"/>
      <c r="L188" s="35"/>
      <c r="M188" s="39">
        <v>1</v>
      </c>
      <c r="N188" s="35"/>
      <c r="O188" s="39"/>
      <c r="P188" s="35"/>
      <c r="Q188" s="39"/>
      <c r="R188" s="35"/>
      <c r="S188" s="39"/>
      <c r="T188" s="35"/>
      <c r="U188" s="39"/>
      <c r="V188" s="35">
        <v>1</v>
      </c>
      <c r="W188" s="39"/>
      <c r="X188" s="35"/>
      <c r="Y188" s="39">
        <v>1</v>
      </c>
      <c r="Z188" s="35">
        <v>1</v>
      </c>
      <c r="AA188" s="39">
        <v>1</v>
      </c>
      <c r="AB188" s="35"/>
      <c r="AC188" s="39"/>
      <c r="AD188" s="35"/>
      <c r="AE188" s="39"/>
      <c r="AF188" s="35"/>
      <c r="AG188" s="39"/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4</v>
      </c>
      <c r="D189" s="406">
        <f t="shared" si="49"/>
        <v>1</v>
      </c>
      <c r="E189" s="2618">
        <f t="shared" si="49"/>
        <v>3</v>
      </c>
      <c r="F189" s="50"/>
      <c r="G189" s="54">
        <v>2</v>
      </c>
      <c r="H189" s="50">
        <v>1</v>
      </c>
      <c r="I189" s="54"/>
      <c r="J189" s="50"/>
      <c r="K189" s="54"/>
      <c r="L189" s="50"/>
      <c r="M189" s="54"/>
      <c r="N189" s="50"/>
      <c r="O189" s="54">
        <v>1</v>
      </c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>
        <v>0</v>
      </c>
      <c r="AO189" s="261">
        <v>0</v>
      </c>
      <c r="AP189" s="50">
        <v>0</v>
      </c>
      <c r="AQ189" s="54">
        <v>0</v>
      </c>
      <c r="AR189" s="54">
        <v>0</v>
      </c>
      <c r="AS189" s="54">
        <v>0</v>
      </c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2618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>
        <v>0</v>
      </c>
      <c r="AO190" s="261">
        <v>0</v>
      </c>
      <c r="AP190" s="50">
        <v>0</v>
      </c>
      <c r="AQ190" s="54">
        <v>0</v>
      </c>
      <c r="AR190" s="54">
        <v>0</v>
      </c>
      <c r="AS190" s="54">
        <v>0</v>
      </c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2</v>
      </c>
      <c r="D191" s="415">
        <f t="shared" si="49"/>
        <v>1</v>
      </c>
      <c r="E191" s="416">
        <f t="shared" si="49"/>
        <v>1</v>
      </c>
      <c r="F191" s="93"/>
      <c r="G191" s="96"/>
      <c r="H191" s="93"/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/>
      <c r="V191" s="93"/>
      <c r="W191" s="96">
        <v>1</v>
      </c>
      <c r="X191" s="93"/>
      <c r="Y191" s="96"/>
      <c r="Z191" s="93">
        <v>1</v>
      </c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>
        <v>0</v>
      </c>
      <c r="AO191" s="433">
        <v>0</v>
      </c>
      <c r="AP191" s="93">
        <v>0</v>
      </c>
      <c r="AQ191" s="96">
        <v>0</v>
      </c>
      <c r="AR191" s="96">
        <v>0</v>
      </c>
      <c r="AS191" s="96">
        <v>0</v>
      </c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4665" t="s">
        <v>223</v>
      </c>
      <c r="B193" s="4667"/>
      <c r="C193" s="4673" t="s">
        <v>57</v>
      </c>
      <c r="D193" s="4673"/>
      <c r="E193" s="4673"/>
      <c r="F193" s="4673" t="s">
        <v>168</v>
      </c>
      <c r="G193" s="4673"/>
      <c r="H193" s="4673" t="s">
        <v>169</v>
      </c>
      <c r="I193" s="4673"/>
      <c r="J193" s="4673" t="s">
        <v>170</v>
      </c>
      <c r="K193" s="4673"/>
      <c r="L193" s="4673" t="s">
        <v>104</v>
      </c>
      <c r="M193" s="4673"/>
      <c r="N193" s="4668" t="s">
        <v>11</v>
      </c>
      <c r="O193" s="4670"/>
      <c r="P193" s="4684" t="s">
        <v>106</v>
      </c>
      <c r="Q193" s="4684"/>
      <c r="R193" s="4684" t="s">
        <v>107</v>
      </c>
      <c r="S193" s="4684"/>
      <c r="T193" s="4684" t="s">
        <v>108</v>
      </c>
      <c r="U193" s="4684"/>
      <c r="V193" s="4684" t="s">
        <v>109</v>
      </c>
      <c r="W193" s="4684"/>
      <c r="X193" s="4684" t="s">
        <v>110</v>
      </c>
      <c r="Y193" s="4684"/>
      <c r="Z193" s="4684" t="s">
        <v>111</v>
      </c>
      <c r="AA193" s="4684"/>
      <c r="AB193" s="4684" t="s">
        <v>112</v>
      </c>
      <c r="AC193" s="4684"/>
      <c r="AD193" s="4684" t="s">
        <v>113</v>
      </c>
      <c r="AE193" s="4684"/>
      <c r="AF193" s="4684" t="s">
        <v>114</v>
      </c>
      <c r="AG193" s="4684"/>
      <c r="AH193" s="4684" t="s">
        <v>115</v>
      </c>
      <c r="AI193" s="4684"/>
      <c r="AJ193" s="4684" t="s">
        <v>116</v>
      </c>
      <c r="AK193" s="4684"/>
      <c r="AL193" s="4684" t="s">
        <v>117</v>
      </c>
      <c r="AM193" s="4651"/>
      <c r="AN193" s="4692" t="s">
        <v>126</v>
      </c>
      <c r="AO193" s="4693"/>
      <c r="AP193" s="4694"/>
      <c r="AQ193" s="3492" t="s">
        <v>171</v>
      </c>
      <c r="AR193" s="3461" t="s">
        <v>224</v>
      </c>
      <c r="AS193" s="4684" t="s">
        <v>173</v>
      </c>
      <c r="AT193" s="4684"/>
      <c r="AU193" s="4685" t="s">
        <v>225</v>
      </c>
      <c r="AV193" s="4685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2928" t="s">
        <v>82</v>
      </c>
      <c r="D194" s="2969" t="s">
        <v>83</v>
      </c>
      <c r="E194" s="2627" t="s">
        <v>84</v>
      </c>
      <c r="F194" s="2943" t="s">
        <v>83</v>
      </c>
      <c r="G194" s="2627" t="s">
        <v>84</v>
      </c>
      <c r="H194" s="2943" t="s">
        <v>83</v>
      </c>
      <c r="I194" s="2627" t="s">
        <v>84</v>
      </c>
      <c r="J194" s="2943" t="s">
        <v>83</v>
      </c>
      <c r="K194" s="2627" t="s">
        <v>84</v>
      </c>
      <c r="L194" s="2943" t="s">
        <v>83</v>
      </c>
      <c r="M194" s="2627" t="s">
        <v>84</v>
      </c>
      <c r="N194" s="2943" t="s">
        <v>83</v>
      </c>
      <c r="O194" s="2627" t="s">
        <v>84</v>
      </c>
      <c r="P194" s="2943" t="s">
        <v>83</v>
      </c>
      <c r="Q194" s="2627" t="s">
        <v>84</v>
      </c>
      <c r="R194" s="2943" t="s">
        <v>83</v>
      </c>
      <c r="S194" s="2627" t="s">
        <v>84</v>
      </c>
      <c r="T194" s="2943" t="s">
        <v>83</v>
      </c>
      <c r="U194" s="2627" t="s">
        <v>84</v>
      </c>
      <c r="V194" s="2943" t="s">
        <v>83</v>
      </c>
      <c r="W194" s="2627" t="s">
        <v>84</v>
      </c>
      <c r="X194" s="2943" t="s">
        <v>83</v>
      </c>
      <c r="Y194" s="2627" t="s">
        <v>84</v>
      </c>
      <c r="Z194" s="2943" t="s">
        <v>83</v>
      </c>
      <c r="AA194" s="2627" t="s">
        <v>84</v>
      </c>
      <c r="AB194" s="2943" t="s">
        <v>83</v>
      </c>
      <c r="AC194" s="2627" t="s">
        <v>84</v>
      </c>
      <c r="AD194" s="2943" t="s">
        <v>83</v>
      </c>
      <c r="AE194" s="2627" t="s">
        <v>84</v>
      </c>
      <c r="AF194" s="2943" t="s">
        <v>83</v>
      </c>
      <c r="AG194" s="2627" t="s">
        <v>84</v>
      </c>
      <c r="AH194" s="2943" t="s">
        <v>83</v>
      </c>
      <c r="AI194" s="2627" t="s">
        <v>84</v>
      </c>
      <c r="AJ194" s="2943" t="s">
        <v>83</v>
      </c>
      <c r="AK194" s="2627" t="s">
        <v>84</v>
      </c>
      <c r="AL194" s="2943" t="s">
        <v>83</v>
      </c>
      <c r="AM194" s="2626" t="s">
        <v>84</v>
      </c>
      <c r="AN194" s="2970" t="s">
        <v>128</v>
      </c>
      <c r="AO194" s="2971" t="s">
        <v>130</v>
      </c>
      <c r="AP194" s="2972" t="s">
        <v>129</v>
      </c>
      <c r="AQ194" s="3493"/>
      <c r="AR194" s="3463"/>
      <c r="AS194" s="2943" t="s">
        <v>83</v>
      </c>
      <c r="AT194" s="2627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686" t="s">
        <v>226</v>
      </c>
      <c r="B195" s="4687"/>
      <c r="C195" s="2945">
        <f>SUM(D195+E195)</f>
        <v>17</v>
      </c>
      <c r="D195" s="2946">
        <f>SUM(F195+H195+J195+L195+N195+P195+R195+T195+V195+X195+Z195+AB195+AD195+AF195+AH195+AJ195+AL195)</f>
        <v>6</v>
      </c>
      <c r="E195" s="377">
        <f>SUM(G195+I195+K195+M195+O195+Q195+S195+U195+W195+Y195+AA195+AC195+AE195+AG195+AI195+AK195+AM195)</f>
        <v>11</v>
      </c>
      <c r="F195" s="2947">
        <v>1</v>
      </c>
      <c r="G195" s="2949">
        <v>2</v>
      </c>
      <c r="H195" s="2947"/>
      <c r="I195" s="2949"/>
      <c r="J195" s="2947"/>
      <c r="K195" s="2949">
        <v>2</v>
      </c>
      <c r="L195" s="2947">
        <v>1</v>
      </c>
      <c r="M195" s="2949">
        <v>1</v>
      </c>
      <c r="N195" s="2947"/>
      <c r="O195" s="2949"/>
      <c r="P195" s="2947"/>
      <c r="Q195" s="2949"/>
      <c r="R195" s="2947"/>
      <c r="S195" s="2949"/>
      <c r="T195" s="2947"/>
      <c r="U195" s="2949"/>
      <c r="V195" s="2947">
        <v>1</v>
      </c>
      <c r="W195" s="2949"/>
      <c r="X195" s="2947"/>
      <c r="Y195" s="2949">
        <v>2</v>
      </c>
      <c r="Z195" s="2947">
        <v>2</v>
      </c>
      <c r="AA195" s="2949">
        <v>1</v>
      </c>
      <c r="AB195" s="2947">
        <v>1</v>
      </c>
      <c r="AC195" s="2949">
        <v>1</v>
      </c>
      <c r="AD195" s="2947"/>
      <c r="AE195" s="2949">
        <v>2</v>
      </c>
      <c r="AF195" s="2947"/>
      <c r="AG195" s="2949"/>
      <c r="AH195" s="2947"/>
      <c r="AI195" s="2949"/>
      <c r="AJ195" s="2947"/>
      <c r="AK195" s="2949"/>
      <c r="AL195" s="2947"/>
      <c r="AM195" s="2957"/>
      <c r="AN195" s="438"/>
      <c r="AO195" s="439"/>
      <c r="AP195" s="96"/>
      <c r="AQ195" s="2949">
        <v>0</v>
      </c>
      <c r="AR195" s="2958">
        <v>0</v>
      </c>
      <c r="AS195" s="2947">
        <v>0</v>
      </c>
      <c r="AT195" s="2949">
        <v>0</v>
      </c>
      <c r="AU195" s="2949">
        <v>0</v>
      </c>
      <c r="AV195" s="2949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688" t="s">
        <v>177</v>
      </c>
      <c r="B196" s="4689"/>
      <c r="C196" s="2973"/>
      <c r="D196" s="2974"/>
      <c r="E196" s="2974"/>
      <c r="F196" s="2974"/>
      <c r="G196" s="2974"/>
      <c r="H196" s="2974"/>
      <c r="I196" s="2974"/>
      <c r="J196" s="2974"/>
      <c r="K196" s="2974"/>
      <c r="L196" s="2974"/>
      <c r="M196" s="2974"/>
      <c r="N196" s="2974"/>
      <c r="O196" s="2974"/>
      <c r="P196" s="2974"/>
      <c r="Q196" s="2974"/>
      <c r="R196" s="2974"/>
      <c r="S196" s="2974"/>
      <c r="T196" s="2974"/>
      <c r="U196" s="2974"/>
      <c r="V196" s="2974"/>
      <c r="W196" s="2974"/>
      <c r="X196" s="2974"/>
      <c r="Y196" s="2974"/>
      <c r="Z196" s="2974"/>
      <c r="AA196" s="2974"/>
      <c r="AB196" s="2974"/>
      <c r="AC196" s="2974"/>
      <c r="AD196" s="2974"/>
      <c r="AE196" s="2974"/>
      <c r="AF196" s="2974"/>
      <c r="AG196" s="2974"/>
      <c r="AH196" s="2974"/>
      <c r="AI196" s="2974"/>
      <c r="AJ196" s="2974"/>
      <c r="AK196" s="2974"/>
      <c r="AL196" s="2974"/>
      <c r="AM196" s="2974"/>
      <c r="AN196" s="2975"/>
      <c r="AO196" s="2976"/>
      <c r="AP196" s="2977"/>
      <c r="AQ196" s="2974"/>
      <c r="AR196" s="2974"/>
      <c r="AS196" s="2974"/>
      <c r="AT196" s="2977"/>
      <c r="AU196" s="2977"/>
      <c r="AV196" s="2977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3487" t="s">
        <v>227</v>
      </c>
      <c r="B197" s="2598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2620">
        <f t="shared" si="68"/>
        <v>0</v>
      </c>
      <c r="F197" s="26"/>
      <c r="G197" s="30"/>
      <c r="H197" s="26"/>
      <c r="I197" s="30"/>
      <c r="J197" s="26"/>
      <c r="K197" s="30"/>
      <c r="L197" s="26"/>
      <c r="M197" s="30"/>
      <c r="N197" s="26"/>
      <c r="O197" s="30"/>
      <c r="P197" s="26"/>
      <c r="Q197" s="30"/>
      <c r="R197" s="26"/>
      <c r="S197" s="30"/>
      <c r="T197" s="26"/>
      <c r="U197" s="30"/>
      <c r="V197" s="26"/>
      <c r="W197" s="30"/>
      <c r="X197" s="26"/>
      <c r="Y197" s="30"/>
      <c r="Z197" s="26"/>
      <c r="AA197" s="30"/>
      <c r="AB197" s="26"/>
      <c r="AC197" s="30"/>
      <c r="AD197" s="26"/>
      <c r="AE197" s="30"/>
      <c r="AF197" s="26"/>
      <c r="AG197" s="30"/>
      <c r="AH197" s="26"/>
      <c r="AI197" s="30"/>
      <c r="AJ197" s="26"/>
      <c r="AK197" s="30"/>
      <c r="AL197" s="26"/>
      <c r="AM197" s="2953"/>
      <c r="AN197" s="293"/>
      <c r="AO197" s="143"/>
      <c r="AP197" s="30"/>
      <c r="AQ197" s="30">
        <v>0</v>
      </c>
      <c r="AR197" s="145">
        <v>0</v>
      </c>
      <c r="AS197" s="26">
        <v>0</v>
      </c>
      <c r="AT197" s="30">
        <v>0</v>
      </c>
      <c r="AU197" s="30">
        <v>0</v>
      </c>
      <c r="AV197" s="30">
        <v>0</v>
      </c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2599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>
        <v>0</v>
      </c>
      <c r="AR198" s="67">
        <v>0</v>
      </c>
      <c r="AS198" s="93">
        <v>0</v>
      </c>
      <c r="AT198" s="96">
        <v>0</v>
      </c>
      <c r="AU198" s="96">
        <v>0</v>
      </c>
      <c r="AV198" s="96">
        <v>0</v>
      </c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690" t="s">
        <v>181</v>
      </c>
      <c r="B199" s="4691"/>
      <c r="C199" s="2978">
        <f t="shared" si="67"/>
        <v>0</v>
      </c>
      <c r="D199" s="2946">
        <f t="shared" si="68"/>
        <v>0</v>
      </c>
      <c r="E199" s="2956">
        <f t="shared" si="68"/>
        <v>0</v>
      </c>
      <c r="F199" s="2947"/>
      <c r="G199" s="2949"/>
      <c r="H199" s="2947"/>
      <c r="I199" s="2949"/>
      <c r="J199" s="2947"/>
      <c r="K199" s="2949"/>
      <c r="L199" s="2947"/>
      <c r="M199" s="2949"/>
      <c r="N199" s="2947"/>
      <c r="O199" s="2949"/>
      <c r="P199" s="2947"/>
      <c r="Q199" s="2949"/>
      <c r="R199" s="2947"/>
      <c r="S199" s="2949"/>
      <c r="T199" s="2947"/>
      <c r="U199" s="2949"/>
      <c r="V199" s="2947"/>
      <c r="W199" s="2949"/>
      <c r="X199" s="2947"/>
      <c r="Y199" s="2949"/>
      <c r="Z199" s="2947"/>
      <c r="AA199" s="2949"/>
      <c r="AB199" s="2947"/>
      <c r="AC199" s="2949"/>
      <c r="AD199" s="2947"/>
      <c r="AE199" s="2949"/>
      <c r="AF199" s="2947"/>
      <c r="AG199" s="2949"/>
      <c r="AH199" s="2947"/>
      <c r="AI199" s="2949"/>
      <c r="AJ199" s="2947"/>
      <c r="AK199" s="2949"/>
      <c r="AL199" s="2947"/>
      <c r="AM199" s="2957"/>
      <c r="AN199" s="2979"/>
      <c r="AO199" s="2980"/>
      <c r="AP199" s="2949"/>
      <c r="AQ199" s="2949">
        <v>0</v>
      </c>
      <c r="AR199" s="2958">
        <v>0</v>
      </c>
      <c r="AS199" s="2947">
        <v>0</v>
      </c>
      <c r="AT199" s="2949">
        <v>0</v>
      </c>
      <c r="AU199" s="2949">
        <v>0</v>
      </c>
      <c r="AV199" s="2949">
        <v>0</v>
      </c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3487" t="s">
        <v>182</v>
      </c>
      <c r="B200" s="2611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2620">
        <f>SUM(G200+I200+K200+M200+O200+Q200+S200+U200+W200+Y200+AA200+AC200+AE200+AG200+AI200+AK200+AM200)</f>
        <v>0</v>
      </c>
      <c r="F200" s="26"/>
      <c r="G200" s="30"/>
      <c r="H200" s="26"/>
      <c r="I200" s="30"/>
      <c r="J200" s="26"/>
      <c r="K200" s="30"/>
      <c r="L200" s="26"/>
      <c r="M200" s="30"/>
      <c r="N200" s="26"/>
      <c r="O200" s="30"/>
      <c r="P200" s="26"/>
      <c r="Q200" s="30"/>
      <c r="R200" s="26"/>
      <c r="S200" s="30"/>
      <c r="T200" s="26"/>
      <c r="U200" s="30"/>
      <c r="V200" s="26"/>
      <c r="W200" s="30"/>
      <c r="X200" s="26"/>
      <c r="Y200" s="30"/>
      <c r="Z200" s="26"/>
      <c r="AA200" s="30"/>
      <c r="AB200" s="26"/>
      <c r="AC200" s="30"/>
      <c r="AD200" s="26"/>
      <c r="AE200" s="30"/>
      <c r="AF200" s="26"/>
      <c r="AG200" s="30"/>
      <c r="AH200" s="26"/>
      <c r="AI200" s="30"/>
      <c r="AJ200" s="26"/>
      <c r="AK200" s="30"/>
      <c r="AL200" s="26"/>
      <c r="AM200" s="2953"/>
      <c r="AN200" s="293"/>
      <c r="AO200" s="143"/>
      <c r="AP200" s="30"/>
      <c r="AQ200" s="30">
        <v>0</v>
      </c>
      <c r="AR200" s="145">
        <v>0</v>
      </c>
      <c r="AS200" s="26">
        <v>0</v>
      </c>
      <c r="AT200" s="30">
        <v>0</v>
      </c>
      <c r="AU200" s="30">
        <v>0</v>
      </c>
      <c r="AV200" s="30">
        <v>0</v>
      </c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>
        <v>0</v>
      </c>
      <c r="AR201" s="379">
        <v>0</v>
      </c>
      <c r="AS201" s="397">
        <v>0</v>
      </c>
      <c r="AT201" s="378">
        <v>0</v>
      </c>
      <c r="AU201" s="378">
        <v>0</v>
      </c>
      <c r="AV201" s="378">
        <v>0</v>
      </c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2959" t="s">
        <v>185</v>
      </c>
      <c r="B202" s="2960"/>
      <c r="C202" s="2961">
        <f t="shared" si="67"/>
        <v>17</v>
      </c>
      <c r="D202" s="2962">
        <f t="shared" si="68"/>
        <v>6</v>
      </c>
      <c r="E202" s="2963">
        <f t="shared" si="68"/>
        <v>11</v>
      </c>
      <c r="F202" s="2947">
        <v>1</v>
      </c>
      <c r="G202" s="2949">
        <v>2</v>
      </c>
      <c r="H202" s="2947"/>
      <c r="I202" s="2949"/>
      <c r="J202" s="2947"/>
      <c r="K202" s="2949">
        <v>2</v>
      </c>
      <c r="L202" s="2947">
        <v>1</v>
      </c>
      <c r="M202" s="2949">
        <v>1</v>
      </c>
      <c r="N202" s="2947"/>
      <c r="O202" s="2949"/>
      <c r="P202" s="2947"/>
      <c r="Q202" s="2949"/>
      <c r="R202" s="2947"/>
      <c r="S202" s="2949"/>
      <c r="T202" s="2947"/>
      <c r="U202" s="2949"/>
      <c r="V202" s="2947">
        <v>1</v>
      </c>
      <c r="W202" s="2949"/>
      <c r="X202" s="2947"/>
      <c r="Y202" s="2949">
        <v>2</v>
      </c>
      <c r="Z202" s="2947">
        <v>2</v>
      </c>
      <c r="AA202" s="2949">
        <v>1</v>
      </c>
      <c r="AB202" s="2947">
        <v>1</v>
      </c>
      <c r="AC202" s="2949">
        <v>1</v>
      </c>
      <c r="AD202" s="2947"/>
      <c r="AE202" s="2949">
        <v>2</v>
      </c>
      <c r="AF202" s="2947"/>
      <c r="AG202" s="2949"/>
      <c r="AH202" s="2947"/>
      <c r="AI202" s="2949"/>
      <c r="AJ202" s="2947"/>
      <c r="AK202" s="2949"/>
      <c r="AL202" s="2947"/>
      <c r="AM202" s="2957"/>
      <c r="AN202" s="2979"/>
      <c r="AO202" s="2980"/>
      <c r="AP202" s="2949"/>
      <c r="AQ202" s="2949">
        <v>0</v>
      </c>
      <c r="AR202" s="2958">
        <v>0</v>
      </c>
      <c r="AS202" s="2947">
        <v>0</v>
      </c>
      <c r="AT202" s="2949">
        <v>0</v>
      </c>
      <c r="AU202" s="2949">
        <v>0</v>
      </c>
      <c r="AV202" s="2949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4659" t="s">
        <v>186</v>
      </c>
      <c r="B203" s="2606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>
        <v>0</v>
      </c>
      <c r="AR203" s="65">
        <v>0</v>
      </c>
      <c r="AS203" s="104">
        <v>0</v>
      </c>
      <c r="AT203" s="107">
        <v>0</v>
      </c>
      <c r="AU203" s="107">
        <v>0</v>
      </c>
      <c r="AV203" s="107">
        <v>0</v>
      </c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2601" t="s">
        <v>188</v>
      </c>
      <c r="C204" s="402">
        <f t="shared" si="67"/>
        <v>3</v>
      </c>
      <c r="D204" s="403">
        <f t="shared" si="68"/>
        <v>1</v>
      </c>
      <c r="E204" s="2619">
        <f t="shared" si="68"/>
        <v>2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>
        <v>1</v>
      </c>
      <c r="Z204" s="35"/>
      <c r="AA204" s="39"/>
      <c r="AB204" s="35">
        <v>1</v>
      </c>
      <c r="AC204" s="39">
        <v>1</v>
      </c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>
        <v>0</v>
      </c>
      <c r="AR204" s="66">
        <v>0</v>
      </c>
      <c r="AS204" s="35">
        <v>0</v>
      </c>
      <c r="AT204" s="39">
        <v>0</v>
      </c>
      <c r="AU204" s="39">
        <v>0</v>
      </c>
      <c r="AV204" s="39">
        <v>0</v>
      </c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2601" t="s">
        <v>189</v>
      </c>
      <c r="C205" s="402">
        <f t="shared" si="67"/>
        <v>1</v>
      </c>
      <c r="D205" s="403">
        <f t="shared" si="68"/>
        <v>1</v>
      </c>
      <c r="E205" s="2619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>
        <v>1</v>
      </c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>
        <v>0</v>
      </c>
      <c r="AR205" s="66">
        <v>0</v>
      </c>
      <c r="AS205" s="35">
        <v>0</v>
      </c>
      <c r="AT205" s="39">
        <v>0</v>
      </c>
      <c r="AU205" s="39">
        <v>0</v>
      </c>
      <c r="AV205" s="39">
        <v>0</v>
      </c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2607" t="s">
        <v>190</v>
      </c>
      <c r="C206" s="402">
        <f>SUM(D206+E206)</f>
        <v>0</v>
      </c>
      <c r="D206" s="449"/>
      <c r="E206" s="2619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>
        <v>0</v>
      </c>
      <c r="AR206" s="66">
        <v>0</v>
      </c>
      <c r="AS206" s="331"/>
      <c r="AT206" s="39">
        <v>0</v>
      </c>
      <c r="AU206" s="39">
        <v>0</v>
      </c>
      <c r="AV206" s="39">
        <v>0</v>
      </c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2601" t="s">
        <v>191</v>
      </c>
      <c r="C207" s="402">
        <f t="shared" ref="C207:C233" si="70">SUM(D207+E207)</f>
        <v>0</v>
      </c>
      <c r="D207" s="403">
        <f t="shared" ref="D207:E213" si="71">SUM(F207+H207+J207+L207+N207+P207+R207+T207+V207+X207+Z207+AB207+AD207+AF207+AH207+AJ207+AL207)</f>
        <v>0</v>
      </c>
      <c r="E207" s="2619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/>
      <c r="AQ207" s="39">
        <v>0</v>
      </c>
      <c r="AR207" s="66">
        <v>0</v>
      </c>
      <c r="AS207" s="35">
        <v>0</v>
      </c>
      <c r="AT207" s="39">
        <v>0</v>
      </c>
      <c r="AU207" s="39">
        <v>0</v>
      </c>
      <c r="AV207" s="39">
        <v>0</v>
      </c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2602" t="s">
        <v>192</v>
      </c>
      <c r="C208" s="402">
        <f t="shared" si="70"/>
        <v>1</v>
      </c>
      <c r="D208" s="403">
        <f t="shared" si="71"/>
        <v>0</v>
      </c>
      <c r="E208" s="2619">
        <f t="shared" si="71"/>
        <v>1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>
        <v>1</v>
      </c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>
        <v>0</v>
      </c>
      <c r="AR208" s="66">
        <v>0</v>
      </c>
      <c r="AS208" s="35">
        <v>0</v>
      </c>
      <c r="AT208" s="39">
        <v>0</v>
      </c>
      <c r="AU208" s="39">
        <v>0</v>
      </c>
      <c r="AV208" s="39">
        <v>0</v>
      </c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2602" t="s">
        <v>193</v>
      </c>
      <c r="C209" s="402">
        <f t="shared" si="70"/>
        <v>0</v>
      </c>
      <c r="D209" s="403">
        <f t="shared" si="71"/>
        <v>0</v>
      </c>
      <c r="E209" s="2619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>
        <v>0</v>
      </c>
      <c r="AR209" s="66">
        <v>0</v>
      </c>
      <c r="AS209" s="35">
        <v>0</v>
      </c>
      <c r="AT209" s="39">
        <v>0</v>
      </c>
      <c r="AU209" s="39">
        <v>0</v>
      </c>
      <c r="AV209" s="39">
        <v>0</v>
      </c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2603" t="s">
        <v>194</v>
      </c>
      <c r="C210" s="411">
        <f t="shared" si="70"/>
        <v>0</v>
      </c>
      <c r="D210" s="406">
        <f t="shared" si="71"/>
        <v>0</v>
      </c>
      <c r="E210" s="2618">
        <f t="shared" si="71"/>
        <v>0</v>
      </c>
      <c r="F210" s="50"/>
      <c r="G210" s="54"/>
      <c r="H210" s="50"/>
      <c r="I210" s="54"/>
      <c r="J210" s="50"/>
      <c r="K210" s="54"/>
      <c r="L210" s="50"/>
      <c r="M210" s="54"/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/>
      <c r="AQ210" s="54">
        <v>0</v>
      </c>
      <c r="AR210" s="261">
        <v>0</v>
      </c>
      <c r="AS210" s="50">
        <v>0</v>
      </c>
      <c r="AT210" s="54">
        <v>0</v>
      </c>
      <c r="AU210" s="54">
        <v>0</v>
      </c>
      <c r="AV210" s="54">
        <v>0</v>
      </c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3461" t="s">
        <v>195</v>
      </c>
      <c r="B211" s="2604" t="s">
        <v>196</v>
      </c>
      <c r="C211" s="381">
        <f t="shared" si="70"/>
        <v>0</v>
      </c>
      <c r="D211" s="382">
        <f t="shared" si="71"/>
        <v>0</v>
      </c>
      <c r="E211" s="2620">
        <f t="shared" si="71"/>
        <v>0</v>
      </c>
      <c r="F211" s="26"/>
      <c r="G211" s="30"/>
      <c r="H211" s="26"/>
      <c r="I211" s="30"/>
      <c r="J211" s="26"/>
      <c r="K211" s="30"/>
      <c r="L211" s="26"/>
      <c r="M211" s="30"/>
      <c r="N211" s="26"/>
      <c r="O211" s="30"/>
      <c r="P211" s="26"/>
      <c r="Q211" s="30"/>
      <c r="R211" s="26"/>
      <c r="S211" s="30"/>
      <c r="T211" s="26"/>
      <c r="U211" s="30"/>
      <c r="V211" s="26"/>
      <c r="W211" s="30"/>
      <c r="X211" s="26"/>
      <c r="Y211" s="30"/>
      <c r="Z211" s="26"/>
      <c r="AA211" s="30"/>
      <c r="AB211" s="26"/>
      <c r="AC211" s="30"/>
      <c r="AD211" s="26"/>
      <c r="AE211" s="30"/>
      <c r="AF211" s="26"/>
      <c r="AG211" s="30"/>
      <c r="AH211" s="26"/>
      <c r="AI211" s="30"/>
      <c r="AJ211" s="2981"/>
      <c r="AK211" s="2967"/>
      <c r="AL211" s="26"/>
      <c r="AM211" s="2953"/>
      <c r="AN211" s="319"/>
      <c r="AO211" s="329"/>
      <c r="AP211" s="107"/>
      <c r="AQ211" s="30">
        <v>0</v>
      </c>
      <c r="AR211" s="145">
        <v>0</v>
      </c>
      <c r="AS211" s="26">
        <v>0</v>
      </c>
      <c r="AT211" s="30">
        <v>0</v>
      </c>
      <c r="AU211" s="30">
        <v>0</v>
      </c>
      <c r="AV211" s="30">
        <v>0</v>
      </c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1</v>
      </c>
      <c r="CM211" s="16"/>
      <c r="CZ211" s="2"/>
    </row>
    <row r="212" spans="1:104" ht="27.75" customHeight="1" x14ac:dyDescent="0.2">
      <c r="A212" s="3462"/>
      <c r="B212" s="2605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2619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>
        <v>0</v>
      </c>
      <c r="AR212" s="66">
        <v>0</v>
      </c>
      <c r="AS212" s="35">
        <v>0</v>
      </c>
      <c r="AT212" s="39">
        <v>0</v>
      </c>
      <c r="AU212" s="39">
        <v>0</v>
      </c>
      <c r="AV212" s="39">
        <v>0</v>
      </c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2599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>
        <v>0</v>
      </c>
      <c r="AR213" s="67">
        <v>0</v>
      </c>
      <c r="AS213" s="93">
        <v>0</v>
      </c>
      <c r="AT213" s="96">
        <v>0</v>
      </c>
      <c r="AU213" s="96">
        <v>0</v>
      </c>
      <c r="AV213" s="96">
        <v>0</v>
      </c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3461" t="s">
        <v>199</v>
      </c>
      <c r="B214" s="2598" t="s">
        <v>200</v>
      </c>
      <c r="C214" s="381">
        <f t="shared" si="70"/>
        <v>2</v>
      </c>
      <c r="D214" s="382">
        <f t="shared" ref="D214:E217" si="72">SUM(F214+H214+J214+L214+N214)</f>
        <v>0</v>
      </c>
      <c r="E214" s="2620">
        <f t="shared" si="72"/>
        <v>2</v>
      </c>
      <c r="F214" s="26"/>
      <c r="G214" s="30">
        <v>1</v>
      </c>
      <c r="H214" s="26"/>
      <c r="I214" s="30"/>
      <c r="J214" s="26"/>
      <c r="K214" s="30">
        <v>1</v>
      </c>
      <c r="L214" s="26"/>
      <c r="M214" s="30"/>
      <c r="N214" s="26"/>
      <c r="O214" s="30"/>
      <c r="P214" s="419"/>
      <c r="Q214" s="420"/>
      <c r="R214" s="419"/>
      <c r="S214" s="420"/>
      <c r="T214" s="419"/>
      <c r="U214" s="420"/>
      <c r="V214" s="419"/>
      <c r="W214" s="420"/>
      <c r="X214" s="419"/>
      <c r="Y214" s="420"/>
      <c r="Z214" s="419"/>
      <c r="AA214" s="420"/>
      <c r="AB214" s="419"/>
      <c r="AC214" s="420"/>
      <c r="AD214" s="419"/>
      <c r="AE214" s="420"/>
      <c r="AF214" s="419"/>
      <c r="AG214" s="420"/>
      <c r="AH214" s="419"/>
      <c r="AI214" s="420"/>
      <c r="AJ214" s="419"/>
      <c r="AK214" s="420"/>
      <c r="AL214" s="419"/>
      <c r="AM214" s="2982"/>
      <c r="AN214" s="293"/>
      <c r="AO214" s="143"/>
      <c r="AP214" s="30"/>
      <c r="AQ214" s="30">
        <v>0</v>
      </c>
      <c r="AR214" s="422"/>
      <c r="AS214" s="26">
        <v>0</v>
      </c>
      <c r="AT214" s="30">
        <v>0</v>
      </c>
      <c r="AU214" s="30">
        <v>0</v>
      </c>
      <c r="AV214" s="30">
        <v>0</v>
      </c>
      <c r="AW214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2593" t="s">
        <v>201</v>
      </c>
      <c r="C215" s="402">
        <f t="shared" si="70"/>
        <v>0</v>
      </c>
      <c r="D215" s="403">
        <f t="shared" si="72"/>
        <v>0</v>
      </c>
      <c r="E215" s="2619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>
        <v>0</v>
      </c>
      <c r="AR215" s="452"/>
      <c r="AS215" s="35">
        <v>0</v>
      </c>
      <c r="AT215" s="39">
        <v>0</v>
      </c>
      <c r="AU215" s="39">
        <v>0</v>
      </c>
      <c r="AV215" s="39">
        <v>0</v>
      </c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2593" t="s">
        <v>202</v>
      </c>
      <c r="C216" s="402">
        <f t="shared" si="70"/>
        <v>0</v>
      </c>
      <c r="D216" s="403">
        <f t="shared" si="72"/>
        <v>0</v>
      </c>
      <c r="E216" s="2619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>
        <v>0</v>
      </c>
      <c r="AR216" s="452"/>
      <c r="AS216" s="35">
        <v>0</v>
      </c>
      <c r="AT216" s="39">
        <v>0</v>
      </c>
      <c r="AU216" s="39">
        <v>0</v>
      </c>
      <c r="AV216" s="39">
        <v>0</v>
      </c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2599" t="s">
        <v>203</v>
      </c>
      <c r="C217" s="414">
        <f t="shared" si="70"/>
        <v>4</v>
      </c>
      <c r="D217" s="415">
        <f>SUM(F217+H217+J217+L217+N217)</f>
        <v>1</v>
      </c>
      <c r="E217" s="416">
        <f t="shared" si="72"/>
        <v>3</v>
      </c>
      <c r="F217" s="93">
        <v>1</v>
      </c>
      <c r="G217" s="96">
        <v>1</v>
      </c>
      <c r="H217" s="93"/>
      <c r="I217" s="96"/>
      <c r="J217" s="93"/>
      <c r="K217" s="96">
        <v>1</v>
      </c>
      <c r="L217" s="93"/>
      <c r="M217" s="96">
        <v>1</v>
      </c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/>
      <c r="AO217" s="329"/>
      <c r="AP217" s="243"/>
      <c r="AQ217" s="93">
        <v>0</v>
      </c>
      <c r="AR217" s="454"/>
      <c r="AS217" s="93">
        <v>0</v>
      </c>
      <c r="AT217" s="96">
        <v>0</v>
      </c>
      <c r="AU217" s="96">
        <v>0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2600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143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2596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2619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2596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2619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2596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2619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2596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2</v>
      </c>
      <c r="D223" s="394">
        <f>SUM(F223+H223+J223+L223+N223+P223+R223+T223+V223+X223+Z223+AB223+AD223+AF223+AH223+AJ223+AL223)</f>
        <v>1</v>
      </c>
      <c r="E223" s="377">
        <f t="shared" si="74"/>
        <v>1</v>
      </c>
      <c r="F223" s="35"/>
      <c r="G223" s="39"/>
      <c r="H223" s="35"/>
      <c r="I223" s="39"/>
      <c r="J223" s="35"/>
      <c r="K223" s="39"/>
      <c r="L223" s="35">
        <v>1</v>
      </c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>
        <v>1</v>
      </c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>
        <v>0</v>
      </c>
      <c r="AR223" s="96">
        <v>0</v>
      </c>
      <c r="AS223" s="35">
        <v>0</v>
      </c>
      <c r="AT223" s="39">
        <v>0</v>
      </c>
      <c r="AU223" s="39">
        <v>0</v>
      </c>
      <c r="AV223" s="39">
        <v>0</v>
      </c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685" t="s">
        <v>211</v>
      </c>
      <c r="B224" s="2597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2620">
        <f t="shared" si="74"/>
        <v>0</v>
      </c>
      <c r="F224" s="26"/>
      <c r="G224" s="30"/>
      <c r="H224" s="26"/>
      <c r="I224" s="30"/>
      <c r="J224" s="26"/>
      <c r="K224" s="30"/>
      <c r="L224" s="26"/>
      <c r="M224" s="30"/>
      <c r="N224" s="26"/>
      <c r="O224" s="30"/>
      <c r="P224" s="26"/>
      <c r="Q224" s="30"/>
      <c r="R224" s="26"/>
      <c r="S224" s="30"/>
      <c r="T224" s="26"/>
      <c r="U224" s="30"/>
      <c r="V224" s="26"/>
      <c r="W224" s="30"/>
      <c r="X224" s="26"/>
      <c r="Y224" s="30"/>
      <c r="Z224" s="26"/>
      <c r="AA224" s="30"/>
      <c r="AB224" s="26"/>
      <c r="AC224" s="30"/>
      <c r="AD224" s="26"/>
      <c r="AE224" s="30"/>
      <c r="AF224" s="26"/>
      <c r="AG224" s="30"/>
      <c r="AH224" s="26"/>
      <c r="AI224" s="30"/>
      <c r="AJ224" s="26"/>
      <c r="AK224" s="30"/>
      <c r="AL224" s="26"/>
      <c r="AM224" s="2953"/>
      <c r="AN224" s="319"/>
      <c r="AO224" s="329"/>
      <c r="AP224" s="107"/>
      <c r="AQ224" s="455"/>
      <c r="AR224" s="456"/>
      <c r="AS224" s="26"/>
      <c r="AT224" s="30"/>
      <c r="AU224" s="30"/>
      <c r="AV224" s="30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2594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2591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3459" t="s">
        <v>215</v>
      </c>
      <c r="B227" s="3460"/>
      <c r="C227" s="398">
        <f t="shared" si="70"/>
        <v>1</v>
      </c>
      <c r="D227" s="399">
        <f>SUM(F227+H227+J227+L227+N227+P227+R227+T227+V227+X227+Z227+AB227+AD227+AF227+AH227+AJ227+AL227)</f>
        <v>1</v>
      </c>
      <c r="E227" s="400">
        <f t="shared" si="74"/>
        <v>0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>
        <v>1</v>
      </c>
      <c r="AA227" s="107"/>
      <c r="AB227" s="104"/>
      <c r="AC227" s="107"/>
      <c r="AD227" s="104"/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/>
      <c r="AO227" s="329"/>
      <c r="AP227" s="107"/>
      <c r="AQ227" s="107">
        <v>0</v>
      </c>
      <c r="AR227" s="65">
        <v>0</v>
      </c>
      <c r="AS227" s="104">
        <v>0</v>
      </c>
      <c r="AT227" s="107">
        <v>0</v>
      </c>
      <c r="AU227" s="107">
        <v>0</v>
      </c>
      <c r="AV227" s="107">
        <v>0</v>
      </c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0</v>
      </c>
      <c r="D228" s="403">
        <f t="shared" si="75"/>
        <v>0</v>
      </c>
      <c r="E228" s="2619">
        <f t="shared" si="74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>
        <v>0</v>
      </c>
      <c r="AR228" s="66">
        <v>0</v>
      </c>
      <c r="AS228" s="35">
        <v>0</v>
      </c>
      <c r="AT228" s="39">
        <v>0</v>
      </c>
      <c r="AU228" s="39">
        <v>0</v>
      </c>
      <c r="AV228" s="39">
        <v>0</v>
      </c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2</v>
      </c>
      <c r="D229" s="403">
        <f>SUM(F229+H229+J229+L229+N229+P229+R229+T229+V229+X229+Z229+AB229+AD229+AF229+AH229+AJ229+AL229)</f>
        <v>1</v>
      </c>
      <c r="E229" s="2619">
        <f t="shared" si="74"/>
        <v>1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>
        <v>1</v>
      </c>
      <c r="W229" s="39"/>
      <c r="X229" s="35"/>
      <c r="Y229" s="39">
        <v>1</v>
      </c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>
        <v>0</v>
      </c>
      <c r="AR229" s="66">
        <v>0</v>
      </c>
      <c r="AS229" s="35">
        <v>0</v>
      </c>
      <c r="AT229" s="39">
        <v>0</v>
      </c>
      <c r="AU229" s="39">
        <v>0</v>
      </c>
      <c r="AV229" s="39">
        <v>0</v>
      </c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1</v>
      </c>
      <c r="D230" s="403">
        <f t="shared" si="75"/>
        <v>0</v>
      </c>
      <c r="E230" s="2619">
        <f t="shared" si="74"/>
        <v>1</v>
      </c>
      <c r="F230" s="35"/>
      <c r="G230" s="39"/>
      <c r="H230" s="35"/>
      <c r="I230" s="39"/>
      <c r="J230" s="35"/>
      <c r="K230" s="39"/>
      <c r="L230" s="35"/>
      <c r="M230" s="39"/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/>
      <c r="AB230" s="35"/>
      <c r="AC230" s="39"/>
      <c r="AD230" s="35"/>
      <c r="AE230" s="39">
        <v>1</v>
      </c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/>
      <c r="AQ230" s="39">
        <v>0</v>
      </c>
      <c r="AR230" s="66">
        <v>0</v>
      </c>
      <c r="AS230" s="35">
        <v>0</v>
      </c>
      <c r="AT230" s="39">
        <v>0</v>
      </c>
      <c r="AU230" s="39">
        <v>0</v>
      </c>
      <c r="AV230" s="39">
        <v>0</v>
      </c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0</v>
      </c>
      <c r="D231" s="403">
        <f t="shared" si="75"/>
        <v>0</v>
      </c>
      <c r="E231" s="2619">
        <f>SUM(G231+I231+K231+M231+O231+Q231+S231+U231+W231+Y231+AA231+AC231+AE231+AG231+AI231+AK231+AM231)</f>
        <v>0</v>
      </c>
      <c r="F231" s="50"/>
      <c r="G231" s="54"/>
      <c r="H231" s="50"/>
      <c r="I231" s="54"/>
      <c r="J231" s="50"/>
      <c r="K231" s="54"/>
      <c r="L231" s="50"/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/>
      <c r="AO231" s="329"/>
      <c r="AP231" s="107"/>
      <c r="AQ231" s="54"/>
      <c r="AR231" s="261"/>
      <c r="AS231" s="50"/>
      <c r="AT231" s="54"/>
      <c r="AU231" s="54"/>
      <c r="AV231" s="54"/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2618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0</v>
      </c>
      <c r="D233" s="415">
        <f t="shared" si="75"/>
        <v>0</v>
      </c>
      <c r="E233" s="416">
        <f>SUM(G233+I233+K233+M233+O233+Q233+S233+U233+W233+Y233+AA233+AC233+AE233+AG233+AI233+AK233+AM233)</f>
        <v>0</v>
      </c>
      <c r="F233" s="93"/>
      <c r="G233" s="96"/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/>
      <c r="AR233" s="433"/>
      <c r="AS233" s="93"/>
      <c r="AT233" s="96"/>
      <c r="AU233" s="96"/>
      <c r="AV233" s="96"/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4664" t="s">
        <v>56</v>
      </c>
      <c r="B235" s="4656"/>
      <c r="C235" s="4684" t="s">
        <v>57</v>
      </c>
      <c r="D235" s="4684"/>
      <c r="E235" s="4684"/>
      <c r="F235" s="4668" t="s">
        <v>230</v>
      </c>
      <c r="G235" s="4670"/>
      <c r="H235" s="4668" t="s">
        <v>231</v>
      </c>
      <c r="I235" s="4670"/>
      <c r="J235" s="4668" t="s">
        <v>232</v>
      </c>
      <c r="K235" s="4670"/>
      <c r="L235" s="4668" t="s">
        <v>233</v>
      </c>
      <c r="M235" s="4670"/>
      <c r="N235" s="4668" t="s">
        <v>234</v>
      </c>
      <c r="O235" s="4670"/>
      <c r="P235" s="4668" t="s">
        <v>235</v>
      </c>
      <c r="Q235" s="4670"/>
      <c r="R235" s="4668" t="s">
        <v>236</v>
      </c>
      <c r="S235" s="4670"/>
      <c r="T235" s="4668" t="s">
        <v>237</v>
      </c>
      <c r="U235" s="4670"/>
      <c r="V235" s="4668" t="s">
        <v>238</v>
      </c>
      <c r="W235" s="4670"/>
      <c r="X235" s="4668" t="s">
        <v>239</v>
      </c>
      <c r="Y235" s="4670"/>
      <c r="Z235" s="4668" t="s">
        <v>240</v>
      </c>
      <c r="AA235" s="4670"/>
      <c r="AB235" s="4668" t="s">
        <v>241</v>
      </c>
      <c r="AC235" s="4670"/>
      <c r="AD235" s="4668" t="s">
        <v>242</v>
      </c>
      <c r="AE235" s="4670"/>
      <c r="AF235" s="4668" t="s">
        <v>243</v>
      </c>
      <c r="AG235" s="4670"/>
      <c r="AH235" s="4668" t="s">
        <v>244</v>
      </c>
      <c r="AI235" s="4670"/>
      <c r="AJ235" s="4668" t="s">
        <v>245</v>
      </c>
      <c r="AK235" s="4670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2928" t="s">
        <v>82</v>
      </c>
      <c r="D236" s="2929" t="s">
        <v>83</v>
      </c>
      <c r="E236" s="2930" t="s">
        <v>84</v>
      </c>
      <c r="F236" s="2943" t="s">
        <v>83</v>
      </c>
      <c r="G236" s="2983" t="s">
        <v>84</v>
      </c>
      <c r="H236" s="2943" t="s">
        <v>83</v>
      </c>
      <c r="I236" s="2983" t="s">
        <v>84</v>
      </c>
      <c r="J236" s="2943" t="s">
        <v>83</v>
      </c>
      <c r="K236" s="2983" t="s">
        <v>84</v>
      </c>
      <c r="L236" s="2943" t="s">
        <v>83</v>
      </c>
      <c r="M236" s="2983" t="s">
        <v>84</v>
      </c>
      <c r="N236" s="2943" t="s">
        <v>83</v>
      </c>
      <c r="O236" s="2983" t="s">
        <v>84</v>
      </c>
      <c r="P236" s="2943" t="s">
        <v>83</v>
      </c>
      <c r="Q236" s="2983" t="s">
        <v>84</v>
      </c>
      <c r="R236" s="2943" t="s">
        <v>83</v>
      </c>
      <c r="S236" s="2983" t="s">
        <v>84</v>
      </c>
      <c r="T236" s="2943" t="s">
        <v>83</v>
      </c>
      <c r="U236" s="2983" t="s">
        <v>84</v>
      </c>
      <c r="V236" s="2943" t="s">
        <v>83</v>
      </c>
      <c r="W236" s="2983" t="s">
        <v>84</v>
      </c>
      <c r="X236" s="2943" t="s">
        <v>83</v>
      </c>
      <c r="Y236" s="2983" t="s">
        <v>84</v>
      </c>
      <c r="Z236" s="2943" t="s">
        <v>83</v>
      </c>
      <c r="AA236" s="2983" t="s">
        <v>84</v>
      </c>
      <c r="AB236" s="2943" t="s">
        <v>83</v>
      </c>
      <c r="AC236" s="2983" t="s">
        <v>84</v>
      </c>
      <c r="AD236" s="2943" t="s">
        <v>83</v>
      </c>
      <c r="AE236" s="2983" t="s">
        <v>84</v>
      </c>
      <c r="AF236" s="2943" t="s">
        <v>83</v>
      </c>
      <c r="AG236" s="2983" t="s">
        <v>84</v>
      </c>
      <c r="AH236" s="2943" t="s">
        <v>83</v>
      </c>
      <c r="AI236" s="2983" t="s">
        <v>84</v>
      </c>
      <c r="AJ236" s="2943" t="s">
        <v>83</v>
      </c>
      <c r="AK236" s="2983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4677" t="s">
        <v>246</v>
      </c>
      <c r="B237" s="465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139">
        <f t="shared" ref="D237:E240" si="77">SUM(G237+I237+K237+M237+O237+Q237+S237+U237+W237+Y237+AA237+AC237+AE237+AG237+AI237+AK237)</f>
        <v>0</v>
      </c>
      <c r="F237" s="26"/>
      <c r="G237" s="30"/>
      <c r="H237" s="26"/>
      <c r="I237" s="30"/>
      <c r="J237" s="26"/>
      <c r="K237" s="30"/>
      <c r="L237" s="26"/>
      <c r="M237" s="30"/>
      <c r="N237" s="26"/>
      <c r="O237" s="30"/>
      <c r="P237" s="26"/>
      <c r="Q237" s="30"/>
      <c r="R237" s="26"/>
      <c r="S237" s="30"/>
      <c r="T237" s="26"/>
      <c r="U237" s="30"/>
      <c r="V237" s="26"/>
      <c r="W237" s="30"/>
      <c r="X237" s="26"/>
      <c r="Y237" s="30"/>
      <c r="Z237" s="26"/>
      <c r="AA237" s="30"/>
      <c r="AB237" s="26"/>
      <c r="AC237" s="30"/>
      <c r="AD237" s="26"/>
      <c r="AE237" s="30"/>
      <c r="AF237" s="26"/>
      <c r="AG237" s="30"/>
      <c r="AH237" s="26"/>
      <c r="AI237" s="30"/>
      <c r="AJ237" s="26"/>
      <c r="AK237" s="30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4677" t="s">
        <v>247</v>
      </c>
      <c r="B239" s="465" t="s">
        <v>157</v>
      </c>
      <c r="C239" s="137">
        <f>SUM(D239+E239)</f>
        <v>0</v>
      </c>
      <c r="D239" s="138">
        <f t="shared" si="77"/>
        <v>0</v>
      </c>
      <c r="E239" s="139">
        <f t="shared" si="77"/>
        <v>0</v>
      </c>
      <c r="F239" s="26"/>
      <c r="G239" s="30"/>
      <c r="H239" s="26"/>
      <c r="I239" s="30"/>
      <c r="J239" s="26"/>
      <c r="K239" s="30"/>
      <c r="L239" s="26"/>
      <c r="M239" s="30"/>
      <c r="N239" s="26"/>
      <c r="O239" s="30"/>
      <c r="P239" s="26"/>
      <c r="Q239" s="30"/>
      <c r="R239" s="26"/>
      <c r="S239" s="30"/>
      <c r="T239" s="26"/>
      <c r="U239" s="30"/>
      <c r="V239" s="26"/>
      <c r="W239" s="30"/>
      <c r="X239" s="26"/>
      <c r="Y239" s="30"/>
      <c r="Z239" s="26"/>
      <c r="AA239" s="30"/>
      <c r="AB239" s="26"/>
      <c r="AC239" s="30"/>
      <c r="AD239" s="26"/>
      <c r="AE239" s="30"/>
      <c r="AF239" s="26"/>
      <c r="AG239" s="30"/>
      <c r="AH239" s="26"/>
      <c r="AI239" s="30"/>
      <c r="AJ239" s="26"/>
      <c r="AK239" s="30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4678" t="s">
        <v>249</v>
      </c>
      <c r="B242" s="4679" t="s">
        <v>250</v>
      </c>
      <c r="C242" s="4664" t="s">
        <v>4</v>
      </c>
      <c r="D242" s="4680"/>
      <c r="E242" s="4656"/>
      <c r="F242" s="4681" t="s">
        <v>251</v>
      </c>
      <c r="G242" s="4682"/>
      <c r="H242" s="4682"/>
      <c r="I242" s="4682"/>
      <c r="J242" s="4682"/>
      <c r="K242" s="4682"/>
      <c r="L242" s="4682"/>
      <c r="M242" s="4682"/>
      <c r="N242" s="4682"/>
      <c r="O242" s="4682"/>
      <c r="P242" s="4682"/>
      <c r="Q242" s="4682"/>
      <c r="R242" s="4682"/>
      <c r="S242" s="4682"/>
      <c r="T242" s="4682"/>
      <c r="U242" s="4682"/>
      <c r="V242" s="4682"/>
      <c r="W242" s="4682"/>
      <c r="X242" s="4682"/>
      <c r="Y242" s="4682"/>
      <c r="Z242" s="4682"/>
      <c r="AA242" s="4682"/>
      <c r="AB242" s="4682"/>
      <c r="AC242" s="4682"/>
      <c r="AD242" s="4682"/>
      <c r="AE242" s="4682"/>
      <c r="AF242" s="4682"/>
      <c r="AG242" s="4682"/>
      <c r="AH242" s="4682"/>
      <c r="AI242" s="4682"/>
      <c r="AJ242" s="4682"/>
      <c r="AK242" s="4683"/>
      <c r="AL242" s="4659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4681" t="s">
        <v>169</v>
      </c>
      <c r="G243" s="4683"/>
      <c r="H243" s="4681" t="s">
        <v>170</v>
      </c>
      <c r="I243" s="4683"/>
      <c r="J243" s="4681" t="s">
        <v>104</v>
      </c>
      <c r="K243" s="4683"/>
      <c r="L243" s="4681" t="s">
        <v>11</v>
      </c>
      <c r="M243" s="4683"/>
      <c r="N243" s="4668" t="s">
        <v>12</v>
      </c>
      <c r="O243" s="4670"/>
      <c r="P243" s="4668" t="s">
        <v>13</v>
      </c>
      <c r="Q243" s="4670"/>
      <c r="R243" s="4668" t="s">
        <v>14</v>
      </c>
      <c r="S243" s="4670"/>
      <c r="T243" s="4668" t="s">
        <v>15</v>
      </c>
      <c r="U243" s="4670"/>
      <c r="V243" s="4668" t="s">
        <v>16</v>
      </c>
      <c r="W243" s="4670"/>
      <c r="X243" s="4668" t="s">
        <v>17</v>
      </c>
      <c r="Y243" s="4670"/>
      <c r="Z243" s="4668" t="s">
        <v>253</v>
      </c>
      <c r="AA243" s="4670"/>
      <c r="AB243" s="4668" t="s">
        <v>254</v>
      </c>
      <c r="AC243" s="4670"/>
      <c r="AD243" s="4668" t="s">
        <v>255</v>
      </c>
      <c r="AE243" s="4670"/>
      <c r="AF243" s="4668" t="s">
        <v>256</v>
      </c>
      <c r="AG243" s="4670"/>
      <c r="AH243" s="4668" t="s">
        <v>257</v>
      </c>
      <c r="AI243" s="4670"/>
      <c r="AJ243" s="4651" t="s">
        <v>258</v>
      </c>
      <c r="AK243" s="4652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2984" t="s">
        <v>82</v>
      </c>
      <c r="D244" s="2985" t="s">
        <v>83</v>
      </c>
      <c r="E244" s="2590" t="s">
        <v>84</v>
      </c>
      <c r="F244" s="2986" t="s">
        <v>83</v>
      </c>
      <c r="G244" s="2987" t="s">
        <v>84</v>
      </c>
      <c r="H244" s="2986" t="s">
        <v>83</v>
      </c>
      <c r="I244" s="2987" t="s">
        <v>84</v>
      </c>
      <c r="J244" s="2986" t="s">
        <v>83</v>
      </c>
      <c r="K244" s="2987" t="s">
        <v>84</v>
      </c>
      <c r="L244" s="2986" t="s">
        <v>83</v>
      </c>
      <c r="M244" s="2987" t="s">
        <v>84</v>
      </c>
      <c r="N244" s="2986" t="s">
        <v>83</v>
      </c>
      <c r="O244" s="2987" t="s">
        <v>84</v>
      </c>
      <c r="P244" s="2986" t="s">
        <v>83</v>
      </c>
      <c r="Q244" s="2987" t="s">
        <v>84</v>
      </c>
      <c r="R244" s="2986" t="s">
        <v>83</v>
      </c>
      <c r="S244" s="2987" t="s">
        <v>84</v>
      </c>
      <c r="T244" s="2988" t="s">
        <v>83</v>
      </c>
      <c r="U244" s="2988" t="s">
        <v>84</v>
      </c>
      <c r="V244" s="2989" t="s">
        <v>83</v>
      </c>
      <c r="W244" s="2987" t="s">
        <v>84</v>
      </c>
      <c r="X244" s="2986" t="s">
        <v>83</v>
      </c>
      <c r="Y244" s="2987" t="s">
        <v>84</v>
      </c>
      <c r="Z244" s="2986" t="s">
        <v>83</v>
      </c>
      <c r="AA244" s="2987" t="s">
        <v>84</v>
      </c>
      <c r="AB244" s="2986" t="s">
        <v>83</v>
      </c>
      <c r="AC244" s="2987" t="s">
        <v>84</v>
      </c>
      <c r="AD244" s="2986" t="s">
        <v>83</v>
      </c>
      <c r="AE244" s="2987" t="s">
        <v>84</v>
      </c>
      <c r="AF244" s="2986" t="s">
        <v>83</v>
      </c>
      <c r="AG244" s="2987" t="s">
        <v>84</v>
      </c>
      <c r="AH244" s="2986" t="s">
        <v>83</v>
      </c>
      <c r="AI244" s="2987" t="s">
        <v>84</v>
      </c>
      <c r="AJ244" s="2986" t="s">
        <v>83</v>
      </c>
      <c r="AK244" s="2987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734" t="s">
        <v>259</v>
      </c>
      <c r="B245" s="2990" t="s">
        <v>58</v>
      </c>
      <c r="C245" s="2991">
        <f>SUM(D245+E245)</f>
        <v>0</v>
      </c>
      <c r="D245" s="2992">
        <f t="shared" ref="D245:E248" si="78">SUM(F245+H245+J245+L245+N245+P245+R245+T245+V245+X245+Z245+AB245+AD245+AF245+AH245+AJ245)</f>
        <v>0</v>
      </c>
      <c r="E245" s="291">
        <f t="shared" si="78"/>
        <v>0</v>
      </c>
      <c r="F245" s="26"/>
      <c r="G245" s="30"/>
      <c r="H245" s="26"/>
      <c r="I245" s="30"/>
      <c r="J245" s="26"/>
      <c r="K245" s="30"/>
      <c r="L245" s="26"/>
      <c r="M245" s="30"/>
      <c r="N245" s="26"/>
      <c r="O245" s="30"/>
      <c r="P245" s="26"/>
      <c r="Q245" s="30"/>
      <c r="R245" s="26"/>
      <c r="S245" s="30"/>
      <c r="T245" s="26"/>
      <c r="U245" s="30"/>
      <c r="V245" s="26"/>
      <c r="W245" s="30"/>
      <c r="X245" s="26"/>
      <c r="Y245" s="30"/>
      <c r="Z245" s="26"/>
      <c r="AA245" s="30"/>
      <c r="AB245" s="26"/>
      <c r="AC245" s="30"/>
      <c r="AD245" s="26"/>
      <c r="AE245" s="30"/>
      <c r="AF245" s="26"/>
      <c r="AG245" s="30"/>
      <c r="AH245" s="26"/>
      <c r="AI245" s="30"/>
      <c r="AJ245" s="26"/>
      <c r="AK245" s="30"/>
      <c r="AL245" s="145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2892"/>
      <c r="AW247" s="2918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2898"/>
      <c r="AW248" s="2914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2898"/>
      <c r="AW249" s="2914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4664" t="s">
        <v>262</v>
      </c>
      <c r="B250" s="4656"/>
      <c r="C250" s="4673" t="s">
        <v>263</v>
      </c>
      <c r="D250" s="4673"/>
      <c r="E250" s="4673"/>
      <c r="F250" s="4668" t="s">
        <v>264</v>
      </c>
      <c r="G250" s="4669"/>
      <c r="H250" s="4669"/>
      <c r="I250" s="4669"/>
      <c r="J250" s="4669"/>
      <c r="K250" s="4669"/>
      <c r="L250" s="4669"/>
      <c r="M250" s="4669"/>
      <c r="N250" s="4669"/>
      <c r="O250" s="4669"/>
      <c r="P250" s="4669"/>
      <c r="Q250" s="4669"/>
      <c r="R250" s="4669"/>
      <c r="S250" s="4669"/>
      <c r="T250" s="4669"/>
      <c r="U250" s="4669"/>
      <c r="V250" s="4669"/>
      <c r="W250" s="4669"/>
      <c r="X250" s="4669"/>
      <c r="Y250" s="4669"/>
      <c r="Z250" s="4669"/>
      <c r="AA250" s="4669"/>
      <c r="AB250" s="4669"/>
      <c r="AC250" s="4669"/>
      <c r="AD250" s="4669"/>
      <c r="AE250" s="4669"/>
      <c r="AF250" s="4669"/>
      <c r="AG250" s="4669"/>
      <c r="AH250" s="4669"/>
      <c r="AI250" s="4669"/>
      <c r="AJ250" s="4669"/>
      <c r="AK250" s="4669"/>
      <c r="AL250" s="4669"/>
      <c r="AM250" s="4674"/>
      <c r="AN250" s="4657" t="s">
        <v>126</v>
      </c>
      <c r="AO250" s="4657"/>
      <c r="AP250" s="4652"/>
      <c r="AQ250" s="4675" t="s">
        <v>265</v>
      </c>
      <c r="AR250" s="4654"/>
      <c r="AS250" s="4659" t="s">
        <v>7</v>
      </c>
      <c r="AT250" s="4659" t="s">
        <v>8</v>
      </c>
      <c r="AU250" s="4676" t="s">
        <v>225</v>
      </c>
      <c r="AV250" s="2898"/>
      <c r="AW250" s="2914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4673"/>
      <c r="D251" s="4673"/>
      <c r="E251" s="4673"/>
      <c r="F251" s="4651" t="s">
        <v>266</v>
      </c>
      <c r="G251" s="4657"/>
      <c r="H251" s="4651" t="s">
        <v>169</v>
      </c>
      <c r="I251" s="4657"/>
      <c r="J251" s="4651" t="s">
        <v>170</v>
      </c>
      <c r="K251" s="4657"/>
      <c r="L251" s="4651" t="s">
        <v>104</v>
      </c>
      <c r="M251" s="4657"/>
      <c r="N251" s="4651" t="s">
        <v>11</v>
      </c>
      <c r="O251" s="4657"/>
      <c r="P251" s="4651" t="s">
        <v>106</v>
      </c>
      <c r="Q251" s="4652"/>
      <c r="R251" s="4651" t="s">
        <v>107</v>
      </c>
      <c r="S251" s="4652"/>
      <c r="T251" s="4651" t="s">
        <v>108</v>
      </c>
      <c r="U251" s="4652"/>
      <c r="V251" s="4651" t="s">
        <v>109</v>
      </c>
      <c r="W251" s="4652"/>
      <c r="X251" s="4651" t="s">
        <v>110</v>
      </c>
      <c r="Y251" s="4652"/>
      <c r="Z251" s="4651" t="s">
        <v>111</v>
      </c>
      <c r="AA251" s="4652"/>
      <c r="AB251" s="4651" t="s">
        <v>112</v>
      </c>
      <c r="AC251" s="4652"/>
      <c r="AD251" s="4651" t="s">
        <v>113</v>
      </c>
      <c r="AE251" s="4652"/>
      <c r="AF251" s="4651" t="s">
        <v>114</v>
      </c>
      <c r="AG251" s="4652"/>
      <c r="AH251" s="4651" t="s">
        <v>115</v>
      </c>
      <c r="AI251" s="4652"/>
      <c r="AJ251" s="4651" t="s">
        <v>116</v>
      </c>
      <c r="AK251" s="4652"/>
      <c r="AL251" s="4651" t="s">
        <v>117</v>
      </c>
      <c r="AM251" s="4658"/>
      <c r="AN251" s="4660" t="s">
        <v>267</v>
      </c>
      <c r="AO251" s="4660" t="s">
        <v>268</v>
      </c>
      <c r="AP251" s="4656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2928" t="s">
        <v>82</v>
      </c>
      <c r="D252" s="2929" t="s">
        <v>83</v>
      </c>
      <c r="E252" s="2983" t="s">
        <v>84</v>
      </c>
      <c r="F252" s="2928" t="s">
        <v>270</v>
      </c>
      <c r="G252" s="2932" t="s">
        <v>84</v>
      </c>
      <c r="H252" s="2928" t="s">
        <v>270</v>
      </c>
      <c r="I252" s="2932" t="s">
        <v>84</v>
      </c>
      <c r="J252" s="2928" t="s">
        <v>270</v>
      </c>
      <c r="K252" s="2932" t="s">
        <v>84</v>
      </c>
      <c r="L252" s="2928" t="s">
        <v>270</v>
      </c>
      <c r="M252" s="2932" t="s">
        <v>84</v>
      </c>
      <c r="N252" s="2928" t="s">
        <v>270</v>
      </c>
      <c r="O252" s="2932" t="s">
        <v>84</v>
      </c>
      <c r="P252" s="2928" t="s">
        <v>270</v>
      </c>
      <c r="Q252" s="2932" t="s">
        <v>84</v>
      </c>
      <c r="R252" s="2928" t="s">
        <v>270</v>
      </c>
      <c r="S252" s="2932" t="s">
        <v>84</v>
      </c>
      <c r="T252" s="2928" t="s">
        <v>270</v>
      </c>
      <c r="U252" s="2932" t="s">
        <v>84</v>
      </c>
      <c r="V252" s="2928" t="s">
        <v>270</v>
      </c>
      <c r="W252" s="2932" t="s">
        <v>84</v>
      </c>
      <c r="X252" s="2928" t="s">
        <v>270</v>
      </c>
      <c r="Y252" s="2932" t="s">
        <v>84</v>
      </c>
      <c r="Z252" s="2928" t="s">
        <v>270</v>
      </c>
      <c r="AA252" s="2932" t="s">
        <v>84</v>
      </c>
      <c r="AB252" s="2928" t="s">
        <v>270</v>
      </c>
      <c r="AC252" s="2932" t="s">
        <v>84</v>
      </c>
      <c r="AD252" s="2928" t="s">
        <v>270</v>
      </c>
      <c r="AE252" s="2932" t="s">
        <v>84</v>
      </c>
      <c r="AF252" s="2928" t="s">
        <v>270</v>
      </c>
      <c r="AG252" s="2932" t="s">
        <v>84</v>
      </c>
      <c r="AH252" s="2928" t="s">
        <v>270</v>
      </c>
      <c r="AI252" s="2932" t="s">
        <v>84</v>
      </c>
      <c r="AJ252" s="2928" t="s">
        <v>270</v>
      </c>
      <c r="AK252" s="2932" t="s">
        <v>84</v>
      </c>
      <c r="AL252" s="2928" t="s">
        <v>270</v>
      </c>
      <c r="AM252" s="2993" t="s">
        <v>84</v>
      </c>
      <c r="AN252" s="3416"/>
      <c r="AO252" s="3416"/>
      <c r="AP252" s="3631"/>
      <c r="AQ252" s="2994" t="s">
        <v>271</v>
      </c>
      <c r="AR252" s="2625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4661" t="s">
        <v>273</v>
      </c>
      <c r="B253" s="4662"/>
      <c r="C253" s="2945">
        <f>SUM(D253+E253)</f>
        <v>30</v>
      </c>
      <c r="D253" s="2946">
        <f>SUM(F253+H253+J253+L253+N253+P253+R253+T253+V253+X253+Z253+AB253+AD253+AF253+AH253+AJ253+AL253)</f>
        <v>7</v>
      </c>
      <c r="E253" s="2956">
        <f>SUM(G253+I253+K253+M253+O253+Q253+S253+U253+W253+Y253+AA253+AC253+AE253+AG253+AI253+AK253+AM253)</f>
        <v>23</v>
      </c>
      <c r="F253" s="2945">
        <f>SUM(F263:F271)</f>
        <v>0</v>
      </c>
      <c r="G253" s="2995">
        <f>SUM(G255:G271)</f>
        <v>3</v>
      </c>
      <c r="H253" s="2945">
        <f>SUM(H263:H271)</f>
        <v>0</v>
      </c>
      <c r="I253" s="2995">
        <f>SUM(I255:I271)</f>
        <v>2</v>
      </c>
      <c r="J253" s="2945">
        <f>SUM(J263:J271)</f>
        <v>0</v>
      </c>
      <c r="K253" s="2995">
        <f>SUM(K254:K271)</f>
        <v>1</v>
      </c>
      <c r="L253" s="2945">
        <f>SUM(L263:L271)</f>
        <v>0</v>
      </c>
      <c r="M253" s="2995">
        <f>SUM(M254:M271)</f>
        <v>1</v>
      </c>
      <c r="N253" s="2945">
        <f>SUM(N263:N271)</f>
        <v>1</v>
      </c>
      <c r="O253" s="2995">
        <f>SUM(O254:O271)</f>
        <v>2</v>
      </c>
      <c r="P253" s="2945">
        <f>SUM(P263:P271)</f>
        <v>2</v>
      </c>
      <c r="Q253" s="2995">
        <f>SUM(Q254:Q271)</f>
        <v>2</v>
      </c>
      <c r="R253" s="2945">
        <f>SUM(R263:R271)</f>
        <v>1</v>
      </c>
      <c r="S253" s="2995">
        <f>SUM(S254:S271)</f>
        <v>5</v>
      </c>
      <c r="T253" s="2945">
        <f>SUM(T263:T271)</f>
        <v>0</v>
      </c>
      <c r="U253" s="2995">
        <f>SUM(U254:U271)</f>
        <v>3</v>
      </c>
      <c r="V253" s="2945">
        <f>SUM(V263:V271)</f>
        <v>1</v>
      </c>
      <c r="W253" s="2995">
        <f>SUM(W254:W271)</f>
        <v>1</v>
      </c>
      <c r="X253" s="2945">
        <f>SUM(X263:X271)</f>
        <v>2</v>
      </c>
      <c r="Y253" s="2995">
        <f>SUM(Y254:Y271)</f>
        <v>2</v>
      </c>
      <c r="Z253" s="2945">
        <f>SUM(Z263:Z271)</f>
        <v>0</v>
      </c>
      <c r="AA253" s="2995">
        <f>SUM(AA254:AA271)</f>
        <v>1</v>
      </c>
      <c r="AB253" s="2945">
        <f t="shared" ref="AB253:AM253" si="79">SUM(AB263:AB271)</f>
        <v>0</v>
      </c>
      <c r="AC253" s="2995">
        <f t="shared" si="79"/>
        <v>0</v>
      </c>
      <c r="AD253" s="2945">
        <f t="shared" si="79"/>
        <v>0</v>
      </c>
      <c r="AE253" s="2995">
        <f t="shared" si="79"/>
        <v>0</v>
      </c>
      <c r="AF253" s="2945">
        <f t="shared" si="79"/>
        <v>0</v>
      </c>
      <c r="AG253" s="2995">
        <f t="shared" si="79"/>
        <v>0</v>
      </c>
      <c r="AH253" s="2945">
        <f t="shared" si="79"/>
        <v>0</v>
      </c>
      <c r="AI253" s="2995">
        <f t="shared" si="79"/>
        <v>0</v>
      </c>
      <c r="AJ253" s="2945">
        <f t="shared" si="79"/>
        <v>0</v>
      </c>
      <c r="AK253" s="2995">
        <f t="shared" si="79"/>
        <v>0</v>
      </c>
      <c r="AL253" s="2945">
        <f t="shared" si="79"/>
        <v>0</v>
      </c>
      <c r="AM253" s="2996">
        <f t="shared" si="79"/>
        <v>0</v>
      </c>
      <c r="AN253" s="2978">
        <f t="shared" ref="AN253:AU253" si="80">SUM(AN254:AN271)</f>
        <v>1</v>
      </c>
      <c r="AO253" s="2978">
        <f t="shared" si="80"/>
        <v>1</v>
      </c>
      <c r="AP253" s="2997">
        <f t="shared" si="80"/>
        <v>0</v>
      </c>
      <c r="AQ253" s="2945">
        <f t="shared" si="80"/>
        <v>0</v>
      </c>
      <c r="AR253" s="2997">
        <f t="shared" si="80"/>
        <v>0</v>
      </c>
      <c r="AS253" s="2998">
        <f t="shared" si="80"/>
        <v>0</v>
      </c>
      <c r="AT253" s="2998">
        <f t="shared" si="80"/>
        <v>0</v>
      </c>
      <c r="AU253" s="2956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2620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143">
        <v>0</v>
      </c>
      <c r="AO254" s="329">
        <v>0</v>
      </c>
      <c r="AP254" s="107">
        <v>0</v>
      </c>
      <c r="AQ254" s="104">
        <v>0</v>
      </c>
      <c r="AR254" s="107">
        <v>0</v>
      </c>
      <c r="AS254" s="65">
        <v>0</v>
      </c>
      <c r="AT254" s="65">
        <v>0</v>
      </c>
      <c r="AU254" s="107">
        <v>0</v>
      </c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>
        <v>0</v>
      </c>
      <c r="AO255" s="329">
        <v>0</v>
      </c>
      <c r="AP255" s="107">
        <v>0</v>
      </c>
      <c r="AQ255" s="104">
        <v>0</v>
      </c>
      <c r="AR255" s="107">
        <v>0</v>
      </c>
      <c r="AS255" s="65">
        <v>0</v>
      </c>
      <c r="AT255" s="65">
        <v>0</v>
      </c>
      <c r="AU255" s="107">
        <v>0</v>
      </c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1</v>
      </c>
      <c r="D256" s="1167"/>
      <c r="E256" s="2619">
        <f>SUM(G256+I256+K256+M256+O256+Q256+S256+U256+W256+Y256+AA256+AC256)</f>
        <v>1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>
        <v>1</v>
      </c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>
        <v>0</v>
      </c>
      <c r="AO256" s="153">
        <v>0</v>
      </c>
      <c r="AP256" s="39">
        <v>0</v>
      </c>
      <c r="AQ256" s="35">
        <v>0</v>
      </c>
      <c r="AR256" s="39">
        <v>0</v>
      </c>
      <c r="AS256" s="66">
        <v>0</v>
      </c>
      <c r="AT256" s="66">
        <v>0</v>
      </c>
      <c r="AU256" s="39">
        <v>0</v>
      </c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2619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>
        <v>0</v>
      </c>
      <c r="AO257" s="153">
        <v>0</v>
      </c>
      <c r="AP257" s="39">
        <v>0</v>
      </c>
      <c r="AQ257" s="35">
        <v>0</v>
      </c>
      <c r="AR257" s="39">
        <v>0</v>
      </c>
      <c r="AS257" s="66">
        <v>0</v>
      </c>
      <c r="AT257" s="66">
        <v>0</v>
      </c>
      <c r="AU257" s="39">
        <v>0</v>
      </c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2619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>
        <v>0</v>
      </c>
      <c r="AO258" s="153">
        <v>0</v>
      </c>
      <c r="AP258" s="39">
        <v>0</v>
      </c>
      <c r="AQ258" s="35">
        <v>0</v>
      </c>
      <c r="AR258" s="39">
        <v>0</v>
      </c>
      <c r="AS258" s="66">
        <v>0</v>
      </c>
      <c r="AT258" s="66">
        <v>0</v>
      </c>
      <c r="AU258" s="39">
        <v>0</v>
      </c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2619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>
        <v>0</v>
      </c>
      <c r="AO259" s="153">
        <v>0</v>
      </c>
      <c r="AP259" s="39">
        <v>0</v>
      </c>
      <c r="AQ259" s="35">
        <v>0</v>
      </c>
      <c r="AR259" s="39">
        <v>0</v>
      </c>
      <c r="AS259" s="66">
        <v>0</v>
      </c>
      <c r="AT259" s="66">
        <v>0</v>
      </c>
      <c r="AU259" s="39">
        <v>0</v>
      </c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2619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>
        <v>0</v>
      </c>
      <c r="AO260" s="153">
        <v>0</v>
      </c>
      <c r="AP260" s="39">
        <v>0</v>
      </c>
      <c r="AQ260" s="35">
        <v>0</v>
      </c>
      <c r="AR260" s="39">
        <v>0</v>
      </c>
      <c r="AS260" s="66">
        <v>0</v>
      </c>
      <c r="AT260" s="66">
        <v>0</v>
      </c>
      <c r="AU260" s="39">
        <v>0</v>
      </c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2619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>
        <v>0</v>
      </c>
      <c r="AO261" s="153">
        <v>0</v>
      </c>
      <c r="AP261" s="39">
        <v>0</v>
      </c>
      <c r="AQ261" s="35">
        <v>0</v>
      </c>
      <c r="AR261" s="39">
        <v>0</v>
      </c>
      <c r="AS261" s="66">
        <v>0</v>
      </c>
      <c r="AT261" s="66">
        <v>0</v>
      </c>
      <c r="AU261" s="39">
        <v>0</v>
      </c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3</v>
      </c>
      <c r="D262" s="1168"/>
      <c r="E262" s="416">
        <f t="shared" si="89"/>
        <v>3</v>
      </c>
      <c r="F262" s="335"/>
      <c r="G262" s="510"/>
      <c r="H262" s="335"/>
      <c r="I262" s="510"/>
      <c r="J262" s="335"/>
      <c r="K262" s="96"/>
      <c r="L262" s="335"/>
      <c r="M262" s="96"/>
      <c r="N262" s="335"/>
      <c r="O262" s="96">
        <v>1</v>
      </c>
      <c r="P262" s="335"/>
      <c r="Q262" s="96">
        <v>1</v>
      </c>
      <c r="R262" s="335"/>
      <c r="S262" s="96">
        <v>1</v>
      </c>
      <c r="T262" s="335"/>
      <c r="U262" s="96"/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>
        <v>0</v>
      </c>
      <c r="AO262" s="173">
        <v>0</v>
      </c>
      <c r="AP262" s="96">
        <v>0</v>
      </c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4663" t="s">
        <v>282</v>
      </c>
      <c r="B263" s="495" t="s">
        <v>33</v>
      </c>
      <c r="C263" s="398">
        <f>SUM(D263+E263)</f>
        <v>6</v>
      </c>
      <c r="D263" s="399">
        <f t="shared" ref="D263:D271" si="90">SUM(F263+H263+J263+L263+N263+P263+R263+T263+V263+X263+Z263+AB263+AD263+AF263+AH263+AJ263+AL263)</f>
        <v>4</v>
      </c>
      <c r="E263" s="400">
        <f t="shared" ref="E263:E271" si="91">SUM(G263+I263+K263+M263+O263+Q263+S263+U263+W263+Y263+AA263+AC263+AE263+AG263+AI263+AK263+AM263)</f>
        <v>2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>
        <v>2</v>
      </c>
      <c r="Q263" s="513"/>
      <c r="R263" s="514"/>
      <c r="S263" s="516">
        <v>1</v>
      </c>
      <c r="T263" s="512"/>
      <c r="U263" s="513">
        <v>1</v>
      </c>
      <c r="V263" s="514">
        <v>1</v>
      </c>
      <c r="W263" s="516"/>
      <c r="X263" s="512">
        <v>1</v>
      </c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143">
        <v>0</v>
      </c>
      <c r="AO263" s="329">
        <v>0</v>
      </c>
      <c r="AP263" s="107">
        <v>0</v>
      </c>
      <c r="AQ263" s="104">
        <v>0</v>
      </c>
      <c r="AR263" s="107">
        <v>0</v>
      </c>
      <c r="AS263" s="65">
        <v>0</v>
      </c>
      <c r="AT263" s="65">
        <v>0</v>
      </c>
      <c r="AU263" s="107">
        <v>0</v>
      </c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>
        <v>0</v>
      </c>
      <c r="AO264" s="329">
        <v>0</v>
      </c>
      <c r="AP264" s="107">
        <v>0</v>
      </c>
      <c r="AQ264" s="104">
        <v>0</v>
      </c>
      <c r="AR264" s="107">
        <v>0</v>
      </c>
      <c r="AS264" s="65">
        <v>0</v>
      </c>
      <c r="AT264" s="65">
        <v>0</v>
      </c>
      <c r="AU264" s="107">
        <v>0</v>
      </c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5</v>
      </c>
      <c r="D265" s="148">
        <f t="shared" si="90"/>
        <v>2</v>
      </c>
      <c r="E265" s="2619">
        <f t="shared" si="91"/>
        <v>3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>
        <v>1</v>
      </c>
      <c r="P265" s="35"/>
      <c r="Q265" s="40"/>
      <c r="R265" s="153">
        <v>1</v>
      </c>
      <c r="S265" s="37">
        <v>1</v>
      </c>
      <c r="T265" s="35"/>
      <c r="U265" s="40"/>
      <c r="V265" s="153"/>
      <c r="W265" s="37">
        <v>1</v>
      </c>
      <c r="X265" s="35">
        <v>1</v>
      </c>
      <c r="Y265" s="40"/>
      <c r="Z265" s="153"/>
      <c r="AA265" s="37"/>
      <c r="AB265" s="35"/>
      <c r="AC265" s="40"/>
      <c r="AD265" s="153"/>
      <c r="AE265" s="37"/>
      <c r="AF265" s="35"/>
      <c r="AG265" s="40"/>
      <c r="AH265" s="153"/>
      <c r="AI265" s="37"/>
      <c r="AJ265" s="35"/>
      <c r="AK265" s="40"/>
      <c r="AL265" s="153"/>
      <c r="AM265" s="38"/>
      <c r="AN265" s="153">
        <v>1</v>
      </c>
      <c r="AO265" s="153">
        <v>1</v>
      </c>
      <c r="AP265" s="39">
        <v>0</v>
      </c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2619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>
        <v>0</v>
      </c>
      <c r="AO266" s="153">
        <v>0</v>
      </c>
      <c r="AP266" s="39">
        <v>0</v>
      </c>
      <c r="AQ266" s="35">
        <v>0</v>
      </c>
      <c r="AR266" s="39">
        <v>0</v>
      </c>
      <c r="AS266" s="66">
        <v>0</v>
      </c>
      <c r="AT266" s="66">
        <v>0</v>
      </c>
      <c r="AU266" s="39">
        <v>0</v>
      </c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2619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>
        <v>0</v>
      </c>
      <c r="AO267" s="153">
        <v>0</v>
      </c>
      <c r="AP267" s="39">
        <v>0</v>
      </c>
      <c r="AQ267" s="35">
        <v>0</v>
      </c>
      <c r="AR267" s="39">
        <v>0</v>
      </c>
      <c r="AS267" s="66">
        <v>0</v>
      </c>
      <c r="AT267" s="66">
        <v>0</v>
      </c>
      <c r="AU267" s="39">
        <v>0</v>
      </c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2619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>
        <v>0</v>
      </c>
      <c r="AO268" s="153">
        <v>0</v>
      </c>
      <c r="AP268" s="39">
        <v>0</v>
      </c>
      <c r="AQ268" s="35">
        <v>0</v>
      </c>
      <c r="AR268" s="39">
        <v>0</v>
      </c>
      <c r="AS268" s="66">
        <v>0</v>
      </c>
      <c r="AT268" s="66">
        <v>0</v>
      </c>
      <c r="AU268" s="39">
        <v>0</v>
      </c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2619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>
        <v>0</v>
      </c>
      <c r="AO269" s="153">
        <v>0</v>
      </c>
      <c r="AP269" s="39">
        <v>0</v>
      </c>
      <c r="AQ269" s="35">
        <v>0</v>
      </c>
      <c r="AR269" s="39">
        <v>0</v>
      </c>
      <c r="AS269" s="66">
        <v>0</v>
      </c>
      <c r="AT269" s="66">
        <v>0</v>
      </c>
      <c r="AU269" s="39">
        <v>0</v>
      </c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2619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>
        <v>0</v>
      </c>
      <c r="AO270" s="153">
        <v>0</v>
      </c>
      <c r="AP270" s="39">
        <v>0</v>
      </c>
      <c r="AQ270" s="35">
        <v>0</v>
      </c>
      <c r="AR270" s="39">
        <v>0</v>
      </c>
      <c r="AS270" s="66">
        <v>0</v>
      </c>
      <c r="AT270" s="66">
        <v>0</v>
      </c>
      <c r="AU270" s="39">
        <v>0</v>
      </c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15</v>
      </c>
      <c r="D271" s="241">
        <f t="shared" si="90"/>
        <v>1</v>
      </c>
      <c r="E271" s="416">
        <f t="shared" si="91"/>
        <v>14</v>
      </c>
      <c r="F271" s="93"/>
      <c r="G271" s="243">
        <v>3</v>
      </c>
      <c r="H271" s="93"/>
      <c r="I271" s="243">
        <v>2</v>
      </c>
      <c r="J271" s="93"/>
      <c r="K271" s="243">
        <v>1</v>
      </c>
      <c r="L271" s="93"/>
      <c r="M271" s="243">
        <v>1</v>
      </c>
      <c r="N271" s="93">
        <v>1</v>
      </c>
      <c r="O271" s="519"/>
      <c r="P271" s="93"/>
      <c r="Q271" s="243"/>
      <c r="R271" s="173"/>
      <c r="S271" s="519">
        <v>2</v>
      </c>
      <c r="T271" s="93"/>
      <c r="U271" s="243">
        <v>2</v>
      </c>
      <c r="V271" s="173"/>
      <c r="W271" s="519"/>
      <c r="X271" s="93"/>
      <c r="Y271" s="243">
        <v>2</v>
      </c>
      <c r="Z271" s="173"/>
      <c r="AA271" s="519">
        <v>1</v>
      </c>
      <c r="AB271" s="93"/>
      <c r="AC271" s="243"/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>
        <v>0</v>
      </c>
      <c r="AO271" s="173">
        <v>0</v>
      </c>
      <c r="AP271" s="96">
        <v>0</v>
      </c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2898"/>
      <c r="AY271" s="2914"/>
      <c r="AZ271" s="2914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2898"/>
      <c r="AY272" s="2914"/>
      <c r="AZ272" s="2914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4664" t="s">
        <v>56</v>
      </c>
      <c r="B273" s="4656"/>
      <c r="C273" s="4665" t="s">
        <v>263</v>
      </c>
      <c r="D273" s="4666"/>
      <c r="E273" s="4667"/>
      <c r="F273" s="4668" t="s">
        <v>284</v>
      </c>
      <c r="G273" s="4669"/>
      <c r="H273" s="4669"/>
      <c r="I273" s="4669"/>
      <c r="J273" s="4669"/>
      <c r="K273" s="4669"/>
      <c r="L273" s="4669"/>
      <c r="M273" s="4669"/>
      <c r="N273" s="4669"/>
      <c r="O273" s="4669"/>
      <c r="P273" s="4669"/>
      <c r="Q273" s="4669"/>
      <c r="R273" s="4669"/>
      <c r="S273" s="4669"/>
      <c r="T273" s="4669"/>
      <c r="U273" s="4669"/>
      <c r="V273" s="4669"/>
      <c r="W273" s="4669"/>
      <c r="X273" s="4669"/>
      <c r="Y273" s="4669"/>
      <c r="Z273" s="4669"/>
      <c r="AA273" s="4669"/>
      <c r="AB273" s="4669"/>
      <c r="AC273" s="4669"/>
      <c r="AD273" s="4669"/>
      <c r="AE273" s="4669"/>
      <c r="AF273" s="4669"/>
      <c r="AG273" s="4669"/>
      <c r="AH273" s="4669"/>
      <c r="AI273" s="4669"/>
      <c r="AJ273" s="4669"/>
      <c r="AK273" s="4669"/>
      <c r="AL273" s="4669"/>
      <c r="AM273" s="4669"/>
      <c r="AN273" s="4669"/>
      <c r="AO273" s="4669"/>
      <c r="AP273" s="4669"/>
      <c r="AQ273" s="4669"/>
      <c r="AR273" s="4669"/>
      <c r="AS273" s="4670"/>
      <c r="AT273" s="4671" t="s">
        <v>265</v>
      </c>
      <c r="AU273" s="4672"/>
      <c r="AV273" s="4659" t="s">
        <v>7</v>
      </c>
      <c r="AW273" s="4656" t="s">
        <v>8</v>
      </c>
      <c r="AX273" s="4656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4651" t="s">
        <v>285</v>
      </c>
      <c r="G274" s="4657"/>
      <c r="H274" s="4651" t="s">
        <v>286</v>
      </c>
      <c r="I274" s="4657"/>
      <c r="J274" s="4651" t="s">
        <v>287</v>
      </c>
      <c r="K274" s="4657"/>
      <c r="L274" s="4651" t="s">
        <v>288</v>
      </c>
      <c r="M274" s="4657"/>
      <c r="N274" s="4651" t="s">
        <v>289</v>
      </c>
      <c r="O274" s="4657"/>
      <c r="P274" s="4651" t="s">
        <v>170</v>
      </c>
      <c r="Q274" s="4657"/>
      <c r="R274" s="4651" t="s">
        <v>104</v>
      </c>
      <c r="S274" s="4657"/>
      <c r="T274" s="4651" t="s">
        <v>11</v>
      </c>
      <c r="U274" s="4657"/>
      <c r="V274" s="4651" t="s">
        <v>106</v>
      </c>
      <c r="W274" s="4652"/>
      <c r="X274" s="4651" t="s">
        <v>107</v>
      </c>
      <c r="Y274" s="4652"/>
      <c r="Z274" s="4651" t="s">
        <v>108</v>
      </c>
      <c r="AA274" s="4652"/>
      <c r="AB274" s="4651" t="s">
        <v>109</v>
      </c>
      <c r="AC274" s="4652"/>
      <c r="AD274" s="4651" t="s">
        <v>110</v>
      </c>
      <c r="AE274" s="4652"/>
      <c r="AF274" s="4651" t="s">
        <v>111</v>
      </c>
      <c r="AG274" s="4652"/>
      <c r="AH274" s="4651" t="s">
        <v>112</v>
      </c>
      <c r="AI274" s="4652"/>
      <c r="AJ274" s="4651" t="s">
        <v>113</v>
      </c>
      <c r="AK274" s="4652"/>
      <c r="AL274" s="4651" t="s">
        <v>114</v>
      </c>
      <c r="AM274" s="4652"/>
      <c r="AN274" s="4651" t="s">
        <v>115</v>
      </c>
      <c r="AO274" s="4652"/>
      <c r="AP274" s="4651" t="s">
        <v>116</v>
      </c>
      <c r="AQ274" s="4652"/>
      <c r="AR274" s="4651" t="s">
        <v>117</v>
      </c>
      <c r="AS274" s="4652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2928" t="s">
        <v>82</v>
      </c>
      <c r="D275" s="2999" t="s">
        <v>83</v>
      </c>
      <c r="E275" s="3000" t="s">
        <v>84</v>
      </c>
      <c r="F275" s="2928" t="s">
        <v>270</v>
      </c>
      <c r="G275" s="2932" t="s">
        <v>84</v>
      </c>
      <c r="H275" s="2928" t="s">
        <v>270</v>
      </c>
      <c r="I275" s="2932" t="s">
        <v>84</v>
      </c>
      <c r="J275" s="2928" t="s">
        <v>270</v>
      </c>
      <c r="K275" s="2932" t="s">
        <v>84</v>
      </c>
      <c r="L275" s="2928" t="s">
        <v>270</v>
      </c>
      <c r="M275" s="2932" t="s">
        <v>84</v>
      </c>
      <c r="N275" s="2928" t="s">
        <v>270</v>
      </c>
      <c r="O275" s="2932" t="s">
        <v>84</v>
      </c>
      <c r="P275" s="2928" t="s">
        <v>270</v>
      </c>
      <c r="Q275" s="2932" t="s">
        <v>84</v>
      </c>
      <c r="R275" s="2928" t="s">
        <v>270</v>
      </c>
      <c r="S275" s="2932" t="s">
        <v>84</v>
      </c>
      <c r="T275" s="2928" t="s">
        <v>270</v>
      </c>
      <c r="U275" s="2932" t="s">
        <v>84</v>
      </c>
      <c r="V275" s="2928" t="s">
        <v>270</v>
      </c>
      <c r="W275" s="2932" t="s">
        <v>84</v>
      </c>
      <c r="X275" s="2928" t="s">
        <v>270</v>
      </c>
      <c r="Y275" s="2932" t="s">
        <v>84</v>
      </c>
      <c r="Z275" s="2928" t="s">
        <v>270</v>
      </c>
      <c r="AA275" s="2932" t="s">
        <v>84</v>
      </c>
      <c r="AB275" s="2928" t="s">
        <v>270</v>
      </c>
      <c r="AC275" s="2932" t="s">
        <v>84</v>
      </c>
      <c r="AD275" s="2928" t="s">
        <v>270</v>
      </c>
      <c r="AE275" s="2932" t="s">
        <v>84</v>
      </c>
      <c r="AF275" s="2928" t="s">
        <v>270</v>
      </c>
      <c r="AG275" s="2932" t="s">
        <v>84</v>
      </c>
      <c r="AH275" s="2928" t="s">
        <v>270</v>
      </c>
      <c r="AI275" s="2932" t="s">
        <v>84</v>
      </c>
      <c r="AJ275" s="2928" t="s">
        <v>270</v>
      </c>
      <c r="AK275" s="2932" t="s">
        <v>84</v>
      </c>
      <c r="AL275" s="2928" t="s">
        <v>270</v>
      </c>
      <c r="AM275" s="2932" t="s">
        <v>84</v>
      </c>
      <c r="AN275" s="2928" t="s">
        <v>270</v>
      </c>
      <c r="AO275" s="2932" t="s">
        <v>84</v>
      </c>
      <c r="AP275" s="2928" t="s">
        <v>270</v>
      </c>
      <c r="AQ275" s="2932" t="s">
        <v>84</v>
      </c>
      <c r="AR275" s="2928" t="s">
        <v>270</v>
      </c>
      <c r="AS275" s="2932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4733" t="s">
        <v>176</v>
      </c>
      <c r="B276" s="188" t="s">
        <v>171</v>
      </c>
      <c r="C276" s="276">
        <f>SUM(D276+E276)</f>
        <v>0</v>
      </c>
      <c r="D276" s="1171"/>
      <c r="E276" s="139">
        <f>+Q276+S276+U276+W276+Y276+AA276+AC276+AE276+AG276</f>
        <v>0</v>
      </c>
      <c r="F276" s="527"/>
      <c r="G276" s="527"/>
      <c r="H276" s="391"/>
      <c r="I276" s="527"/>
      <c r="J276" s="391"/>
      <c r="K276" s="392"/>
      <c r="L276" s="391"/>
      <c r="M276" s="3001"/>
      <c r="N276" s="391"/>
      <c r="O276" s="392"/>
      <c r="P276" s="391"/>
      <c r="Q276" s="143"/>
      <c r="R276" s="391"/>
      <c r="S276" s="143"/>
      <c r="T276" s="391"/>
      <c r="U276" s="143"/>
      <c r="V276" s="391"/>
      <c r="W276" s="143"/>
      <c r="X276" s="391"/>
      <c r="Y276" s="143"/>
      <c r="Z276" s="391"/>
      <c r="AA276" s="143"/>
      <c r="AB276" s="391"/>
      <c r="AC276" s="143"/>
      <c r="AD276" s="391"/>
      <c r="AE276" s="143"/>
      <c r="AF276" s="391"/>
      <c r="AG276" s="143"/>
      <c r="AH276" s="391"/>
      <c r="AI276" s="527"/>
      <c r="AJ276" s="391"/>
      <c r="AK276" s="527"/>
      <c r="AL276" s="391"/>
      <c r="AM276" s="527"/>
      <c r="AN276" s="391"/>
      <c r="AO276" s="527"/>
      <c r="AP276" s="391"/>
      <c r="AQ276" s="527"/>
      <c r="AR276" s="391"/>
      <c r="AS276" s="392"/>
      <c r="AT276" s="26"/>
      <c r="AU276" s="30"/>
      <c r="AV276" s="145"/>
      <c r="AW276" s="30"/>
      <c r="AX276" s="30"/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0</v>
      </c>
      <c r="D277" s="349">
        <f>SUM(F277+H277+J277+L277+N277+P277+R277+T277+V277+X277+Z277+AB277+AD277+AF277+AH277+AJ277+AL277+AN277+AP277+AR277)</f>
        <v>0</v>
      </c>
      <c r="E277" s="350">
        <f>SUM(G277+I277+K277+M277+O277+Q277+S277+U277+W277+Y277+AA277+AC277+AE277+AG277+AI277+AK277+AM277+AO277+AQ277+AS277)</f>
        <v>0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/>
      <c r="S277" s="448"/>
      <c r="T277" s="397"/>
      <c r="U277" s="448"/>
      <c r="V277" s="397"/>
      <c r="W277" s="448"/>
      <c r="X277" s="397"/>
      <c r="Y277" s="448"/>
      <c r="Z277" s="397"/>
      <c r="AA277" s="448"/>
      <c r="AB277" s="397"/>
      <c r="AC277" s="448"/>
      <c r="AD277" s="397"/>
      <c r="AE277" s="448"/>
      <c r="AF277" s="397"/>
      <c r="AG277" s="448"/>
      <c r="AH277" s="397"/>
      <c r="AI277" s="448"/>
      <c r="AJ277" s="397"/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/>
      <c r="AU277" s="378"/>
      <c r="AV277" s="379"/>
      <c r="AW277" s="378"/>
      <c r="AX277" s="378"/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/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0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3002">
        <f t="shared" si="93"/>
        <v>4</v>
      </c>
      <c r="D278" s="3003">
        <f>SUM(F278+H278+J278+L278+N278+P278+R278+T278+V278+X278+Z278+AB278+AD278+AF278+AH278+AJ278+AL278+AN278+AP278+AR278)</f>
        <v>3</v>
      </c>
      <c r="E278" s="3004">
        <f>SUM(G278+I278+K278+M278+O278+Q278+S278+U278+W278+Y278+AA278+AC278+AE278+AG278+AI278+AK278+AM278+AO278+AQ278+AS278)</f>
        <v>1</v>
      </c>
      <c r="F278" s="3005"/>
      <c r="G278" s="3005"/>
      <c r="H278" s="2981"/>
      <c r="I278" s="3005"/>
      <c r="J278" s="2981"/>
      <c r="K278" s="2967"/>
      <c r="L278" s="2981"/>
      <c r="M278" s="3006"/>
      <c r="N278" s="2981"/>
      <c r="O278" s="2967"/>
      <c r="P278" s="2981"/>
      <c r="Q278" s="3005"/>
      <c r="R278" s="2981"/>
      <c r="S278" s="3005"/>
      <c r="T278" s="2981"/>
      <c r="U278" s="3005"/>
      <c r="V278" s="2981"/>
      <c r="W278" s="3005"/>
      <c r="X278" s="2981"/>
      <c r="Y278" s="3005"/>
      <c r="Z278" s="2981"/>
      <c r="AA278" s="3005">
        <v>1</v>
      </c>
      <c r="AB278" s="2981"/>
      <c r="AC278" s="3005"/>
      <c r="AD278" s="2981"/>
      <c r="AE278" s="3005"/>
      <c r="AF278" s="2981">
        <v>1</v>
      </c>
      <c r="AG278" s="3005"/>
      <c r="AH278" s="2981">
        <v>1</v>
      </c>
      <c r="AI278" s="3005"/>
      <c r="AJ278" s="2981"/>
      <c r="AK278" s="3005"/>
      <c r="AL278" s="2981">
        <v>1</v>
      </c>
      <c r="AM278" s="3005"/>
      <c r="AN278" s="2981"/>
      <c r="AO278" s="3005"/>
      <c r="AP278" s="2981"/>
      <c r="AQ278" s="3005"/>
      <c r="AR278" s="2981"/>
      <c r="AS278" s="2967"/>
      <c r="AT278" s="2981">
        <v>0</v>
      </c>
      <c r="AU278" s="2967">
        <v>0</v>
      </c>
      <c r="AV278" s="3007">
        <v>0</v>
      </c>
      <c r="AW278" s="2967">
        <v>0</v>
      </c>
      <c r="AX278" s="2967">
        <v>0</v>
      </c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/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0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1</v>
      </c>
      <c r="D279" s="1179">
        <f>SUM(F279+H279+J279+L279+N279+P279+R279+T279+V279+X279+Z279+AB279+AD279+AF279+AH279+AJ279+AL279+AN279+AP279+AR279)</f>
        <v>1</v>
      </c>
      <c r="E279" s="1180">
        <f t="shared" ref="E279" si="98">SUM(G279+I279+K279+M279+O279+Q279+S279+U279+W279+Y279+AA279+AC279+AE279+AG279+AI279+AK279+AM279+AO279+AQ279+AS279)</f>
        <v>0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>
        <v>1</v>
      </c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2981">
        <v>0</v>
      </c>
      <c r="AU279" s="2967">
        <v>0</v>
      </c>
      <c r="AV279" s="3007">
        <v>0</v>
      </c>
      <c r="AW279" s="2967">
        <v>0</v>
      </c>
      <c r="AX279" s="2967">
        <v>0</v>
      </c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/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0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1</v>
      </c>
      <c r="D283" s="168">
        <f>SUM(F283+H283+J283+L283+N283+P283+R283+T283+V283+X283+Z283+AB283+AD283+AF283+AH283+AJ283+AL283+AN283+AP283+AR283)</f>
        <v>1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542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>
        <v>1</v>
      </c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981">
        <v>0</v>
      </c>
      <c r="AU283" s="2967">
        <v>0</v>
      </c>
      <c r="AV283" s="3007">
        <v>0</v>
      </c>
      <c r="AW283" s="2967">
        <v>0</v>
      </c>
      <c r="AX283" s="2967">
        <v>0</v>
      </c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2914"/>
      <c r="AN284" s="2914"/>
      <c r="AO284" s="2914"/>
      <c r="AP284" s="2914"/>
      <c r="AQ284" s="2914"/>
      <c r="AR284" s="2914"/>
      <c r="AS284" s="2914"/>
      <c r="AT284" s="2914"/>
      <c r="AU284" s="2914"/>
      <c r="AV284" s="2898"/>
      <c r="AW284" s="2898"/>
      <c r="AX284" s="2898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4664" t="s">
        <v>56</v>
      </c>
      <c r="B285" s="4656"/>
      <c r="C285" s="4673" t="s">
        <v>263</v>
      </c>
      <c r="D285" s="4673"/>
      <c r="E285" s="4673"/>
      <c r="F285" s="4668" t="s">
        <v>251</v>
      </c>
      <c r="G285" s="4669"/>
      <c r="H285" s="4669"/>
      <c r="I285" s="4669"/>
      <c r="J285" s="4669"/>
      <c r="K285" s="4669"/>
      <c r="L285" s="4669"/>
      <c r="M285" s="4669"/>
      <c r="N285" s="4669"/>
      <c r="O285" s="4669"/>
      <c r="P285" s="4669"/>
      <c r="Q285" s="4669"/>
      <c r="R285" s="4669"/>
      <c r="S285" s="4669"/>
      <c r="T285" s="4669"/>
      <c r="U285" s="4669"/>
      <c r="V285" s="4669"/>
      <c r="W285" s="4669"/>
      <c r="X285" s="4669"/>
      <c r="Y285" s="4669"/>
      <c r="Z285" s="4669"/>
      <c r="AA285" s="4669"/>
      <c r="AB285" s="4669"/>
      <c r="AC285" s="4669"/>
      <c r="AD285" s="4669"/>
      <c r="AE285" s="4669"/>
      <c r="AF285" s="4669"/>
      <c r="AG285" s="4674"/>
      <c r="AH285" s="4653" t="s">
        <v>265</v>
      </c>
      <c r="AI285" s="4654"/>
      <c r="AJ285" s="4655" t="s">
        <v>7</v>
      </c>
      <c r="AK285" s="4656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4673"/>
      <c r="D286" s="4673"/>
      <c r="E286" s="4673"/>
      <c r="F286" s="4651" t="s">
        <v>104</v>
      </c>
      <c r="G286" s="4657"/>
      <c r="H286" s="4651" t="s">
        <v>11</v>
      </c>
      <c r="I286" s="4657"/>
      <c r="J286" s="4651" t="s">
        <v>106</v>
      </c>
      <c r="K286" s="4652"/>
      <c r="L286" s="4651" t="s">
        <v>107</v>
      </c>
      <c r="M286" s="4652"/>
      <c r="N286" s="4651" t="s">
        <v>108</v>
      </c>
      <c r="O286" s="4652"/>
      <c r="P286" s="4651" t="s">
        <v>109</v>
      </c>
      <c r="Q286" s="4652"/>
      <c r="R286" s="4651" t="s">
        <v>110</v>
      </c>
      <c r="S286" s="4652"/>
      <c r="T286" s="4651" t="s">
        <v>111</v>
      </c>
      <c r="U286" s="4652"/>
      <c r="V286" s="4651" t="s">
        <v>112</v>
      </c>
      <c r="W286" s="4652"/>
      <c r="X286" s="4651" t="s">
        <v>113</v>
      </c>
      <c r="Y286" s="4652"/>
      <c r="Z286" s="4651" t="s">
        <v>114</v>
      </c>
      <c r="AA286" s="4652"/>
      <c r="AB286" s="4651" t="s">
        <v>115</v>
      </c>
      <c r="AC286" s="4652"/>
      <c r="AD286" s="4651" t="s">
        <v>116</v>
      </c>
      <c r="AE286" s="4652"/>
      <c r="AF286" s="4651" t="s">
        <v>117</v>
      </c>
      <c r="AG286" s="4658"/>
      <c r="AH286" s="3382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2928" t="s">
        <v>82</v>
      </c>
      <c r="D287" s="2929" t="s">
        <v>83</v>
      </c>
      <c r="E287" s="2983" t="s">
        <v>84</v>
      </c>
      <c r="F287" s="2928" t="s">
        <v>270</v>
      </c>
      <c r="G287" s="2932" t="s">
        <v>84</v>
      </c>
      <c r="H287" s="2928" t="s">
        <v>270</v>
      </c>
      <c r="I287" s="2932" t="s">
        <v>84</v>
      </c>
      <c r="J287" s="2928" t="s">
        <v>270</v>
      </c>
      <c r="K287" s="2932" t="s">
        <v>84</v>
      </c>
      <c r="L287" s="2928" t="s">
        <v>270</v>
      </c>
      <c r="M287" s="2932" t="s">
        <v>84</v>
      </c>
      <c r="N287" s="2928" t="s">
        <v>270</v>
      </c>
      <c r="O287" s="2932" t="s">
        <v>84</v>
      </c>
      <c r="P287" s="2928" t="s">
        <v>270</v>
      </c>
      <c r="Q287" s="2932" t="s">
        <v>84</v>
      </c>
      <c r="R287" s="2928" t="s">
        <v>270</v>
      </c>
      <c r="S287" s="2932" t="s">
        <v>84</v>
      </c>
      <c r="T287" s="2928" t="s">
        <v>270</v>
      </c>
      <c r="U287" s="2932" t="s">
        <v>84</v>
      </c>
      <c r="V287" s="2928" t="s">
        <v>270</v>
      </c>
      <c r="W287" s="2932" t="s">
        <v>84</v>
      </c>
      <c r="X287" s="2928" t="s">
        <v>270</v>
      </c>
      <c r="Y287" s="2932" t="s">
        <v>84</v>
      </c>
      <c r="Z287" s="2928" t="s">
        <v>270</v>
      </c>
      <c r="AA287" s="2932" t="s">
        <v>84</v>
      </c>
      <c r="AB287" s="2928" t="s">
        <v>270</v>
      </c>
      <c r="AC287" s="2932" t="s">
        <v>84</v>
      </c>
      <c r="AD287" s="2928" t="s">
        <v>270</v>
      </c>
      <c r="AE287" s="2932" t="s">
        <v>84</v>
      </c>
      <c r="AF287" s="2928" t="s">
        <v>270</v>
      </c>
      <c r="AG287" s="2993" t="s">
        <v>84</v>
      </c>
      <c r="AH287" s="3008" t="s">
        <v>271</v>
      </c>
      <c r="AI287" s="2625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4650" t="s">
        <v>176</v>
      </c>
      <c r="B288" s="4650"/>
      <c r="C288" s="3009">
        <f>SUM(D288+E288)</f>
        <v>1</v>
      </c>
      <c r="D288" s="3010">
        <f t="shared" ref="D288:E290" si="100">SUM(F288+H288+J288+L288+N288+P288+R288+T288+V288+X288+Z288+AB288+AD288+AF288)</f>
        <v>0</v>
      </c>
      <c r="E288" s="3011">
        <f t="shared" si="100"/>
        <v>1</v>
      </c>
      <c r="F288" s="2981"/>
      <c r="G288" s="3005"/>
      <c r="H288" s="2981"/>
      <c r="I288" s="3005"/>
      <c r="J288" s="2981"/>
      <c r="K288" s="3005"/>
      <c r="L288" s="2981"/>
      <c r="M288" s="3005"/>
      <c r="N288" s="2981"/>
      <c r="O288" s="3005">
        <v>1</v>
      </c>
      <c r="P288" s="2981"/>
      <c r="Q288" s="3005"/>
      <c r="R288" s="2981"/>
      <c r="S288" s="3005"/>
      <c r="T288" s="2981"/>
      <c r="U288" s="3005"/>
      <c r="V288" s="2981"/>
      <c r="W288" s="3005"/>
      <c r="X288" s="2981"/>
      <c r="Y288" s="3005"/>
      <c r="Z288" s="2981"/>
      <c r="AA288" s="3005"/>
      <c r="AB288" s="2981"/>
      <c r="AC288" s="3005"/>
      <c r="AD288" s="2981"/>
      <c r="AE288" s="3005"/>
      <c r="AF288" s="2981"/>
      <c r="AG288" s="3012"/>
      <c r="AH288" s="3005">
        <v>0</v>
      </c>
      <c r="AI288" s="3013">
        <v>0</v>
      </c>
      <c r="AJ288" s="2981">
        <v>0</v>
      </c>
      <c r="AK288" s="2967">
        <v>0</v>
      </c>
      <c r="AL288" s="1352"/>
      <c r="AM288" s="15"/>
      <c r="AN288" s="15"/>
      <c r="AO288" s="15"/>
      <c r="AP288" s="15"/>
      <c r="AQ288" s="15"/>
      <c r="AR288" s="2915"/>
      <c r="AS288" s="2915"/>
      <c r="AT288" s="2915"/>
      <c r="AU288" s="2915"/>
      <c r="AV288" s="2915"/>
      <c r="AW288" s="2915"/>
      <c r="AX288" s="2915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>
        <v>0</v>
      </c>
      <c r="AI289" s="554">
        <v>0</v>
      </c>
      <c r="AJ289" s="551">
        <v>0</v>
      </c>
      <c r="AK289" s="554">
        <v>0</v>
      </c>
      <c r="AL289" s="1352"/>
      <c r="AM289" s="15"/>
      <c r="AN289" s="15"/>
      <c r="AO289" s="15"/>
      <c r="AP289" s="15"/>
      <c r="AQ289" s="15"/>
      <c r="AR289" s="2915"/>
      <c r="AS289" s="2915"/>
      <c r="AT289" s="2915"/>
      <c r="AU289" s="2915"/>
      <c r="AV289" s="2915"/>
      <c r="AW289" s="2915"/>
      <c r="AX289" s="2915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3</v>
      </c>
      <c r="D290" s="168">
        <f t="shared" si="100"/>
        <v>1</v>
      </c>
      <c r="E290" s="856">
        <f t="shared" si="100"/>
        <v>2</v>
      </c>
      <c r="F290" s="111"/>
      <c r="G290" s="555"/>
      <c r="H290" s="111"/>
      <c r="I290" s="555"/>
      <c r="J290" s="111"/>
      <c r="K290" s="555"/>
      <c r="L290" s="111"/>
      <c r="M290" s="555">
        <v>2</v>
      </c>
      <c r="N290" s="111">
        <v>1</v>
      </c>
      <c r="O290" s="555"/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>
        <v>0</v>
      </c>
      <c r="AI290" s="114">
        <v>0</v>
      </c>
      <c r="AJ290" s="111">
        <v>0</v>
      </c>
      <c r="AK290" s="114">
        <v>0</v>
      </c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3014" t="s">
        <v>299</v>
      </c>
      <c r="B291" s="3015"/>
      <c r="C291" s="3016"/>
      <c r="D291" s="3016"/>
      <c r="E291" s="3016"/>
      <c r="F291" s="3016"/>
      <c r="G291" s="3016"/>
      <c r="H291" s="3016"/>
      <c r="I291" s="3016"/>
      <c r="J291" s="3016"/>
      <c r="K291" s="3016"/>
      <c r="L291" s="3016"/>
      <c r="M291" s="3016"/>
      <c r="N291" s="3016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77"/>
      <c r="G292" s="3677"/>
      <c r="H292" s="3677"/>
      <c r="I292" s="3677"/>
      <c r="J292" s="3677"/>
      <c r="K292" s="3677"/>
      <c r="L292" s="3677"/>
      <c r="M292" s="3677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77"/>
      <c r="D293" s="3631"/>
      <c r="E293" s="4651" t="s">
        <v>168</v>
      </c>
      <c r="F293" s="4652"/>
      <c r="G293" s="4651" t="s">
        <v>169</v>
      </c>
      <c r="H293" s="4652"/>
      <c r="I293" s="4651" t="s">
        <v>170</v>
      </c>
      <c r="J293" s="4652"/>
      <c r="K293" s="4651" t="s">
        <v>104</v>
      </c>
      <c r="L293" s="4652"/>
      <c r="M293" s="4651" t="s">
        <v>11</v>
      </c>
      <c r="N293" s="465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2589" t="s">
        <v>82</v>
      </c>
      <c r="C294" s="1532" t="s">
        <v>83</v>
      </c>
      <c r="D294" s="2624" t="s">
        <v>84</v>
      </c>
      <c r="E294" s="2928" t="s">
        <v>83</v>
      </c>
      <c r="F294" s="2930" t="s">
        <v>84</v>
      </c>
      <c r="G294" s="2928" t="s">
        <v>83</v>
      </c>
      <c r="H294" s="2930" t="s">
        <v>84</v>
      </c>
      <c r="I294" s="2928" t="s">
        <v>83</v>
      </c>
      <c r="J294" s="2930" t="s">
        <v>84</v>
      </c>
      <c r="K294" s="2928" t="s">
        <v>83</v>
      </c>
      <c r="L294" s="2930" t="s">
        <v>84</v>
      </c>
      <c r="M294" s="2928" t="s">
        <v>83</v>
      </c>
      <c r="N294" s="2930" t="s">
        <v>84</v>
      </c>
    </row>
    <row r="295" spans="1:88" ht="20.25" customHeight="1" x14ac:dyDescent="0.2">
      <c r="A295" s="2608" t="s">
        <v>58</v>
      </c>
      <c r="B295" s="1533">
        <f>SUM(C295+D295)</f>
        <v>0</v>
      </c>
      <c r="C295" s="1534">
        <f>SUM(E295+G295+I295+K295+M295)</f>
        <v>0</v>
      </c>
      <c r="D295" s="291">
        <f>SUM(F295+H295+J295+L295+N295)</f>
        <v>0</v>
      </c>
      <c r="E295" s="26"/>
      <c r="F295" s="30"/>
      <c r="G295" s="26"/>
      <c r="H295" s="30"/>
      <c r="I295" s="26"/>
      <c r="J295" s="31"/>
      <c r="K295" s="26"/>
      <c r="L295" s="31"/>
      <c r="M295" s="144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542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465</v>
      </c>
      <c r="B317" s="570">
        <f>SUM(CF8:CN296)</f>
        <v>2</v>
      </c>
    </row>
    <row r="318" spans="1:104" hidden="1" x14ac:dyDescent="0.2"/>
  </sheetData>
  <mergeCells count="418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R61:S61"/>
    <mergeCell ref="T61:U61"/>
    <mergeCell ref="T62:U62"/>
    <mergeCell ref="V62:W62"/>
    <mergeCell ref="A51:A52"/>
    <mergeCell ref="A53:B53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8:B58"/>
    <mergeCell ref="A59:B59"/>
    <mergeCell ref="A61:B63"/>
    <mergeCell ref="C61:E62"/>
    <mergeCell ref="F61:Q61"/>
    <mergeCell ref="F62:G62"/>
    <mergeCell ref="H62:I62"/>
    <mergeCell ref="J62:K62"/>
    <mergeCell ref="A73:B73"/>
    <mergeCell ref="A74:B74"/>
    <mergeCell ref="A65:B65"/>
    <mergeCell ref="A66:B66"/>
    <mergeCell ref="A67:B67"/>
    <mergeCell ref="N62:O62"/>
    <mergeCell ref="P62:Q62"/>
    <mergeCell ref="R62:S62"/>
    <mergeCell ref="A64:B64"/>
    <mergeCell ref="A96:B96"/>
    <mergeCell ref="A97:A101"/>
    <mergeCell ref="AH103:AJ103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F83:AG83"/>
    <mergeCell ref="F84:G84"/>
    <mergeCell ref="H84:I84"/>
    <mergeCell ref="J84:K84"/>
    <mergeCell ref="L84:M84"/>
    <mergeCell ref="N84:O84"/>
    <mergeCell ref="P84:Q84"/>
    <mergeCell ref="R84:S84"/>
    <mergeCell ref="A161:A168"/>
    <mergeCell ref="A169:A171"/>
    <mergeCell ref="A172:A175"/>
    <mergeCell ref="A154:B154"/>
    <mergeCell ref="A155:A156"/>
    <mergeCell ref="A158:A159"/>
    <mergeCell ref="A127:A129"/>
    <mergeCell ref="A130:B130"/>
    <mergeCell ref="A135:B135"/>
    <mergeCell ref="A136:B136"/>
    <mergeCell ref="A138:B139"/>
    <mergeCell ref="A131:A134"/>
    <mergeCell ref="A218:A223"/>
    <mergeCell ref="A224:A226"/>
    <mergeCell ref="A227:B227"/>
    <mergeCell ref="A203:A210"/>
    <mergeCell ref="A211:A213"/>
    <mergeCell ref="A214:A217"/>
    <mergeCell ref="A176:A181"/>
    <mergeCell ref="A182:A184"/>
    <mergeCell ref="A185:B185"/>
    <mergeCell ref="AL242:AL244"/>
    <mergeCell ref="AF243:AG243"/>
    <mergeCell ref="AH243:AI243"/>
    <mergeCell ref="AJ243:AK243"/>
    <mergeCell ref="A245:A246"/>
    <mergeCell ref="A247:A248"/>
    <mergeCell ref="A250:B252"/>
    <mergeCell ref="H235:I235"/>
    <mergeCell ref="J235:K235"/>
    <mergeCell ref="L235:M235"/>
    <mergeCell ref="N235:O235"/>
    <mergeCell ref="P235:Q235"/>
    <mergeCell ref="R235:S235"/>
    <mergeCell ref="T235:U235"/>
    <mergeCell ref="V235:W235"/>
    <mergeCell ref="X235:Y235"/>
    <mergeCell ref="Z235:AA235"/>
    <mergeCell ref="AD243:AE243"/>
    <mergeCell ref="AL251:AM251"/>
    <mergeCell ref="AB235:AC235"/>
    <mergeCell ref="AD235:AE235"/>
    <mergeCell ref="AF235:AG235"/>
    <mergeCell ref="AH235:AI235"/>
    <mergeCell ref="AJ235:AK235"/>
    <mergeCell ref="A281:A283"/>
    <mergeCell ref="A285:B287"/>
    <mergeCell ref="C285:E286"/>
    <mergeCell ref="F285:AG285"/>
    <mergeCell ref="A279:B279"/>
    <mergeCell ref="A280:B280"/>
    <mergeCell ref="A276:A277"/>
    <mergeCell ref="A278:B278"/>
    <mergeCell ref="A254:A262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L62:M62"/>
    <mergeCell ref="T84:U84"/>
    <mergeCell ref="V84:W84"/>
    <mergeCell ref="X84:Y84"/>
    <mergeCell ref="Z84:AA84"/>
    <mergeCell ref="AB84:AC84"/>
    <mergeCell ref="AD84:AE84"/>
    <mergeCell ref="AF84:AG84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AD104:AE104"/>
    <mergeCell ref="AF104:AG104"/>
    <mergeCell ref="AH104:AH105"/>
    <mergeCell ref="AI104:AI105"/>
    <mergeCell ref="AJ104:AJ105"/>
    <mergeCell ref="A106:B106"/>
    <mergeCell ref="A107:B107"/>
    <mergeCell ref="A108:A109"/>
    <mergeCell ref="A110:B110"/>
    <mergeCell ref="A103:B105"/>
    <mergeCell ref="C103:E104"/>
    <mergeCell ref="F103:AG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122:B122"/>
    <mergeCell ref="Q122:R122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C138:E138"/>
    <mergeCell ref="F138:G138"/>
    <mergeCell ref="H138:I138"/>
    <mergeCell ref="J138:K138"/>
    <mergeCell ref="L138:M138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237:A238"/>
    <mergeCell ref="A239:A240"/>
    <mergeCell ref="A242:A244"/>
    <mergeCell ref="B242:B244"/>
    <mergeCell ref="C242:E243"/>
    <mergeCell ref="F242:AK242"/>
    <mergeCell ref="F243:G243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Z243:AA243"/>
    <mergeCell ref="AB243:AC243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AN251:AN252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U274:AU275"/>
    <mergeCell ref="C250:E251"/>
    <mergeCell ref="F250:AM250"/>
    <mergeCell ref="AN250:AP250"/>
    <mergeCell ref="AQ250:AR251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AV273:AV275"/>
    <mergeCell ref="AW273:AW27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288:B288"/>
    <mergeCell ref="A289:B289"/>
    <mergeCell ref="A290:B290"/>
    <mergeCell ref="A292:A294"/>
    <mergeCell ref="B292:D293"/>
    <mergeCell ref="E292:M292"/>
    <mergeCell ref="E293:F293"/>
    <mergeCell ref="G293:H293"/>
    <mergeCell ref="I293:J293"/>
    <mergeCell ref="K293:L293"/>
    <mergeCell ref="M293:N293"/>
  </mergeCells>
  <dataValidations count="2">
    <dataValidation operator="greaterThanOrEqual" allowBlank="1" showInputMessage="1" showErrorMessage="1" error="Valor no Permitido" sqref="B283 AX273:AX275" xr:uid="{204E832F-F05A-4E25-8C6C-E9A5AAA4F3F2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5C1863D7-E91F-4B90-B7AB-E5BFFE10FAD0}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1A45D-1B01-4A6B-B053-14B0DA1A08FB}">
  <dimension ref="A1:DB318"/>
  <sheetViews>
    <sheetView workbookViewId="0">
      <selection activeCell="A13" sqref="A13:B13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",[12]NOMBRE!B2," - ","( ",[12]NOMBRE!C2,[12]NOMBRE!D2,[12]NOMBRE!E2,[12]NOMBRE!F2,[12]NOMBRE!G2," )")</f>
        <v>COMUNA: LINARES - ( 07401 )</v>
      </c>
    </row>
    <row r="3" spans="1:92" ht="16.149999999999999" customHeigh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",[12]NOMBRE!B6," - ","( ",[12]NOMBRE!C6,[12]NOMBRE!D6," )")</f>
        <v>MES: NOVIEMBRE - ( 11 )</v>
      </c>
      <c r="AE4" s="3104"/>
      <c r="AF4" s="3104"/>
      <c r="AG4" s="3104"/>
      <c r="AH4" s="3104"/>
      <c r="AI4" s="3104"/>
      <c r="AJ4" s="3104"/>
      <c r="AK4" s="3104"/>
      <c r="AL4" s="3104"/>
      <c r="AM4" s="3104"/>
      <c r="AN4" s="3104"/>
      <c r="AO4" s="3104"/>
      <c r="AP4" s="3104"/>
      <c r="AQ4" s="3104"/>
      <c r="AR4" s="3104"/>
      <c r="AS4" s="3104"/>
      <c r="AT4" s="3104"/>
      <c r="AU4" s="3104"/>
      <c r="AV4" s="3104"/>
      <c r="AW4" s="3104"/>
    </row>
    <row r="5" spans="1:92" ht="16.149999999999999" customHeight="1" x14ac:dyDescent="0.2">
      <c r="A5" s="1" t="str">
        <f>CONCATENATE("AÑO: ",[12]NOMBRE!B7)</f>
        <v>AÑO: 2019</v>
      </c>
      <c r="AE5" s="3104"/>
      <c r="AF5" s="3104"/>
      <c r="AG5" s="3104"/>
      <c r="AH5" s="3104"/>
      <c r="AI5" s="3104"/>
      <c r="AJ5" s="3104"/>
      <c r="AK5" s="3104"/>
      <c r="AL5" s="3104"/>
      <c r="AM5" s="3104"/>
      <c r="AN5" s="3104"/>
      <c r="AO5" s="3104"/>
      <c r="AP5" s="3104"/>
      <c r="AQ5" s="3104"/>
      <c r="AR5" s="3104"/>
      <c r="AS5" s="3104"/>
      <c r="AT5" s="3104"/>
      <c r="AU5" s="3104"/>
      <c r="AV5" s="3104"/>
      <c r="AW5" s="3104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3105"/>
      <c r="AF6" s="3105"/>
      <c r="AG6" s="3105"/>
      <c r="AH6" s="3105"/>
      <c r="AI6" s="3105"/>
      <c r="AJ6" s="3105"/>
      <c r="AK6" s="3105"/>
      <c r="AL6" s="3105"/>
      <c r="AM6" s="3105"/>
      <c r="AN6" s="3105"/>
      <c r="AO6" s="3105"/>
      <c r="AP6" s="3105"/>
      <c r="AQ6" s="3105"/>
      <c r="AR6" s="3105"/>
      <c r="AS6" s="3105"/>
      <c r="AT6" s="3105"/>
      <c r="AU6" s="3105"/>
      <c r="AV6" s="3105"/>
      <c r="AW6" s="3104"/>
    </row>
    <row r="7" spans="1:92" ht="15" x14ac:dyDescent="0.2">
      <c r="A7" s="3044"/>
      <c r="B7" s="3044"/>
      <c r="C7" s="3044"/>
      <c r="D7" s="3044"/>
      <c r="E7" s="3044"/>
      <c r="F7" s="3044"/>
      <c r="G7" s="3044"/>
      <c r="H7" s="3044"/>
      <c r="I7" s="3044"/>
      <c r="J7" s="3044"/>
      <c r="K7" s="3044"/>
      <c r="L7" s="3044"/>
      <c r="M7" s="3044"/>
      <c r="N7" s="3044"/>
      <c r="O7" s="3044"/>
      <c r="P7" s="3044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3105"/>
      <c r="AF7" s="3105"/>
      <c r="AG7" s="3105"/>
      <c r="AH7" s="3105"/>
      <c r="AI7" s="3105"/>
      <c r="AJ7" s="3105"/>
      <c r="AK7" s="3105"/>
      <c r="AL7" s="3105"/>
      <c r="AM7" s="3105"/>
      <c r="AN7" s="3105"/>
      <c r="AO7" s="3105"/>
      <c r="AP7" s="3105"/>
      <c r="AQ7" s="3105"/>
      <c r="AR7" s="3105"/>
      <c r="AS7" s="3105"/>
      <c r="AT7" s="3105"/>
      <c r="AU7" s="3105"/>
      <c r="AV7" s="3105"/>
      <c r="AW7" s="3104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3105"/>
      <c r="AF8" s="3105"/>
      <c r="AG8" s="3105"/>
      <c r="AH8" s="3105"/>
      <c r="AI8" s="3105"/>
      <c r="AJ8" s="3105"/>
      <c r="AK8" s="3105"/>
      <c r="AL8" s="3105"/>
      <c r="AM8" s="3105"/>
      <c r="AN8" s="3105"/>
      <c r="AO8" s="3105"/>
      <c r="AP8" s="3105"/>
      <c r="AQ8" s="3105"/>
      <c r="AR8" s="3105"/>
      <c r="AS8" s="3105"/>
      <c r="AT8" s="3105"/>
      <c r="AU8" s="3105"/>
      <c r="AV8" s="3105"/>
      <c r="AW8" s="3104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840" t="s">
        <v>3</v>
      </c>
      <c r="B9" s="4841"/>
      <c r="C9" s="4876" t="s">
        <v>4</v>
      </c>
      <c r="D9" s="4843" t="s">
        <v>5</v>
      </c>
      <c r="E9" s="4871"/>
      <c r="F9" s="4871"/>
      <c r="G9" s="4871"/>
      <c r="H9" s="4871"/>
      <c r="I9" s="4871"/>
      <c r="J9" s="4871"/>
      <c r="K9" s="4871"/>
      <c r="L9" s="4871"/>
      <c r="M9" s="4886"/>
      <c r="N9" s="4830" t="s">
        <v>6</v>
      </c>
      <c r="O9" s="4876" t="s">
        <v>7</v>
      </c>
      <c r="P9" s="4876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3105"/>
      <c r="AG9" s="3105"/>
      <c r="AH9" s="3105"/>
      <c r="AI9" s="3105"/>
      <c r="AJ9" s="3105"/>
      <c r="AK9" s="3105"/>
      <c r="AL9" s="3105"/>
      <c r="AM9" s="3105"/>
      <c r="AN9" s="3105"/>
      <c r="AO9" s="3105"/>
      <c r="AP9" s="3106"/>
      <c r="AQ9" s="3106"/>
      <c r="AR9" s="3106"/>
      <c r="AS9" s="3106"/>
      <c r="AT9" s="3106"/>
      <c r="AU9" s="3106"/>
      <c r="AV9" s="3106"/>
      <c r="AW9" s="3106"/>
      <c r="AX9" s="3104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3062" t="s">
        <v>9</v>
      </c>
      <c r="E10" s="3107" t="s">
        <v>10</v>
      </c>
      <c r="F10" s="3107" t="s">
        <v>11</v>
      </c>
      <c r="G10" s="3107" t="s">
        <v>12</v>
      </c>
      <c r="H10" s="3107" t="s">
        <v>13</v>
      </c>
      <c r="I10" s="3107" t="s">
        <v>14</v>
      </c>
      <c r="J10" s="3107" t="s">
        <v>15</v>
      </c>
      <c r="K10" s="3107" t="s">
        <v>16</v>
      </c>
      <c r="L10" s="3107" t="s">
        <v>17</v>
      </c>
      <c r="M10" s="3108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3109"/>
      <c r="AG10" s="3109"/>
      <c r="AH10" s="3109"/>
      <c r="AI10" s="3109"/>
      <c r="AJ10" s="3109"/>
      <c r="AK10" s="3109"/>
      <c r="AL10" s="3109"/>
      <c r="AM10" s="3109"/>
      <c r="AN10" s="3109"/>
      <c r="AO10" s="3110"/>
      <c r="AP10" s="3110"/>
      <c r="AQ10" s="3110"/>
      <c r="AR10" s="3110"/>
      <c r="AS10" s="3110"/>
      <c r="AT10" s="3110"/>
      <c r="AU10" s="3110"/>
      <c r="AV10" s="3110"/>
      <c r="AW10" s="3110"/>
      <c r="AX10" s="3104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4882" t="s">
        <v>19</v>
      </c>
      <c r="B11" s="4883"/>
      <c r="C11" s="3112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3064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3109"/>
      <c r="AG11" s="3109"/>
      <c r="AH11" s="3109"/>
      <c r="AI11" s="3109"/>
      <c r="AJ11" s="3109"/>
      <c r="AK11" s="3110"/>
      <c r="AL11" s="3110"/>
      <c r="AM11" s="3110"/>
      <c r="AN11" s="3110"/>
      <c r="AO11" s="3110"/>
      <c r="AP11" s="3110"/>
      <c r="AQ11" s="3110"/>
      <c r="AR11" s="3110"/>
      <c r="AS11" s="3110"/>
      <c r="AT11" s="3110"/>
      <c r="AU11" s="3110"/>
      <c r="AV11" s="3110"/>
      <c r="AW11" s="3110"/>
      <c r="AX11" s="3104"/>
      <c r="CD11" s="4" t="str">
        <f>IF(C11&gt;=[12]A03!C78,"","*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3109"/>
      <c r="AG12" s="3109"/>
      <c r="AH12" s="3109"/>
      <c r="AI12" s="3109"/>
      <c r="AJ12" s="3109"/>
      <c r="AK12" s="3110"/>
      <c r="AL12" s="3110"/>
      <c r="AM12" s="3110"/>
      <c r="AN12" s="3110"/>
      <c r="AO12" s="3109"/>
      <c r="AP12" s="3109"/>
      <c r="AQ12" s="3110"/>
      <c r="AR12" s="3110"/>
      <c r="AS12" s="3110"/>
      <c r="AT12" s="3110"/>
      <c r="AU12" s="3110"/>
      <c r="AV12" s="3110"/>
      <c r="AW12" s="3110"/>
      <c r="AX12" s="3104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3109"/>
      <c r="AG13" s="3109"/>
      <c r="AH13" s="3109"/>
      <c r="AI13" s="3109"/>
      <c r="AJ13" s="3109"/>
      <c r="AK13" s="3110"/>
      <c r="AL13" s="3110"/>
      <c r="AM13" s="3110"/>
      <c r="AN13" s="3110"/>
      <c r="AO13" s="3109"/>
      <c r="AP13" s="3109"/>
      <c r="AQ13" s="3109"/>
      <c r="AR13" s="3110"/>
      <c r="AS13" s="3110"/>
      <c r="AT13" s="3110"/>
      <c r="AU13" s="3110"/>
      <c r="AV13" s="3110"/>
      <c r="AW13" s="3110"/>
      <c r="AX13" s="3104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3109"/>
      <c r="AG14" s="3109"/>
      <c r="AH14" s="3109"/>
      <c r="AI14" s="3109"/>
      <c r="AJ14" s="3109"/>
      <c r="AK14" s="3109"/>
      <c r="AL14" s="3109"/>
      <c r="AM14" s="3109"/>
      <c r="AN14" s="3109"/>
      <c r="AO14" s="3110"/>
      <c r="AP14" s="3110"/>
      <c r="AQ14" s="3110"/>
      <c r="AR14" s="3110"/>
      <c r="AS14" s="3110"/>
      <c r="AT14" s="3110"/>
      <c r="AU14" s="3110"/>
      <c r="AV14" s="3110"/>
      <c r="AW14" s="3110"/>
      <c r="AX14" s="3104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3109"/>
      <c r="AG15" s="3109"/>
      <c r="AH15" s="3109"/>
      <c r="AI15" s="3109"/>
      <c r="AJ15" s="3109"/>
      <c r="AK15" s="3109"/>
      <c r="AL15" s="3109"/>
      <c r="AM15" s="3109"/>
      <c r="AN15" s="3109"/>
      <c r="AO15" s="3110"/>
      <c r="AP15" s="3110"/>
      <c r="AQ15" s="3110"/>
      <c r="AR15" s="3110"/>
      <c r="AS15" s="3110"/>
      <c r="AT15" s="3110"/>
      <c r="AU15" s="3110"/>
      <c r="AV15" s="3110"/>
      <c r="AW15" s="3110"/>
      <c r="AX15" s="3104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884" t="s">
        <v>23</v>
      </c>
      <c r="B16" s="4885"/>
      <c r="C16" s="3113">
        <f>SUM(D16:M16)</f>
        <v>0</v>
      </c>
      <c r="D16" s="3114"/>
      <c r="E16" s="3115"/>
      <c r="F16" s="3115"/>
      <c r="G16" s="3115"/>
      <c r="H16" s="3115"/>
      <c r="I16" s="3115"/>
      <c r="J16" s="3115"/>
      <c r="K16" s="3115"/>
      <c r="L16" s="3049"/>
      <c r="M16" s="3116"/>
      <c r="N16" s="3117"/>
      <c r="O16" s="3118"/>
      <c r="P16" s="3118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3109"/>
      <c r="AG16" s="3109"/>
      <c r="AH16" s="3109"/>
      <c r="AI16" s="3109"/>
      <c r="AJ16" s="3109"/>
      <c r="AK16" s="3109"/>
      <c r="AL16" s="3109"/>
      <c r="AM16" s="3109"/>
      <c r="AN16" s="3109"/>
      <c r="AO16" s="3110"/>
      <c r="AP16" s="3110"/>
      <c r="AQ16" s="3110"/>
      <c r="AR16" s="3110"/>
      <c r="AS16" s="3110"/>
      <c r="AT16" s="3110"/>
      <c r="AU16" s="3110"/>
      <c r="AV16" s="3110"/>
      <c r="AW16" s="3110"/>
      <c r="AX16" s="3104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3109"/>
      <c r="AF17" s="3109"/>
      <c r="AG17" s="3109"/>
      <c r="AH17" s="3109"/>
      <c r="AI17" s="3109"/>
      <c r="AJ17" s="3109"/>
      <c r="AK17" s="3109"/>
      <c r="AL17" s="3109"/>
      <c r="AM17" s="3109"/>
      <c r="AN17" s="3109"/>
      <c r="AO17" s="3109"/>
      <c r="AP17" s="3109"/>
      <c r="AQ17" s="3109"/>
      <c r="AR17" s="3109"/>
      <c r="AS17" s="3109"/>
      <c r="AT17" s="3109"/>
      <c r="AU17" s="3109"/>
      <c r="AV17" s="3109"/>
      <c r="AW17" s="3104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829" t="s">
        <v>25</v>
      </c>
      <c r="B18" s="4830"/>
      <c r="C18" s="4876" t="s">
        <v>26</v>
      </c>
      <c r="D18" s="4876" t="s">
        <v>27</v>
      </c>
      <c r="E18" s="4876" t="s">
        <v>7</v>
      </c>
      <c r="F18" s="4876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3109"/>
      <c r="AF18" s="3110"/>
      <c r="AG18" s="3110"/>
      <c r="AH18" s="3110"/>
      <c r="AI18" s="3110"/>
      <c r="AJ18" s="3110"/>
      <c r="AK18" s="3110"/>
      <c r="AL18" s="3110"/>
      <c r="AM18" s="3110"/>
      <c r="AN18" s="3110"/>
      <c r="AO18" s="3110"/>
      <c r="AP18" s="3110"/>
      <c r="AQ18" s="3110"/>
      <c r="AR18" s="3110"/>
      <c r="AS18" s="3110"/>
      <c r="AT18" s="3110"/>
      <c r="AU18" s="3110"/>
      <c r="AV18" s="3110"/>
      <c r="AW18" s="3104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3109"/>
      <c r="AF19" s="3110"/>
      <c r="AG19" s="3110"/>
      <c r="AH19" s="3110"/>
      <c r="AI19" s="3110"/>
      <c r="AJ19" s="3110"/>
      <c r="AK19" s="3110"/>
      <c r="AL19" s="3110"/>
      <c r="AM19" s="3110"/>
      <c r="AN19" s="3110"/>
      <c r="AO19" s="3110"/>
      <c r="AP19" s="3110"/>
      <c r="AQ19" s="3110"/>
      <c r="AR19" s="3110"/>
      <c r="AS19" s="3110"/>
      <c r="AT19" s="3110"/>
      <c r="AU19" s="3110"/>
      <c r="AV19" s="3110"/>
      <c r="AW19" s="3104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880" t="s">
        <v>28</v>
      </c>
      <c r="B20" s="4881"/>
      <c r="C20" s="3119">
        <v>63</v>
      </c>
      <c r="D20" s="3119">
        <v>0</v>
      </c>
      <c r="E20" s="3119">
        <v>0</v>
      </c>
      <c r="F20" s="3119">
        <v>4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3109"/>
      <c r="AF20" s="3110"/>
      <c r="AG20" s="3110"/>
      <c r="AH20" s="3110"/>
      <c r="AI20" s="3110"/>
      <c r="AJ20" s="3110"/>
      <c r="AK20" s="3110"/>
      <c r="AL20" s="3110"/>
      <c r="AM20" s="3110"/>
      <c r="AN20" s="3110"/>
      <c r="AO20" s="3110"/>
      <c r="AP20" s="3110"/>
      <c r="AQ20" s="3110"/>
      <c r="AR20" s="3110"/>
      <c r="AS20" s="3110"/>
      <c r="AT20" s="3110"/>
      <c r="AU20" s="3110"/>
      <c r="AV20" s="3110"/>
      <c r="AW20" s="3104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4878" t="s">
        <v>29</v>
      </c>
      <c r="B21" s="4879"/>
      <c r="C21" s="65"/>
      <c r="D21" s="65"/>
      <c r="E21" s="65"/>
      <c r="F21" s="65"/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3109"/>
      <c r="AF21" s="3110"/>
      <c r="AG21" s="3110"/>
      <c r="AH21" s="3110"/>
      <c r="AI21" s="3110"/>
      <c r="AJ21" s="3110"/>
      <c r="AK21" s="3110"/>
      <c r="AL21" s="3110"/>
      <c r="AM21" s="3110"/>
      <c r="AN21" s="3110"/>
      <c r="AO21" s="3110"/>
      <c r="AP21" s="3110"/>
      <c r="AQ21" s="3110"/>
      <c r="AR21" s="3110"/>
      <c r="AS21" s="3110"/>
      <c r="AT21" s="3110"/>
      <c r="AU21" s="3110"/>
      <c r="AV21" s="3110"/>
      <c r="AW21" s="3104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8</v>
      </c>
      <c r="D22" s="66">
        <v>0</v>
      </c>
      <c r="E22" s="66">
        <v>0</v>
      </c>
      <c r="F22" s="66">
        <v>1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3109"/>
      <c r="AF22" s="3110"/>
      <c r="AG22" s="3110"/>
      <c r="AH22" s="3110"/>
      <c r="AI22" s="3110"/>
      <c r="AJ22" s="3110"/>
      <c r="AK22" s="3110"/>
      <c r="AL22" s="3110"/>
      <c r="AM22" s="3110"/>
      <c r="AN22" s="3110"/>
      <c r="AO22" s="3110"/>
      <c r="AP22" s="3110"/>
      <c r="AQ22" s="3110"/>
      <c r="AR22" s="3110"/>
      <c r="AS22" s="3110"/>
      <c r="AT22" s="3110"/>
      <c r="AU22" s="3110"/>
      <c r="AV22" s="3110"/>
      <c r="AW22" s="3104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8</v>
      </c>
      <c r="D23" s="66">
        <v>0</v>
      </c>
      <c r="E23" s="66">
        <v>0</v>
      </c>
      <c r="F23" s="66">
        <v>0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3109"/>
      <c r="AF23" s="3110"/>
      <c r="AG23" s="3110"/>
      <c r="AH23" s="3110"/>
      <c r="AI23" s="3110"/>
      <c r="AJ23" s="3110"/>
      <c r="AK23" s="3110"/>
      <c r="AL23" s="3110"/>
      <c r="AM23" s="3110"/>
      <c r="AN23" s="3110"/>
      <c r="AO23" s="3110"/>
      <c r="AP23" s="3110"/>
      <c r="AQ23" s="3110"/>
      <c r="AR23" s="3110"/>
      <c r="AS23" s="3110"/>
      <c r="AT23" s="3110"/>
      <c r="AU23" s="3110"/>
      <c r="AV23" s="3110"/>
      <c r="AW23" s="3104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5</v>
      </c>
      <c r="D24" s="66">
        <v>0</v>
      </c>
      <c r="E24" s="66">
        <v>0</v>
      </c>
      <c r="F24" s="66">
        <v>2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3109"/>
      <c r="AF24" s="3110"/>
      <c r="AG24" s="3110"/>
      <c r="AH24" s="3110"/>
      <c r="AI24" s="3110"/>
      <c r="AJ24" s="3110"/>
      <c r="AK24" s="3110"/>
      <c r="AL24" s="3110"/>
      <c r="AM24" s="3110"/>
      <c r="AN24" s="3110"/>
      <c r="AO24" s="3110"/>
      <c r="AP24" s="3110"/>
      <c r="AQ24" s="3110"/>
      <c r="AR24" s="3110"/>
      <c r="AS24" s="3110"/>
      <c r="AT24" s="3110"/>
      <c r="AU24" s="3110"/>
      <c r="AV24" s="3110"/>
      <c r="AW24" s="3104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3109"/>
      <c r="AF25" s="3110"/>
      <c r="AG25" s="3110"/>
      <c r="AH25" s="3110"/>
      <c r="AI25" s="3110"/>
      <c r="AJ25" s="3110"/>
      <c r="AK25" s="3110"/>
      <c r="AL25" s="3110"/>
      <c r="AM25" s="3110"/>
      <c r="AN25" s="3110"/>
      <c r="AO25" s="3110"/>
      <c r="AP25" s="3110"/>
      <c r="AQ25" s="3110"/>
      <c r="AR25" s="3110"/>
      <c r="AS25" s="3110"/>
      <c r="AT25" s="3110"/>
      <c r="AU25" s="3110"/>
      <c r="AV25" s="3110"/>
      <c r="AW25" s="3104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/>
      <c r="D26" s="66"/>
      <c r="E26" s="66"/>
      <c r="F26" s="66"/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3109"/>
      <c r="AF26" s="3110"/>
      <c r="AG26" s="3110"/>
      <c r="AH26" s="3110"/>
      <c r="AI26" s="3110"/>
      <c r="AJ26" s="3110"/>
      <c r="AK26" s="3110"/>
      <c r="AL26" s="3110"/>
      <c r="AM26" s="3110"/>
      <c r="AN26" s="3110"/>
      <c r="AO26" s="3110"/>
      <c r="AP26" s="3110"/>
      <c r="AQ26" s="3110"/>
      <c r="AR26" s="3110"/>
      <c r="AS26" s="3110"/>
      <c r="AT26" s="3110"/>
      <c r="AU26" s="3110"/>
      <c r="AV26" s="3110"/>
      <c r="AW26" s="3104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6</v>
      </c>
      <c r="D27" s="66">
        <v>0</v>
      </c>
      <c r="E27" s="66">
        <v>0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3109"/>
      <c r="AF27" s="3110"/>
      <c r="AG27" s="3110"/>
      <c r="AH27" s="3110"/>
      <c r="AI27" s="3110"/>
      <c r="AJ27" s="3110"/>
      <c r="AK27" s="3110"/>
      <c r="AL27" s="3110"/>
      <c r="AM27" s="3110"/>
      <c r="AN27" s="3110"/>
      <c r="AO27" s="3110"/>
      <c r="AP27" s="3110"/>
      <c r="AQ27" s="3110"/>
      <c r="AR27" s="3110"/>
      <c r="AS27" s="3110"/>
      <c r="AT27" s="3110"/>
      <c r="AU27" s="3110"/>
      <c r="AV27" s="3110"/>
      <c r="AW27" s="3104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9</v>
      </c>
      <c r="D28" s="66">
        <v>0</v>
      </c>
      <c r="E28" s="66">
        <v>0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3109"/>
      <c r="AF28" s="3110"/>
      <c r="AG28" s="3110"/>
      <c r="AH28" s="3110"/>
      <c r="AI28" s="3110"/>
      <c r="AJ28" s="3110"/>
      <c r="AK28" s="3110"/>
      <c r="AL28" s="3110"/>
      <c r="AM28" s="3110"/>
      <c r="AN28" s="3110"/>
      <c r="AO28" s="3110"/>
      <c r="AP28" s="3110"/>
      <c r="AQ28" s="3110"/>
      <c r="AR28" s="3110"/>
      <c r="AS28" s="3110"/>
      <c r="AT28" s="3110"/>
      <c r="AU28" s="3110"/>
      <c r="AV28" s="3110"/>
      <c r="AW28" s="3104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/>
      <c r="D29" s="66"/>
      <c r="E29" s="66"/>
      <c r="F29" s="66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3109"/>
      <c r="AF29" s="3110"/>
      <c r="AG29" s="3110"/>
      <c r="AH29" s="3110"/>
      <c r="AI29" s="3110"/>
      <c r="AJ29" s="3110"/>
      <c r="AK29" s="3110"/>
      <c r="AL29" s="3110"/>
      <c r="AM29" s="3110"/>
      <c r="AN29" s="3110"/>
      <c r="AO29" s="3110"/>
      <c r="AP29" s="3110"/>
      <c r="AQ29" s="3110"/>
      <c r="AR29" s="3110"/>
      <c r="AS29" s="3110"/>
      <c r="AT29" s="3110"/>
      <c r="AU29" s="3110"/>
      <c r="AV29" s="3110"/>
      <c r="AW29" s="3104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27</v>
      </c>
      <c r="D30" s="67">
        <v>0</v>
      </c>
      <c r="E30" s="67">
        <v>0</v>
      </c>
      <c r="F30" s="67">
        <v>1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3105"/>
      <c r="AF30" s="3105"/>
      <c r="AG30" s="3105"/>
      <c r="AH30" s="3120"/>
      <c r="AI30" s="3105"/>
      <c r="AJ30" s="3105"/>
      <c r="AK30" s="3105"/>
      <c r="AL30" s="3105"/>
      <c r="AM30" s="3105"/>
      <c r="AN30" s="3105"/>
      <c r="AO30" s="3105"/>
      <c r="AP30" s="3105"/>
      <c r="AQ30" s="3105"/>
      <c r="AR30" s="3105"/>
      <c r="AS30" s="3105"/>
      <c r="AT30" s="3105"/>
      <c r="AU30" s="3105"/>
      <c r="AV30" s="3105"/>
      <c r="AW30" s="3121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3105"/>
      <c r="AF31" s="3105"/>
      <c r="AG31" s="3105"/>
      <c r="AH31" s="3120"/>
      <c r="AI31" s="3105"/>
      <c r="AJ31" s="3105"/>
      <c r="AK31" s="3105"/>
      <c r="AL31" s="3105"/>
      <c r="AM31" s="3105"/>
      <c r="AN31" s="3105"/>
      <c r="AO31" s="3105"/>
      <c r="AP31" s="3105"/>
      <c r="AQ31" s="3105"/>
      <c r="AR31" s="3105"/>
      <c r="AS31" s="3105"/>
      <c r="AT31" s="3105"/>
      <c r="AU31" s="3105"/>
      <c r="AV31" s="3105"/>
      <c r="AW31" s="3121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840" t="s">
        <v>40</v>
      </c>
      <c r="B32" s="4841"/>
      <c r="C32" s="4876" t="s">
        <v>4</v>
      </c>
      <c r="D32" s="4843" t="s">
        <v>5</v>
      </c>
      <c r="E32" s="4871"/>
      <c r="F32" s="4871"/>
      <c r="G32" s="4871"/>
      <c r="H32" s="4871"/>
      <c r="I32" s="4871"/>
      <c r="J32" s="4871"/>
      <c r="K32" s="4871"/>
      <c r="L32" s="4871"/>
      <c r="M32" s="4871"/>
      <c r="N32" s="4844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3105"/>
      <c r="AG32" s="3105"/>
      <c r="AH32" s="3105"/>
      <c r="AI32" s="3120"/>
      <c r="AJ32" s="3105"/>
      <c r="AK32" s="3105"/>
      <c r="AL32" s="3106"/>
      <c r="AM32" s="3106"/>
      <c r="AN32" s="3106"/>
      <c r="AO32" s="3106"/>
      <c r="AP32" s="3106"/>
      <c r="AQ32" s="3106"/>
      <c r="AR32" s="3106"/>
      <c r="AS32" s="3106"/>
      <c r="AT32" s="3106"/>
      <c r="AU32" s="3106"/>
      <c r="AV32" s="3106"/>
      <c r="AW32" s="3106"/>
      <c r="AX32" s="3121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3062" t="s">
        <v>9</v>
      </c>
      <c r="E33" s="3107" t="s">
        <v>10</v>
      </c>
      <c r="F33" s="3107" t="s">
        <v>11</v>
      </c>
      <c r="G33" s="3107" t="s">
        <v>12</v>
      </c>
      <c r="H33" s="3107" t="s">
        <v>13</v>
      </c>
      <c r="I33" s="3107" t="s">
        <v>14</v>
      </c>
      <c r="J33" s="3107" t="s">
        <v>15</v>
      </c>
      <c r="K33" s="3107" t="s">
        <v>16</v>
      </c>
      <c r="L33" s="3107" t="s">
        <v>17</v>
      </c>
      <c r="M33" s="3108" t="s">
        <v>18</v>
      </c>
      <c r="N33" s="3122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3109"/>
      <c r="AG33" s="3109"/>
      <c r="AH33" s="3109"/>
      <c r="AI33" s="3123"/>
      <c r="AJ33" s="3109"/>
      <c r="AK33" s="3109"/>
      <c r="AL33" s="3109"/>
      <c r="AM33" s="3109"/>
      <c r="AN33" s="3109"/>
      <c r="AO33" s="3109"/>
      <c r="AP33" s="3109"/>
      <c r="AQ33" s="3110"/>
      <c r="AR33" s="3110"/>
      <c r="AS33" s="3110"/>
      <c r="AT33" s="3110"/>
      <c r="AU33" s="3110"/>
      <c r="AV33" s="3110"/>
      <c r="AW33" s="3110"/>
      <c r="AX33" s="3121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4872" t="s">
        <v>42</v>
      </c>
      <c r="B34" s="4872"/>
      <c r="C34" s="3124">
        <f>SUM(D34:M34)</f>
        <v>0</v>
      </c>
      <c r="D34" s="3125">
        <f>SUM(D35:D44)</f>
        <v>0</v>
      </c>
      <c r="E34" s="3126">
        <f t="shared" ref="E34:K34" si="1">SUM(E35:E44)</f>
        <v>0</v>
      </c>
      <c r="F34" s="3126">
        <f t="shared" si="1"/>
        <v>0</v>
      </c>
      <c r="G34" s="3126">
        <f t="shared" si="1"/>
        <v>0</v>
      </c>
      <c r="H34" s="3126">
        <f t="shared" si="1"/>
        <v>0</v>
      </c>
      <c r="I34" s="3126">
        <f t="shared" si="1"/>
        <v>0</v>
      </c>
      <c r="J34" s="3126">
        <f t="shared" si="1"/>
        <v>0</v>
      </c>
      <c r="K34" s="3126">
        <f t="shared" si="1"/>
        <v>0</v>
      </c>
      <c r="L34" s="3126">
        <f>SUM(L35:L44)</f>
        <v>0</v>
      </c>
      <c r="M34" s="3127">
        <f>SUM(M35:M44)</f>
        <v>0</v>
      </c>
      <c r="N34" s="3128">
        <f>SUM(N35:N44)</f>
        <v>0</v>
      </c>
      <c r="O34" s="3129"/>
      <c r="P34" s="3130"/>
      <c r="Q34" s="3131"/>
      <c r="R34" s="87"/>
      <c r="S34" s="87"/>
      <c r="T34" s="3131"/>
      <c r="U34" s="3132"/>
      <c r="V34" s="313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3109"/>
      <c r="AK34" s="3109"/>
      <c r="AL34" s="3109"/>
      <c r="AM34" s="3109"/>
      <c r="AN34" s="3109"/>
      <c r="AO34" s="3109"/>
      <c r="AP34" s="3109"/>
      <c r="AQ34" s="3110"/>
      <c r="AR34" s="3110"/>
      <c r="AS34" s="3110"/>
      <c r="AT34" s="3110"/>
      <c r="AU34" s="3110"/>
      <c r="AV34" s="3110"/>
      <c r="AW34" s="3110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873" t="s">
        <v>304</v>
      </c>
      <c r="B35" s="4874"/>
      <c r="C35" s="3054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3064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3109"/>
      <c r="AK35" s="3110"/>
      <c r="AL35" s="3110"/>
      <c r="AM35" s="3110"/>
      <c r="AN35" s="3110"/>
      <c r="AO35" s="3110"/>
      <c r="AP35" s="3110"/>
      <c r="AQ35" s="3110"/>
      <c r="AR35" s="3110"/>
      <c r="AS35" s="3110"/>
      <c r="AT35" s="3110"/>
      <c r="AU35" s="3110"/>
      <c r="AV35" s="3110"/>
      <c r="AW35" s="3110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3109"/>
      <c r="AK36" s="3110"/>
      <c r="AL36" s="3110"/>
      <c r="AM36" s="3110"/>
      <c r="AN36" s="3110"/>
      <c r="AO36" s="3110"/>
      <c r="AP36" s="3110"/>
      <c r="AQ36" s="3110"/>
      <c r="AR36" s="3110"/>
      <c r="AS36" s="3110"/>
      <c r="AT36" s="3110"/>
      <c r="AU36" s="3110"/>
      <c r="AV36" s="3110"/>
      <c r="AW36" s="3110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875" t="s">
        <v>45</v>
      </c>
      <c r="B37" s="3133" t="s">
        <v>306</v>
      </c>
      <c r="C37" s="3134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3064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3109"/>
      <c r="AK37" s="3110"/>
      <c r="AL37" s="3110"/>
      <c r="AM37" s="3110"/>
      <c r="AN37" s="3110"/>
      <c r="AO37" s="3110"/>
      <c r="AP37" s="3110"/>
      <c r="AQ37" s="3110"/>
      <c r="AR37" s="3110"/>
      <c r="AS37" s="3110"/>
      <c r="AT37" s="3110"/>
      <c r="AU37" s="3110"/>
      <c r="AV37" s="3110"/>
      <c r="AW37" s="3110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3109"/>
      <c r="AK38" s="3110"/>
      <c r="AL38" s="3110"/>
      <c r="AM38" s="3110"/>
      <c r="AN38" s="3110"/>
      <c r="AO38" s="3110"/>
      <c r="AP38" s="3110"/>
      <c r="AQ38" s="3110"/>
      <c r="AR38" s="3110"/>
      <c r="AS38" s="3110"/>
      <c r="AT38" s="3110"/>
      <c r="AU38" s="3110"/>
      <c r="AV38" s="3110"/>
      <c r="AW38" s="3110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3109"/>
      <c r="AK39" s="3110"/>
      <c r="AL39" s="3110"/>
      <c r="AM39" s="3110"/>
      <c r="AN39" s="3110"/>
      <c r="AO39" s="3110"/>
      <c r="AP39" s="3110"/>
      <c r="AQ39" s="3110"/>
      <c r="AR39" s="3110"/>
      <c r="AS39" s="3110"/>
      <c r="AT39" s="3110"/>
      <c r="AU39" s="3110"/>
      <c r="AV39" s="3110"/>
      <c r="AW39" s="3110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3109"/>
      <c r="AK40" s="3110"/>
      <c r="AL40" s="3110"/>
      <c r="AM40" s="3110"/>
      <c r="AN40" s="3110"/>
      <c r="AO40" s="3110"/>
      <c r="AP40" s="3110"/>
      <c r="AQ40" s="3110"/>
      <c r="AR40" s="3110"/>
      <c r="AS40" s="3110"/>
      <c r="AT40" s="3110"/>
      <c r="AU40" s="3110"/>
      <c r="AV40" s="3110"/>
      <c r="AW40" s="3110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3109"/>
      <c r="AK41" s="3110"/>
      <c r="AL41" s="3110"/>
      <c r="AM41" s="3110"/>
      <c r="AN41" s="3110"/>
      <c r="AO41" s="3110"/>
      <c r="AP41" s="3110"/>
      <c r="AQ41" s="3110"/>
      <c r="AR41" s="3110"/>
      <c r="AS41" s="3110"/>
      <c r="AT41" s="3110"/>
      <c r="AU41" s="3110"/>
      <c r="AV41" s="3110"/>
      <c r="AW41" s="3110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3109"/>
      <c r="AK42" s="3110"/>
      <c r="AL42" s="3110"/>
      <c r="AM42" s="3110"/>
      <c r="AN42" s="3110"/>
      <c r="AO42" s="3110"/>
      <c r="AP42" s="3110"/>
      <c r="AQ42" s="3110"/>
      <c r="AR42" s="3110"/>
      <c r="AS42" s="3110"/>
      <c r="AT42" s="3110"/>
      <c r="AU42" s="3110"/>
      <c r="AV42" s="3110"/>
      <c r="AW42" s="3110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876" t="s">
        <v>312</v>
      </c>
      <c r="B43" s="3135" t="s">
        <v>313</v>
      </c>
      <c r="C43" s="3054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3064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3109"/>
      <c r="AK43" s="3110"/>
      <c r="AL43" s="3110"/>
      <c r="AM43" s="3110"/>
      <c r="AN43" s="3110"/>
      <c r="AO43" s="3110"/>
      <c r="AP43" s="3110"/>
      <c r="AQ43" s="3110"/>
      <c r="AR43" s="3110"/>
      <c r="AS43" s="3110"/>
      <c r="AT43" s="3110"/>
      <c r="AU43" s="3110"/>
      <c r="AV43" s="3110"/>
      <c r="AW43" s="3110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3109"/>
      <c r="AK44" s="3110"/>
      <c r="AL44" s="3110"/>
      <c r="AM44" s="3110"/>
      <c r="AN44" s="3110"/>
      <c r="AO44" s="3110"/>
      <c r="AP44" s="3110"/>
      <c r="AQ44" s="3110"/>
      <c r="AR44" s="3110"/>
      <c r="AS44" s="3110"/>
      <c r="AT44" s="3110"/>
      <c r="AU44" s="3110"/>
      <c r="AV44" s="3110"/>
      <c r="AW44" s="3110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877" t="s">
        <v>314</v>
      </c>
      <c r="B45" s="1274" t="s">
        <v>313</v>
      </c>
      <c r="C45" s="3134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3136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3137"/>
      <c r="AK45" s="3138"/>
      <c r="AL45" s="3138"/>
      <c r="AM45" s="3138"/>
      <c r="AN45" s="3138"/>
      <c r="AO45" s="3138"/>
      <c r="AP45" s="3138"/>
      <c r="AQ45" s="3138"/>
      <c r="AR45" s="3138"/>
      <c r="AS45" s="3138"/>
      <c r="AT45" s="3138"/>
      <c r="AU45" s="3138"/>
      <c r="AV45" s="3138"/>
      <c r="AW45" s="3138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3137"/>
      <c r="AK46" s="3138"/>
      <c r="AL46" s="3138"/>
      <c r="AM46" s="3138"/>
      <c r="AN46" s="3138"/>
      <c r="AO46" s="3138"/>
      <c r="AP46" s="3138"/>
      <c r="AQ46" s="3138"/>
      <c r="AR46" s="3138"/>
      <c r="AS46" s="3138"/>
      <c r="AT46" s="3138"/>
      <c r="AU46" s="3138"/>
      <c r="AV46" s="3138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3137"/>
      <c r="AK47" s="3138"/>
      <c r="AL47" s="3138"/>
      <c r="AM47" s="3138"/>
      <c r="AN47" s="3138"/>
      <c r="AO47" s="3138"/>
      <c r="AP47" s="3138"/>
      <c r="AQ47" s="3138"/>
      <c r="AR47" s="3138"/>
      <c r="AS47" s="3138"/>
      <c r="AT47" s="3138"/>
      <c r="AU47" s="3138"/>
      <c r="AV47" s="3138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862" t="s">
        <v>316</v>
      </c>
      <c r="B48" s="4863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3137"/>
      <c r="AK48" s="3138"/>
      <c r="AL48" s="3138"/>
      <c r="AM48" s="3138"/>
      <c r="AN48" s="3138"/>
      <c r="AO48" s="3138"/>
      <c r="AP48" s="3138"/>
      <c r="AQ48" s="3138"/>
      <c r="AR48" s="3138"/>
      <c r="AS48" s="3138"/>
      <c r="AT48" s="3138"/>
      <c r="AU48" s="3138"/>
      <c r="AV48" s="3138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852" t="s">
        <v>317</v>
      </c>
      <c r="B49" s="3133" t="s">
        <v>313</v>
      </c>
      <c r="C49" s="3134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3136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3137"/>
      <c r="AK49" s="3138"/>
      <c r="AL49" s="3138"/>
      <c r="AM49" s="3138"/>
      <c r="AN49" s="3138"/>
      <c r="AO49" s="3138"/>
      <c r="AP49" s="3138"/>
      <c r="AQ49" s="3138"/>
      <c r="AR49" s="3138"/>
      <c r="AS49" s="3138"/>
      <c r="AT49" s="3138"/>
      <c r="AU49" s="3138"/>
      <c r="AV49" s="3138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3137"/>
      <c r="AK50" s="3138"/>
      <c r="AL50" s="3138"/>
      <c r="AM50" s="3138"/>
      <c r="AN50" s="3138"/>
      <c r="AO50" s="3138"/>
      <c r="AP50" s="3138"/>
      <c r="AQ50" s="3138"/>
      <c r="AR50" s="3138"/>
      <c r="AS50" s="3138"/>
      <c r="AT50" s="3138"/>
      <c r="AU50" s="3138"/>
      <c r="AV50" s="3138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852" t="s">
        <v>318</v>
      </c>
      <c r="B51" s="3133" t="s">
        <v>313</v>
      </c>
      <c r="C51" s="3134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3136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3137"/>
      <c r="AK51" s="3138"/>
      <c r="AL51" s="3138"/>
      <c r="AM51" s="3138"/>
      <c r="AN51" s="3138"/>
      <c r="AO51" s="3138"/>
      <c r="AP51" s="3138"/>
      <c r="AQ51" s="3138"/>
      <c r="AR51" s="3138"/>
      <c r="AS51" s="3138"/>
      <c r="AT51" s="3138"/>
      <c r="AU51" s="3138"/>
      <c r="AV51" s="3138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3139"/>
      <c r="AJ52" s="3139"/>
      <c r="AK52" s="3139"/>
      <c r="AL52" s="3139"/>
      <c r="AM52" s="3139"/>
      <c r="AN52" s="3139"/>
      <c r="AO52" s="3139"/>
      <c r="AP52" s="3139"/>
      <c r="AQ52" s="3139"/>
      <c r="AR52" s="3139"/>
      <c r="AS52" s="3139"/>
      <c r="AT52" s="3139"/>
      <c r="AU52" s="3139"/>
      <c r="AV52" s="3139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853" t="s">
        <v>319</v>
      </c>
      <c r="B53" s="4854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3139"/>
      <c r="AJ53" s="3139"/>
      <c r="AK53" s="3139"/>
      <c r="AL53" s="3139"/>
      <c r="AM53" s="3139"/>
      <c r="AN53" s="3139"/>
      <c r="AO53" s="3139"/>
      <c r="AP53" s="3139"/>
      <c r="AQ53" s="3139"/>
      <c r="AR53" s="3139"/>
      <c r="AS53" s="3139"/>
      <c r="AT53" s="3139"/>
      <c r="AU53" s="3139"/>
      <c r="AV53" s="3139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3139"/>
      <c r="AJ54" s="3139"/>
      <c r="AK54" s="3139"/>
      <c r="AL54" s="3139"/>
      <c r="AM54" s="3139"/>
      <c r="AN54" s="3139"/>
      <c r="AO54" s="3140"/>
      <c r="AP54" s="3140"/>
      <c r="AQ54" s="3140"/>
      <c r="AR54" s="3140"/>
      <c r="AS54" s="3140"/>
      <c r="AT54" s="3140"/>
      <c r="AU54" s="3140"/>
      <c r="AV54" s="3140"/>
      <c r="CA54" s="4" t="str">
        <f>IF(AND(([12]A01!$C18+[12]A01!$C19+[12]A01!$C20+[12]A01!$C21+[12]A01!$F31+[12]A01!$F32+[12]A01!$F33)&lt;&gt;0,D54=0,E54=""),"*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3141" t="s">
        <v>56</v>
      </c>
      <c r="B55" s="3142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3139"/>
      <c r="AP55" s="3139"/>
      <c r="AQ55" s="3139"/>
      <c r="AR55" s="3139"/>
      <c r="AS55" s="3139"/>
      <c r="AT55" s="3139"/>
      <c r="AU55" s="3139"/>
      <c r="AV55" s="3139"/>
      <c r="AW55" s="3143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3144" t="s">
        <v>58</v>
      </c>
      <c r="B56" s="3145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3137"/>
      <c r="AP56" s="3137"/>
      <c r="AQ56" s="3137"/>
      <c r="AR56" s="3137"/>
      <c r="AS56" s="3137"/>
      <c r="AT56" s="3137"/>
      <c r="AU56" s="3137"/>
      <c r="AV56" s="3137"/>
      <c r="AW56" s="3143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3138"/>
      <c r="AP57" s="3138"/>
      <c r="AQ57" s="3137"/>
      <c r="AR57" s="3137"/>
      <c r="AS57" s="3137"/>
      <c r="AT57" s="3137"/>
      <c r="AU57" s="3137"/>
      <c r="AV57" s="3137"/>
      <c r="AW57" s="3143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860" t="s">
        <v>60</v>
      </c>
      <c r="B58" s="4861"/>
      <c r="C58" s="3142" t="s">
        <v>57</v>
      </c>
      <c r="D58" s="3146" t="s">
        <v>61</v>
      </c>
      <c r="E58" s="3147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3148"/>
      <c r="AT58" s="3148"/>
      <c r="AU58" s="3148"/>
      <c r="AV58" s="3149"/>
      <c r="AW58" s="3149"/>
      <c r="AX58" s="3149"/>
      <c r="AY58" s="3149"/>
      <c r="AZ58" s="3149"/>
      <c r="BA58" s="3143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862" t="s">
        <v>63</v>
      </c>
      <c r="B59" s="4863"/>
      <c r="C59" s="3150">
        <f>SUM(D59:E59)</f>
        <v>0</v>
      </c>
      <c r="D59" s="3151"/>
      <c r="E59" s="3152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3148"/>
      <c r="AT59" s="3148"/>
      <c r="AU59" s="3148"/>
      <c r="AV59" s="3149"/>
      <c r="AW59" s="3149"/>
      <c r="AX59" s="3149"/>
      <c r="AY59" s="3149"/>
      <c r="AZ59" s="3149"/>
      <c r="BA59" s="3143"/>
      <c r="BZ59" s="2"/>
      <c r="CA59" s="3" t="str">
        <f>IF(AND(([12]A01!$C18+[12]A01!$C19+[12]A01!$C20+[12]A01!$C21+[12]A01!$F31+[12]A01!$F32+[12]A01!$F33)&lt;&gt;0,D59=0,E59=""),"*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3148"/>
      <c r="AT60" s="3148"/>
      <c r="AU60" s="3148"/>
      <c r="AV60" s="3149"/>
      <c r="AW60" s="3149"/>
      <c r="AX60" s="3149"/>
      <c r="AY60" s="3149"/>
      <c r="AZ60" s="3149"/>
      <c r="BA60" s="3143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864" t="s">
        <v>65</v>
      </c>
      <c r="B61" s="4865"/>
      <c r="C61" s="4864" t="s">
        <v>66</v>
      </c>
      <c r="D61" s="4866"/>
      <c r="E61" s="4865"/>
      <c r="F61" s="4867" t="s">
        <v>67</v>
      </c>
      <c r="G61" s="4868"/>
      <c r="H61" s="4868"/>
      <c r="I61" s="4868"/>
      <c r="J61" s="4868"/>
      <c r="K61" s="4868"/>
      <c r="L61" s="4868"/>
      <c r="M61" s="4868"/>
      <c r="N61" s="4868"/>
      <c r="O61" s="4868"/>
      <c r="P61" s="4868"/>
      <c r="Q61" s="4869"/>
      <c r="R61" s="4870" t="s">
        <v>68</v>
      </c>
      <c r="S61" s="4846"/>
      <c r="T61" s="4845" t="s">
        <v>69</v>
      </c>
      <c r="U61" s="4846"/>
      <c r="V61" s="3153" t="s">
        <v>70</v>
      </c>
      <c r="W61" s="3153"/>
      <c r="X61" s="3153"/>
      <c r="Y61" s="3153"/>
      <c r="Z61" s="3154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3148"/>
      <c r="AT61" s="3148"/>
      <c r="AU61" s="3148"/>
      <c r="AV61" s="3149"/>
      <c r="AW61" s="3149"/>
      <c r="AX61" s="3149"/>
      <c r="AY61" s="3149"/>
      <c r="AZ61" s="3149"/>
      <c r="BA61" s="3143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4855" t="s">
        <v>71</v>
      </c>
      <c r="G62" s="4849"/>
      <c r="H62" s="4855" t="s">
        <v>72</v>
      </c>
      <c r="I62" s="4849"/>
      <c r="J62" s="4855" t="s">
        <v>73</v>
      </c>
      <c r="K62" s="4849"/>
      <c r="L62" s="4855" t="s">
        <v>74</v>
      </c>
      <c r="M62" s="4849"/>
      <c r="N62" s="4855" t="s">
        <v>75</v>
      </c>
      <c r="O62" s="4849"/>
      <c r="P62" s="4855" t="s">
        <v>76</v>
      </c>
      <c r="Q62" s="4856"/>
      <c r="R62" s="4857" t="s">
        <v>77</v>
      </c>
      <c r="S62" s="4848"/>
      <c r="T62" s="4847" t="s">
        <v>78</v>
      </c>
      <c r="U62" s="4848"/>
      <c r="V62" s="4810" t="s">
        <v>79</v>
      </c>
      <c r="W62" s="4849"/>
      <c r="X62" s="4875" t="s">
        <v>80</v>
      </c>
      <c r="Y62" s="4855" t="s">
        <v>81</v>
      </c>
      <c r="Z62" s="4849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3148"/>
      <c r="AT62" s="3148"/>
      <c r="AU62" s="3148"/>
      <c r="AV62" s="3149"/>
      <c r="AW62" s="3149"/>
      <c r="AX62" s="3149"/>
      <c r="AY62" s="3149"/>
      <c r="AZ62" s="3149"/>
      <c r="BA62" s="3143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3146" t="s">
        <v>82</v>
      </c>
      <c r="D63" s="3155" t="s">
        <v>83</v>
      </c>
      <c r="E63" s="3045" t="s">
        <v>84</v>
      </c>
      <c r="F63" s="3156" t="s">
        <v>83</v>
      </c>
      <c r="G63" s="3157" t="s">
        <v>84</v>
      </c>
      <c r="H63" s="3156" t="s">
        <v>83</v>
      </c>
      <c r="I63" s="3157" t="s">
        <v>84</v>
      </c>
      <c r="J63" s="3156" t="s">
        <v>83</v>
      </c>
      <c r="K63" s="3157" t="s">
        <v>84</v>
      </c>
      <c r="L63" s="3156" t="s">
        <v>83</v>
      </c>
      <c r="M63" s="3157" t="s">
        <v>84</v>
      </c>
      <c r="N63" s="3156" t="s">
        <v>83</v>
      </c>
      <c r="O63" s="3157" t="s">
        <v>84</v>
      </c>
      <c r="P63" s="3156" t="s">
        <v>83</v>
      </c>
      <c r="Q63" s="3158" t="s">
        <v>84</v>
      </c>
      <c r="R63" s="3159" t="s">
        <v>83</v>
      </c>
      <c r="S63" s="3160" t="s">
        <v>84</v>
      </c>
      <c r="T63" s="3159" t="s">
        <v>83</v>
      </c>
      <c r="U63" s="3160" t="s">
        <v>84</v>
      </c>
      <c r="V63" s="3157" t="s">
        <v>85</v>
      </c>
      <c r="W63" s="3142" t="s">
        <v>86</v>
      </c>
      <c r="X63" s="3421"/>
      <c r="Y63" s="3161" t="s">
        <v>87</v>
      </c>
      <c r="Z63" s="3142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3143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858" t="s">
        <v>89</v>
      </c>
      <c r="B64" s="4859"/>
      <c r="C64" s="137">
        <f>SUM(D64:E64)</f>
        <v>0</v>
      </c>
      <c r="D64" s="138">
        <f>SUM(F64+H64+J64+L64+N64+P64)</f>
        <v>0</v>
      </c>
      <c r="E64" s="3162">
        <f t="shared" ref="D64:E66" si="6">SUM(G64+I64+K64+M64+O64+Q64)</f>
        <v>0</v>
      </c>
      <c r="F64" s="26"/>
      <c r="G64" s="3136"/>
      <c r="H64" s="26"/>
      <c r="I64" s="3136"/>
      <c r="J64" s="26"/>
      <c r="K64" s="3136"/>
      <c r="L64" s="26"/>
      <c r="M64" s="3136"/>
      <c r="N64" s="26"/>
      <c r="O64" s="3136"/>
      <c r="P64" s="26"/>
      <c r="Q64" s="3163"/>
      <c r="R64" s="141"/>
      <c r="S64" s="3164"/>
      <c r="T64" s="141"/>
      <c r="U64" s="3164"/>
      <c r="V64" s="3165"/>
      <c r="W64" s="26"/>
      <c r="X64" s="3166"/>
      <c r="Y64" s="3166"/>
      <c r="Z64" s="3167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3104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3104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887" t="s">
        <v>65</v>
      </c>
      <c r="B70" s="4888"/>
      <c r="C70" s="4887" t="s">
        <v>66</v>
      </c>
      <c r="D70" s="4889"/>
      <c r="E70" s="4888"/>
      <c r="F70" s="4890" t="s">
        <v>94</v>
      </c>
      <c r="G70" s="4891"/>
      <c r="H70" s="4891"/>
      <c r="I70" s="4891"/>
      <c r="J70" s="4891"/>
      <c r="K70" s="4891"/>
      <c r="L70" s="4891"/>
      <c r="M70" s="4891"/>
      <c r="N70" s="4891"/>
      <c r="O70" s="4891"/>
      <c r="P70" s="4891"/>
      <c r="Q70" s="4892"/>
      <c r="R70" s="4893" t="s">
        <v>95</v>
      </c>
      <c r="S70" s="4894"/>
      <c r="T70" s="4894"/>
      <c r="U70" s="4894"/>
      <c r="V70" s="4895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4896" t="s">
        <v>71</v>
      </c>
      <c r="G71" s="4897"/>
      <c r="H71" s="4896" t="s">
        <v>72</v>
      </c>
      <c r="I71" s="4897"/>
      <c r="J71" s="4896" t="s">
        <v>73</v>
      </c>
      <c r="K71" s="4897"/>
      <c r="L71" s="4896" t="s">
        <v>74</v>
      </c>
      <c r="M71" s="4897"/>
      <c r="N71" s="4896" t="s">
        <v>75</v>
      </c>
      <c r="O71" s="4897"/>
      <c r="P71" s="4896" t="s">
        <v>76</v>
      </c>
      <c r="Q71" s="4848"/>
      <c r="R71" s="4857" t="s">
        <v>79</v>
      </c>
      <c r="S71" s="4897"/>
      <c r="T71" s="4060" t="s">
        <v>80</v>
      </c>
      <c r="U71" s="4896" t="s">
        <v>81</v>
      </c>
      <c r="V71" s="4897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3168" t="s">
        <v>82</v>
      </c>
      <c r="D72" s="3169" t="s">
        <v>83</v>
      </c>
      <c r="E72" s="3046" t="s">
        <v>84</v>
      </c>
      <c r="F72" s="3170" t="s">
        <v>83</v>
      </c>
      <c r="G72" s="3171" t="s">
        <v>84</v>
      </c>
      <c r="H72" s="3170" t="s">
        <v>83</v>
      </c>
      <c r="I72" s="3171" t="s">
        <v>84</v>
      </c>
      <c r="J72" s="3170" t="s">
        <v>83</v>
      </c>
      <c r="K72" s="3171" t="s">
        <v>84</v>
      </c>
      <c r="L72" s="3170" t="s">
        <v>83</v>
      </c>
      <c r="M72" s="3171" t="s">
        <v>84</v>
      </c>
      <c r="N72" s="3170" t="s">
        <v>83</v>
      </c>
      <c r="O72" s="3171" t="s">
        <v>84</v>
      </c>
      <c r="P72" s="3170" t="s">
        <v>83</v>
      </c>
      <c r="Q72" s="3160" t="s">
        <v>84</v>
      </c>
      <c r="R72" s="3171" t="s">
        <v>85</v>
      </c>
      <c r="S72" s="3172" t="s">
        <v>86</v>
      </c>
      <c r="T72" s="3458"/>
      <c r="U72" s="3173" t="s">
        <v>87</v>
      </c>
      <c r="V72" s="3172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4850" t="s">
        <v>89</v>
      </c>
      <c r="B73" s="4851"/>
      <c r="C73" s="186">
        <f>SUM(D73:E73)</f>
        <v>0</v>
      </c>
      <c r="D73" s="187">
        <f t="shared" ref="D73:E76" si="7">SUM(F73+H73+J73+L73+N73+P73)</f>
        <v>0</v>
      </c>
      <c r="E73" s="3174">
        <f t="shared" si="7"/>
        <v>0</v>
      </c>
      <c r="F73" s="189"/>
      <c r="G73" s="3175"/>
      <c r="H73" s="189"/>
      <c r="I73" s="3175"/>
      <c r="J73" s="189"/>
      <c r="K73" s="3175"/>
      <c r="L73" s="189"/>
      <c r="M73" s="3175"/>
      <c r="N73" s="189"/>
      <c r="O73" s="3175"/>
      <c r="P73" s="189"/>
      <c r="Q73" s="3176"/>
      <c r="R73" s="3177"/>
      <c r="S73" s="189"/>
      <c r="T73" s="3178"/>
      <c r="U73" s="3178"/>
      <c r="V73" s="3179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3180"/>
      <c r="X74" s="3181"/>
      <c r="Y74" s="3181"/>
      <c r="Z74" s="3104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3180"/>
      <c r="X75" s="3181"/>
      <c r="Y75" s="3181"/>
      <c r="Z75" s="3104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3180"/>
      <c r="X76" s="3181"/>
      <c r="Y76" s="3181"/>
      <c r="Z76" s="3104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3182"/>
      <c r="S77" s="3182"/>
      <c r="T77" s="3182"/>
      <c r="U77" s="3181"/>
      <c r="V77" s="3181"/>
      <c r="W77" s="3181"/>
      <c r="X77" s="3181"/>
      <c r="Y77" s="3181"/>
      <c r="Z77" s="3104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4840" t="s">
        <v>97</v>
      </c>
      <c r="B78" s="4841"/>
      <c r="C78" s="4829" t="s">
        <v>57</v>
      </c>
      <c r="D78" s="4831"/>
      <c r="E78" s="4830"/>
      <c r="F78" s="4827" t="s">
        <v>98</v>
      </c>
      <c r="G78" s="4842"/>
      <c r="H78" s="4842"/>
      <c r="I78" s="4842"/>
      <c r="J78" s="4842"/>
      <c r="K78" s="4842"/>
      <c r="L78" s="4842"/>
      <c r="M78" s="4842"/>
      <c r="N78" s="4842"/>
      <c r="O78" s="4828"/>
      <c r="P78" s="127"/>
      <c r="Q78" s="127"/>
      <c r="R78" s="3182"/>
      <c r="S78" s="3182"/>
      <c r="T78" s="3182"/>
      <c r="U78" s="3181"/>
      <c r="V78" s="3181"/>
      <c r="W78" s="3181"/>
      <c r="X78" s="3181"/>
      <c r="Y78" s="3181"/>
      <c r="Z78" s="3104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4827" t="s">
        <v>99</v>
      </c>
      <c r="G79" s="4828"/>
      <c r="H79" s="4827" t="s">
        <v>100</v>
      </c>
      <c r="I79" s="4828"/>
      <c r="J79" s="4827" t="s">
        <v>101</v>
      </c>
      <c r="K79" s="4828"/>
      <c r="L79" s="4827" t="s">
        <v>102</v>
      </c>
      <c r="M79" s="4828"/>
      <c r="N79" s="4843" t="s">
        <v>11</v>
      </c>
      <c r="O79" s="4844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3181"/>
      <c r="AP79" s="3181"/>
      <c r="AQ79" s="3181"/>
      <c r="AR79" s="3181"/>
      <c r="AS79" s="3181"/>
      <c r="AT79" s="3181"/>
      <c r="AU79" s="3181"/>
      <c r="AV79" s="3181"/>
      <c r="AW79" s="3104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3183" t="s">
        <v>82</v>
      </c>
      <c r="D80" s="3066" t="s">
        <v>83</v>
      </c>
      <c r="E80" s="3067" t="s">
        <v>84</v>
      </c>
      <c r="F80" s="3062" t="s">
        <v>83</v>
      </c>
      <c r="G80" s="3067" t="s">
        <v>84</v>
      </c>
      <c r="H80" s="3062" t="s">
        <v>83</v>
      </c>
      <c r="I80" s="3067" t="s">
        <v>84</v>
      </c>
      <c r="J80" s="3062" t="s">
        <v>83</v>
      </c>
      <c r="K80" s="3067" t="s">
        <v>84</v>
      </c>
      <c r="L80" s="3062" t="s">
        <v>83</v>
      </c>
      <c r="M80" s="3067" t="s">
        <v>84</v>
      </c>
      <c r="N80" s="3062" t="s">
        <v>83</v>
      </c>
      <c r="O80" s="3067" t="s">
        <v>84</v>
      </c>
      <c r="AG80" s="1336"/>
      <c r="AH80" s="1337"/>
      <c r="AI80" s="12"/>
      <c r="AJ80" s="12"/>
      <c r="AK80" s="12"/>
      <c r="AL80" s="3109"/>
      <c r="AM80" s="3109"/>
      <c r="AN80" s="3109"/>
      <c r="AO80" s="3109"/>
      <c r="AP80" s="3109"/>
      <c r="AQ80" s="3109"/>
      <c r="AR80" s="3109"/>
      <c r="AS80" s="3109"/>
      <c r="AT80" s="3109"/>
      <c r="AU80" s="3121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4827" t="s">
        <v>58</v>
      </c>
      <c r="B81" s="4828"/>
      <c r="C81" s="3184">
        <f>SUM(D81:E81)</f>
        <v>0</v>
      </c>
      <c r="D81" s="3185">
        <f>SUM(F81+H81+J81+L81+N81)</f>
        <v>0</v>
      </c>
      <c r="E81" s="3050">
        <f>SUM(G81+I81+K81+M81+O81)</f>
        <v>0</v>
      </c>
      <c r="F81" s="3114"/>
      <c r="G81" s="3117"/>
      <c r="H81" s="3114"/>
      <c r="I81" s="3117"/>
      <c r="J81" s="3114"/>
      <c r="K81" s="3118"/>
      <c r="L81" s="3114"/>
      <c r="M81" s="3118"/>
      <c r="N81" s="3114"/>
      <c r="O81" s="3118"/>
      <c r="AH81" s="12"/>
      <c r="AI81" s="12"/>
      <c r="AJ81" s="12"/>
      <c r="AK81" s="12"/>
      <c r="AL81" s="3109"/>
      <c r="AM81" s="3109"/>
      <c r="AN81" s="3109"/>
      <c r="AO81" s="3109"/>
      <c r="AP81" s="3109"/>
      <c r="AQ81" s="3109"/>
      <c r="AR81" s="3109"/>
      <c r="AS81" s="3109"/>
      <c r="AT81" s="3109"/>
      <c r="AU81" s="3121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3061"/>
      <c r="AM82" s="3061"/>
      <c r="AN82" s="3061"/>
      <c r="AO82" s="3061"/>
      <c r="AP82" s="3061"/>
      <c r="AQ82" s="3061"/>
      <c r="AR82" s="3061"/>
      <c r="AS82" s="3061"/>
      <c r="AT82" s="3061"/>
      <c r="AU82" s="3186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4829" t="s">
        <v>56</v>
      </c>
      <c r="B83" s="4830"/>
      <c r="C83" s="4829" t="s">
        <v>57</v>
      </c>
      <c r="D83" s="4831"/>
      <c r="E83" s="4830"/>
      <c r="F83" s="4827" t="s">
        <v>58</v>
      </c>
      <c r="G83" s="4842"/>
      <c r="H83" s="4842"/>
      <c r="I83" s="4842"/>
      <c r="J83" s="4842"/>
      <c r="K83" s="4842"/>
      <c r="L83" s="4842"/>
      <c r="M83" s="4842"/>
      <c r="N83" s="4842"/>
      <c r="O83" s="4842"/>
      <c r="P83" s="4842"/>
      <c r="Q83" s="4842"/>
      <c r="R83" s="4842"/>
      <c r="S83" s="4842"/>
      <c r="T83" s="4842"/>
      <c r="U83" s="4842"/>
      <c r="V83" s="4842"/>
      <c r="W83" s="4842"/>
      <c r="X83" s="4842"/>
      <c r="Y83" s="4842"/>
      <c r="Z83" s="4842"/>
      <c r="AA83" s="4842"/>
      <c r="AB83" s="4842"/>
      <c r="AC83" s="4842"/>
      <c r="AD83" s="4842"/>
      <c r="AE83" s="4842"/>
      <c r="AF83" s="4842"/>
      <c r="AG83" s="4828"/>
      <c r="AH83" s="12"/>
      <c r="AI83" s="12"/>
      <c r="AJ83" s="12"/>
      <c r="AK83" s="17"/>
      <c r="AL83" s="3061"/>
      <c r="AM83" s="3061"/>
      <c r="AN83" s="3061"/>
      <c r="AO83" s="3061"/>
      <c r="AP83" s="3061"/>
      <c r="AQ83" s="3061"/>
      <c r="AR83" s="3061"/>
      <c r="AS83" s="3061"/>
      <c r="AT83" s="3061"/>
      <c r="AU83" s="3186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4872" t="s">
        <v>104</v>
      </c>
      <c r="G84" s="4872"/>
      <c r="H84" s="4872" t="s">
        <v>105</v>
      </c>
      <c r="I84" s="4872"/>
      <c r="J84" s="4872" t="s">
        <v>106</v>
      </c>
      <c r="K84" s="4872"/>
      <c r="L84" s="4872" t="s">
        <v>107</v>
      </c>
      <c r="M84" s="4872"/>
      <c r="N84" s="4872" t="s">
        <v>108</v>
      </c>
      <c r="O84" s="4872"/>
      <c r="P84" s="4872" t="s">
        <v>109</v>
      </c>
      <c r="Q84" s="4872"/>
      <c r="R84" s="4872" t="s">
        <v>110</v>
      </c>
      <c r="S84" s="4872"/>
      <c r="T84" s="4872" t="s">
        <v>111</v>
      </c>
      <c r="U84" s="4872"/>
      <c r="V84" s="4872" t="s">
        <v>112</v>
      </c>
      <c r="W84" s="4872"/>
      <c r="X84" s="4872" t="s">
        <v>113</v>
      </c>
      <c r="Y84" s="4872"/>
      <c r="Z84" s="4827" t="s">
        <v>114</v>
      </c>
      <c r="AA84" s="4828"/>
      <c r="AB84" s="4827" t="s">
        <v>115</v>
      </c>
      <c r="AC84" s="4828"/>
      <c r="AD84" s="4827" t="s">
        <v>116</v>
      </c>
      <c r="AE84" s="4828"/>
      <c r="AF84" s="4827" t="s">
        <v>117</v>
      </c>
      <c r="AG84" s="4828"/>
      <c r="AH84" s="12"/>
      <c r="AI84" s="12"/>
      <c r="AJ84" s="123"/>
      <c r="AK84" s="3187"/>
      <c r="AL84" s="3061"/>
      <c r="AM84" s="3061"/>
      <c r="AN84" s="3061"/>
      <c r="AO84" s="3061"/>
      <c r="AP84" s="3061"/>
      <c r="AQ84" s="3061"/>
      <c r="AR84" s="3061"/>
      <c r="AS84" s="3061"/>
      <c r="AT84" s="3061"/>
      <c r="AU84" s="3186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3062" t="s">
        <v>82</v>
      </c>
      <c r="D85" s="3066" t="s">
        <v>83</v>
      </c>
      <c r="E85" s="3067" t="s">
        <v>84</v>
      </c>
      <c r="F85" s="3065" t="s">
        <v>83</v>
      </c>
      <c r="G85" s="3051" t="s">
        <v>84</v>
      </c>
      <c r="H85" s="3065" t="s">
        <v>83</v>
      </c>
      <c r="I85" s="3051" t="s">
        <v>84</v>
      </c>
      <c r="J85" s="3065" t="s">
        <v>83</v>
      </c>
      <c r="K85" s="3051" t="s">
        <v>84</v>
      </c>
      <c r="L85" s="3065" t="s">
        <v>83</v>
      </c>
      <c r="M85" s="3051" t="s">
        <v>84</v>
      </c>
      <c r="N85" s="3065" t="s">
        <v>83</v>
      </c>
      <c r="O85" s="3051" t="s">
        <v>84</v>
      </c>
      <c r="P85" s="3065" t="s">
        <v>83</v>
      </c>
      <c r="Q85" s="3051" t="s">
        <v>84</v>
      </c>
      <c r="R85" s="3065" t="s">
        <v>83</v>
      </c>
      <c r="S85" s="3051" t="s">
        <v>84</v>
      </c>
      <c r="T85" s="3065" t="s">
        <v>83</v>
      </c>
      <c r="U85" s="3051" t="s">
        <v>84</v>
      </c>
      <c r="V85" s="3065" t="s">
        <v>83</v>
      </c>
      <c r="W85" s="3051" t="s">
        <v>84</v>
      </c>
      <c r="X85" s="3065" t="s">
        <v>83</v>
      </c>
      <c r="Y85" s="3051" t="s">
        <v>84</v>
      </c>
      <c r="Z85" s="3065" t="s">
        <v>83</v>
      </c>
      <c r="AA85" s="3051" t="s">
        <v>84</v>
      </c>
      <c r="AB85" s="3065" t="s">
        <v>83</v>
      </c>
      <c r="AC85" s="3051" t="s">
        <v>84</v>
      </c>
      <c r="AD85" s="3065" t="s">
        <v>83</v>
      </c>
      <c r="AE85" s="3051" t="s">
        <v>84</v>
      </c>
      <c r="AF85" s="3065" t="s">
        <v>83</v>
      </c>
      <c r="AG85" s="3051" t="s">
        <v>84</v>
      </c>
      <c r="AH85" s="127"/>
      <c r="AI85" s="12"/>
      <c r="AJ85" s="3188"/>
      <c r="AK85" s="3061"/>
      <c r="AL85" s="3061"/>
      <c r="AM85" s="3061"/>
      <c r="AN85" s="3061"/>
      <c r="AO85" s="3061"/>
      <c r="AP85" s="3061"/>
      <c r="AQ85" s="3061"/>
      <c r="AR85" s="3061"/>
      <c r="AS85" s="3061"/>
      <c r="AT85" s="3061"/>
      <c r="AU85" s="3186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898" t="s">
        <v>118</v>
      </c>
      <c r="B86" s="4899"/>
      <c r="C86" s="3125">
        <f t="shared" ref="C86:C91" si="8">SUM(D86:E86)</f>
        <v>2</v>
      </c>
      <c r="D86" s="3126">
        <f t="shared" ref="D86:E91" si="9">SUM(F86+H86+J86+L86+N86+P86+R86+T86+V86+X86+Z86+AB86+AD86+AF86)</f>
        <v>0</v>
      </c>
      <c r="E86" s="3128">
        <f t="shared" si="9"/>
        <v>2</v>
      </c>
      <c r="F86" s="26"/>
      <c r="G86" s="3063"/>
      <c r="H86" s="26"/>
      <c r="I86" s="3063">
        <v>1</v>
      </c>
      <c r="J86" s="26"/>
      <c r="K86" s="3063"/>
      <c r="L86" s="26"/>
      <c r="M86" s="3063"/>
      <c r="N86" s="26"/>
      <c r="O86" s="3063"/>
      <c r="P86" s="26"/>
      <c r="Q86" s="3063"/>
      <c r="R86" s="26"/>
      <c r="S86" s="3063"/>
      <c r="T86" s="26"/>
      <c r="U86" s="3063"/>
      <c r="V86" s="26"/>
      <c r="W86" s="3063"/>
      <c r="X86" s="26"/>
      <c r="Y86" s="3063"/>
      <c r="Z86" s="26"/>
      <c r="AA86" s="3063">
        <v>1</v>
      </c>
      <c r="AB86" s="26"/>
      <c r="AC86" s="3063"/>
      <c r="AD86" s="26"/>
      <c r="AE86" s="3063"/>
      <c r="AF86" s="26"/>
      <c r="AG86" s="31"/>
      <c r="AH86" s="463"/>
      <c r="AI86" s="12"/>
      <c r="AJ86" s="3189"/>
      <c r="AK86" s="17"/>
      <c r="AL86" s="3190"/>
      <c r="AM86" s="3190"/>
      <c r="AN86" s="3190"/>
      <c r="AO86" s="3190"/>
      <c r="AP86" s="3190"/>
      <c r="AQ86" s="3190"/>
      <c r="AR86" s="3190"/>
      <c r="AS86" s="3190"/>
      <c r="AT86" s="3190"/>
      <c r="AU86" s="3191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4900" t="s">
        <v>119</v>
      </c>
      <c r="B87" s="3052" t="s">
        <v>120</v>
      </c>
      <c r="C87" s="137">
        <f t="shared" si="8"/>
        <v>0</v>
      </c>
      <c r="D87" s="138">
        <f t="shared" si="9"/>
        <v>0</v>
      </c>
      <c r="E87" s="3192">
        <f t="shared" si="9"/>
        <v>0</v>
      </c>
      <c r="F87" s="26"/>
      <c r="G87" s="3193"/>
      <c r="H87" s="26"/>
      <c r="I87" s="3193"/>
      <c r="J87" s="26"/>
      <c r="K87" s="3193"/>
      <c r="L87" s="26"/>
      <c r="M87" s="3193"/>
      <c r="N87" s="26"/>
      <c r="O87" s="3193"/>
      <c r="P87" s="26"/>
      <c r="Q87" s="3193"/>
      <c r="R87" s="26"/>
      <c r="S87" s="3193"/>
      <c r="T87" s="26"/>
      <c r="U87" s="3193"/>
      <c r="V87" s="26"/>
      <c r="W87" s="3193"/>
      <c r="X87" s="26"/>
      <c r="Y87" s="3193"/>
      <c r="Z87" s="26"/>
      <c r="AA87" s="3193"/>
      <c r="AB87" s="26"/>
      <c r="AC87" s="3193"/>
      <c r="AD87" s="26"/>
      <c r="AE87" s="3193"/>
      <c r="AF87" s="26"/>
      <c r="AG87" s="31"/>
      <c r="AH87" s="463"/>
      <c r="AI87" s="12"/>
      <c r="AJ87" s="3194"/>
      <c r="AK87" s="3195"/>
      <c r="AL87" s="3190"/>
      <c r="AM87" s="3190"/>
      <c r="AN87" s="3190"/>
      <c r="AO87" s="3190"/>
      <c r="AP87" s="3190"/>
      <c r="AQ87" s="3190"/>
      <c r="AR87" s="3190"/>
      <c r="AS87" s="3190"/>
      <c r="AT87" s="3190"/>
      <c r="AU87" s="3191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3043" t="s">
        <v>121</v>
      </c>
      <c r="C88" s="147">
        <f t="shared" si="8"/>
        <v>2</v>
      </c>
      <c r="D88" s="148">
        <f t="shared" si="9"/>
        <v>0</v>
      </c>
      <c r="E88" s="149">
        <f t="shared" si="9"/>
        <v>2</v>
      </c>
      <c r="F88" s="35"/>
      <c r="G88" s="39"/>
      <c r="H88" s="35"/>
      <c r="I88" s="39">
        <v>1</v>
      </c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/>
      <c r="V88" s="35"/>
      <c r="W88" s="39"/>
      <c r="X88" s="35"/>
      <c r="Y88" s="39"/>
      <c r="Z88" s="35"/>
      <c r="AA88" s="39">
        <v>1</v>
      </c>
      <c r="AB88" s="35"/>
      <c r="AC88" s="39"/>
      <c r="AD88" s="35"/>
      <c r="AE88" s="39"/>
      <c r="AF88" s="35"/>
      <c r="AG88" s="40"/>
      <c r="AH88" s="463"/>
      <c r="AI88" s="12"/>
      <c r="AJ88" s="3189"/>
      <c r="AK88" s="3196"/>
      <c r="AL88" s="3190"/>
      <c r="AM88" s="3190"/>
      <c r="AN88" s="3190"/>
      <c r="AO88" s="3190"/>
      <c r="AP88" s="3190"/>
      <c r="AQ88" s="3190"/>
      <c r="AR88" s="3190"/>
      <c r="AS88" s="3190"/>
      <c r="AT88" s="3190"/>
      <c r="AU88" s="3191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3043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3197"/>
      <c r="AO89" s="3197"/>
      <c r="AP89" s="3197"/>
      <c r="AQ89" s="3197"/>
      <c r="AR89" s="3197"/>
      <c r="AS89" s="3197"/>
      <c r="AT89" s="3197"/>
      <c r="AU89" s="3197"/>
      <c r="AV89" s="3197"/>
      <c r="AW89" s="3191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3190"/>
      <c r="AM90" s="3190"/>
      <c r="AN90" s="3190"/>
      <c r="AO90" s="3190"/>
      <c r="AP90" s="3190"/>
      <c r="AQ90" s="3190"/>
      <c r="AR90" s="3190"/>
      <c r="AS90" s="3190"/>
      <c r="AT90" s="3190"/>
      <c r="AU90" s="3191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3190"/>
      <c r="AM91" s="3190"/>
      <c r="AN91" s="3190"/>
      <c r="AO91" s="3190"/>
      <c r="AP91" s="3190"/>
      <c r="AQ91" s="3190"/>
      <c r="AR91" s="3190"/>
      <c r="AS91" s="3190"/>
      <c r="AT91" s="3190"/>
      <c r="AU91" s="3191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3190"/>
      <c r="AM92" s="3190"/>
      <c r="AN92" s="3190"/>
      <c r="AO92" s="3190"/>
      <c r="AP92" s="3190"/>
      <c r="AQ92" s="3190"/>
      <c r="AR92" s="3190"/>
      <c r="AS92" s="3190"/>
      <c r="AT92" s="3190"/>
      <c r="AU92" s="3191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4834" t="s">
        <v>56</v>
      </c>
      <c r="B93" s="4835"/>
      <c r="C93" s="4901" t="s">
        <v>57</v>
      </c>
      <c r="D93" s="4901"/>
      <c r="E93" s="4901"/>
      <c r="F93" s="4902" t="s">
        <v>126</v>
      </c>
      <c r="G93" s="4902"/>
      <c r="H93" s="4902"/>
      <c r="I93" s="4902"/>
      <c r="J93" s="4902"/>
      <c r="K93" s="4902"/>
      <c r="L93" s="4902"/>
      <c r="M93" s="4902"/>
      <c r="N93" s="4902"/>
      <c r="O93" s="4902"/>
      <c r="P93" s="4902"/>
      <c r="Q93" s="4902"/>
      <c r="R93" s="4902"/>
      <c r="S93" s="4902"/>
      <c r="T93" s="4902"/>
      <c r="U93" s="4902"/>
      <c r="V93" s="4902"/>
      <c r="W93" s="4902"/>
      <c r="X93" s="4902"/>
      <c r="Y93" s="4902"/>
      <c r="Z93" s="4902"/>
      <c r="AA93" s="4902"/>
      <c r="AB93" s="4902"/>
      <c r="AC93" s="4902"/>
      <c r="AD93" s="4902"/>
      <c r="AE93" s="4902"/>
      <c r="AF93" s="4902"/>
      <c r="AG93" s="4903"/>
      <c r="AH93" s="4904" t="s">
        <v>127</v>
      </c>
      <c r="AI93" s="4905"/>
      <c r="AJ93" s="4905"/>
      <c r="AK93" s="4906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4806" t="s">
        <v>104</v>
      </c>
      <c r="G94" s="4806"/>
      <c r="H94" s="4806" t="s">
        <v>105</v>
      </c>
      <c r="I94" s="4806"/>
      <c r="J94" s="4902" t="s">
        <v>106</v>
      </c>
      <c r="K94" s="4902"/>
      <c r="L94" s="4902" t="s">
        <v>107</v>
      </c>
      <c r="M94" s="4902"/>
      <c r="N94" s="4902" t="s">
        <v>108</v>
      </c>
      <c r="O94" s="4902"/>
      <c r="P94" s="4902" t="s">
        <v>109</v>
      </c>
      <c r="Q94" s="4902"/>
      <c r="R94" s="4806" t="s">
        <v>110</v>
      </c>
      <c r="S94" s="4806"/>
      <c r="T94" s="4902" t="s">
        <v>111</v>
      </c>
      <c r="U94" s="4902"/>
      <c r="V94" s="4902" t="s">
        <v>112</v>
      </c>
      <c r="W94" s="4902"/>
      <c r="X94" s="4902" t="s">
        <v>113</v>
      </c>
      <c r="Y94" s="4902"/>
      <c r="Z94" s="4902" t="s">
        <v>114</v>
      </c>
      <c r="AA94" s="4902"/>
      <c r="AB94" s="4902" t="s">
        <v>115</v>
      </c>
      <c r="AC94" s="4902"/>
      <c r="AD94" s="4902" t="s">
        <v>116</v>
      </c>
      <c r="AE94" s="4902"/>
      <c r="AF94" s="4902" t="s">
        <v>117</v>
      </c>
      <c r="AG94" s="4903"/>
      <c r="AH94" s="4835" t="s">
        <v>128</v>
      </c>
      <c r="AI94" s="4901" t="s">
        <v>129</v>
      </c>
      <c r="AJ94" s="4901" t="s">
        <v>130</v>
      </c>
      <c r="AK94" s="4907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3198" t="s">
        <v>82</v>
      </c>
      <c r="D95" s="3199" t="s">
        <v>83</v>
      </c>
      <c r="E95" s="3200" t="s">
        <v>84</v>
      </c>
      <c r="F95" s="3201" t="s">
        <v>83</v>
      </c>
      <c r="G95" s="3202" t="s">
        <v>84</v>
      </c>
      <c r="H95" s="3201" t="s">
        <v>83</v>
      </c>
      <c r="I95" s="3202" t="s">
        <v>84</v>
      </c>
      <c r="J95" s="3201" t="s">
        <v>83</v>
      </c>
      <c r="K95" s="3202" t="s">
        <v>84</v>
      </c>
      <c r="L95" s="3201" t="s">
        <v>83</v>
      </c>
      <c r="M95" s="3202" t="s">
        <v>84</v>
      </c>
      <c r="N95" s="3201" t="s">
        <v>83</v>
      </c>
      <c r="O95" s="3202" t="s">
        <v>84</v>
      </c>
      <c r="P95" s="3201" t="s">
        <v>83</v>
      </c>
      <c r="Q95" s="3202" t="s">
        <v>84</v>
      </c>
      <c r="R95" s="3201" t="s">
        <v>83</v>
      </c>
      <c r="S95" s="3202" t="s">
        <v>84</v>
      </c>
      <c r="T95" s="3201" t="s">
        <v>83</v>
      </c>
      <c r="U95" s="3202" t="s">
        <v>84</v>
      </c>
      <c r="V95" s="3201" t="s">
        <v>83</v>
      </c>
      <c r="W95" s="3202" t="s">
        <v>84</v>
      </c>
      <c r="X95" s="3201" t="s">
        <v>83</v>
      </c>
      <c r="Y95" s="3202" t="s">
        <v>84</v>
      </c>
      <c r="Z95" s="3201" t="s">
        <v>83</v>
      </c>
      <c r="AA95" s="3202" t="s">
        <v>84</v>
      </c>
      <c r="AB95" s="3201" t="s">
        <v>83</v>
      </c>
      <c r="AC95" s="3202" t="s">
        <v>84</v>
      </c>
      <c r="AD95" s="3201" t="s">
        <v>83</v>
      </c>
      <c r="AE95" s="3202" t="s">
        <v>84</v>
      </c>
      <c r="AF95" s="3201" t="s">
        <v>83</v>
      </c>
      <c r="AG95" s="3203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832" t="s">
        <v>132</v>
      </c>
      <c r="B96" s="4833"/>
      <c r="C96" s="3204">
        <f t="shared" ref="C96:C101" si="10">SUM(D96:E96)</f>
        <v>3</v>
      </c>
      <c r="D96" s="3205">
        <f t="shared" ref="D96:E101" si="11">SUM(F96+H96+J96+L96+N96+P96+R96+T96+V96+X96+Z96+AB96+AD96+AF96)</f>
        <v>2</v>
      </c>
      <c r="E96" s="3206">
        <f t="shared" si="11"/>
        <v>1</v>
      </c>
      <c r="F96" s="26">
        <v>1</v>
      </c>
      <c r="G96" s="3193"/>
      <c r="H96" s="26"/>
      <c r="I96" s="3193"/>
      <c r="J96" s="26"/>
      <c r="K96" s="3193"/>
      <c r="L96" s="26"/>
      <c r="M96" s="3193"/>
      <c r="N96" s="26"/>
      <c r="O96" s="3193">
        <v>1</v>
      </c>
      <c r="P96" s="26"/>
      <c r="Q96" s="3193"/>
      <c r="R96" s="26"/>
      <c r="S96" s="3193"/>
      <c r="T96" s="26"/>
      <c r="U96" s="3193"/>
      <c r="V96" s="26"/>
      <c r="W96" s="3193"/>
      <c r="X96" s="26">
        <v>1</v>
      </c>
      <c r="Y96" s="3193"/>
      <c r="Z96" s="26"/>
      <c r="AA96" s="3193"/>
      <c r="AB96" s="26"/>
      <c r="AC96" s="3193"/>
      <c r="AD96" s="26"/>
      <c r="AE96" s="3193"/>
      <c r="AF96" s="26"/>
      <c r="AG96" s="3207"/>
      <c r="AH96" s="3193">
        <v>2</v>
      </c>
      <c r="AI96" s="3053"/>
      <c r="AJ96" s="3053">
        <v>1</v>
      </c>
      <c r="AK96" s="3053"/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4831" t="s">
        <v>119</v>
      </c>
      <c r="B97" s="3052" t="s">
        <v>120</v>
      </c>
      <c r="C97" s="137">
        <f t="shared" si="10"/>
        <v>0</v>
      </c>
      <c r="D97" s="138">
        <f t="shared" si="11"/>
        <v>0</v>
      </c>
      <c r="E97" s="3192">
        <f t="shared" si="11"/>
        <v>0</v>
      </c>
      <c r="F97" s="26"/>
      <c r="G97" s="3193"/>
      <c r="H97" s="26"/>
      <c r="I97" s="3193"/>
      <c r="J97" s="26"/>
      <c r="K97" s="3193"/>
      <c r="L97" s="26"/>
      <c r="M97" s="3193"/>
      <c r="N97" s="26"/>
      <c r="O97" s="3193"/>
      <c r="P97" s="26"/>
      <c r="Q97" s="3193"/>
      <c r="R97" s="26"/>
      <c r="S97" s="3193"/>
      <c r="T97" s="26"/>
      <c r="U97" s="3193"/>
      <c r="V97" s="26"/>
      <c r="W97" s="3193"/>
      <c r="X97" s="26"/>
      <c r="Y97" s="3193"/>
      <c r="Z97" s="26"/>
      <c r="AA97" s="3193"/>
      <c r="AB97" s="26"/>
      <c r="AC97" s="3193"/>
      <c r="AD97" s="26"/>
      <c r="AE97" s="3193"/>
      <c r="AF97" s="26"/>
      <c r="AG97" s="3207"/>
      <c r="AH97" s="3193"/>
      <c r="AI97" s="3053"/>
      <c r="AJ97" s="3053"/>
      <c r="AK97" s="3053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3043" t="s">
        <v>121</v>
      </c>
      <c r="C98" s="147">
        <f t="shared" si="10"/>
        <v>3</v>
      </c>
      <c r="D98" s="148">
        <f t="shared" si="11"/>
        <v>2</v>
      </c>
      <c r="E98" s="149">
        <f t="shared" si="11"/>
        <v>1</v>
      </c>
      <c r="F98" s="35">
        <v>1</v>
      </c>
      <c r="G98" s="39"/>
      <c r="H98" s="35"/>
      <c r="I98" s="39"/>
      <c r="J98" s="35"/>
      <c r="K98" s="39"/>
      <c r="L98" s="35"/>
      <c r="M98" s="39"/>
      <c r="N98" s="35"/>
      <c r="O98" s="39">
        <v>1</v>
      </c>
      <c r="P98" s="35"/>
      <c r="Q98" s="39"/>
      <c r="R98" s="35"/>
      <c r="S98" s="39"/>
      <c r="T98" s="35"/>
      <c r="U98" s="39"/>
      <c r="V98" s="35"/>
      <c r="W98" s="39"/>
      <c r="X98" s="35">
        <v>1</v>
      </c>
      <c r="Y98" s="39"/>
      <c r="Z98" s="35"/>
      <c r="AA98" s="39"/>
      <c r="AB98" s="35"/>
      <c r="AC98" s="39"/>
      <c r="AD98" s="35"/>
      <c r="AE98" s="39"/>
      <c r="AF98" s="35"/>
      <c r="AG98" s="150"/>
      <c r="AH98" s="39">
        <v>2</v>
      </c>
      <c r="AI98" s="66"/>
      <c r="AJ98" s="66">
        <v>1</v>
      </c>
      <c r="AK98" s="66"/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3043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3208"/>
      <c r="AO99" s="3208"/>
      <c r="AP99" s="3208"/>
      <c r="AQ99" s="3208"/>
      <c r="AR99" s="3208"/>
      <c r="AS99" s="3208"/>
      <c r="AT99" s="3208"/>
      <c r="AU99" s="3209"/>
      <c r="AV99" s="3209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3210"/>
      <c r="AM100" s="3208"/>
      <c r="AN100" s="3208"/>
      <c r="AO100" s="3208"/>
      <c r="AP100" s="3208"/>
      <c r="AQ100" s="3208"/>
      <c r="AR100" s="3211"/>
      <c r="AS100" s="3208"/>
      <c r="AT100" s="3208"/>
      <c r="AU100" s="3212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3213"/>
      <c r="AM101" s="3061"/>
      <c r="AN101" s="3061"/>
      <c r="AO101" s="3061"/>
      <c r="AP101" s="3061"/>
      <c r="AQ101" s="3061"/>
      <c r="AR101" s="3214"/>
      <c r="AS101" s="3061"/>
      <c r="AT101" s="3061"/>
      <c r="AU101" s="3212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3061"/>
      <c r="AT102" s="3061"/>
      <c r="AU102" s="3212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4831" t="s">
        <v>56</v>
      </c>
      <c r="B103" s="4831"/>
      <c r="C103" s="4834" t="s">
        <v>57</v>
      </c>
      <c r="D103" s="4831"/>
      <c r="E103" s="4835"/>
      <c r="F103" s="4815" t="s">
        <v>58</v>
      </c>
      <c r="G103" s="4836"/>
      <c r="H103" s="4836"/>
      <c r="I103" s="4836"/>
      <c r="J103" s="4836"/>
      <c r="K103" s="4836"/>
      <c r="L103" s="4836"/>
      <c r="M103" s="4836"/>
      <c r="N103" s="4836"/>
      <c r="O103" s="4836"/>
      <c r="P103" s="4836"/>
      <c r="Q103" s="4836"/>
      <c r="R103" s="4836"/>
      <c r="S103" s="4836"/>
      <c r="T103" s="4836"/>
      <c r="U103" s="4836"/>
      <c r="V103" s="4836"/>
      <c r="W103" s="4836"/>
      <c r="X103" s="4836"/>
      <c r="Y103" s="4836"/>
      <c r="Z103" s="4836"/>
      <c r="AA103" s="4836"/>
      <c r="AB103" s="4836"/>
      <c r="AC103" s="4836"/>
      <c r="AD103" s="4836"/>
      <c r="AE103" s="4836"/>
      <c r="AF103" s="4836"/>
      <c r="AG103" s="4837"/>
      <c r="AH103" s="4906" t="s">
        <v>127</v>
      </c>
      <c r="AI103" s="4908"/>
      <c r="AJ103" s="4908"/>
      <c r="AK103" s="256"/>
      <c r="AL103" s="17"/>
      <c r="AM103" s="17"/>
      <c r="AN103" s="17"/>
      <c r="AO103" s="17"/>
      <c r="AP103" s="17"/>
      <c r="AQ103" s="17"/>
      <c r="AR103" s="17"/>
      <c r="AS103" s="3215"/>
      <c r="AT103" s="3215"/>
      <c r="AU103" s="3216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4807" t="s">
        <v>134</v>
      </c>
      <c r="G104" s="4814"/>
      <c r="H104" s="4807" t="s">
        <v>105</v>
      </c>
      <c r="I104" s="4814"/>
      <c r="J104" s="4807" t="s">
        <v>106</v>
      </c>
      <c r="K104" s="4814"/>
      <c r="L104" s="4807" t="s">
        <v>107</v>
      </c>
      <c r="M104" s="4814"/>
      <c r="N104" s="4807" t="s">
        <v>108</v>
      </c>
      <c r="O104" s="4814"/>
      <c r="P104" s="4807" t="s">
        <v>109</v>
      </c>
      <c r="Q104" s="4814"/>
      <c r="R104" s="4807" t="s">
        <v>110</v>
      </c>
      <c r="S104" s="4814"/>
      <c r="T104" s="4807" t="s">
        <v>111</v>
      </c>
      <c r="U104" s="4814"/>
      <c r="V104" s="4807" t="s">
        <v>112</v>
      </c>
      <c r="W104" s="4814"/>
      <c r="X104" s="4807" t="s">
        <v>113</v>
      </c>
      <c r="Y104" s="4814"/>
      <c r="Z104" s="4815" t="s">
        <v>114</v>
      </c>
      <c r="AA104" s="4811"/>
      <c r="AB104" s="4815" t="s">
        <v>115</v>
      </c>
      <c r="AC104" s="4811"/>
      <c r="AD104" s="4815" t="s">
        <v>116</v>
      </c>
      <c r="AE104" s="4811"/>
      <c r="AF104" s="4815" t="s">
        <v>117</v>
      </c>
      <c r="AG104" s="4837"/>
      <c r="AH104" s="4820" t="s">
        <v>135</v>
      </c>
      <c r="AI104" s="4909" t="s">
        <v>136</v>
      </c>
      <c r="AJ104" s="4909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3215"/>
      <c r="AT104" s="3215"/>
      <c r="AU104" s="3216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3198" t="s">
        <v>82</v>
      </c>
      <c r="D105" s="3199" t="s">
        <v>83</v>
      </c>
      <c r="E105" s="3217" t="s">
        <v>84</v>
      </c>
      <c r="F105" s="3218" t="s">
        <v>83</v>
      </c>
      <c r="G105" s="3219" t="s">
        <v>84</v>
      </c>
      <c r="H105" s="3218" t="s">
        <v>83</v>
      </c>
      <c r="I105" s="3219" t="s">
        <v>84</v>
      </c>
      <c r="J105" s="3218" t="s">
        <v>83</v>
      </c>
      <c r="K105" s="3219" t="s">
        <v>84</v>
      </c>
      <c r="L105" s="3218" t="s">
        <v>83</v>
      </c>
      <c r="M105" s="3219" t="s">
        <v>84</v>
      </c>
      <c r="N105" s="3218" t="s">
        <v>83</v>
      </c>
      <c r="O105" s="3219" t="s">
        <v>84</v>
      </c>
      <c r="P105" s="3218" t="s">
        <v>83</v>
      </c>
      <c r="Q105" s="3219" t="s">
        <v>84</v>
      </c>
      <c r="R105" s="3218" t="s">
        <v>83</v>
      </c>
      <c r="S105" s="3219" t="s">
        <v>84</v>
      </c>
      <c r="T105" s="3218" t="s">
        <v>83</v>
      </c>
      <c r="U105" s="3219" t="s">
        <v>84</v>
      </c>
      <c r="V105" s="3218" t="s">
        <v>83</v>
      </c>
      <c r="W105" s="3219" t="s">
        <v>84</v>
      </c>
      <c r="X105" s="3218" t="s">
        <v>83</v>
      </c>
      <c r="Y105" s="3219" t="s">
        <v>84</v>
      </c>
      <c r="Z105" s="3218" t="s">
        <v>83</v>
      </c>
      <c r="AA105" s="3219" t="s">
        <v>84</v>
      </c>
      <c r="AB105" s="3218" t="s">
        <v>83</v>
      </c>
      <c r="AC105" s="3219" t="s">
        <v>84</v>
      </c>
      <c r="AD105" s="3218" t="s">
        <v>83</v>
      </c>
      <c r="AE105" s="3219" t="s">
        <v>84</v>
      </c>
      <c r="AF105" s="3218" t="s">
        <v>83</v>
      </c>
      <c r="AG105" s="3220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3061"/>
      <c r="AT105" s="3061"/>
      <c r="AU105" s="3212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4838" t="s">
        <v>137</v>
      </c>
      <c r="B106" s="4839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3192">
        <f t="shared" si="12"/>
        <v>0</v>
      </c>
      <c r="F106" s="26"/>
      <c r="G106" s="3193"/>
      <c r="H106" s="26"/>
      <c r="I106" s="3193"/>
      <c r="J106" s="26"/>
      <c r="K106" s="3193"/>
      <c r="L106" s="26"/>
      <c r="M106" s="3193"/>
      <c r="N106" s="26"/>
      <c r="O106" s="3193"/>
      <c r="P106" s="26"/>
      <c r="Q106" s="3193"/>
      <c r="R106" s="26"/>
      <c r="S106" s="3193"/>
      <c r="T106" s="26"/>
      <c r="U106" s="3193"/>
      <c r="V106" s="26"/>
      <c r="W106" s="3193"/>
      <c r="X106" s="26"/>
      <c r="Y106" s="3193"/>
      <c r="Z106" s="26"/>
      <c r="AA106" s="3193"/>
      <c r="AB106" s="26"/>
      <c r="AC106" s="3193"/>
      <c r="AD106" s="26"/>
      <c r="AE106" s="3193"/>
      <c r="AF106" s="26"/>
      <c r="AG106" s="3207"/>
      <c r="AH106" s="3193"/>
      <c r="AI106" s="3053"/>
      <c r="AJ106" s="3053"/>
      <c r="AK106" s="262"/>
      <c r="AL106" s="17"/>
      <c r="AM106" s="17"/>
      <c r="AN106" s="17"/>
      <c r="AO106" s="17"/>
      <c r="AP106" s="17"/>
      <c r="AQ106" s="17"/>
      <c r="AR106" s="17"/>
      <c r="AS106" s="3187"/>
      <c r="AT106" s="3187"/>
      <c r="AU106" s="3212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826" t="s">
        <v>139</v>
      </c>
      <c r="B108" s="3052" t="s">
        <v>140</v>
      </c>
      <c r="C108" s="137">
        <f>SUM(D108:E108)</f>
        <v>0</v>
      </c>
      <c r="D108" s="138">
        <f t="shared" si="12"/>
        <v>0</v>
      </c>
      <c r="E108" s="3192">
        <f t="shared" si="12"/>
        <v>0</v>
      </c>
      <c r="F108" s="26"/>
      <c r="G108" s="3193"/>
      <c r="H108" s="26"/>
      <c r="I108" s="3193"/>
      <c r="J108" s="26"/>
      <c r="K108" s="3193"/>
      <c r="L108" s="26"/>
      <c r="M108" s="3193"/>
      <c r="N108" s="26"/>
      <c r="O108" s="3193"/>
      <c r="P108" s="26"/>
      <c r="Q108" s="3193"/>
      <c r="R108" s="26"/>
      <c r="S108" s="3193"/>
      <c r="T108" s="26"/>
      <c r="U108" s="3193"/>
      <c r="V108" s="26"/>
      <c r="W108" s="3193"/>
      <c r="X108" s="26"/>
      <c r="Y108" s="3193"/>
      <c r="Z108" s="26"/>
      <c r="AA108" s="3193"/>
      <c r="AB108" s="26"/>
      <c r="AC108" s="3193"/>
      <c r="AD108" s="26"/>
      <c r="AE108" s="3193"/>
      <c r="AF108" s="26"/>
      <c r="AG108" s="3207"/>
      <c r="AH108" s="3193"/>
      <c r="AI108" s="3053"/>
      <c r="AJ108" s="3053"/>
      <c r="AK108" s="1352"/>
      <c r="AL108" s="729"/>
      <c r="AM108" s="15"/>
      <c r="AN108" s="3208"/>
      <c r="AO108" s="3208"/>
      <c r="AP108" s="3208"/>
      <c r="AQ108" s="3208"/>
      <c r="AR108" s="3208"/>
      <c r="AS108" s="3208"/>
      <c r="AT108" s="3208"/>
      <c r="AU108" s="3208"/>
      <c r="AV108" s="3208"/>
      <c r="AW108" s="3186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3221"/>
      <c r="N111" s="3222"/>
      <c r="O111" s="3110"/>
      <c r="P111" s="3110"/>
      <c r="Q111" s="3110"/>
      <c r="R111" s="3110"/>
      <c r="S111" s="3110"/>
      <c r="T111" s="3110"/>
      <c r="U111" s="3110"/>
      <c r="V111" s="3222"/>
      <c r="W111" s="3110"/>
      <c r="X111" s="3110"/>
      <c r="Y111" s="3110"/>
      <c r="Z111" s="3106"/>
      <c r="AA111" s="3106"/>
      <c r="AB111" s="3104"/>
      <c r="AC111" s="3104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819" t="s">
        <v>3</v>
      </c>
      <c r="B112" s="4820"/>
      <c r="C112" s="4815" t="s">
        <v>57</v>
      </c>
      <c r="D112" s="4821"/>
      <c r="E112" s="4811"/>
      <c r="F112" s="4815" t="s">
        <v>114</v>
      </c>
      <c r="G112" s="4811"/>
      <c r="H112" s="4815" t="s">
        <v>115</v>
      </c>
      <c r="I112" s="4811"/>
      <c r="J112" s="4815" t="s">
        <v>116</v>
      </c>
      <c r="K112" s="4811"/>
      <c r="L112" s="4815" t="s">
        <v>117</v>
      </c>
      <c r="M112" s="4811"/>
      <c r="N112" s="3223"/>
      <c r="O112" s="3110"/>
      <c r="P112" s="3110"/>
      <c r="Q112" s="3110"/>
      <c r="R112" s="3110"/>
      <c r="S112" s="3110"/>
      <c r="T112" s="3110"/>
      <c r="U112" s="3110"/>
      <c r="V112" s="3222"/>
      <c r="W112" s="3110"/>
      <c r="X112" s="3110"/>
      <c r="Y112" s="3110"/>
      <c r="Z112" s="3106"/>
      <c r="AA112" s="3106"/>
      <c r="AB112" s="3104"/>
      <c r="AC112" s="3104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3198" t="s">
        <v>82</v>
      </c>
      <c r="D113" s="3199" t="s">
        <v>83</v>
      </c>
      <c r="E113" s="3217" t="s">
        <v>84</v>
      </c>
      <c r="F113" s="3198" t="s">
        <v>83</v>
      </c>
      <c r="G113" s="3217" t="s">
        <v>84</v>
      </c>
      <c r="H113" s="3198" t="s">
        <v>83</v>
      </c>
      <c r="I113" s="3217" t="s">
        <v>84</v>
      </c>
      <c r="J113" s="3198" t="s">
        <v>83</v>
      </c>
      <c r="K113" s="3217" t="s">
        <v>84</v>
      </c>
      <c r="L113" s="3198" t="s">
        <v>83</v>
      </c>
      <c r="M113" s="3217" t="s">
        <v>84</v>
      </c>
      <c r="N113" s="3223"/>
      <c r="O113" s="3110"/>
      <c r="P113" s="3110"/>
      <c r="Q113" s="3110"/>
      <c r="R113" s="3110"/>
      <c r="S113" s="3110"/>
      <c r="T113" s="3110"/>
      <c r="U113" s="3110"/>
      <c r="V113" s="3222"/>
      <c r="W113" s="3110"/>
      <c r="X113" s="3110"/>
      <c r="Y113" s="3110"/>
      <c r="Z113" s="3106"/>
      <c r="AA113" s="3106"/>
      <c r="AB113" s="3104"/>
      <c r="AC113" s="3104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824" t="s">
        <v>144</v>
      </c>
      <c r="B114" s="3054" t="s">
        <v>145</v>
      </c>
      <c r="C114" s="137">
        <f>SUM(D114:E114)</f>
        <v>0</v>
      </c>
      <c r="D114" s="138">
        <f t="shared" ref="D114:E116" si="13">SUM(F114+H114+J114+L114)</f>
        <v>0</v>
      </c>
      <c r="E114" s="3192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3224"/>
      <c r="O114" s="3110"/>
      <c r="P114" s="3110"/>
      <c r="Q114" s="3110"/>
      <c r="R114" s="3110"/>
      <c r="S114" s="3110"/>
      <c r="T114" s="3110"/>
      <c r="U114" s="3110"/>
      <c r="V114" s="3222"/>
      <c r="W114" s="3110"/>
      <c r="X114" s="3110"/>
      <c r="Y114" s="3110"/>
      <c r="Z114" s="3106"/>
      <c r="AA114" s="3106"/>
      <c r="AB114" s="3104"/>
      <c r="AC114" s="3104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3224"/>
      <c r="O115" s="3110"/>
      <c r="P115" s="3110"/>
      <c r="Q115" s="3110"/>
      <c r="R115" s="3110"/>
      <c r="S115" s="3110"/>
      <c r="T115" s="3110"/>
      <c r="U115" s="3110"/>
      <c r="V115" s="3222"/>
      <c r="W115" s="3110"/>
      <c r="X115" s="3106"/>
      <c r="Y115" s="3106"/>
      <c r="Z115" s="3106"/>
      <c r="AA115" s="3106"/>
      <c r="AB115" s="3104"/>
      <c r="AC115" s="3104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3222"/>
      <c r="V116" s="3110"/>
      <c r="W116" s="3110"/>
      <c r="X116" s="3110"/>
      <c r="Y116" s="3110"/>
      <c r="Z116" s="3110"/>
      <c r="AA116" s="3110"/>
      <c r="AB116" s="3110"/>
      <c r="AC116" s="3110"/>
      <c r="AD116" s="3110"/>
      <c r="AE116" s="3110"/>
      <c r="AF116" s="3110"/>
      <c r="AG116" s="3110"/>
      <c r="AH116" s="3222"/>
      <c r="AI116" s="3110"/>
      <c r="AJ116" s="3106"/>
      <c r="AK116" s="3106"/>
      <c r="AL116" s="3106"/>
      <c r="AM116" s="3106"/>
      <c r="AN116" s="3104"/>
      <c r="AO116" s="3104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4825" t="s">
        <v>148</v>
      </c>
      <c r="B117" s="4825"/>
      <c r="C117" s="3204">
        <f t="shared" ref="C117:M117" si="14">SUM(C114:C116)</f>
        <v>0</v>
      </c>
      <c r="D117" s="3205">
        <f t="shared" si="14"/>
        <v>0</v>
      </c>
      <c r="E117" s="3225">
        <f t="shared" si="14"/>
        <v>0</v>
      </c>
      <c r="F117" s="3204">
        <f t="shared" si="14"/>
        <v>0</v>
      </c>
      <c r="G117" s="3225">
        <f t="shared" si="14"/>
        <v>0</v>
      </c>
      <c r="H117" s="3204">
        <f t="shared" si="14"/>
        <v>0</v>
      </c>
      <c r="I117" s="3225">
        <f t="shared" si="14"/>
        <v>0</v>
      </c>
      <c r="J117" s="3204">
        <f t="shared" si="14"/>
        <v>0</v>
      </c>
      <c r="K117" s="3225">
        <f t="shared" si="14"/>
        <v>0</v>
      </c>
      <c r="L117" s="3204">
        <f t="shared" si="14"/>
        <v>0</v>
      </c>
      <c r="M117" s="3225">
        <f t="shared" si="14"/>
        <v>0</v>
      </c>
      <c r="N117" s="1373"/>
      <c r="O117" s="12"/>
      <c r="P117" s="12"/>
      <c r="Q117" s="12"/>
      <c r="R117" s="12"/>
      <c r="S117" s="12"/>
      <c r="T117" s="12"/>
      <c r="U117" s="3222"/>
      <c r="V117" s="3110"/>
      <c r="W117" s="3110"/>
      <c r="X117" s="3110"/>
      <c r="Y117" s="3110"/>
      <c r="Z117" s="3110"/>
      <c r="AA117" s="3110"/>
      <c r="AB117" s="3110"/>
      <c r="AC117" s="3110"/>
      <c r="AD117" s="3110"/>
      <c r="AE117" s="3110"/>
      <c r="AF117" s="3110"/>
      <c r="AG117" s="3110"/>
      <c r="AH117" s="3222"/>
      <c r="AI117" s="3110"/>
      <c r="AJ117" s="3106"/>
      <c r="AK117" s="3106"/>
      <c r="AL117" s="3106"/>
      <c r="AM117" s="3106"/>
      <c r="AN117" s="3104"/>
      <c r="AO117" s="3104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824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3110"/>
      <c r="W118" s="3110"/>
      <c r="X118" s="3110"/>
      <c r="Y118" s="3110"/>
      <c r="Z118" s="3110"/>
      <c r="AA118" s="3110"/>
      <c r="AB118" s="3110"/>
      <c r="AC118" s="3110"/>
      <c r="AD118" s="3110"/>
      <c r="AE118" s="3110"/>
      <c r="AF118" s="3110"/>
      <c r="AG118" s="3110"/>
      <c r="AH118" s="3222"/>
      <c r="AI118" s="3110"/>
      <c r="AJ118" s="3106"/>
      <c r="AK118" s="3106"/>
      <c r="AL118" s="3106"/>
      <c r="AM118" s="3106"/>
      <c r="AN118" s="3104"/>
      <c r="AO118" s="3104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3226"/>
      <c r="V119" s="3110"/>
      <c r="W119" s="3110"/>
      <c r="X119" s="3110"/>
      <c r="Y119" s="3110"/>
      <c r="Z119" s="3110"/>
      <c r="AA119" s="3110"/>
      <c r="AB119" s="3110"/>
      <c r="AC119" s="3110"/>
      <c r="AD119" s="3110"/>
      <c r="AE119" s="3110"/>
      <c r="AF119" s="3110"/>
      <c r="AG119" s="3110"/>
      <c r="AH119" s="3222"/>
      <c r="AI119" s="3110"/>
      <c r="AJ119" s="3106"/>
      <c r="AK119" s="3106"/>
      <c r="AL119" s="3106"/>
      <c r="AM119" s="3106"/>
      <c r="AN119" s="3104"/>
      <c r="AO119" s="3104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3226"/>
      <c r="V120" s="3110"/>
      <c r="W120" s="3110"/>
      <c r="X120" s="3110"/>
      <c r="Y120" s="3110"/>
      <c r="Z120" s="3110"/>
      <c r="AA120" s="3110"/>
      <c r="AB120" s="3110"/>
      <c r="AC120" s="3110"/>
      <c r="AD120" s="3110"/>
      <c r="AE120" s="3110"/>
      <c r="AF120" s="3110"/>
      <c r="AG120" s="3110"/>
      <c r="AH120" s="3222"/>
      <c r="AI120" s="3110"/>
      <c r="AJ120" s="3106"/>
      <c r="AK120" s="3106"/>
      <c r="AL120" s="3106"/>
      <c r="AM120" s="3106"/>
      <c r="AN120" s="3104"/>
      <c r="AO120" s="3104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3208"/>
      <c r="Y121" s="3208"/>
      <c r="Z121" s="3208"/>
      <c r="AA121" s="3208"/>
      <c r="AB121" s="3208"/>
      <c r="AC121" s="3208"/>
      <c r="AD121" s="3208"/>
      <c r="AE121" s="3208"/>
      <c r="AF121" s="3105"/>
      <c r="AG121" s="3106"/>
      <c r="AH121" s="3106"/>
      <c r="AI121" s="3106"/>
      <c r="AJ121" s="3227"/>
      <c r="AK121" s="3106"/>
      <c r="AL121" s="3106"/>
      <c r="AM121" s="3106"/>
      <c r="AN121" s="3106"/>
      <c r="AO121" s="3106"/>
      <c r="AP121" s="3106"/>
      <c r="AQ121" s="3106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825" t="s">
        <v>148</v>
      </c>
      <c r="B122" s="4825"/>
      <c r="C122" s="3204">
        <f t="shared" ref="C122:M122" si="16">SUM(C118:C121)</f>
        <v>0</v>
      </c>
      <c r="D122" s="3205">
        <f t="shared" si="16"/>
        <v>0</v>
      </c>
      <c r="E122" s="3225">
        <f t="shared" si="16"/>
        <v>0</v>
      </c>
      <c r="F122" s="3204">
        <f t="shared" si="16"/>
        <v>0</v>
      </c>
      <c r="G122" s="3225">
        <f t="shared" si="16"/>
        <v>0</v>
      </c>
      <c r="H122" s="3204">
        <f t="shared" si="16"/>
        <v>0</v>
      </c>
      <c r="I122" s="3225">
        <f t="shared" si="16"/>
        <v>0</v>
      </c>
      <c r="J122" s="3204">
        <f t="shared" si="16"/>
        <v>0</v>
      </c>
      <c r="K122" s="3225">
        <f t="shared" si="16"/>
        <v>0</v>
      </c>
      <c r="L122" s="3204">
        <f t="shared" si="16"/>
        <v>0</v>
      </c>
      <c r="M122" s="3225">
        <f t="shared" si="16"/>
        <v>0</v>
      </c>
      <c r="N122" s="3"/>
      <c r="P122" s="1336"/>
      <c r="Q122" s="4020"/>
      <c r="R122" s="3710"/>
      <c r="S122" s="4910"/>
      <c r="T122" s="4910"/>
      <c r="U122" s="4910"/>
      <c r="V122" s="4910"/>
      <c r="W122" s="4910"/>
      <c r="X122" s="4910"/>
      <c r="Y122" s="4910"/>
      <c r="Z122" s="4910"/>
      <c r="AA122" s="3060"/>
      <c r="AB122" s="3061"/>
      <c r="AC122" s="3061"/>
      <c r="AD122" s="3061"/>
      <c r="AE122" s="3208"/>
      <c r="AF122" s="3106"/>
      <c r="AG122" s="3106"/>
      <c r="AH122" s="3106"/>
      <c r="AI122" s="3109"/>
      <c r="AJ122" s="3109"/>
      <c r="AK122" s="3109"/>
      <c r="AL122" s="3109"/>
      <c r="AM122" s="3228"/>
      <c r="AN122" s="3110"/>
      <c r="AO122" s="3110"/>
      <c r="AP122" s="3110"/>
      <c r="AQ122" s="3110"/>
      <c r="AR122" s="3110"/>
      <c r="AS122" s="3110"/>
      <c r="AT122" s="3110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3229"/>
      <c r="R123" s="3230"/>
      <c r="S123" s="3230"/>
      <c r="T123" s="3230"/>
      <c r="U123" s="3230"/>
      <c r="V123" s="3230"/>
      <c r="W123" s="3230"/>
      <c r="X123" s="3230"/>
      <c r="Y123" s="3230"/>
      <c r="Z123" s="3230"/>
      <c r="AA123" s="3060"/>
      <c r="AB123" s="3061"/>
      <c r="AC123" s="3061"/>
      <c r="AD123" s="3061"/>
      <c r="AE123" s="3208"/>
      <c r="AF123" s="3106"/>
      <c r="AG123" s="3106"/>
      <c r="AH123" s="3106"/>
      <c r="AI123" s="3109"/>
      <c r="AJ123" s="3109"/>
      <c r="AK123" s="3109"/>
      <c r="AL123" s="3109"/>
      <c r="AM123" s="3228"/>
      <c r="AN123" s="3110"/>
      <c r="AO123" s="3110"/>
      <c r="AP123" s="3110"/>
      <c r="AQ123" s="3110"/>
      <c r="AR123" s="3110"/>
      <c r="AS123" s="3110"/>
      <c r="AT123" s="3110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3231"/>
      <c r="R124" s="3061"/>
      <c r="S124" s="3061"/>
      <c r="T124" s="3061"/>
      <c r="U124" s="3061"/>
      <c r="V124" s="3061"/>
      <c r="W124" s="3061"/>
      <c r="X124" s="3061"/>
      <c r="Y124" s="3213"/>
      <c r="Z124" s="3213"/>
      <c r="AA124" s="3060"/>
      <c r="AB124" s="3061"/>
      <c r="AC124" s="3061"/>
      <c r="AD124" s="3061"/>
      <c r="AE124" s="3208"/>
      <c r="AF124" s="3106"/>
      <c r="AG124" s="3106"/>
      <c r="AH124" s="3106"/>
      <c r="AI124" s="3109"/>
      <c r="AJ124" s="3109"/>
      <c r="AK124" s="3109"/>
      <c r="AL124" s="3109"/>
      <c r="AM124" s="3109"/>
      <c r="AN124" s="3110"/>
      <c r="AO124" s="3110"/>
      <c r="AP124" s="3110"/>
      <c r="AQ124" s="3110"/>
      <c r="AR124" s="3110"/>
      <c r="AS124" s="3110"/>
      <c r="AT124" s="3110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819" t="s">
        <v>3</v>
      </c>
      <c r="B125" s="4820"/>
      <c r="C125" s="4815" t="s">
        <v>57</v>
      </c>
      <c r="D125" s="4821"/>
      <c r="E125" s="4811"/>
      <c r="F125" s="4815" t="s">
        <v>114</v>
      </c>
      <c r="G125" s="4811"/>
      <c r="H125" s="4815" t="s">
        <v>115</v>
      </c>
      <c r="I125" s="4811"/>
      <c r="J125" s="4815" t="s">
        <v>116</v>
      </c>
      <c r="K125" s="4811"/>
      <c r="L125" s="4815" t="s">
        <v>117</v>
      </c>
      <c r="M125" s="4821"/>
      <c r="N125" s="4911" t="s">
        <v>127</v>
      </c>
      <c r="O125" s="4821"/>
      <c r="P125" s="4811"/>
      <c r="Q125" s="3231"/>
      <c r="R125" s="3061"/>
      <c r="S125" s="3061"/>
      <c r="T125" s="3061"/>
      <c r="U125" s="3061"/>
      <c r="V125" s="3061"/>
      <c r="W125" s="3061"/>
      <c r="X125" s="3061"/>
      <c r="Y125" s="3213"/>
      <c r="Z125" s="3232"/>
      <c r="AA125" s="3233"/>
      <c r="AB125" s="3187"/>
      <c r="AC125" s="3187"/>
      <c r="AD125" s="3187"/>
      <c r="AE125" s="3209"/>
      <c r="AF125" s="3234"/>
      <c r="AG125" s="3234"/>
      <c r="AH125" s="3234"/>
      <c r="AI125" s="3235"/>
      <c r="AJ125" s="3235"/>
      <c r="AK125" s="3235"/>
      <c r="AL125" s="3235"/>
      <c r="AM125" s="3109"/>
      <c r="AN125" s="3110"/>
      <c r="AO125" s="3110"/>
      <c r="AP125" s="3110"/>
      <c r="AQ125" s="3110"/>
      <c r="AR125" s="3110"/>
      <c r="AS125" s="3110"/>
      <c r="AT125" s="3110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3198" t="s">
        <v>82</v>
      </c>
      <c r="D126" s="3199" t="s">
        <v>83</v>
      </c>
      <c r="E126" s="3217" t="s">
        <v>84</v>
      </c>
      <c r="F126" s="3198" t="s">
        <v>83</v>
      </c>
      <c r="G126" s="3217" t="s">
        <v>84</v>
      </c>
      <c r="H126" s="3198" t="s">
        <v>83</v>
      </c>
      <c r="I126" s="3217" t="s">
        <v>84</v>
      </c>
      <c r="J126" s="3198" t="s">
        <v>83</v>
      </c>
      <c r="K126" s="3217" t="s">
        <v>84</v>
      </c>
      <c r="L126" s="3198" t="s">
        <v>83</v>
      </c>
      <c r="M126" s="3236" t="s">
        <v>84</v>
      </c>
      <c r="N126" s="3237" t="s">
        <v>128</v>
      </c>
      <c r="O126" s="3199" t="s">
        <v>129</v>
      </c>
      <c r="P126" s="3217" t="s">
        <v>130</v>
      </c>
      <c r="Q126" s="3231"/>
      <c r="R126" s="3061"/>
      <c r="S126" s="3061"/>
      <c r="T126" s="3061"/>
      <c r="U126" s="3061"/>
      <c r="V126" s="3061"/>
      <c r="W126" s="3061"/>
      <c r="X126" s="3061"/>
      <c r="Y126" s="3238"/>
      <c r="Z126" s="3213"/>
      <c r="AA126" s="3061"/>
      <c r="AB126" s="3061"/>
      <c r="AC126" s="3061"/>
      <c r="AD126" s="3061"/>
      <c r="AE126" s="3208"/>
      <c r="AF126" s="3106"/>
      <c r="AG126" s="3106"/>
      <c r="AH126" s="3106"/>
      <c r="AI126" s="3109"/>
      <c r="AJ126" s="3109"/>
      <c r="AK126" s="3109"/>
      <c r="AL126" s="3109"/>
      <c r="AM126" s="3109"/>
      <c r="AN126" s="3110"/>
      <c r="AO126" s="3110"/>
      <c r="AP126" s="3110"/>
      <c r="AQ126" s="3110"/>
      <c r="AR126" s="3110"/>
      <c r="AS126" s="3110"/>
      <c r="AT126" s="3110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824" t="s">
        <v>144</v>
      </c>
      <c r="B127" s="3054" t="s">
        <v>145</v>
      </c>
      <c r="C127" s="289">
        <f>SUM(D127:E127)</f>
        <v>0</v>
      </c>
      <c r="D127" s="290">
        <f t="shared" ref="D127:E129" si="18">SUM(F127+H127+J127+L127)</f>
        <v>0</v>
      </c>
      <c r="E127" s="3239">
        <f t="shared" si="18"/>
        <v>0</v>
      </c>
      <c r="F127" s="26"/>
      <c r="G127" s="3193"/>
      <c r="H127" s="26"/>
      <c r="I127" s="3193"/>
      <c r="J127" s="26"/>
      <c r="K127" s="3193"/>
      <c r="L127" s="26"/>
      <c r="M127" s="3240"/>
      <c r="N127" s="293"/>
      <c r="O127" s="27"/>
      <c r="P127" s="3193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061"/>
      <c r="AD127" s="3061"/>
      <c r="AE127" s="3208"/>
      <c r="AF127" s="3106"/>
      <c r="AG127" s="3106"/>
      <c r="AH127" s="3106"/>
      <c r="AI127" s="3109"/>
      <c r="AJ127" s="3109"/>
      <c r="AK127" s="3109"/>
      <c r="AL127" s="3109"/>
      <c r="AM127" s="3109"/>
      <c r="AN127" s="3110"/>
      <c r="AO127" s="3110"/>
      <c r="AP127" s="3110"/>
      <c r="AQ127" s="3110"/>
      <c r="AR127" s="3110"/>
      <c r="AS127" s="3110"/>
      <c r="AT127" s="3110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3241"/>
      <c r="R128" s="3061"/>
      <c r="S128" s="3061"/>
      <c r="T128" s="3061"/>
      <c r="U128" s="3061"/>
      <c r="V128" s="3061"/>
      <c r="W128" s="3061"/>
      <c r="X128" s="3061"/>
      <c r="Y128" s="3214"/>
      <c r="Z128" s="3061"/>
      <c r="AA128" s="3061"/>
      <c r="AB128" s="3061"/>
      <c r="AC128" s="3061"/>
      <c r="AD128" s="3061"/>
      <c r="AE128" s="3061"/>
      <c r="AF128" s="3110"/>
      <c r="AG128" s="3110"/>
      <c r="AH128" s="3110"/>
      <c r="AI128" s="3110"/>
      <c r="AJ128" s="3110"/>
      <c r="AK128" s="3110"/>
      <c r="AL128" s="3110"/>
      <c r="AM128" s="3110"/>
      <c r="AN128" s="3110"/>
      <c r="AO128" s="3106"/>
      <c r="AP128" s="3106"/>
      <c r="AQ128" s="3106"/>
      <c r="AR128" s="3106"/>
      <c r="AS128" s="3109"/>
      <c r="AT128" s="3109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3061"/>
      <c r="AA129" s="3061"/>
      <c r="AB129" s="3061"/>
      <c r="AC129" s="3061"/>
      <c r="AD129" s="3061"/>
      <c r="AE129" s="3061"/>
      <c r="AF129" s="3110"/>
      <c r="AG129" s="3110"/>
      <c r="AH129" s="3110"/>
      <c r="AI129" s="3110"/>
      <c r="AJ129" s="3110"/>
      <c r="AK129" s="3110"/>
      <c r="AL129" s="3110"/>
      <c r="AM129" s="3110"/>
      <c r="AN129" s="3110"/>
      <c r="AO129" s="3106"/>
      <c r="AP129" s="3106"/>
      <c r="AQ129" s="3106"/>
      <c r="AR129" s="3106"/>
      <c r="AS129" s="3109"/>
      <c r="AT129" s="3109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825" t="s">
        <v>148</v>
      </c>
      <c r="B130" s="4825"/>
      <c r="C130" s="3242">
        <f t="shared" ref="C130:P130" si="19">SUM(C127:C129)</f>
        <v>0</v>
      </c>
      <c r="D130" s="3243">
        <f t="shared" si="19"/>
        <v>0</v>
      </c>
      <c r="E130" s="3244">
        <f t="shared" si="19"/>
        <v>0</v>
      </c>
      <c r="F130" s="3242">
        <f t="shared" si="19"/>
        <v>0</v>
      </c>
      <c r="G130" s="3244">
        <f t="shared" si="19"/>
        <v>0</v>
      </c>
      <c r="H130" s="3242">
        <f t="shared" si="19"/>
        <v>0</v>
      </c>
      <c r="I130" s="3244">
        <f t="shared" si="19"/>
        <v>0</v>
      </c>
      <c r="J130" s="3242">
        <f t="shared" si="19"/>
        <v>0</v>
      </c>
      <c r="K130" s="3244">
        <f t="shared" si="19"/>
        <v>0</v>
      </c>
      <c r="L130" s="3242">
        <f t="shared" si="19"/>
        <v>0</v>
      </c>
      <c r="M130" s="3245">
        <f t="shared" si="19"/>
        <v>0</v>
      </c>
      <c r="N130" s="3246">
        <f t="shared" si="19"/>
        <v>0</v>
      </c>
      <c r="O130" s="3243">
        <f t="shared" si="19"/>
        <v>0</v>
      </c>
      <c r="P130" s="3244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3061"/>
      <c r="AA130" s="3061"/>
      <c r="AB130" s="3061"/>
      <c r="AC130" s="3061"/>
      <c r="AD130" s="3061"/>
      <c r="AE130" s="3061"/>
      <c r="AF130" s="3110"/>
      <c r="AG130" s="3110"/>
      <c r="AH130" s="3110"/>
      <c r="AI130" s="3110"/>
      <c r="AJ130" s="3110"/>
      <c r="AK130" s="3110"/>
      <c r="AL130" s="3110"/>
      <c r="AM130" s="3110"/>
      <c r="AN130" s="3110"/>
      <c r="AO130" s="3106"/>
      <c r="AP130" s="3106"/>
      <c r="AQ130" s="3106"/>
      <c r="AR130" s="3106"/>
      <c r="AS130" s="3109"/>
      <c r="AT130" s="3109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824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3061"/>
      <c r="AA131" s="3061"/>
      <c r="AB131" s="3061"/>
      <c r="AC131" s="3061"/>
      <c r="AD131" s="3061"/>
      <c r="AE131" s="3061"/>
      <c r="AF131" s="3110"/>
      <c r="AG131" s="3110"/>
      <c r="AH131" s="3110"/>
      <c r="AI131" s="3110"/>
      <c r="AJ131" s="3110"/>
      <c r="AK131" s="3110"/>
      <c r="AL131" s="3110"/>
      <c r="AM131" s="3110"/>
      <c r="AN131" s="3110"/>
      <c r="AO131" s="3106"/>
      <c r="AP131" s="3106"/>
      <c r="AQ131" s="3106"/>
      <c r="AR131" s="3106"/>
      <c r="AS131" s="3109"/>
      <c r="AT131" s="3109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061"/>
      <c r="AD132" s="3061"/>
      <c r="AE132" s="3061"/>
      <c r="AF132" s="3110"/>
      <c r="AG132" s="3110"/>
      <c r="AH132" s="3110"/>
      <c r="AI132" s="3110"/>
      <c r="AJ132" s="3110"/>
      <c r="AK132" s="3110"/>
      <c r="AL132" s="3110"/>
      <c r="AM132" s="3110"/>
      <c r="AN132" s="3110"/>
      <c r="AO132" s="3106"/>
      <c r="AP132" s="3106"/>
      <c r="AQ132" s="3106"/>
      <c r="AR132" s="3106"/>
      <c r="AS132" s="3109"/>
      <c r="AT132" s="3109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3061"/>
      <c r="AA133" s="3061"/>
      <c r="AB133" s="3061"/>
      <c r="AC133" s="3061"/>
      <c r="AD133" s="3061"/>
      <c r="AE133" s="3061"/>
      <c r="AF133" s="3110"/>
      <c r="AG133" s="3110"/>
      <c r="AH133" s="3110"/>
      <c r="AI133" s="3110"/>
      <c r="AJ133" s="3110"/>
      <c r="AK133" s="3110"/>
      <c r="AL133" s="3110"/>
      <c r="AM133" s="3110"/>
      <c r="AN133" s="3110"/>
      <c r="AO133" s="3110"/>
      <c r="AP133" s="3110"/>
      <c r="AQ133" s="3110"/>
      <c r="AR133" s="3110"/>
      <c r="AS133" s="3110"/>
      <c r="AT133" s="3110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3061"/>
      <c r="AC134" s="3061"/>
      <c r="AD134" s="3061"/>
      <c r="AE134" s="3061"/>
      <c r="AF134" s="3110"/>
      <c r="AG134" s="3110"/>
      <c r="AH134" s="3110"/>
      <c r="AI134" s="3110"/>
      <c r="AJ134" s="3110"/>
      <c r="AK134" s="3110"/>
      <c r="AL134" s="3110"/>
      <c r="AM134" s="3110"/>
      <c r="AN134" s="3110"/>
      <c r="AO134" s="3110"/>
      <c r="AP134" s="3110"/>
      <c r="AQ134" s="3110"/>
      <c r="AR134" s="3110"/>
      <c r="AS134" s="3110"/>
      <c r="AT134" s="3110"/>
      <c r="AU134" s="3110"/>
      <c r="AV134" s="3110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825" t="s">
        <v>148</v>
      </c>
      <c r="B135" s="4825"/>
      <c r="C135" s="3242">
        <f t="shared" ref="C135:P135" si="21">SUM(C131:C134)</f>
        <v>0</v>
      </c>
      <c r="D135" s="3243">
        <f t="shared" si="21"/>
        <v>0</v>
      </c>
      <c r="E135" s="3244">
        <f t="shared" si="21"/>
        <v>0</v>
      </c>
      <c r="F135" s="3242">
        <f t="shared" si="21"/>
        <v>0</v>
      </c>
      <c r="G135" s="3244">
        <f t="shared" si="21"/>
        <v>0</v>
      </c>
      <c r="H135" s="3242">
        <f t="shared" si="21"/>
        <v>0</v>
      </c>
      <c r="I135" s="3244">
        <f t="shared" si="21"/>
        <v>0</v>
      </c>
      <c r="J135" s="3242">
        <f t="shared" si="21"/>
        <v>0</v>
      </c>
      <c r="K135" s="3244">
        <f t="shared" si="21"/>
        <v>0</v>
      </c>
      <c r="L135" s="3242">
        <f t="shared" si="21"/>
        <v>0</v>
      </c>
      <c r="M135" s="3245">
        <f t="shared" si="21"/>
        <v>0</v>
      </c>
      <c r="N135" s="3246">
        <f t="shared" si="21"/>
        <v>0</v>
      </c>
      <c r="O135" s="3243">
        <f t="shared" si="21"/>
        <v>0</v>
      </c>
      <c r="P135" s="3244">
        <f t="shared" si="21"/>
        <v>0</v>
      </c>
      <c r="Q135" s="262"/>
      <c r="R135" s="17"/>
      <c r="S135" s="17"/>
      <c r="T135" s="17"/>
      <c r="U135" s="17"/>
      <c r="V135" s="17"/>
      <c r="W135" s="3061"/>
      <c r="X135" s="3061"/>
      <c r="Y135" s="3061"/>
      <c r="Z135" s="3061"/>
      <c r="AA135" s="3061"/>
      <c r="AB135" s="3061"/>
      <c r="AC135" s="3061"/>
      <c r="AD135" s="3061"/>
      <c r="AE135" s="3061"/>
      <c r="AF135" s="3110"/>
      <c r="AG135" s="3110"/>
      <c r="AH135" s="3110"/>
      <c r="AI135" s="3110"/>
      <c r="AJ135" s="3110"/>
      <c r="AK135" s="3110"/>
      <c r="AL135" s="3110"/>
      <c r="AM135" s="3110"/>
      <c r="AN135" s="3110"/>
      <c r="AO135" s="3110"/>
      <c r="AP135" s="3110"/>
      <c r="AQ135" s="3110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3061"/>
      <c r="X136" s="3061"/>
      <c r="Y136" s="3061"/>
      <c r="Z136" s="3061"/>
      <c r="AA136" s="3061"/>
      <c r="AB136" s="3061"/>
      <c r="AC136" s="3061"/>
      <c r="AD136" s="3061"/>
      <c r="AE136" s="3061"/>
      <c r="AF136" s="3110"/>
      <c r="AG136" s="3110"/>
      <c r="AH136" s="3110"/>
      <c r="AI136" s="3110"/>
      <c r="AJ136" s="3110"/>
      <c r="AK136" s="3110"/>
      <c r="AL136" s="3110"/>
      <c r="AM136" s="3110"/>
      <c r="AN136" s="3110"/>
      <c r="AO136" s="3110"/>
      <c r="AP136" s="3110"/>
      <c r="AQ136" s="3110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3061"/>
      <c r="X137" s="3061"/>
      <c r="Y137" s="3061"/>
      <c r="Z137" s="3061"/>
      <c r="AA137" s="3061"/>
      <c r="AB137" s="3061"/>
      <c r="AC137" s="3061"/>
      <c r="AD137" s="3061"/>
      <c r="AE137" s="3061"/>
      <c r="AF137" s="3110"/>
      <c r="AG137" s="3110"/>
      <c r="AH137" s="3110"/>
      <c r="AI137" s="3110"/>
      <c r="AJ137" s="3110"/>
      <c r="AK137" s="3110"/>
      <c r="AL137" s="3110"/>
      <c r="AM137" s="3110"/>
      <c r="AN137" s="3110"/>
      <c r="AO137" s="3110"/>
      <c r="AP137" s="3110"/>
      <c r="AQ137" s="3110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4819" t="s">
        <v>3</v>
      </c>
      <c r="B138" s="4820"/>
      <c r="C138" s="4821" t="s">
        <v>57</v>
      </c>
      <c r="D138" s="4821"/>
      <c r="E138" s="4811"/>
      <c r="F138" s="4815" t="s">
        <v>113</v>
      </c>
      <c r="G138" s="4811"/>
      <c r="H138" s="4815" t="s">
        <v>114</v>
      </c>
      <c r="I138" s="4811"/>
      <c r="J138" s="4815" t="s">
        <v>115</v>
      </c>
      <c r="K138" s="4811"/>
      <c r="L138" s="4815" t="s">
        <v>116</v>
      </c>
      <c r="M138" s="4811"/>
      <c r="N138" s="4815" t="s">
        <v>117</v>
      </c>
      <c r="O138" s="4811"/>
      <c r="P138" s="17"/>
      <c r="Q138" s="17"/>
      <c r="R138" s="17"/>
      <c r="S138" s="17"/>
      <c r="T138" s="17"/>
      <c r="U138" s="17"/>
      <c r="V138" s="17"/>
      <c r="W138" s="3061"/>
      <c r="X138" s="3061"/>
      <c r="Y138" s="3061"/>
      <c r="Z138" s="3061"/>
      <c r="AA138" s="3061"/>
      <c r="AB138" s="3061"/>
      <c r="AC138" s="3061"/>
      <c r="AD138" s="3061"/>
      <c r="AE138" s="3061"/>
      <c r="AF138" s="3110"/>
      <c r="AG138" s="3110"/>
      <c r="AH138" s="3110"/>
      <c r="AI138" s="3110"/>
      <c r="AJ138" s="3110"/>
      <c r="AK138" s="3110"/>
      <c r="AL138" s="3110"/>
      <c r="AM138" s="3110"/>
      <c r="AN138" s="3110"/>
      <c r="AO138" s="3110"/>
      <c r="AP138" s="3110"/>
      <c r="AQ138" s="3247"/>
      <c r="AR138" s="3104"/>
      <c r="AS138" s="3104"/>
      <c r="AT138" s="3104"/>
      <c r="AU138" s="3104"/>
      <c r="AV138" s="3104"/>
      <c r="AW138" s="3104"/>
      <c r="AX138" s="3104"/>
      <c r="AY138" s="3104"/>
      <c r="AZ138" s="3104"/>
      <c r="BA138" s="3104"/>
      <c r="BB138" s="3104"/>
      <c r="BC138" s="3104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3198" t="s">
        <v>82</v>
      </c>
      <c r="D139" s="3199" t="s">
        <v>83</v>
      </c>
      <c r="E139" s="3217" t="s">
        <v>84</v>
      </c>
      <c r="F139" s="3198" t="s">
        <v>83</v>
      </c>
      <c r="G139" s="3217" t="s">
        <v>84</v>
      </c>
      <c r="H139" s="3198" t="s">
        <v>83</v>
      </c>
      <c r="I139" s="3217" t="s">
        <v>84</v>
      </c>
      <c r="J139" s="3198" t="s">
        <v>83</v>
      </c>
      <c r="K139" s="3217" t="s">
        <v>84</v>
      </c>
      <c r="L139" s="3198" t="s">
        <v>83</v>
      </c>
      <c r="M139" s="3217" t="s">
        <v>84</v>
      </c>
      <c r="N139" s="3248" t="s">
        <v>83</v>
      </c>
      <c r="O139" s="3249" t="s">
        <v>84</v>
      </c>
      <c r="P139" s="17"/>
      <c r="Q139" s="17"/>
      <c r="R139" s="17"/>
      <c r="S139" s="17"/>
      <c r="T139" s="17"/>
      <c r="U139" s="17"/>
      <c r="V139" s="17"/>
      <c r="W139" s="3061"/>
      <c r="X139" s="3061"/>
      <c r="Y139" s="3061"/>
      <c r="Z139" s="3061"/>
      <c r="AA139" s="3061"/>
      <c r="AB139" s="3061"/>
      <c r="AC139" s="3061"/>
      <c r="AD139" s="3061"/>
      <c r="AE139" s="3061"/>
      <c r="AF139" s="3110"/>
      <c r="AG139" s="3110"/>
      <c r="AH139" s="3110"/>
      <c r="AI139" s="3110"/>
      <c r="AJ139" s="3110"/>
      <c r="AK139" s="3110"/>
      <c r="AL139" s="3110"/>
      <c r="AM139" s="3110"/>
      <c r="AN139" s="3110"/>
      <c r="AO139" s="3110"/>
      <c r="AP139" s="3110"/>
      <c r="AQ139" s="3188"/>
      <c r="AR139" s="3104"/>
      <c r="AS139" s="3104"/>
      <c r="AT139" s="3104"/>
      <c r="AU139" s="3104"/>
      <c r="AV139" s="3104"/>
      <c r="AW139" s="3104"/>
      <c r="AX139" s="3104"/>
      <c r="AY139" s="3104"/>
      <c r="AZ139" s="3104"/>
      <c r="BA139" s="3104"/>
      <c r="BB139" s="3104"/>
      <c r="BC139" s="3104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4912" t="s">
        <v>157</v>
      </c>
      <c r="B140" s="3250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193"/>
      <c r="H140" s="26"/>
      <c r="I140" s="107"/>
      <c r="J140" s="104"/>
      <c r="K140" s="107"/>
      <c r="L140" s="104"/>
      <c r="M140" s="107"/>
      <c r="N140" s="329"/>
      <c r="O140" s="31"/>
      <c r="P140" s="3238"/>
      <c r="Q140" s="3061"/>
      <c r="R140" s="3061"/>
      <c r="S140" s="3061"/>
      <c r="T140" s="3061"/>
      <c r="U140" s="3061"/>
      <c r="V140" s="3061"/>
      <c r="W140" s="3061"/>
      <c r="X140" s="3061"/>
      <c r="Y140" s="3061"/>
      <c r="Z140" s="3061"/>
      <c r="AA140" s="3061"/>
      <c r="AB140" s="3061"/>
      <c r="AC140" s="3061"/>
      <c r="AD140" s="3110"/>
      <c r="AE140" s="3110"/>
      <c r="AF140" s="3110"/>
      <c r="AG140" s="3110"/>
      <c r="AH140" s="3110"/>
      <c r="AI140" s="3222"/>
      <c r="AJ140" s="3251"/>
      <c r="AK140" s="3251"/>
      <c r="AL140" s="3251"/>
      <c r="AM140" s="3251"/>
      <c r="AN140" s="3251"/>
      <c r="AO140" s="3251"/>
      <c r="AP140" s="3251"/>
      <c r="AQ140" s="3251"/>
      <c r="AR140" s="3251"/>
      <c r="AS140" s="3251"/>
      <c r="AT140" s="3251"/>
      <c r="AU140" s="3251"/>
      <c r="AV140" s="3251"/>
      <c r="AW140" s="3251"/>
      <c r="AX140" s="3251"/>
      <c r="AY140" s="3251"/>
      <c r="AZ140" s="3251"/>
      <c r="BA140" s="3251"/>
      <c r="BB140" s="3251"/>
      <c r="BC140" s="3251"/>
      <c r="BD140" s="3251"/>
      <c r="BE140" s="3251"/>
      <c r="BF140" s="3251"/>
      <c r="BG140" s="3251"/>
      <c r="BH140" s="3251"/>
      <c r="BI140" s="3251"/>
      <c r="BJ140" s="3251"/>
      <c r="BK140" s="3251"/>
      <c r="BL140" s="3251"/>
      <c r="BM140" s="3251"/>
      <c r="BN140" s="3251"/>
      <c r="BO140" s="3251"/>
      <c r="BP140" s="3251"/>
      <c r="BQ140" s="3251"/>
      <c r="BR140" s="3251"/>
      <c r="BS140" s="3251"/>
      <c r="BT140" s="3251"/>
      <c r="BU140" s="3251"/>
      <c r="BV140" s="3251"/>
      <c r="BW140" s="3251"/>
      <c r="BX140" s="3251"/>
      <c r="BY140" s="3251"/>
      <c r="BZ140" s="3252"/>
      <c r="CA140" s="3253"/>
      <c r="CB140" s="3253"/>
      <c r="CC140" s="3253"/>
      <c r="CD140" s="3253"/>
      <c r="CE140" s="3253"/>
      <c r="CF140" s="3253"/>
      <c r="CG140" s="3254"/>
      <c r="CH140" s="3254"/>
      <c r="CI140" s="3254"/>
      <c r="CJ140" s="3254"/>
      <c r="CK140" s="3254"/>
      <c r="CL140" s="3254"/>
      <c r="CM140" s="3254"/>
      <c r="CN140" s="3254"/>
      <c r="CO140" s="3253"/>
      <c r="CP140" s="3253"/>
      <c r="CQ140" s="3253"/>
      <c r="CR140" s="3253"/>
      <c r="CS140" s="3253"/>
      <c r="CT140" s="3253"/>
      <c r="CU140" s="3253"/>
      <c r="CV140" s="3253"/>
      <c r="CW140" s="3253"/>
      <c r="CX140" s="3253"/>
      <c r="CY140" s="3253"/>
      <c r="CZ140" s="3253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3061"/>
      <c r="R141" s="3061"/>
      <c r="S141" s="3061"/>
      <c r="T141" s="3061"/>
      <c r="U141" s="3061"/>
      <c r="V141" s="3061"/>
      <c r="W141" s="3061"/>
      <c r="X141" s="3061"/>
      <c r="Y141" s="3061"/>
      <c r="Z141" s="3061"/>
      <c r="AA141" s="3061"/>
      <c r="AB141" s="3061"/>
      <c r="AC141" s="3061"/>
      <c r="AD141" s="3110"/>
      <c r="AE141" s="3110"/>
      <c r="AF141" s="3110"/>
      <c r="AG141" s="3110"/>
      <c r="AH141" s="3110"/>
      <c r="AI141" s="3222"/>
      <c r="AJ141" s="3251"/>
      <c r="AK141" s="3251"/>
      <c r="AL141" s="3251"/>
      <c r="AM141" s="3251"/>
      <c r="AN141" s="3251"/>
      <c r="AO141" s="3251"/>
      <c r="AP141" s="3251"/>
      <c r="AQ141" s="3251"/>
      <c r="AR141" s="3251"/>
      <c r="AS141" s="3251"/>
      <c r="AT141" s="3251"/>
      <c r="AU141" s="3251"/>
      <c r="AV141" s="3251"/>
      <c r="AW141" s="3251"/>
      <c r="AX141" s="3251"/>
      <c r="AY141" s="3251"/>
      <c r="AZ141" s="3251"/>
      <c r="BA141" s="3251"/>
      <c r="BB141" s="3251"/>
      <c r="BC141" s="3251"/>
      <c r="BD141" s="3251"/>
      <c r="BE141" s="3251"/>
      <c r="BF141" s="3251"/>
      <c r="BG141" s="3251"/>
      <c r="BH141" s="3251"/>
      <c r="BI141" s="3251"/>
      <c r="BJ141" s="3251"/>
      <c r="BK141" s="3251"/>
      <c r="BL141" s="3251"/>
      <c r="BM141" s="3251"/>
      <c r="BN141" s="3251"/>
      <c r="BO141" s="3251"/>
      <c r="BP141" s="3251"/>
      <c r="BQ141" s="3251"/>
      <c r="BR141" s="3251"/>
      <c r="BS141" s="3251"/>
      <c r="BT141" s="3251"/>
      <c r="BU141" s="3251"/>
      <c r="BV141" s="3251"/>
      <c r="BW141" s="3251"/>
      <c r="BX141" s="3251"/>
      <c r="BY141" s="3251"/>
      <c r="BZ141" s="3252"/>
      <c r="CA141" s="3253"/>
      <c r="CB141" s="3253"/>
      <c r="CC141" s="3253"/>
      <c r="CD141" s="3253"/>
      <c r="CE141" s="3253"/>
      <c r="CF141" s="3253"/>
      <c r="CG141" s="3254"/>
      <c r="CH141" s="3254"/>
      <c r="CI141" s="3254"/>
      <c r="CJ141" s="3254"/>
      <c r="CK141" s="3254"/>
      <c r="CL141" s="3254"/>
      <c r="CM141" s="3254"/>
      <c r="CN141" s="3254"/>
      <c r="CO141" s="3253"/>
      <c r="CP141" s="3253"/>
      <c r="CQ141" s="3253"/>
      <c r="CR141" s="3253"/>
      <c r="CS141" s="3253"/>
      <c r="CT141" s="3253"/>
      <c r="CU141" s="3253"/>
      <c r="CV141" s="3253"/>
      <c r="CW141" s="3253"/>
      <c r="CX141" s="3253"/>
      <c r="CY141" s="3253"/>
      <c r="CZ141" s="3253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3061"/>
      <c r="R142" s="3061"/>
      <c r="S142" s="3061"/>
      <c r="T142" s="3061"/>
      <c r="U142" s="3061"/>
      <c r="V142" s="3061"/>
      <c r="W142" s="3061"/>
      <c r="X142" s="3061"/>
      <c r="Y142" s="3061"/>
      <c r="Z142" s="3061"/>
      <c r="AA142" s="3061"/>
      <c r="AB142" s="3061"/>
      <c r="AC142" s="3061"/>
      <c r="AD142" s="3110"/>
      <c r="AE142" s="3110"/>
      <c r="AF142" s="3110"/>
      <c r="AG142" s="3110"/>
      <c r="AH142" s="3110"/>
      <c r="AI142" s="3222"/>
      <c r="AJ142" s="3104"/>
      <c r="AK142" s="3104"/>
      <c r="AL142" s="3104"/>
      <c r="AM142" s="3104"/>
      <c r="AN142" s="3104"/>
      <c r="AO142" s="3104"/>
      <c r="AP142" s="3104"/>
      <c r="AQ142" s="3104"/>
      <c r="AR142" s="3104"/>
      <c r="AS142" s="3104"/>
      <c r="AT142" s="3104"/>
      <c r="AU142" s="3104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3061"/>
      <c r="Z143" s="3061"/>
      <c r="AA143" s="3061"/>
      <c r="AB143" s="3061"/>
      <c r="AC143" s="3061"/>
      <c r="AD143" s="3110"/>
      <c r="AE143" s="3110"/>
      <c r="AF143" s="3110"/>
      <c r="AG143" s="3110"/>
      <c r="AH143" s="3110"/>
      <c r="AI143" s="3110"/>
      <c r="AJ143" s="3110"/>
      <c r="AK143" s="3110"/>
      <c r="AL143" s="3110"/>
      <c r="AM143" s="3110"/>
      <c r="AN143" s="3110"/>
      <c r="AO143" s="3247"/>
      <c r="AP143" s="3110"/>
      <c r="AQ143" s="3110"/>
      <c r="AR143" s="3121"/>
      <c r="AS143" s="3104"/>
      <c r="AT143" s="3212"/>
      <c r="AU143" s="3212"/>
      <c r="AV143" s="3212"/>
      <c r="AW143" s="3212"/>
      <c r="AX143" s="3212"/>
      <c r="AY143" s="3212"/>
      <c r="AZ143" s="3212"/>
      <c r="BA143" s="3212"/>
      <c r="BB143" s="3212"/>
      <c r="BC143" s="3212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3233"/>
      <c r="Z144" s="3187"/>
      <c r="AA144" s="17"/>
      <c r="AB144" s="3255"/>
      <c r="AC144" s="3187"/>
      <c r="AD144" s="123"/>
      <c r="AE144" s="3256"/>
      <c r="AF144" s="3256"/>
      <c r="AG144" s="3256"/>
      <c r="AH144" s="3110"/>
      <c r="AI144" s="123"/>
      <c r="AJ144" s="3247"/>
      <c r="AK144" s="3247"/>
      <c r="AL144" s="3247"/>
      <c r="AM144" s="3110"/>
      <c r="AN144" s="123"/>
      <c r="AO144" s="3247"/>
      <c r="AP144" s="3110"/>
      <c r="AQ144" s="3110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3257"/>
      <c r="AM147" s="3258"/>
      <c r="AN147" s="3258"/>
      <c r="AO147" s="1441"/>
      <c r="AP147" s="3258"/>
      <c r="AQ147" s="1441"/>
      <c r="AR147" s="1442"/>
      <c r="AS147" s="786"/>
      <c r="AT147" s="3208"/>
      <c r="AU147" s="3061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4913" t="s">
        <v>167</v>
      </c>
      <c r="B151" s="4912"/>
      <c r="C151" s="4806" t="s">
        <v>57</v>
      </c>
      <c r="D151" s="4806"/>
      <c r="E151" s="4806"/>
      <c r="F151" s="4806" t="s">
        <v>168</v>
      </c>
      <c r="G151" s="4806"/>
      <c r="H151" s="4806" t="s">
        <v>169</v>
      </c>
      <c r="I151" s="4806"/>
      <c r="J151" s="4806" t="s">
        <v>170</v>
      </c>
      <c r="K151" s="4806"/>
      <c r="L151" s="4806" t="s">
        <v>104</v>
      </c>
      <c r="M151" s="4806"/>
      <c r="N151" s="4807" t="s">
        <v>11</v>
      </c>
      <c r="O151" s="4814"/>
      <c r="P151" s="4902" t="s">
        <v>106</v>
      </c>
      <c r="Q151" s="4902"/>
      <c r="R151" s="4902" t="s">
        <v>107</v>
      </c>
      <c r="S151" s="4902"/>
      <c r="T151" s="4902" t="s">
        <v>108</v>
      </c>
      <c r="U151" s="4902"/>
      <c r="V151" s="4902" t="s">
        <v>109</v>
      </c>
      <c r="W151" s="4902"/>
      <c r="X151" s="4902" t="s">
        <v>110</v>
      </c>
      <c r="Y151" s="4902"/>
      <c r="Z151" s="4902" t="s">
        <v>111</v>
      </c>
      <c r="AA151" s="4902"/>
      <c r="AB151" s="4902" t="s">
        <v>112</v>
      </c>
      <c r="AC151" s="4902"/>
      <c r="AD151" s="4902" t="s">
        <v>113</v>
      </c>
      <c r="AE151" s="4902"/>
      <c r="AF151" s="4902" t="s">
        <v>114</v>
      </c>
      <c r="AG151" s="4902"/>
      <c r="AH151" s="4902" t="s">
        <v>115</v>
      </c>
      <c r="AI151" s="4902"/>
      <c r="AJ151" s="4902" t="s">
        <v>116</v>
      </c>
      <c r="AK151" s="4902"/>
      <c r="AL151" s="4902" t="s">
        <v>117</v>
      </c>
      <c r="AM151" s="4815"/>
      <c r="AN151" s="3530" t="s">
        <v>171</v>
      </c>
      <c r="AO151" s="4816" t="s">
        <v>172</v>
      </c>
      <c r="AP151" s="4815" t="s">
        <v>173</v>
      </c>
      <c r="AQ151" s="4811"/>
      <c r="AR151" s="4914" t="s">
        <v>174</v>
      </c>
      <c r="AS151" s="4914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3259" t="s">
        <v>82</v>
      </c>
      <c r="D152" s="3260" t="s">
        <v>83</v>
      </c>
      <c r="E152" s="3048" t="s">
        <v>84</v>
      </c>
      <c r="F152" s="3259" t="s">
        <v>83</v>
      </c>
      <c r="G152" s="3048" t="s">
        <v>84</v>
      </c>
      <c r="H152" s="3259" t="s">
        <v>83</v>
      </c>
      <c r="I152" s="3048" t="s">
        <v>84</v>
      </c>
      <c r="J152" s="3259" t="s">
        <v>83</v>
      </c>
      <c r="K152" s="3048" t="s">
        <v>84</v>
      </c>
      <c r="L152" s="3259" t="s">
        <v>83</v>
      </c>
      <c r="M152" s="3048" t="s">
        <v>84</v>
      </c>
      <c r="N152" s="3259" t="s">
        <v>83</v>
      </c>
      <c r="O152" s="3048" t="s">
        <v>84</v>
      </c>
      <c r="P152" s="3259" t="s">
        <v>83</v>
      </c>
      <c r="Q152" s="3048" t="s">
        <v>84</v>
      </c>
      <c r="R152" s="3259" t="s">
        <v>83</v>
      </c>
      <c r="S152" s="3048" t="s">
        <v>84</v>
      </c>
      <c r="T152" s="3259" t="s">
        <v>83</v>
      </c>
      <c r="U152" s="3048" t="s">
        <v>84</v>
      </c>
      <c r="V152" s="3259" t="s">
        <v>83</v>
      </c>
      <c r="W152" s="3048" t="s">
        <v>84</v>
      </c>
      <c r="X152" s="3259" t="s">
        <v>83</v>
      </c>
      <c r="Y152" s="3048" t="s">
        <v>84</v>
      </c>
      <c r="Z152" s="3259" t="s">
        <v>83</v>
      </c>
      <c r="AA152" s="3048" t="s">
        <v>84</v>
      </c>
      <c r="AB152" s="3259" t="s">
        <v>83</v>
      </c>
      <c r="AC152" s="3048" t="s">
        <v>84</v>
      </c>
      <c r="AD152" s="3259" t="s">
        <v>83</v>
      </c>
      <c r="AE152" s="3048" t="s">
        <v>84</v>
      </c>
      <c r="AF152" s="3259" t="s">
        <v>83</v>
      </c>
      <c r="AG152" s="3048" t="s">
        <v>84</v>
      </c>
      <c r="AH152" s="3259" t="s">
        <v>83</v>
      </c>
      <c r="AI152" s="3048" t="s">
        <v>84</v>
      </c>
      <c r="AJ152" s="3259" t="s">
        <v>83</v>
      </c>
      <c r="AK152" s="3048" t="s">
        <v>84</v>
      </c>
      <c r="AL152" s="3259" t="s">
        <v>83</v>
      </c>
      <c r="AM152" s="3047" t="s">
        <v>84</v>
      </c>
      <c r="AN152" s="3531"/>
      <c r="AO152" s="3463"/>
      <c r="AP152" s="3259" t="s">
        <v>83</v>
      </c>
      <c r="AQ152" s="3048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915" t="s">
        <v>176</v>
      </c>
      <c r="B153" s="4916"/>
      <c r="C153" s="3261">
        <f>SUM(D153+E153)</f>
        <v>45</v>
      </c>
      <c r="D153" s="3262">
        <f>SUM(F153+H153+J153+L153+N153+P153+R153+T153+V153+X153+Z153+AB153+AD153+AF153+AH153+AJ153+AL153)</f>
        <v>18</v>
      </c>
      <c r="E153" s="377">
        <f>SUM(G153+I153+K153+M153+O153+Q153+S153+U153+W153+Y153+AA153+AC153+AE153+AG153+AI153+AK153+AM153)</f>
        <v>27</v>
      </c>
      <c r="F153" s="3263">
        <v>2</v>
      </c>
      <c r="G153" s="378">
        <v>1</v>
      </c>
      <c r="H153" s="3263">
        <v>1</v>
      </c>
      <c r="I153" s="378">
        <v>0</v>
      </c>
      <c r="J153" s="3263">
        <v>0</v>
      </c>
      <c r="K153" s="378">
        <v>1</v>
      </c>
      <c r="L153" s="3263">
        <v>4</v>
      </c>
      <c r="M153" s="378">
        <v>2</v>
      </c>
      <c r="N153" s="3263">
        <v>1</v>
      </c>
      <c r="O153" s="378">
        <v>2</v>
      </c>
      <c r="P153" s="3263">
        <v>0</v>
      </c>
      <c r="Q153" s="378">
        <v>1</v>
      </c>
      <c r="R153" s="3263">
        <v>3</v>
      </c>
      <c r="S153" s="378">
        <v>2</v>
      </c>
      <c r="T153" s="3263">
        <v>1</v>
      </c>
      <c r="U153" s="378">
        <v>2</v>
      </c>
      <c r="V153" s="3263">
        <v>1</v>
      </c>
      <c r="W153" s="378">
        <v>4</v>
      </c>
      <c r="X153" s="3263">
        <v>2</v>
      </c>
      <c r="Y153" s="378">
        <v>1</v>
      </c>
      <c r="Z153" s="3263">
        <v>0</v>
      </c>
      <c r="AA153" s="378">
        <v>3</v>
      </c>
      <c r="AB153" s="3263">
        <v>1</v>
      </c>
      <c r="AC153" s="378">
        <v>2</v>
      </c>
      <c r="AD153" s="263">
        <v>2</v>
      </c>
      <c r="AE153" s="378">
        <v>3</v>
      </c>
      <c r="AF153" s="263">
        <v>0</v>
      </c>
      <c r="AG153" s="378">
        <v>3</v>
      </c>
      <c r="AH153" s="263">
        <v>0</v>
      </c>
      <c r="AI153" s="378">
        <v>0</v>
      </c>
      <c r="AJ153" s="263">
        <v>0</v>
      </c>
      <c r="AK153" s="378">
        <v>0</v>
      </c>
      <c r="AL153" s="263">
        <v>0</v>
      </c>
      <c r="AM153" s="353">
        <v>0</v>
      </c>
      <c r="AN153" s="3264">
        <v>0</v>
      </c>
      <c r="AO153" s="379">
        <v>0</v>
      </c>
      <c r="AP153" s="263">
        <v>0</v>
      </c>
      <c r="AQ153" s="378">
        <v>0</v>
      </c>
      <c r="AR153" s="3265">
        <v>0</v>
      </c>
      <c r="AS153" s="3265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822" t="s">
        <v>177</v>
      </c>
      <c r="B154" s="4823"/>
      <c r="C154" s="3266"/>
      <c r="D154" s="3267"/>
      <c r="E154" s="3267"/>
      <c r="F154" s="3267"/>
      <c r="G154" s="3267"/>
      <c r="H154" s="3267"/>
      <c r="I154" s="3267"/>
      <c r="J154" s="3267"/>
      <c r="K154" s="3267"/>
      <c r="L154" s="3267"/>
      <c r="M154" s="3267"/>
      <c r="N154" s="3267"/>
      <c r="O154" s="3267"/>
      <c r="P154" s="3267"/>
      <c r="Q154" s="3267"/>
      <c r="R154" s="3267"/>
      <c r="S154" s="3267"/>
      <c r="T154" s="3267"/>
      <c r="U154" s="3267"/>
      <c r="V154" s="3267"/>
      <c r="W154" s="3267"/>
      <c r="X154" s="3267"/>
      <c r="Y154" s="3267"/>
      <c r="Z154" s="3267"/>
      <c r="AA154" s="3267"/>
      <c r="AB154" s="3267"/>
      <c r="AC154" s="3267"/>
      <c r="AD154" s="3267"/>
      <c r="AE154" s="3267"/>
      <c r="AF154" s="3267"/>
      <c r="AG154" s="3267"/>
      <c r="AH154" s="3267"/>
      <c r="AI154" s="3267"/>
      <c r="AJ154" s="3267"/>
      <c r="AK154" s="3267"/>
      <c r="AL154" s="3267"/>
      <c r="AM154" s="3267"/>
      <c r="AN154" s="3267"/>
      <c r="AO154" s="3267"/>
      <c r="AP154" s="3267"/>
      <c r="AQ154" s="3267"/>
      <c r="AR154" s="3267"/>
      <c r="AS154" s="3268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4817" t="s">
        <v>178</v>
      </c>
      <c r="B155" s="3039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3269">
        <f t="shared" si="26"/>
        <v>0</v>
      </c>
      <c r="F155" s="26"/>
      <c r="G155" s="3193"/>
      <c r="H155" s="26"/>
      <c r="I155" s="3193"/>
      <c r="J155" s="26"/>
      <c r="K155" s="3193"/>
      <c r="L155" s="26"/>
      <c r="M155" s="3193"/>
      <c r="N155" s="26"/>
      <c r="O155" s="3193"/>
      <c r="P155" s="26"/>
      <c r="Q155" s="3193"/>
      <c r="R155" s="26"/>
      <c r="S155" s="3193"/>
      <c r="T155" s="26"/>
      <c r="U155" s="3193"/>
      <c r="V155" s="26"/>
      <c r="W155" s="3193"/>
      <c r="X155" s="26"/>
      <c r="Y155" s="3193"/>
      <c r="Z155" s="26"/>
      <c r="AA155" s="3193"/>
      <c r="AB155" s="26"/>
      <c r="AC155" s="3193"/>
      <c r="AD155" s="26"/>
      <c r="AE155" s="3193"/>
      <c r="AF155" s="26"/>
      <c r="AG155" s="3193"/>
      <c r="AH155" s="26"/>
      <c r="AI155" s="3193"/>
      <c r="AJ155" s="26"/>
      <c r="AK155" s="3193"/>
      <c r="AL155" s="26"/>
      <c r="AM155" s="3240"/>
      <c r="AN155" s="384"/>
      <c r="AO155" s="3053"/>
      <c r="AP155" s="26"/>
      <c r="AQ155" s="3193"/>
      <c r="AR155" s="3193"/>
      <c r="AS155" s="3193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3040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3270" t="s">
        <v>181</v>
      </c>
      <c r="B157" s="3271"/>
      <c r="C157" s="3261">
        <f t="shared" si="25"/>
        <v>0</v>
      </c>
      <c r="D157" s="3262">
        <f>SUM(F157+H157+J157+L157+N157+P157+R157+T157+V157+X157+Z157+AB157+AD157+AF157+AH157+AJ157+AL157)</f>
        <v>0</v>
      </c>
      <c r="E157" s="3272">
        <f t="shared" si="26"/>
        <v>0</v>
      </c>
      <c r="F157" s="3263"/>
      <c r="G157" s="3265"/>
      <c r="H157" s="3263"/>
      <c r="I157" s="3265"/>
      <c r="J157" s="3263"/>
      <c r="K157" s="3265"/>
      <c r="L157" s="3263"/>
      <c r="M157" s="3265"/>
      <c r="N157" s="3263"/>
      <c r="O157" s="3265"/>
      <c r="P157" s="3263"/>
      <c r="Q157" s="3265"/>
      <c r="R157" s="3263"/>
      <c r="S157" s="3265"/>
      <c r="T157" s="3263"/>
      <c r="U157" s="3265"/>
      <c r="V157" s="3263"/>
      <c r="W157" s="3265"/>
      <c r="X157" s="3263"/>
      <c r="Y157" s="3265"/>
      <c r="Z157" s="3263"/>
      <c r="AA157" s="3265"/>
      <c r="AB157" s="3263"/>
      <c r="AC157" s="3265"/>
      <c r="AD157" s="3263"/>
      <c r="AE157" s="3265"/>
      <c r="AF157" s="3263"/>
      <c r="AG157" s="3265"/>
      <c r="AH157" s="3263"/>
      <c r="AI157" s="3265"/>
      <c r="AJ157" s="3263"/>
      <c r="AK157" s="3265"/>
      <c r="AL157" s="3263"/>
      <c r="AM157" s="3273"/>
      <c r="AN157" s="3264"/>
      <c r="AO157" s="3274"/>
      <c r="AP157" s="3263"/>
      <c r="AQ157" s="3265"/>
      <c r="AR157" s="3265"/>
      <c r="AS157" s="3265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4817" t="s">
        <v>182</v>
      </c>
      <c r="B158" s="3039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3269">
        <f>SUM(G158+I158+K158+M158+O158+Q158+S158+U158+W158+Y158+AA158+AC158+AE158+AG158+AI158+AK158+AM158)</f>
        <v>0</v>
      </c>
      <c r="F158" s="26"/>
      <c r="G158" s="3193"/>
      <c r="H158" s="26"/>
      <c r="I158" s="3193"/>
      <c r="J158" s="26"/>
      <c r="K158" s="3193"/>
      <c r="L158" s="26"/>
      <c r="M158" s="3193"/>
      <c r="N158" s="26"/>
      <c r="O158" s="3193"/>
      <c r="P158" s="26"/>
      <c r="Q158" s="3193"/>
      <c r="R158" s="26"/>
      <c r="S158" s="3193"/>
      <c r="T158" s="26"/>
      <c r="U158" s="3193"/>
      <c r="V158" s="26"/>
      <c r="W158" s="3193"/>
      <c r="X158" s="26"/>
      <c r="Y158" s="3193"/>
      <c r="Z158" s="26"/>
      <c r="AA158" s="3193"/>
      <c r="AB158" s="26"/>
      <c r="AC158" s="3193"/>
      <c r="AD158" s="26"/>
      <c r="AE158" s="3193"/>
      <c r="AF158" s="26"/>
      <c r="AG158" s="3193"/>
      <c r="AH158" s="26"/>
      <c r="AI158" s="3193"/>
      <c r="AJ158" s="26"/>
      <c r="AK158" s="3193"/>
      <c r="AL158" s="26"/>
      <c r="AM158" s="3240"/>
      <c r="AN158" s="384"/>
      <c r="AO158" s="3053"/>
      <c r="AP158" s="26"/>
      <c r="AQ158" s="3193"/>
      <c r="AR158" s="3193"/>
      <c r="AS158" s="3193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3040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3275" t="s">
        <v>185</v>
      </c>
      <c r="B160" s="3276"/>
      <c r="C160" s="3204">
        <f t="shared" si="25"/>
        <v>45</v>
      </c>
      <c r="D160" s="3205">
        <f>SUM(F160+H160+J160+L160+N160+P160+R160+T160+V160+X160+Z160+AB160+AD160+AF160+AH160+AJ160+AL160)</f>
        <v>18</v>
      </c>
      <c r="E160" s="3225">
        <f t="shared" si="26"/>
        <v>27</v>
      </c>
      <c r="F160" s="3263">
        <v>2</v>
      </c>
      <c r="G160" s="3265">
        <v>1</v>
      </c>
      <c r="H160" s="3263">
        <v>1</v>
      </c>
      <c r="I160" s="3265">
        <v>0</v>
      </c>
      <c r="J160" s="3263">
        <v>0</v>
      </c>
      <c r="K160" s="3265">
        <v>1</v>
      </c>
      <c r="L160" s="3263">
        <v>4</v>
      </c>
      <c r="M160" s="3265">
        <v>2</v>
      </c>
      <c r="N160" s="3263">
        <v>1</v>
      </c>
      <c r="O160" s="3265">
        <v>2</v>
      </c>
      <c r="P160" s="3263">
        <v>0</v>
      </c>
      <c r="Q160" s="3265">
        <v>1</v>
      </c>
      <c r="R160" s="3263">
        <v>3</v>
      </c>
      <c r="S160" s="3265">
        <v>2</v>
      </c>
      <c r="T160" s="3263">
        <v>1</v>
      </c>
      <c r="U160" s="3265">
        <v>2</v>
      </c>
      <c r="V160" s="3263">
        <v>1</v>
      </c>
      <c r="W160" s="3265">
        <v>4</v>
      </c>
      <c r="X160" s="3263">
        <v>2</v>
      </c>
      <c r="Y160" s="3265">
        <v>1</v>
      </c>
      <c r="Z160" s="3263">
        <v>0</v>
      </c>
      <c r="AA160" s="3265">
        <v>3</v>
      </c>
      <c r="AB160" s="3263">
        <v>1</v>
      </c>
      <c r="AC160" s="3265">
        <v>2</v>
      </c>
      <c r="AD160" s="3263">
        <v>2</v>
      </c>
      <c r="AE160" s="3265">
        <v>3</v>
      </c>
      <c r="AF160" s="3263">
        <v>0</v>
      </c>
      <c r="AG160" s="3265">
        <v>3</v>
      </c>
      <c r="AH160" s="3263">
        <v>0</v>
      </c>
      <c r="AI160" s="3265">
        <v>0</v>
      </c>
      <c r="AJ160" s="3263">
        <v>0</v>
      </c>
      <c r="AK160" s="3265">
        <v>0</v>
      </c>
      <c r="AL160" s="3263">
        <v>0</v>
      </c>
      <c r="AM160" s="3273">
        <v>0</v>
      </c>
      <c r="AN160" s="3264">
        <v>0</v>
      </c>
      <c r="AO160" s="3274">
        <v>0</v>
      </c>
      <c r="AP160" s="263">
        <v>0</v>
      </c>
      <c r="AQ160" s="3265">
        <v>0</v>
      </c>
      <c r="AR160" s="3265">
        <v>0</v>
      </c>
      <c r="AS160" s="3265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4044" t="s">
        <v>186</v>
      </c>
      <c r="B161" s="3033" t="s">
        <v>187</v>
      </c>
      <c r="C161" s="398">
        <f t="shared" si="25"/>
        <v>0</v>
      </c>
      <c r="D161" s="399">
        <f t="shared" si="26"/>
        <v>0</v>
      </c>
      <c r="E161" s="400">
        <f t="shared" si="26"/>
        <v>0</v>
      </c>
      <c r="F161" s="104"/>
      <c r="G161" s="107"/>
      <c r="H161" s="104"/>
      <c r="I161" s="107"/>
      <c r="J161" s="104"/>
      <c r="K161" s="107"/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>
        <v>0</v>
      </c>
      <c r="AO161" s="65">
        <v>0</v>
      </c>
      <c r="AP161" s="104">
        <v>0</v>
      </c>
      <c r="AQ161" s="378">
        <v>0</v>
      </c>
      <c r="AR161" s="378">
        <v>0</v>
      </c>
      <c r="AS161" s="378">
        <v>0</v>
      </c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3034" t="s">
        <v>188</v>
      </c>
      <c r="C162" s="402">
        <f t="shared" si="25"/>
        <v>1</v>
      </c>
      <c r="D162" s="403">
        <f t="shared" si="26"/>
        <v>0</v>
      </c>
      <c r="E162" s="3042">
        <f t="shared" si="26"/>
        <v>1</v>
      </c>
      <c r="F162" s="35"/>
      <c r="G162" s="39"/>
      <c r="H162" s="35"/>
      <c r="I162" s="39"/>
      <c r="J162" s="35"/>
      <c r="K162" s="39"/>
      <c r="L162" s="35"/>
      <c r="M162" s="39"/>
      <c r="N162" s="35"/>
      <c r="O162" s="39"/>
      <c r="P162" s="35"/>
      <c r="Q162" s="39"/>
      <c r="R162" s="35"/>
      <c r="S162" s="39"/>
      <c r="T162" s="35"/>
      <c r="U162" s="39"/>
      <c r="V162" s="35"/>
      <c r="W162" s="39">
        <v>1</v>
      </c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0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3034" t="s">
        <v>189</v>
      </c>
      <c r="C163" s="402">
        <f t="shared" si="25"/>
        <v>6</v>
      </c>
      <c r="D163" s="406">
        <f t="shared" si="26"/>
        <v>3</v>
      </c>
      <c r="E163" s="3042">
        <f t="shared" si="26"/>
        <v>3</v>
      </c>
      <c r="F163" s="35"/>
      <c r="G163" s="39"/>
      <c r="H163" s="35"/>
      <c r="I163" s="39"/>
      <c r="J163" s="35"/>
      <c r="K163" s="39"/>
      <c r="L163" s="35">
        <v>3</v>
      </c>
      <c r="M163" s="39">
        <v>1</v>
      </c>
      <c r="N163" s="35"/>
      <c r="O163" s="39"/>
      <c r="P163" s="35"/>
      <c r="Q163" s="39"/>
      <c r="R163" s="35"/>
      <c r="S163" s="39"/>
      <c r="T163" s="35"/>
      <c r="U163" s="39"/>
      <c r="V163" s="35"/>
      <c r="W163" s="39"/>
      <c r="X163" s="35"/>
      <c r="Y163" s="39"/>
      <c r="Z163" s="35"/>
      <c r="AA163" s="39">
        <v>1</v>
      </c>
      <c r="AB163" s="35"/>
      <c r="AC163" s="39"/>
      <c r="AD163" s="35"/>
      <c r="AE163" s="39"/>
      <c r="AF163" s="35"/>
      <c r="AG163" s="39">
        <v>1</v>
      </c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3023" t="s">
        <v>190</v>
      </c>
      <c r="C164" s="402">
        <f>SUM(D164+E164)</f>
        <v>0</v>
      </c>
      <c r="D164" s="408"/>
      <c r="E164" s="3042">
        <f>SUM(K164+M164+O164+Q164+S164+U164+W164+Y164+AA164+AC164+AE164+AG164+AI164+AK164+AM164)</f>
        <v>0</v>
      </c>
      <c r="F164" s="3277"/>
      <c r="G164" s="3278"/>
      <c r="H164" s="3277"/>
      <c r="I164" s="3278"/>
      <c r="J164" s="3277"/>
      <c r="K164" s="39"/>
      <c r="L164" s="3277"/>
      <c r="M164" s="39"/>
      <c r="N164" s="3277"/>
      <c r="O164" s="39"/>
      <c r="P164" s="3277"/>
      <c r="Q164" s="39"/>
      <c r="R164" s="3277"/>
      <c r="S164" s="39"/>
      <c r="T164" s="3277"/>
      <c r="U164" s="39"/>
      <c r="V164" s="3277"/>
      <c r="W164" s="39"/>
      <c r="X164" s="3277"/>
      <c r="Y164" s="39"/>
      <c r="Z164" s="3277"/>
      <c r="AA164" s="39"/>
      <c r="AB164" s="3277"/>
      <c r="AC164" s="39"/>
      <c r="AD164" s="3277"/>
      <c r="AE164" s="39"/>
      <c r="AF164" s="3277"/>
      <c r="AG164" s="39"/>
      <c r="AH164" s="3277"/>
      <c r="AI164" s="39"/>
      <c r="AJ164" s="3277"/>
      <c r="AK164" s="39"/>
      <c r="AL164" s="3277"/>
      <c r="AM164" s="299"/>
      <c r="AN164" s="405"/>
      <c r="AO164" s="66"/>
      <c r="AP164" s="3277"/>
      <c r="AQ164" s="39"/>
      <c r="AR164" s="39"/>
      <c r="AS164" s="39"/>
      <c r="AT164" s="380" t="str">
        <f t="shared" si="39"/>
        <v/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/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0</v>
      </c>
      <c r="CL164" s="16"/>
      <c r="CM164" s="16"/>
      <c r="CZ164" s="2"/>
    </row>
    <row r="165" spans="1:104" ht="16.149999999999999" customHeight="1" x14ac:dyDescent="0.2">
      <c r="A165" s="3420"/>
      <c r="B165" s="3034" t="s">
        <v>191</v>
      </c>
      <c r="C165" s="402">
        <f t="shared" ref="C165:C191" si="40">SUM(D165+E165)</f>
        <v>6</v>
      </c>
      <c r="D165" s="399">
        <f t="shared" ref="D165:E171" si="41">SUM(F165+H165+J165+L165+N165+P165+R165+T165+V165+X165+Z165+AB165+AD165+AF165+AH165+AJ165+AL165)</f>
        <v>2</v>
      </c>
      <c r="E165" s="3042">
        <f t="shared" si="41"/>
        <v>4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>
        <v>1</v>
      </c>
      <c r="V165" s="35"/>
      <c r="W165" s="39"/>
      <c r="X165" s="35">
        <v>1</v>
      </c>
      <c r="Y165" s="39">
        <v>1</v>
      </c>
      <c r="Z165" s="35"/>
      <c r="AA165" s="39">
        <v>1</v>
      </c>
      <c r="AB165" s="35"/>
      <c r="AC165" s="39"/>
      <c r="AD165" s="35">
        <v>1</v>
      </c>
      <c r="AE165" s="39">
        <v>1</v>
      </c>
      <c r="AF165" s="35"/>
      <c r="AG165" s="39"/>
      <c r="AH165" s="35"/>
      <c r="AI165" s="39"/>
      <c r="AJ165" s="35"/>
      <c r="AK165" s="39"/>
      <c r="AL165" s="35"/>
      <c r="AM165" s="299"/>
      <c r="AN165" s="405">
        <v>0</v>
      </c>
      <c r="AO165" s="66">
        <v>0</v>
      </c>
      <c r="AP165" s="35">
        <v>0</v>
      </c>
      <c r="AQ165" s="39">
        <v>0</v>
      </c>
      <c r="AR165" s="39">
        <v>0</v>
      </c>
      <c r="AS165" s="39">
        <v>0</v>
      </c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3036" t="s">
        <v>192</v>
      </c>
      <c r="C166" s="402">
        <f t="shared" si="40"/>
        <v>4</v>
      </c>
      <c r="D166" s="403">
        <f t="shared" si="41"/>
        <v>0</v>
      </c>
      <c r="E166" s="3042">
        <f t="shared" si="41"/>
        <v>4</v>
      </c>
      <c r="F166" s="35"/>
      <c r="G166" s="39"/>
      <c r="H166" s="35"/>
      <c r="I166" s="39"/>
      <c r="J166" s="35"/>
      <c r="K166" s="39"/>
      <c r="L166" s="35"/>
      <c r="M166" s="39"/>
      <c r="N166" s="35"/>
      <c r="O166" s="39"/>
      <c r="P166" s="35"/>
      <c r="Q166" s="39"/>
      <c r="R166" s="35"/>
      <c r="S166" s="39"/>
      <c r="T166" s="35"/>
      <c r="U166" s="39"/>
      <c r="V166" s="35"/>
      <c r="W166" s="39"/>
      <c r="X166" s="35"/>
      <c r="Y166" s="39"/>
      <c r="Z166" s="35"/>
      <c r="AA166" s="39"/>
      <c r="AB166" s="35"/>
      <c r="AC166" s="39"/>
      <c r="AD166" s="35"/>
      <c r="AE166" s="39">
        <v>2</v>
      </c>
      <c r="AF166" s="35"/>
      <c r="AG166" s="39">
        <v>2</v>
      </c>
      <c r="AH166" s="35"/>
      <c r="AI166" s="39"/>
      <c r="AJ166" s="35"/>
      <c r="AK166" s="39"/>
      <c r="AL166" s="35"/>
      <c r="AM166" s="299"/>
      <c r="AN166" s="405">
        <v>0</v>
      </c>
      <c r="AO166" s="66">
        <v>0</v>
      </c>
      <c r="AP166" s="35">
        <v>0</v>
      </c>
      <c r="AQ166" s="378">
        <v>0</v>
      </c>
      <c r="AR166" s="378">
        <v>0</v>
      </c>
      <c r="AS166" s="378">
        <v>0</v>
      </c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3037" t="s">
        <v>193</v>
      </c>
      <c r="C167" s="402">
        <f t="shared" si="40"/>
        <v>0</v>
      </c>
      <c r="D167" s="403">
        <f t="shared" si="41"/>
        <v>0</v>
      </c>
      <c r="E167" s="3042">
        <f t="shared" si="41"/>
        <v>0</v>
      </c>
      <c r="F167" s="35"/>
      <c r="G167" s="39"/>
      <c r="H167" s="35"/>
      <c r="I167" s="39"/>
      <c r="J167" s="35"/>
      <c r="K167" s="39"/>
      <c r="L167" s="35"/>
      <c r="M167" s="39"/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>
        <v>0</v>
      </c>
      <c r="AO167" s="66">
        <v>0</v>
      </c>
      <c r="AP167" s="35">
        <v>0</v>
      </c>
      <c r="AQ167" s="54">
        <v>0</v>
      </c>
      <c r="AR167" s="54">
        <v>0</v>
      </c>
      <c r="AS167" s="54">
        <v>0</v>
      </c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3038" t="s">
        <v>194</v>
      </c>
      <c r="C168" s="411">
        <f>SUM(D168+E168)</f>
        <v>1</v>
      </c>
      <c r="D168" s="406">
        <f t="shared" si="41"/>
        <v>1</v>
      </c>
      <c r="E168" s="3041">
        <f t="shared" si="41"/>
        <v>0</v>
      </c>
      <c r="F168" s="50"/>
      <c r="G168" s="54"/>
      <c r="H168" s="50"/>
      <c r="I168" s="54"/>
      <c r="J168" s="50"/>
      <c r="K168" s="54"/>
      <c r="L168" s="50"/>
      <c r="M168" s="54"/>
      <c r="N168" s="50"/>
      <c r="O168" s="54"/>
      <c r="P168" s="50"/>
      <c r="Q168" s="54"/>
      <c r="R168" s="50"/>
      <c r="S168" s="54"/>
      <c r="T168" s="50"/>
      <c r="U168" s="54"/>
      <c r="V168" s="50">
        <v>1</v>
      </c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>
        <v>0</v>
      </c>
      <c r="AO168" s="261">
        <v>0</v>
      </c>
      <c r="AP168" s="50">
        <v>0</v>
      </c>
      <c r="AQ168" s="96">
        <v>0</v>
      </c>
      <c r="AR168" s="96">
        <v>0</v>
      </c>
      <c r="AS168" s="96">
        <v>0</v>
      </c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4044" t="s">
        <v>195</v>
      </c>
      <c r="B169" s="3279" t="s">
        <v>196</v>
      </c>
      <c r="C169" s="381">
        <f t="shared" si="40"/>
        <v>0</v>
      </c>
      <c r="D169" s="382">
        <f t="shared" si="41"/>
        <v>0</v>
      </c>
      <c r="E169" s="3269">
        <f t="shared" si="41"/>
        <v>0</v>
      </c>
      <c r="F169" s="26"/>
      <c r="G169" s="3193"/>
      <c r="H169" s="26"/>
      <c r="I169" s="3193"/>
      <c r="J169" s="26"/>
      <c r="K169" s="3193"/>
      <c r="L169" s="26"/>
      <c r="M169" s="3193"/>
      <c r="N169" s="26"/>
      <c r="O169" s="3193"/>
      <c r="P169" s="26"/>
      <c r="Q169" s="3193"/>
      <c r="R169" s="26"/>
      <c r="S169" s="3193"/>
      <c r="T169" s="26"/>
      <c r="U169" s="3193"/>
      <c r="V169" s="26"/>
      <c r="W169" s="3193"/>
      <c r="X169" s="26"/>
      <c r="Y169" s="3193"/>
      <c r="Z169" s="26"/>
      <c r="AA169" s="3193"/>
      <c r="AB169" s="26"/>
      <c r="AC169" s="3193"/>
      <c r="AD169" s="26"/>
      <c r="AE169" s="3193"/>
      <c r="AF169" s="26"/>
      <c r="AG169" s="3193"/>
      <c r="AH169" s="26"/>
      <c r="AI169" s="3193"/>
      <c r="AJ169" s="26"/>
      <c r="AK169" s="3193"/>
      <c r="AL169" s="26"/>
      <c r="AM169" s="3240"/>
      <c r="AN169" s="384">
        <v>0</v>
      </c>
      <c r="AO169" s="3053">
        <v>0</v>
      </c>
      <c r="AP169" s="26">
        <v>0</v>
      </c>
      <c r="AQ169" s="3280">
        <v>0</v>
      </c>
      <c r="AR169" s="3280">
        <v>0</v>
      </c>
      <c r="AS169" s="3280">
        <v>0</v>
      </c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3034" t="s">
        <v>197</v>
      </c>
      <c r="C170" s="402">
        <f t="shared" si="40"/>
        <v>0</v>
      </c>
      <c r="D170" s="403">
        <f t="shared" si="41"/>
        <v>0</v>
      </c>
      <c r="E170" s="3042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>
        <v>0</v>
      </c>
      <c r="AO170" s="66">
        <v>0</v>
      </c>
      <c r="AP170" s="35">
        <v>0</v>
      </c>
      <c r="AQ170" s="54">
        <v>0</v>
      </c>
      <c r="AR170" s="54">
        <v>0</v>
      </c>
      <c r="AS170" s="54">
        <v>0</v>
      </c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3035" t="s">
        <v>198</v>
      </c>
      <c r="C171" s="414">
        <f t="shared" si="40"/>
        <v>1</v>
      </c>
      <c r="D171" s="415">
        <f t="shared" si="41"/>
        <v>0</v>
      </c>
      <c r="E171" s="416">
        <f t="shared" si="41"/>
        <v>1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>
        <v>1</v>
      </c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>
        <v>0</v>
      </c>
      <c r="AO171" s="67">
        <v>0</v>
      </c>
      <c r="AP171" s="93">
        <v>0</v>
      </c>
      <c r="AQ171" s="96">
        <v>0</v>
      </c>
      <c r="AR171" s="96">
        <v>0</v>
      </c>
      <c r="AS171" s="96">
        <v>0</v>
      </c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4044" t="s">
        <v>199</v>
      </c>
      <c r="B172" s="3281" t="s">
        <v>200</v>
      </c>
      <c r="C172" s="381">
        <f t="shared" si="40"/>
        <v>0</v>
      </c>
      <c r="D172" s="382">
        <f>SUM(F172+H172+J172+L172+N172)</f>
        <v>0</v>
      </c>
      <c r="E172" s="3269">
        <f>SUM(G172+I172+K172+M172+O172)</f>
        <v>0</v>
      </c>
      <c r="F172" s="26"/>
      <c r="G172" s="3193"/>
      <c r="H172" s="26"/>
      <c r="I172" s="3193"/>
      <c r="J172" s="26"/>
      <c r="K172" s="3193"/>
      <c r="L172" s="26"/>
      <c r="M172" s="3193"/>
      <c r="N172" s="26"/>
      <c r="O172" s="3193"/>
      <c r="P172" s="419"/>
      <c r="Q172" s="3282"/>
      <c r="R172" s="419"/>
      <c r="S172" s="3282"/>
      <c r="T172" s="419"/>
      <c r="U172" s="3282"/>
      <c r="V172" s="419"/>
      <c r="W172" s="3282"/>
      <c r="X172" s="419"/>
      <c r="Y172" s="3282"/>
      <c r="Z172" s="419"/>
      <c r="AA172" s="3282"/>
      <c r="AB172" s="419"/>
      <c r="AC172" s="3282"/>
      <c r="AD172" s="419"/>
      <c r="AE172" s="3282"/>
      <c r="AF172" s="419"/>
      <c r="AG172" s="3282"/>
      <c r="AH172" s="419"/>
      <c r="AI172" s="3282"/>
      <c r="AJ172" s="419"/>
      <c r="AK172" s="3282"/>
      <c r="AL172" s="419"/>
      <c r="AM172" s="3283"/>
      <c r="AN172" s="384">
        <v>0</v>
      </c>
      <c r="AO172" s="3055"/>
      <c r="AP172" s="26">
        <v>0</v>
      </c>
      <c r="AQ172" s="3280">
        <v>0</v>
      </c>
      <c r="AR172" s="3280">
        <v>0</v>
      </c>
      <c r="AS172" s="3280">
        <v>0</v>
      </c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3034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3042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>
        <v>0</v>
      </c>
      <c r="AO173" s="424"/>
      <c r="AP173" s="35">
        <v>0</v>
      </c>
      <c r="AQ173" s="54">
        <v>0</v>
      </c>
      <c r="AR173" s="54">
        <v>0</v>
      </c>
      <c r="AS173" s="54">
        <v>0</v>
      </c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3034" t="s">
        <v>202</v>
      </c>
      <c r="C174" s="402">
        <f t="shared" si="40"/>
        <v>0</v>
      </c>
      <c r="D174" s="403">
        <f t="shared" si="42"/>
        <v>0</v>
      </c>
      <c r="E174" s="3042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>
        <v>0</v>
      </c>
      <c r="AO174" s="425"/>
      <c r="AP174" s="35">
        <v>0</v>
      </c>
      <c r="AQ174" s="54">
        <v>0</v>
      </c>
      <c r="AR174" s="54">
        <v>0</v>
      </c>
      <c r="AS174" s="54">
        <v>0</v>
      </c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3035" t="s">
        <v>203</v>
      </c>
      <c r="C175" s="414">
        <f t="shared" si="40"/>
        <v>4</v>
      </c>
      <c r="D175" s="415">
        <f t="shared" si="42"/>
        <v>2</v>
      </c>
      <c r="E175" s="416">
        <f t="shared" si="42"/>
        <v>2</v>
      </c>
      <c r="F175" s="93">
        <v>1</v>
      </c>
      <c r="G175" s="96">
        <v>1</v>
      </c>
      <c r="H175" s="93">
        <v>1</v>
      </c>
      <c r="I175" s="96"/>
      <c r="J175" s="93"/>
      <c r="K175" s="96">
        <v>1</v>
      </c>
      <c r="L175" s="93"/>
      <c r="M175" s="96"/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0</v>
      </c>
      <c r="AR175" s="96">
        <v>0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4044" t="s">
        <v>204</v>
      </c>
      <c r="B176" s="1469" t="s">
        <v>205</v>
      </c>
      <c r="C176" s="398">
        <f>SUM(D176+E176)</f>
        <v>2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2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>
        <v>1</v>
      </c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>
        <v>1</v>
      </c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>
        <v>0</v>
      </c>
      <c r="AO176" s="3053">
        <v>0</v>
      </c>
      <c r="AP176" s="3284">
        <v>0</v>
      </c>
      <c r="AQ176" s="107">
        <v>0</v>
      </c>
      <c r="AR176" s="107">
        <v>0</v>
      </c>
      <c r="AS176" s="65">
        <v>0</v>
      </c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1</v>
      </c>
      <c r="D177" s="403">
        <f>SUM(F177+H177+J177+L177+N177+P177+R177+T177+V177+X177+Z177+AB177+AD177+AF177+AH177+AJ177+AL177)</f>
        <v>1</v>
      </c>
      <c r="E177" s="3042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>
        <v>1</v>
      </c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>
        <v>0</v>
      </c>
      <c r="AO177" s="66">
        <v>0</v>
      </c>
      <c r="AP177" s="153">
        <v>0</v>
      </c>
      <c r="AQ177" s="39">
        <v>0</v>
      </c>
      <c r="AR177" s="39">
        <v>0</v>
      </c>
      <c r="AS177" s="66">
        <v>0</v>
      </c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3023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3042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>
        <v>0</v>
      </c>
      <c r="AO178" s="66">
        <v>0</v>
      </c>
      <c r="AP178" s="153">
        <v>0</v>
      </c>
      <c r="AQ178" s="39">
        <v>0</v>
      </c>
      <c r="AR178" s="39">
        <v>0</v>
      </c>
      <c r="AS178" s="66">
        <v>0</v>
      </c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3023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3042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>
        <v>0</v>
      </c>
      <c r="AO179" s="66">
        <v>0</v>
      </c>
      <c r="AP179" s="153">
        <v>0</v>
      </c>
      <c r="AQ179" s="39">
        <v>0</v>
      </c>
      <c r="AR179" s="39">
        <v>0</v>
      </c>
      <c r="AS179" s="66">
        <v>0</v>
      </c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3023" t="s">
        <v>209</v>
      </c>
      <c r="C180" s="402">
        <f t="shared" si="47"/>
        <v>1</v>
      </c>
      <c r="D180" s="403">
        <f>SUM(F180+H180+J180+L180+N180+P180+R180+T180+V180+X180+Z180+AB180+AD180+AF180+AH180+AJ180+AL180)</f>
        <v>0</v>
      </c>
      <c r="E180" s="3042">
        <f t="shared" si="48"/>
        <v>1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/>
      <c r="V180" s="35"/>
      <c r="W180" s="39">
        <v>1</v>
      </c>
      <c r="X180" s="35"/>
      <c r="Y180" s="39"/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>
        <v>0</v>
      </c>
      <c r="AO180" s="66">
        <v>0</v>
      </c>
      <c r="AP180" s="153">
        <v>0</v>
      </c>
      <c r="AQ180" s="39">
        <v>0</v>
      </c>
      <c r="AR180" s="39">
        <v>0</v>
      </c>
      <c r="AS180" s="66">
        <v>0</v>
      </c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7</v>
      </c>
      <c r="D181" s="394">
        <f t="shared" si="49"/>
        <v>2</v>
      </c>
      <c r="E181" s="377">
        <f>SUM(G181+I181+K181+M181+O181+Q181+S181+U181+W181+Y181+AA181+AC181+AE181+AG181+AI181+AK181+AM181)</f>
        <v>5</v>
      </c>
      <c r="F181" s="35"/>
      <c r="G181" s="39"/>
      <c r="H181" s="35"/>
      <c r="I181" s="39"/>
      <c r="J181" s="35"/>
      <c r="K181" s="39"/>
      <c r="L181" s="35"/>
      <c r="M181" s="39">
        <v>1</v>
      </c>
      <c r="N181" s="35"/>
      <c r="O181" s="39"/>
      <c r="P181" s="35"/>
      <c r="Q181" s="39"/>
      <c r="R181" s="35">
        <v>1</v>
      </c>
      <c r="S181" s="39">
        <v>1</v>
      </c>
      <c r="T181" s="35"/>
      <c r="U181" s="39">
        <v>1</v>
      </c>
      <c r="V181" s="35"/>
      <c r="W181" s="39">
        <v>2</v>
      </c>
      <c r="X181" s="35"/>
      <c r="Y181" s="39"/>
      <c r="Z181" s="35"/>
      <c r="AA181" s="39"/>
      <c r="AB181" s="35"/>
      <c r="AC181" s="39"/>
      <c r="AD181" s="35">
        <v>1</v>
      </c>
      <c r="AE181" s="39"/>
      <c r="AF181" s="35"/>
      <c r="AG181" s="39"/>
      <c r="AH181" s="35"/>
      <c r="AI181" s="39"/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060" t="s">
        <v>211</v>
      </c>
      <c r="B182" s="3279" t="s">
        <v>212</v>
      </c>
      <c r="C182" s="381">
        <f t="shared" si="40"/>
        <v>0</v>
      </c>
      <c r="D182" s="382">
        <f t="shared" si="49"/>
        <v>0</v>
      </c>
      <c r="E182" s="3269">
        <f t="shared" si="49"/>
        <v>0</v>
      </c>
      <c r="F182" s="26"/>
      <c r="G182" s="3193"/>
      <c r="H182" s="26"/>
      <c r="I182" s="3193"/>
      <c r="J182" s="26"/>
      <c r="K182" s="3193"/>
      <c r="L182" s="26"/>
      <c r="M182" s="3193"/>
      <c r="N182" s="26"/>
      <c r="O182" s="3193"/>
      <c r="P182" s="26"/>
      <c r="Q182" s="3193"/>
      <c r="R182" s="26"/>
      <c r="S182" s="3193"/>
      <c r="T182" s="26"/>
      <c r="U182" s="3193"/>
      <c r="V182" s="26"/>
      <c r="W182" s="3193"/>
      <c r="X182" s="26"/>
      <c r="Y182" s="3193"/>
      <c r="Z182" s="26"/>
      <c r="AA182" s="3193"/>
      <c r="AB182" s="26"/>
      <c r="AC182" s="3193"/>
      <c r="AD182" s="26"/>
      <c r="AE182" s="3193"/>
      <c r="AF182" s="26"/>
      <c r="AG182" s="3193"/>
      <c r="AH182" s="26"/>
      <c r="AI182" s="3193"/>
      <c r="AJ182" s="26"/>
      <c r="AK182" s="3193"/>
      <c r="AL182" s="26"/>
      <c r="AM182" s="29"/>
      <c r="AN182" s="3285"/>
      <c r="AO182" s="3055"/>
      <c r="AP182" s="3284">
        <v>0</v>
      </c>
      <c r="AQ182" s="3280">
        <v>0</v>
      </c>
      <c r="AR182" s="3280">
        <v>0</v>
      </c>
      <c r="AS182" s="3280">
        <v>0</v>
      </c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3023" t="s">
        <v>213</v>
      </c>
      <c r="C183" s="402">
        <f t="shared" si="40"/>
        <v>0</v>
      </c>
      <c r="D183" s="403">
        <f t="shared" si="49"/>
        <v>0</v>
      </c>
      <c r="E183" s="3042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>
        <v>0</v>
      </c>
      <c r="AQ183" s="54">
        <v>0</v>
      </c>
      <c r="AR183" s="54">
        <v>0</v>
      </c>
      <c r="AS183" s="54">
        <v>0</v>
      </c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3020" t="s">
        <v>214</v>
      </c>
      <c r="C184" s="414">
        <f t="shared" si="40"/>
        <v>1</v>
      </c>
      <c r="D184" s="415">
        <f t="shared" si="49"/>
        <v>1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>
        <v>1</v>
      </c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>
        <v>0</v>
      </c>
      <c r="AQ184" s="96">
        <v>0</v>
      </c>
      <c r="AR184" s="96">
        <v>0</v>
      </c>
      <c r="AS184" s="96">
        <v>0</v>
      </c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4817" t="s">
        <v>215</v>
      </c>
      <c r="B185" s="4818"/>
      <c r="C185" s="398">
        <f t="shared" si="40"/>
        <v>5</v>
      </c>
      <c r="D185" s="399">
        <f t="shared" si="49"/>
        <v>3</v>
      </c>
      <c r="E185" s="400">
        <f t="shared" si="49"/>
        <v>2</v>
      </c>
      <c r="F185" s="104"/>
      <c r="G185" s="107"/>
      <c r="H185" s="104"/>
      <c r="I185" s="107"/>
      <c r="J185" s="104"/>
      <c r="K185" s="107"/>
      <c r="L185" s="104">
        <v>1</v>
      </c>
      <c r="M185" s="107"/>
      <c r="N185" s="104"/>
      <c r="O185" s="107"/>
      <c r="P185" s="104"/>
      <c r="Q185" s="107">
        <v>1</v>
      </c>
      <c r="R185" s="104">
        <v>2</v>
      </c>
      <c r="S185" s="107">
        <v>1</v>
      </c>
      <c r="T185" s="104"/>
      <c r="U185" s="107"/>
      <c r="V185" s="104"/>
      <c r="W185" s="107"/>
      <c r="X185" s="104"/>
      <c r="Y185" s="107"/>
      <c r="Z185" s="104"/>
      <c r="AA185" s="107"/>
      <c r="AB185" s="104"/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>
        <v>0</v>
      </c>
      <c r="AO185" s="65">
        <v>0</v>
      </c>
      <c r="AP185" s="104">
        <v>0</v>
      </c>
      <c r="AQ185" s="107">
        <v>0</v>
      </c>
      <c r="AR185" s="107">
        <v>0</v>
      </c>
      <c r="AS185" s="107">
        <v>0</v>
      </c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3042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>
        <v>0</v>
      </c>
      <c r="AO186" s="66">
        <v>0</v>
      </c>
      <c r="AP186" s="35">
        <v>0</v>
      </c>
      <c r="AQ186" s="378">
        <v>0</v>
      </c>
      <c r="AR186" s="378">
        <v>0</v>
      </c>
      <c r="AS186" s="378">
        <v>0</v>
      </c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0</v>
      </c>
      <c r="D187" s="403">
        <f t="shared" si="49"/>
        <v>0</v>
      </c>
      <c r="E187" s="3042">
        <f t="shared" si="49"/>
        <v>0</v>
      </c>
      <c r="F187" s="35"/>
      <c r="G187" s="39"/>
      <c r="H187" s="35"/>
      <c r="I187" s="39"/>
      <c r="J187" s="35"/>
      <c r="K187" s="39"/>
      <c r="L187" s="35"/>
      <c r="M187" s="39"/>
      <c r="N187" s="35"/>
      <c r="O187" s="39"/>
      <c r="P187" s="35"/>
      <c r="Q187" s="39"/>
      <c r="R187" s="35"/>
      <c r="S187" s="39"/>
      <c r="T187" s="35"/>
      <c r="U187" s="39"/>
      <c r="V187" s="35"/>
      <c r="W187" s="39"/>
      <c r="X187" s="35"/>
      <c r="Y187" s="39"/>
      <c r="Z187" s="35"/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4</v>
      </c>
      <c r="D188" s="403">
        <f t="shared" si="49"/>
        <v>2</v>
      </c>
      <c r="E188" s="3042">
        <f t="shared" si="49"/>
        <v>2</v>
      </c>
      <c r="F188" s="35"/>
      <c r="G188" s="39"/>
      <c r="H188" s="35"/>
      <c r="I188" s="39"/>
      <c r="J188" s="35"/>
      <c r="K188" s="39"/>
      <c r="L188" s="35"/>
      <c r="M188" s="39"/>
      <c r="N188" s="35"/>
      <c r="O188" s="39"/>
      <c r="P188" s="35"/>
      <c r="Q188" s="39"/>
      <c r="R188" s="35"/>
      <c r="S188" s="39"/>
      <c r="T188" s="35">
        <v>1</v>
      </c>
      <c r="U188" s="39"/>
      <c r="V188" s="35"/>
      <c r="W188" s="39"/>
      <c r="X188" s="35"/>
      <c r="Y188" s="39"/>
      <c r="Z188" s="35"/>
      <c r="AA188" s="39">
        <v>1</v>
      </c>
      <c r="AB188" s="35">
        <v>1</v>
      </c>
      <c r="AC188" s="39">
        <v>1</v>
      </c>
      <c r="AD188" s="35"/>
      <c r="AE188" s="39"/>
      <c r="AF188" s="35"/>
      <c r="AG188" s="39"/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1</v>
      </c>
      <c r="D189" s="406">
        <f t="shared" si="49"/>
        <v>1</v>
      </c>
      <c r="E189" s="3041">
        <f t="shared" si="49"/>
        <v>0</v>
      </c>
      <c r="F189" s="50">
        <v>1</v>
      </c>
      <c r="G189" s="54"/>
      <c r="H189" s="50"/>
      <c r="I189" s="54"/>
      <c r="J189" s="50"/>
      <c r="K189" s="54"/>
      <c r="L189" s="50"/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>
        <v>0</v>
      </c>
      <c r="AO189" s="261">
        <v>0</v>
      </c>
      <c r="AP189" s="50">
        <v>0</v>
      </c>
      <c r="AQ189" s="54">
        <v>0</v>
      </c>
      <c r="AR189" s="54">
        <v>0</v>
      </c>
      <c r="AS189" s="54">
        <v>0</v>
      </c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3041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>
        <v>0</v>
      </c>
      <c r="AO190" s="261">
        <v>0</v>
      </c>
      <c r="AP190" s="50">
        <v>0</v>
      </c>
      <c r="AQ190" s="54">
        <v>0</v>
      </c>
      <c r="AR190" s="54">
        <v>0</v>
      </c>
      <c r="AS190" s="54">
        <v>0</v>
      </c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0</v>
      </c>
      <c r="D191" s="415">
        <f t="shared" si="49"/>
        <v>0</v>
      </c>
      <c r="E191" s="416">
        <f t="shared" si="49"/>
        <v>0</v>
      </c>
      <c r="F191" s="93"/>
      <c r="G191" s="96"/>
      <c r="H191" s="93"/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/>
      <c r="V191" s="93"/>
      <c r="W191" s="96"/>
      <c r="X191" s="93"/>
      <c r="Y191" s="96"/>
      <c r="Z191" s="93"/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>
        <v>0</v>
      </c>
      <c r="AO191" s="433">
        <v>0</v>
      </c>
      <c r="AP191" s="93">
        <v>0</v>
      </c>
      <c r="AQ191" s="96">
        <v>0</v>
      </c>
      <c r="AR191" s="96">
        <v>0</v>
      </c>
      <c r="AS191" s="96">
        <v>0</v>
      </c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4917" t="s">
        <v>223</v>
      </c>
      <c r="B193" s="4918"/>
      <c r="C193" s="4806" t="s">
        <v>57</v>
      </c>
      <c r="D193" s="4806"/>
      <c r="E193" s="4806"/>
      <c r="F193" s="4806" t="s">
        <v>168</v>
      </c>
      <c r="G193" s="4806"/>
      <c r="H193" s="4806" t="s">
        <v>169</v>
      </c>
      <c r="I193" s="4806"/>
      <c r="J193" s="4806" t="s">
        <v>170</v>
      </c>
      <c r="K193" s="4806"/>
      <c r="L193" s="4806" t="s">
        <v>104</v>
      </c>
      <c r="M193" s="4806"/>
      <c r="N193" s="4807" t="s">
        <v>11</v>
      </c>
      <c r="O193" s="4814"/>
      <c r="P193" s="4902" t="s">
        <v>106</v>
      </c>
      <c r="Q193" s="4902"/>
      <c r="R193" s="4902" t="s">
        <v>107</v>
      </c>
      <c r="S193" s="4902"/>
      <c r="T193" s="4902" t="s">
        <v>108</v>
      </c>
      <c r="U193" s="4902"/>
      <c r="V193" s="4902" t="s">
        <v>109</v>
      </c>
      <c r="W193" s="4902"/>
      <c r="X193" s="4902" t="s">
        <v>110</v>
      </c>
      <c r="Y193" s="4902"/>
      <c r="Z193" s="4902" t="s">
        <v>111</v>
      </c>
      <c r="AA193" s="4902"/>
      <c r="AB193" s="4902" t="s">
        <v>112</v>
      </c>
      <c r="AC193" s="4902"/>
      <c r="AD193" s="4902" t="s">
        <v>113</v>
      </c>
      <c r="AE193" s="4902"/>
      <c r="AF193" s="4902" t="s">
        <v>114</v>
      </c>
      <c r="AG193" s="4902"/>
      <c r="AH193" s="4902" t="s">
        <v>115</v>
      </c>
      <c r="AI193" s="4902"/>
      <c r="AJ193" s="4902" t="s">
        <v>116</v>
      </c>
      <c r="AK193" s="4902"/>
      <c r="AL193" s="4902" t="s">
        <v>117</v>
      </c>
      <c r="AM193" s="4815"/>
      <c r="AN193" s="4923" t="s">
        <v>126</v>
      </c>
      <c r="AO193" s="4924"/>
      <c r="AP193" s="4925"/>
      <c r="AQ193" s="4926" t="s">
        <v>171</v>
      </c>
      <c r="AR193" s="4816" t="s">
        <v>224</v>
      </c>
      <c r="AS193" s="4902" t="s">
        <v>173</v>
      </c>
      <c r="AT193" s="4902"/>
      <c r="AU193" s="4060" t="s">
        <v>225</v>
      </c>
      <c r="AV193" s="4060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3198" t="s">
        <v>82</v>
      </c>
      <c r="D194" s="3286" t="s">
        <v>83</v>
      </c>
      <c r="E194" s="3048" t="s">
        <v>84</v>
      </c>
      <c r="F194" s="3259" t="s">
        <v>83</v>
      </c>
      <c r="G194" s="3048" t="s">
        <v>84</v>
      </c>
      <c r="H194" s="3259" t="s">
        <v>83</v>
      </c>
      <c r="I194" s="3048" t="s">
        <v>84</v>
      </c>
      <c r="J194" s="3259" t="s">
        <v>83</v>
      </c>
      <c r="K194" s="3048" t="s">
        <v>84</v>
      </c>
      <c r="L194" s="3259" t="s">
        <v>83</v>
      </c>
      <c r="M194" s="3048" t="s">
        <v>84</v>
      </c>
      <c r="N194" s="3259" t="s">
        <v>83</v>
      </c>
      <c r="O194" s="3048" t="s">
        <v>84</v>
      </c>
      <c r="P194" s="3259" t="s">
        <v>83</v>
      </c>
      <c r="Q194" s="3048" t="s">
        <v>84</v>
      </c>
      <c r="R194" s="3259" t="s">
        <v>83</v>
      </c>
      <c r="S194" s="3048" t="s">
        <v>84</v>
      </c>
      <c r="T194" s="3259" t="s">
        <v>83</v>
      </c>
      <c r="U194" s="3048" t="s">
        <v>84</v>
      </c>
      <c r="V194" s="3259" t="s">
        <v>83</v>
      </c>
      <c r="W194" s="3048" t="s">
        <v>84</v>
      </c>
      <c r="X194" s="3259" t="s">
        <v>83</v>
      </c>
      <c r="Y194" s="3048" t="s">
        <v>84</v>
      </c>
      <c r="Z194" s="3259" t="s">
        <v>83</v>
      </c>
      <c r="AA194" s="3048" t="s">
        <v>84</v>
      </c>
      <c r="AB194" s="3259" t="s">
        <v>83</v>
      </c>
      <c r="AC194" s="3048" t="s">
        <v>84</v>
      </c>
      <c r="AD194" s="3259" t="s">
        <v>83</v>
      </c>
      <c r="AE194" s="3048" t="s">
        <v>84</v>
      </c>
      <c r="AF194" s="3259" t="s">
        <v>83</v>
      </c>
      <c r="AG194" s="3048" t="s">
        <v>84</v>
      </c>
      <c r="AH194" s="3259" t="s">
        <v>83</v>
      </c>
      <c r="AI194" s="3048" t="s">
        <v>84</v>
      </c>
      <c r="AJ194" s="3259" t="s">
        <v>83</v>
      </c>
      <c r="AK194" s="3048" t="s">
        <v>84</v>
      </c>
      <c r="AL194" s="3259" t="s">
        <v>83</v>
      </c>
      <c r="AM194" s="3047" t="s">
        <v>84</v>
      </c>
      <c r="AN194" s="3287" t="s">
        <v>128</v>
      </c>
      <c r="AO194" s="3288" t="s">
        <v>130</v>
      </c>
      <c r="AP194" s="3289" t="s">
        <v>129</v>
      </c>
      <c r="AQ194" s="3493"/>
      <c r="AR194" s="3463"/>
      <c r="AS194" s="3259" t="s">
        <v>83</v>
      </c>
      <c r="AT194" s="3048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919" t="s">
        <v>226</v>
      </c>
      <c r="B195" s="4916"/>
      <c r="C195" s="3261">
        <f>SUM(D195+E195)</f>
        <v>9</v>
      </c>
      <c r="D195" s="3262">
        <f>SUM(F195+H195+J195+L195+N195+P195+R195+T195+V195+X195+Z195+AB195+AD195+AF195+AH195+AJ195+AL195)</f>
        <v>2</v>
      </c>
      <c r="E195" s="377">
        <f>SUM(G195+I195+K195+M195+O195+Q195+S195+U195+W195+Y195+AA195+AC195+AE195+AG195+AI195+AK195+AM195)</f>
        <v>7</v>
      </c>
      <c r="F195" s="3263">
        <v>0</v>
      </c>
      <c r="G195" s="3265">
        <v>1</v>
      </c>
      <c r="H195" s="3263">
        <v>1</v>
      </c>
      <c r="I195" s="3265">
        <v>0</v>
      </c>
      <c r="J195" s="3263">
        <v>0</v>
      </c>
      <c r="K195" s="3265">
        <v>0</v>
      </c>
      <c r="L195" s="3263">
        <v>1</v>
      </c>
      <c r="M195" s="3265">
        <v>0</v>
      </c>
      <c r="N195" s="3263">
        <v>0</v>
      </c>
      <c r="O195" s="3265">
        <v>0</v>
      </c>
      <c r="P195" s="3263">
        <v>0</v>
      </c>
      <c r="Q195" s="3265">
        <v>0</v>
      </c>
      <c r="R195" s="3263">
        <v>0</v>
      </c>
      <c r="S195" s="3265">
        <v>1</v>
      </c>
      <c r="T195" s="3263">
        <v>0</v>
      </c>
      <c r="U195" s="3265">
        <v>0</v>
      </c>
      <c r="V195" s="3263">
        <v>0</v>
      </c>
      <c r="W195" s="3265">
        <v>0</v>
      </c>
      <c r="X195" s="3263">
        <v>0</v>
      </c>
      <c r="Y195" s="3265">
        <v>2</v>
      </c>
      <c r="Z195" s="3263">
        <v>0</v>
      </c>
      <c r="AA195" s="3265">
        <v>2</v>
      </c>
      <c r="AB195" s="3263">
        <v>0</v>
      </c>
      <c r="AC195" s="3265">
        <v>0</v>
      </c>
      <c r="AD195" s="3263">
        <v>0</v>
      </c>
      <c r="AE195" s="3265">
        <v>1</v>
      </c>
      <c r="AF195" s="3263">
        <v>0</v>
      </c>
      <c r="AG195" s="3265">
        <v>0</v>
      </c>
      <c r="AH195" s="3263">
        <v>0</v>
      </c>
      <c r="AI195" s="3265">
        <v>0</v>
      </c>
      <c r="AJ195" s="3263">
        <v>0</v>
      </c>
      <c r="AK195" s="3265">
        <v>0</v>
      </c>
      <c r="AL195" s="3263">
        <v>0</v>
      </c>
      <c r="AM195" s="3273">
        <v>0</v>
      </c>
      <c r="AN195" s="438">
        <v>0</v>
      </c>
      <c r="AO195" s="439">
        <v>0</v>
      </c>
      <c r="AP195" s="96">
        <v>0</v>
      </c>
      <c r="AQ195" s="3265">
        <v>0</v>
      </c>
      <c r="AR195" s="3274">
        <v>0</v>
      </c>
      <c r="AS195" s="3263">
        <v>0</v>
      </c>
      <c r="AT195" s="3265">
        <v>0</v>
      </c>
      <c r="AU195" s="3265">
        <v>0</v>
      </c>
      <c r="AV195" s="3265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822" t="s">
        <v>177</v>
      </c>
      <c r="B196" s="4823"/>
      <c r="C196" s="3290"/>
      <c r="D196" s="3291"/>
      <c r="E196" s="3291"/>
      <c r="F196" s="3291"/>
      <c r="G196" s="3291"/>
      <c r="H196" s="3291"/>
      <c r="I196" s="3291"/>
      <c r="J196" s="3291"/>
      <c r="K196" s="3291"/>
      <c r="L196" s="3291"/>
      <c r="M196" s="3291"/>
      <c r="N196" s="3291"/>
      <c r="O196" s="3291"/>
      <c r="P196" s="3291"/>
      <c r="Q196" s="3291"/>
      <c r="R196" s="3291"/>
      <c r="S196" s="3291"/>
      <c r="T196" s="3291"/>
      <c r="U196" s="3291"/>
      <c r="V196" s="3291"/>
      <c r="W196" s="3291"/>
      <c r="X196" s="3291"/>
      <c r="Y196" s="3291"/>
      <c r="Z196" s="3291"/>
      <c r="AA196" s="3291"/>
      <c r="AB196" s="3291"/>
      <c r="AC196" s="3291"/>
      <c r="AD196" s="3291"/>
      <c r="AE196" s="3291"/>
      <c r="AF196" s="3291"/>
      <c r="AG196" s="3291"/>
      <c r="AH196" s="3291"/>
      <c r="AI196" s="3291"/>
      <c r="AJ196" s="3291"/>
      <c r="AK196" s="3291"/>
      <c r="AL196" s="3291"/>
      <c r="AM196" s="3291"/>
      <c r="AN196" s="3292"/>
      <c r="AO196" s="3293"/>
      <c r="AP196" s="3294"/>
      <c r="AQ196" s="3291"/>
      <c r="AR196" s="3291"/>
      <c r="AS196" s="3291"/>
      <c r="AT196" s="3294"/>
      <c r="AU196" s="3294"/>
      <c r="AV196" s="3294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4920" t="s">
        <v>227</v>
      </c>
      <c r="B197" s="3056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3269">
        <f t="shared" si="68"/>
        <v>0</v>
      </c>
      <c r="F197" s="26"/>
      <c r="G197" s="3193"/>
      <c r="H197" s="26"/>
      <c r="I197" s="3193"/>
      <c r="J197" s="26"/>
      <c r="K197" s="3193"/>
      <c r="L197" s="26"/>
      <c r="M197" s="3193"/>
      <c r="N197" s="26"/>
      <c r="O197" s="3193"/>
      <c r="P197" s="26"/>
      <c r="Q197" s="3193"/>
      <c r="R197" s="26"/>
      <c r="S197" s="3193"/>
      <c r="T197" s="26"/>
      <c r="U197" s="3193"/>
      <c r="V197" s="26"/>
      <c r="W197" s="3193"/>
      <c r="X197" s="26"/>
      <c r="Y197" s="3193"/>
      <c r="Z197" s="26"/>
      <c r="AA197" s="3193"/>
      <c r="AB197" s="26"/>
      <c r="AC197" s="3193"/>
      <c r="AD197" s="26"/>
      <c r="AE197" s="3193"/>
      <c r="AF197" s="26"/>
      <c r="AG197" s="3193"/>
      <c r="AH197" s="26"/>
      <c r="AI197" s="3193"/>
      <c r="AJ197" s="26"/>
      <c r="AK197" s="3193"/>
      <c r="AL197" s="26"/>
      <c r="AM197" s="3240"/>
      <c r="AN197" s="293"/>
      <c r="AO197" s="3284"/>
      <c r="AP197" s="3193"/>
      <c r="AQ197" s="3193"/>
      <c r="AR197" s="3053"/>
      <c r="AS197" s="26"/>
      <c r="AT197" s="3193"/>
      <c r="AU197" s="3193"/>
      <c r="AV197" s="3193"/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3025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/>
      <c r="AR198" s="67"/>
      <c r="AS198" s="93"/>
      <c r="AT198" s="96"/>
      <c r="AU198" s="96"/>
      <c r="AV198" s="96"/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921" t="s">
        <v>181</v>
      </c>
      <c r="B199" s="4922"/>
      <c r="C199" s="3295">
        <f t="shared" si="67"/>
        <v>0</v>
      </c>
      <c r="D199" s="3262">
        <f t="shared" si="68"/>
        <v>0</v>
      </c>
      <c r="E199" s="3272">
        <f t="shared" si="68"/>
        <v>0</v>
      </c>
      <c r="F199" s="3263"/>
      <c r="G199" s="3265"/>
      <c r="H199" s="3263"/>
      <c r="I199" s="3265"/>
      <c r="J199" s="3263"/>
      <c r="K199" s="3265"/>
      <c r="L199" s="3263"/>
      <c r="M199" s="3265"/>
      <c r="N199" s="3263"/>
      <c r="O199" s="3265"/>
      <c r="P199" s="3263"/>
      <c r="Q199" s="3265"/>
      <c r="R199" s="3263"/>
      <c r="S199" s="3265"/>
      <c r="T199" s="3263"/>
      <c r="U199" s="3265"/>
      <c r="V199" s="3263"/>
      <c r="W199" s="3265"/>
      <c r="X199" s="3263"/>
      <c r="Y199" s="3265"/>
      <c r="Z199" s="3263"/>
      <c r="AA199" s="3265"/>
      <c r="AB199" s="3263"/>
      <c r="AC199" s="3265"/>
      <c r="AD199" s="3263"/>
      <c r="AE199" s="3265"/>
      <c r="AF199" s="3263"/>
      <c r="AG199" s="3265"/>
      <c r="AH199" s="3263"/>
      <c r="AI199" s="3265"/>
      <c r="AJ199" s="3263"/>
      <c r="AK199" s="3265"/>
      <c r="AL199" s="3263"/>
      <c r="AM199" s="3273"/>
      <c r="AN199" s="3296"/>
      <c r="AO199" s="3297"/>
      <c r="AP199" s="3265"/>
      <c r="AQ199" s="3265"/>
      <c r="AR199" s="3274"/>
      <c r="AS199" s="3263"/>
      <c r="AT199" s="3265"/>
      <c r="AU199" s="3265"/>
      <c r="AV199" s="3265"/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4920" t="s">
        <v>182</v>
      </c>
      <c r="B200" s="3281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3269">
        <f>SUM(G200+I200+K200+M200+O200+Q200+S200+U200+W200+Y200+AA200+AC200+AE200+AG200+AI200+AK200+AM200)</f>
        <v>0</v>
      </c>
      <c r="F200" s="26"/>
      <c r="G200" s="3193"/>
      <c r="H200" s="26"/>
      <c r="I200" s="3193"/>
      <c r="J200" s="26"/>
      <c r="K200" s="3193"/>
      <c r="L200" s="26"/>
      <c r="M200" s="3193"/>
      <c r="N200" s="26"/>
      <c r="O200" s="3193"/>
      <c r="P200" s="26"/>
      <c r="Q200" s="3193"/>
      <c r="R200" s="26"/>
      <c r="S200" s="3193"/>
      <c r="T200" s="26"/>
      <c r="U200" s="3193"/>
      <c r="V200" s="26"/>
      <c r="W200" s="3193"/>
      <c r="X200" s="26"/>
      <c r="Y200" s="3193"/>
      <c r="Z200" s="26"/>
      <c r="AA200" s="3193"/>
      <c r="AB200" s="26"/>
      <c r="AC200" s="3193"/>
      <c r="AD200" s="26"/>
      <c r="AE200" s="3193"/>
      <c r="AF200" s="26"/>
      <c r="AG200" s="3193"/>
      <c r="AH200" s="26"/>
      <c r="AI200" s="3193"/>
      <c r="AJ200" s="26"/>
      <c r="AK200" s="3193"/>
      <c r="AL200" s="26"/>
      <c r="AM200" s="3240"/>
      <c r="AN200" s="293"/>
      <c r="AO200" s="3284"/>
      <c r="AP200" s="3193"/>
      <c r="AQ200" s="3193"/>
      <c r="AR200" s="3053"/>
      <c r="AS200" s="26"/>
      <c r="AT200" s="3193"/>
      <c r="AU200" s="3193"/>
      <c r="AV200" s="3193"/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/>
      <c r="AR201" s="379"/>
      <c r="AS201" s="397"/>
      <c r="AT201" s="378"/>
      <c r="AU201" s="378"/>
      <c r="AV201" s="378"/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3275" t="s">
        <v>185</v>
      </c>
      <c r="B202" s="3276"/>
      <c r="C202" s="3204">
        <f t="shared" si="67"/>
        <v>9</v>
      </c>
      <c r="D202" s="3205">
        <f t="shared" si="68"/>
        <v>2</v>
      </c>
      <c r="E202" s="3225">
        <f t="shared" si="68"/>
        <v>7</v>
      </c>
      <c r="F202" s="3263">
        <v>0</v>
      </c>
      <c r="G202" s="3265">
        <v>1</v>
      </c>
      <c r="H202" s="3263">
        <v>1</v>
      </c>
      <c r="I202" s="3265">
        <v>0</v>
      </c>
      <c r="J202" s="3263">
        <v>0</v>
      </c>
      <c r="K202" s="3265">
        <v>0</v>
      </c>
      <c r="L202" s="3263">
        <v>1</v>
      </c>
      <c r="M202" s="3265">
        <v>0</v>
      </c>
      <c r="N202" s="3263">
        <v>0</v>
      </c>
      <c r="O202" s="3265">
        <v>0</v>
      </c>
      <c r="P202" s="3263">
        <v>0</v>
      </c>
      <c r="Q202" s="3265">
        <v>0</v>
      </c>
      <c r="R202" s="3263">
        <v>0</v>
      </c>
      <c r="S202" s="3265">
        <v>1</v>
      </c>
      <c r="T202" s="3263">
        <v>0</v>
      </c>
      <c r="U202" s="3265">
        <v>0</v>
      </c>
      <c r="V202" s="3263">
        <v>0</v>
      </c>
      <c r="W202" s="3265">
        <v>0</v>
      </c>
      <c r="X202" s="3263">
        <v>0</v>
      </c>
      <c r="Y202" s="3265">
        <v>2</v>
      </c>
      <c r="Z202" s="3263">
        <v>0</v>
      </c>
      <c r="AA202" s="3265">
        <v>2</v>
      </c>
      <c r="AB202" s="3263">
        <v>0</v>
      </c>
      <c r="AC202" s="3265">
        <v>0</v>
      </c>
      <c r="AD202" s="3263">
        <v>0</v>
      </c>
      <c r="AE202" s="3265">
        <v>1</v>
      </c>
      <c r="AF202" s="3263">
        <v>0</v>
      </c>
      <c r="AG202" s="3265">
        <v>0</v>
      </c>
      <c r="AH202" s="3263">
        <v>0</v>
      </c>
      <c r="AI202" s="3265">
        <v>0</v>
      </c>
      <c r="AJ202" s="3263">
        <v>0</v>
      </c>
      <c r="AK202" s="3265">
        <v>0</v>
      </c>
      <c r="AL202" s="3263">
        <v>0</v>
      </c>
      <c r="AM202" s="3273">
        <v>0</v>
      </c>
      <c r="AN202" s="3296">
        <v>0</v>
      </c>
      <c r="AO202" s="3297">
        <v>0</v>
      </c>
      <c r="AP202" s="3265">
        <v>0</v>
      </c>
      <c r="AQ202" s="3265">
        <v>0</v>
      </c>
      <c r="AR202" s="3274">
        <v>0</v>
      </c>
      <c r="AS202" s="3263">
        <v>0</v>
      </c>
      <c r="AT202" s="3265">
        <v>0</v>
      </c>
      <c r="AU202" s="3265">
        <v>0</v>
      </c>
      <c r="AV202" s="3265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4044" t="s">
        <v>186</v>
      </c>
      <c r="B203" s="3031" t="s">
        <v>187</v>
      </c>
      <c r="C203" s="398">
        <f t="shared" si="67"/>
        <v>2</v>
      </c>
      <c r="D203" s="399">
        <f t="shared" si="68"/>
        <v>0</v>
      </c>
      <c r="E203" s="400">
        <f t="shared" si="68"/>
        <v>2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>
        <v>2</v>
      </c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>
        <v>0</v>
      </c>
      <c r="AR203" s="65">
        <v>0</v>
      </c>
      <c r="AS203" s="104">
        <v>0</v>
      </c>
      <c r="AT203" s="107">
        <v>0</v>
      </c>
      <c r="AU203" s="107">
        <v>0</v>
      </c>
      <c r="AV203" s="107">
        <v>0</v>
      </c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3026" t="s">
        <v>188</v>
      </c>
      <c r="C204" s="402">
        <f t="shared" si="67"/>
        <v>0</v>
      </c>
      <c r="D204" s="403">
        <f t="shared" si="68"/>
        <v>0</v>
      </c>
      <c r="E204" s="3042">
        <f t="shared" si="68"/>
        <v>0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/>
      <c r="AR204" s="66"/>
      <c r="AS204" s="35"/>
      <c r="AT204" s="39"/>
      <c r="AU204" s="39"/>
      <c r="AV204" s="39"/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3026" t="s">
        <v>189</v>
      </c>
      <c r="C205" s="402">
        <f t="shared" si="67"/>
        <v>1</v>
      </c>
      <c r="D205" s="403">
        <f t="shared" si="68"/>
        <v>1</v>
      </c>
      <c r="E205" s="3042">
        <f t="shared" si="68"/>
        <v>0</v>
      </c>
      <c r="F205" s="35"/>
      <c r="G205" s="39"/>
      <c r="H205" s="35"/>
      <c r="I205" s="39"/>
      <c r="J205" s="35"/>
      <c r="K205" s="39"/>
      <c r="L205" s="35">
        <v>1</v>
      </c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>
        <v>0</v>
      </c>
      <c r="AR205" s="66">
        <v>0</v>
      </c>
      <c r="AS205" s="35">
        <v>0</v>
      </c>
      <c r="AT205" s="39">
        <v>0</v>
      </c>
      <c r="AU205" s="39">
        <v>0</v>
      </c>
      <c r="AV205" s="39">
        <v>0</v>
      </c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3032" t="s">
        <v>190</v>
      </c>
      <c r="C206" s="402">
        <f>SUM(D206+E206)</f>
        <v>0</v>
      </c>
      <c r="D206" s="449"/>
      <c r="E206" s="3042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/>
      <c r="AR206" s="66"/>
      <c r="AS206" s="331"/>
      <c r="AT206" s="39"/>
      <c r="AU206" s="39"/>
      <c r="AV206" s="39"/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3026" t="s">
        <v>191</v>
      </c>
      <c r="C207" s="402">
        <f t="shared" ref="C207:C233" si="70">SUM(D207+E207)</f>
        <v>0</v>
      </c>
      <c r="D207" s="403">
        <f t="shared" ref="D207:E213" si="71">SUM(F207+H207+J207+L207+N207+P207+R207+T207+V207+X207+Z207+AB207+AD207+AF207+AH207+AJ207+AL207)</f>
        <v>0</v>
      </c>
      <c r="E207" s="3042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/>
      <c r="AQ207" s="39"/>
      <c r="AR207" s="66"/>
      <c r="AS207" s="35"/>
      <c r="AT207" s="39"/>
      <c r="AU207" s="39"/>
      <c r="AV207" s="39"/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3027" t="s">
        <v>192</v>
      </c>
      <c r="C208" s="402">
        <f t="shared" si="70"/>
        <v>1</v>
      </c>
      <c r="D208" s="403">
        <f t="shared" si="71"/>
        <v>0</v>
      </c>
      <c r="E208" s="3042">
        <f t="shared" si="71"/>
        <v>1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>
        <v>1</v>
      </c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>
        <v>0</v>
      </c>
      <c r="AR208" s="66">
        <v>0</v>
      </c>
      <c r="AS208" s="35">
        <v>0</v>
      </c>
      <c r="AT208" s="39">
        <v>0</v>
      </c>
      <c r="AU208" s="39">
        <v>0</v>
      </c>
      <c r="AV208" s="39">
        <v>0</v>
      </c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3027" t="s">
        <v>193</v>
      </c>
      <c r="C209" s="402">
        <f t="shared" si="70"/>
        <v>0</v>
      </c>
      <c r="D209" s="403">
        <f t="shared" si="71"/>
        <v>0</v>
      </c>
      <c r="E209" s="3042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/>
      <c r="AR209" s="66"/>
      <c r="AS209" s="35"/>
      <c r="AT209" s="39"/>
      <c r="AU209" s="39"/>
      <c r="AV209" s="39"/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3028" t="s">
        <v>194</v>
      </c>
      <c r="C210" s="411">
        <f t="shared" si="70"/>
        <v>0</v>
      </c>
      <c r="D210" s="406">
        <f t="shared" si="71"/>
        <v>0</v>
      </c>
      <c r="E210" s="3041">
        <f t="shared" si="71"/>
        <v>0</v>
      </c>
      <c r="F210" s="50"/>
      <c r="G210" s="54"/>
      <c r="H210" s="50"/>
      <c r="I210" s="54"/>
      <c r="J210" s="50"/>
      <c r="K210" s="54"/>
      <c r="L210" s="50"/>
      <c r="M210" s="54"/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/>
      <c r="AQ210" s="54"/>
      <c r="AR210" s="261"/>
      <c r="AS210" s="50"/>
      <c r="AT210" s="54"/>
      <c r="AU210" s="54"/>
      <c r="AV210" s="54"/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4816" t="s">
        <v>195</v>
      </c>
      <c r="B211" s="3029" t="s">
        <v>196</v>
      </c>
      <c r="C211" s="381">
        <f t="shared" si="70"/>
        <v>0</v>
      </c>
      <c r="D211" s="382">
        <f t="shared" si="71"/>
        <v>0</v>
      </c>
      <c r="E211" s="3269">
        <f t="shared" si="71"/>
        <v>0</v>
      </c>
      <c r="F211" s="26"/>
      <c r="G211" s="3193"/>
      <c r="H211" s="26"/>
      <c r="I211" s="3193"/>
      <c r="J211" s="26"/>
      <c r="K211" s="3193"/>
      <c r="L211" s="26"/>
      <c r="M211" s="3193"/>
      <c r="N211" s="26"/>
      <c r="O211" s="3193"/>
      <c r="P211" s="26"/>
      <c r="Q211" s="3193"/>
      <c r="R211" s="26"/>
      <c r="S211" s="3193"/>
      <c r="T211" s="26"/>
      <c r="U211" s="3193"/>
      <c r="V211" s="26"/>
      <c r="W211" s="3193"/>
      <c r="X211" s="26"/>
      <c r="Y211" s="3193"/>
      <c r="Z211" s="26"/>
      <c r="AA211" s="3193"/>
      <c r="AB211" s="26"/>
      <c r="AC211" s="3193"/>
      <c r="AD211" s="26"/>
      <c r="AE211" s="3193"/>
      <c r="AF211" s="26"/>
      <c r="AG211" s="3193"/>
      <c r="AH211" s="26"/>
      <c r="AI211" s="3193"/>
      <c r="AJ211" s="3298"/>
      <c r="AK211" s="3280"/>
      <c r="AL211" s="26"/>
      <c r="AM211" s="3240"/>
      <c r="AN211" s="319"/>
      <c r="AO211" s="329"/>
      <c r="AP211" s="107"/>
      <c r="AQ211" s="3193"/>
      <c r="AR211" s="3053"/>
      <c r="AS211" s="26"/>
      <c r="AT211" s="3193"/>
      <c r="AU211" s="3193"/>
      <c r="AV211" s="3193"/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/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0</v>
      </c>
      <c r="CM211" s="16"/>
      <c r="CZ211" s="2"/>
    </row>
    <row r="212" spans="1:104" ht="27.75" customHeight="1" x14ac:dyDescent="0.2">
      <c r="A212" s="3462"/>
      <c r="B212" s="3030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3042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/>
      <c r="AR212" s="66"/>
      <c r="AS212" s="35"/>
      <c r="AT212" s="39"/>
      <c r="AU212" s="39"/>
      <c r="AV212" s="39"/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3025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/>
      <c r="AR213" s="67"/>
      <c r="AS213" s="93"/>
      <c r="AT213" s="96"/>
      <c r="AU213" s="96"/>
      <c r="AV213" s="96"/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4816" t="s">
        <v>199</v>
      </c>
      <c r="B214" s="3056" t="s">
        <v>200</v>
      </c>
      <c r="C214" s="381">
        <f t="shared" si="70"/>
        <v>0</v>
      </c>
      <c r="D214" s="382">
        <f t="shared" ref="D214:E217" si="72">SUM(F214+H214+J214+L214+N214)</f>
        <v>0</v>
      </c>
      <c r="E214" s="3269">
        <f t="shared" si="72"/>
        <v>0</v>
      </c>
      <c r="F214" s="26"/>
      <c r="G214" s="3193"/>
      <c r="H214" s="26"/>
      <c r="I214" s="3193"/>
      <c r="J214" s="26"/>
      <c r="K214" s="3193"/>
      <c r="L214" s="26"/>
      <c r="M214" s="3193"/>
      <c r="N214" s="26"/>
      <c r="O214" s="3193"/>
      <c r="P214" s="419"/>
      <c r="Q214" s="3282"/>
      <c r="R214" s="419"/>
      <c r="S214" s="3282"/>
      <c r="T214" s="419"/>
      <c r="U214" s="3282"/>
      <c r="V214" s="419"/>
      <c r="W214" s="3282"/>
      <c r="X214" s="419"/>
      <c r="Y214" s="3282"/>
      <c r="Z214" s="419"/>
      <c r="AA214" s="3282"/>
      <c r="AB214" s="419"/>
      <c r="AC214" s="3282"/>
      <c r="AD214" s="419"/>
      <c r="AE214" s="3282"/>
      <c r="AF214" s="419"/>
      <c r="AG214" s="3282"/>
      <c r="AH214" s="419"/>
      <c r="AI214" s="3282"/>
      <c r="AJ214" s="419"/>
      <c r="AK214" s="3282"/>
      <c r="AL214" s="419"/>
      <c r="AM214" s="3299"/>
      <c r="AN214" s="293"/>
      <c r="AO214" s="3284"/>
      <c r="AP214" s="3193"/>
      <c r="AQ214" s="3193"/>
      <c r="AR214" s="3055"/>
      <c r="AS214" s="26"/>
      <c r="AT214" s="3193"/>
      <c r="AU214" s="3193"/>
      <c r="AV214" s="3193"/>
      <c r="AW214" s="380" t="str">
        <f t="shared" si="69"/>
        <v/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3021" t="s">
        <v>201</v>
      </c>
      <c r="C215" s="402">
        <f t="shared" si="70"/>
        <v>0</v>
      </c>
      <c r="D215" s="403">
        <f t="shared" si="72"/>
        <v>0</v>
      </c>
      <c r="E215" s="3042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/>
      <c r="AR215" s="452"/>
      <c r="AS215" s="35"/>
      <c r="AT215" s="39"/>
      <c r="AU215" s="39"/>
      <c r="AV215" s="39"/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3021" t="s">
        <v>202</v>
      </c>
      <c r="C216" s="402">
        <f t="shared" si="70"/>
        <v>0</v>
      </c>
      <c r="D216" s="403">
        <f t="shared" si="72"/>
        <v>0</v>
      </c>
      <c r="E216" s="3042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/>
      <c r="AR216" s="452"/>
      <c r="AS216" s="35"/>
      <c r="AT216" s="39"/>
      <c r="AU216" s="39"/>
      <c r="AV216" s="39"/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3025" t="s">
        <v>203</v>
      </c>
      <c r="C217" s="414">
        <f t="shared" si="70"/>
        <v>1</v>
      </c>
      <c r="D217" s="415">
        <f>SUM(F217+H217+J217+L217+N217)</f>
        <v>1</v>
      </c>
      <c r="E217" s="416">
        <f t="shared" si="72"/>
        <v>0</v>
      </c>
      <c r="F217" s="93"/>
      <c r="G217" s="96"/>
      <c r="H217" s="93">
        <v>1</v>
      </c>
      <c r="I217" s="96"/>
      <c r="J217" s="93"/>
      <c r="K217" s="96"/>
      <c r="L217" s="93"/>
      <c r="M217" s="96"/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/>
      <c r="AO217" s="329"/>
      <c r="AP217" s="243"/>
      <c r="AQ217" s="93">
        <v>0</v>
      </c>
      <c r="AR217" s="454"/>
      <c r="AS217" s="93">
        <v>0</v>
      </c>
      <c r="AT217" s="96">
        <v>0</v>
      </c>
      <c r="AU217" s="96">
        <v>0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3057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3284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3024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3042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3024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3042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3024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3042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3024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0</v>
      </c>
      <c r="D223" s="394">
        <f>SUM(F223+H223+J223+L223+N223+P223+R223+T223+V223+X223+Z223+AB223+AD223+AF223+AH223+AJ223+AL223)</f>
        <v>0</v>
      </c>
      <c r="E223" s="377">
        <f t="shared" si="74"/>
        <v>0</v>
      </c>
      <c r="F223" s="35"/>
      <c r="G223" s="39"/>
      <c r="H223" s="35"/>
      <c r="I223" s="39"/>
      <c r="J223" s="35"/>
      <c r="K223" s="39"/>
      <c r="L223" s="35"/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/>
      <c r="AR223" s="96"/>
      <c r="AS223" s="35"/>
      <c r="AT223" s="39"/>
      <c r="AU223" s="39"/>
      <c r="AV223" s="39"/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060" t="s">
        <v>211</v>
      </c>
      <c r="B224" s="3058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3269">
        <f t="shared" si="74"/>
        <v>0</v>
      </c>
      <c r="F224" s="26"/>
      <c r="G224" s="3193"/>
      <c r="H224" s="26"/>
      <c r="I224" s="3193"/>
      <c r="J224" s="26"/>
      <c r="K224" s="3193"/>
      <c r="L224" s="26"/>
      <c r="M224" s="3193"/>
      <c r="N224" s="26"/>
      <c r="O224" s="3193"/>
      <c r="P224" s="26"/>
      <c r="Q224" s="3193"/>
      <c r="R224" s="26"/>
      <c r="S224" s="3193"/>
      <c r="T224" s="26"/>
      <c r="U224" s="3193"/>
      <c r="V224" s="26"/>
      <c r="W224" s="3193"/>
      <c r="X224" s="26"/>
      <c r="Y224" s="3193"/>
      <c r="Z224" s="26"/>
      <c r="AA224" s="3193"/>
      <c r="AB224" s="26"/>
      <c r="AC224" s="3193"/>
      <c r="AD224" s="26"/>
      <c r="AE224" s="3193"/>
      <c r="AF224" s="26"/>
      <c r="AG224" s="3193"/>
      <c r="AH224" s="26"/>
      <c r="AI224" s="3193"/>
      <c r="AJ224" s="26"/>
      <c r="AK224" s="3193"/>
      <c r="AL224" s="26"/>
      <c r="AM224" s="3240"/>
      <c r="AN224" s="319"/>
      <c r="AO224" s="329"/>
      <c r="AP224" s="107"/>
      <c r="AQ224" s="455"/>
      <c r="AR224" s="456"/>
      <c r="AS224" s="26"/>
      <c r="AT224" s="3193"/>
      <c r="AU224" s="3193"/>
      <c r="AV224" s="3193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3022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3019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4817" t="s">
        <v>215</v>
      </c>
      <c r="B227" s="4818"/>
      <c r="C227" s="398">
        <f t="shared" si="70"/>
        <v>0</v>
      </c>
      <c r="D227" s="399">
        <f>SUM(F227+H227+J227+L227+N227+P227+R227+T227+V227+X227+Z227+AB227+AD227+AF227+AH227+AJ227+AL227)</f>
        <v>0</v>
      </c>
      <c r="E227" s="400">
        <f t="shared" si="74"/>
        <v>0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/>
      <c r="AA227" s="107"/>
      <c r="AB227" s="104"/>
      <c r="AC227" s="107"/>
      <c r="AD227" s="104"/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/>
      <c r="AO227" s="329"/>
      <c r="AP227" s="107"/>
      <c r="AQ227" s="107"/>
      <c r="AR227" s="65"/>
      <c r="AS227" s="104"/>
      <c r="AT227" s="107"/>
      <c r="AU227" s="107"/>
      <c r="AV227" s="107"/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0</v>
      </c>
      <c r="D228" s="403">
        <f t="shared" si="75"/>
        <v>0</v>
      </c>
      <c r="E228" s="3042">
        <f t="shared" si="74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/>
      <c r="AR228" s="66"/>
      <c r="AS228" s="35"/>
      <c r="AT228" s="39"/>
      <c r="AU228" s="39"/>
      <c r="AV228" s="39"/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0</v>
      </c>
      <c r="D229" s="403">
        <f>SUM(F229+H229+J229+L229+N229+P229+R229+T229+V229+X229+Z229+AB229+AD229+AF229+AH229+AJ229+AL229)</f>
        <v>0</v>
      </c>
      <c r="E229" s="3042">
        <f t="shared" si="74"/>
        <v>0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/>
      <c r="W229" s="39"/>
      <c r="X229" s="35"/>
      <c r="Y229" s="39"/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/>
      <c r="AR229" s="66"/>
      <c r="AS229" s="35"/>
      <c r="AT229" s="39"/>
      <c r="AU229" s="39"/>
      <c r="AV229" s="39"/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3</v>
      </c>
      <c r="D230" s="403">
        <f t="shared" si="75"/>
        <v>0</v>
      </c>
      <c r="E230" s="3042">
        <f t="shared" si="74"/>
        <v>3</v>
      </c>
      <c r="F230" s="35"/>
      <c r="G230" s="39"/>
      <c r="H230" s="35"/>
      <c r="I230" s="39"/>
      <c r="J230" s="35"/>
      <c r="K230" s="39"/>
      <c r="L230" s="35"/>
      <c r="M230" s="39"/>
      <c r="N230" s="35"/>
      <c r="O230" s="39"/>
      <c r="P230" s="35"/>
      <c r="Q230" s="39"/>
      <c r="R230" s="35"/>
      <c r="S230" s="39">
        <v>1</v>
      </c>
      <c r="T230" s="35"/>
      <c r="U230" s="39"/>
      <c r="V230" s="35"/>
      <c r="W230" s="39"/>
      <c r="X230" s="35"/>
      <c r="Y230" s="39"/>
      <c r="Z230" s="35"/>
      <c r="AA230" s="39">
        <v>2</v>
      </c>
      <c r="AB230" s="35"/>
      <c r="AC230" s="39"/>
      <c r="AD230" s="35"/>
      <c r="AE230" s="39"/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/>
      <c r="AQ230" s="39">
        <v>0</v>
      </c>
      <c r="AR230" s="66">
        <v>0</v>
      </c>
      <c r="AS230" s="35">
        <v>0</v>
      </c>
      <c r="AT230" s="39">
        <v>0</v>
      </c>
      <c r="AU230" s="39">
        <v>0</v>
      </c>
      <c r="AV230" s="39">
        <v>0</v>
      </c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0</v>
      </c>
      <c r="D231" s="403">
        <f t="shared" si="75"/>
        <v>0</v>
      </c>
      <c r="E231" s="3042">
        <f>SUM(G231+I231+K231+M231+O231+Q231+S231+U231+W231+Y231+AA231+AC231+AE231+AG231+AI231+AK231+AM231)</f>
        <v>0</v>
      </c>
      <c r="F231" s="50"/>
      <c r="G231" s="54"/>
      <c r="H231" s="50"/>
      <c r="I231" s="54"/>
      <c r="J231" s="50"/>
      <c r="K231" s="54"/>
      <c r="L231" s="50"/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/>
      <c r="AO231" s="329"/>
      <c r="AP231" s="107"/>
      <c r="AQ231" s="54"/>
      <c r="AR231" s="261"/>
      <c r="AS231" s="50"/>
      <c r="AT231" s="54"/>
      <c r="AU231" s="54"/>
      <c r="AV231" s="54"/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3041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1</v>
      </c>
      <c r="D233" s="415">
        <f t="shared" si="75"/>
        <v>0</v>
      </c>
      <c r="E233" s="416">
        <f>SUM(G233+I233+K233+M233+O233+Q233+S233+U233+W233+Y233+AA233+AC233+AE233+AG233+AI233+AK233+AM233)</f>
        <v>1</v>
      </c>
      <c r="F233" s="93"/>
      <c r="G233" s="96">
        <v>1</v>
      </c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>
        <v>0</v>
      </c>
      <c r="AR233" s="433">
        <v>0</v>
      </c>
      <c r="AS233" s="93">
        <v>0</v>
      </c>
      <c r="AT233" s="96">
        <v>0</v>
      </c>
      <c r="AU233" s="96">
        <v>0</v>
      </c>
      <c r="AV233" s="96">
        <v>0</v>
      </c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4804" t="s">
        <v>56</v>
      </c>
      <c r="B235" s="4805"/>
      <c r="C235" s="4902" t="s">
        <v>57</v>
      </c>
      <c r="D235" s="4902"/>
      <c r="E235" s="4902"/>
      <c r="F235" s="4807" t="s">
        <v>230</v>
      </c>
      <c r="G235" s="4814"/>
      <c r="H235" s="4807" t="s">
        <v>231</v>
      </c>
      <c r="I235" s="4814"/>
      <c r="J235" s="4807" t="s">
        <v>232</v>
      </c>
      <c r="K235" s="4814"/>
      <c r="L235" s="4807" t="s">
        <v>233</v>
      </c>
      <c r="M235" s="4814"/>
      <c r="N235" s="4807" t="s">
        <v>234</v>
      </c>
      <c r="O235" s="4814"/>
      <c r="P235" s="4807" t="s">
        <v>235</v>
      </c>
      <c r="Q235" s="4814"/>
      <c r="R235" s="4807" t="s">
        <v>236</v>
      </c>
      <c r="S235" s="4814"/>
      <c r="T235" s="4807" t="s">
        <v>237</v>
      </c>
      <c r="U235" s="4814"/>
      <c r="V235" s="4807" t="s">
        <v>238</v>
      </c>
      <c r="W235" s="4814"/>
      <c r="X235" s="4807" t="s">
        <v>239</v>
      </c>
      <c r="Y235" s="4814"/>
      <c r="Z235" s="4807" t="s">
        <v>240</v>
      </c>
      <c r="AA235" s="4814"/>
      <c r="AB235" s="4807" t="s">
        <v>241</v>
      </c>
      <c r="AC235" s="4814"/>
      <c r="AD235" s="4807" t="s">
        <v>242</v>
      </c>
      <c r="AE235" s="4814"/>
      <c r="AF235" s="4807" t="s">
        <v>243</v>
      </c>
      <c r="AG235" s="4814"/>
      <c r="AH235" s="4807" t="s">
        <v>244</v>
      </c>
      <c r="AI235" s="4814"/>
      <c r="AJ235" s="4807" t="s">
        <v>245</v>
      </c>
      <c r="AK235" s="4814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3198" t="s">
        <v>82</v>
      </c>
      <c r="D236" s="3199" t="s">
        <v>83</v>
      </c>
      <c r="E236" s="3217" t="s">
        <v>84</v>
      </c>
      <c r="F236" s="3259" t="s">
        <v>83</v>
      </c>
      <c r="G236" s="3300" t="s">
        <v>84</v>
      </c>
      <c r="H236" s="3259" t="s">
        <v>83</v>
      </c>
      <c r="I236" s="3300" t="s">
        <v>84</v>
      </c>
      <c r="J236" s="3259" t="s">
        <v>83</v>
      </c>
      <c r="K236" s="3300" t="s">
        <v>84</v>
      </c>
      <c r="L236" s="3259" t="s">
        <v>83</v>
      </c>
      <c r="M236" s="3300" t="s">
        <v>84</v>
      </c>
      <c r="N236" s="3259" t="s">
        <v>83</v>
      </c>
      <c r="O236" s="3300" t="s">
        <v>84</v>
      </c>
      <c r="P236" s="3259" t="s">
        <v>83</v>
      </c>
      <c r="Q236" s="3300" t="s">
        <v>84</v>
      </c>
      <c r="R236" s="3259" t="s">
        <v>83</v>
      </c>
      <c r="S236" s="3300" t="s">
        <v>84</v>
      </c>
      <c r="T236" s="3259" t="s">
        <v>83</v>
      </c>
      <c r="U236" s="3300" t="s">
        <v>84</v>
      </c>
      <c r="V236" s="3259" t="s">
        <v>83</v>
      </c>
      <c r="W236" s="3300" t="s">
        <v>84</v>
      </c>
      <c r="X236" s="3259" t="s">
        <v>83</v>
      </c>
      <c r="Y236" s="3300" t="s">
        <v>84</v>
      </c>
      <c r="Z236" s="3259" t="s">
        <v>83</v>
      </c>
      <c r="AA236" s="3300" t="s">
        <v>84</v>
      </c>
      <c r="AB236" s="3259" t="s">
        <v>83</v>
      </c>
      <c r="AC236" s="3300" t="s">
        <v>84</v>
      </c>
      <c r="AD236" s="3259" t="s">
        <v>83</v>
      </c>
      <c r="AE236" s="3300" t="s">
        <v>84</v>
      </c>
      <c r="AF236" s="3259" t="s">
        <v>83</v>
      </c>
      <c r="AG236" s="3300" t="s">
        <v>84</v>
      </c>
      <c r="AH236" s="3259" t="s">
        <v>83</v>
      </c>
      <c r="AI236" s="3300" t="s">
        <v>84</v>
      </c>
      <c r="AJ236" s="3259" t="s">
        <v>83</v>
      </c>
      <c r="AK236" s="3300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3868" t="s">
        <v>246</v>
      </c>
      <c r="B237" s="3059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3192">
        <f t="shared" ref="D237:E240" si="77">SUM(G237+I237+K237+M237+O237+Q237+S237+U237+W237+Y237+AA237+AC237+AE237+AG237+AI237+AK237)</f>
        <v>0</v>
      </c>
      <c r="F237" s="26"/>
      <c r="G237" s="3193"/>
      <c r="H237" s="26"/>
      <c r="I237" s="3193"/>
      <c r="J237" s="26"/>
      <c r="K237" s="3193"/>
      <c r="L237" s="26"/>
      <c r="M237" s="3193"/>
      <c r="N237" s="26"/>
      <c r="O237" s="3193"/>
      <c r="P237" s="26"/>
      <c r="Q237" s="3193"/>
      <c r="R237" s="26"/>
      <c r="S237" s="3193"/>
      <c r="T237" s="26"/>
      <c r="U237" s="3193"/>
      <c r="V237" s="26"/>
      <c r="W237" s="3193"/>
      <c r="X237" s="26"/>
      <c r="Y237" s="3193"/>
      <c r="Z237" s="26"/>
      <c r="AA237" s="3193"/>
      <c r="AB237" s="26"/>
      <c r="AC237" s="3193"/>
      <c r="AD237" s="26"/>
      <c r="AE237" s="3193"/>
      <c r="AF237" s="26"/>
      <c r="AG237" s="3193"/>
      <c r="AH237" s="26"/>
      <c r="AI237" s="3193"/>
      <c r="AJ237" s="26"/>
      <c r="AK237" s="3193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3868" t="s">
        <v>247</v>
      </c>
      <c r="B239" s="3059" t="s">
        <v>157</v>
      </c>
      <c r="C239" s="137">
        <f>SUM(D239+E239)</f>
        <v>0</v>
      </c>
      <c r="D239" s="138">
        <f t="shared" si="77"/>
        <v>0</v>
      </c>
      <c r="E239" s="3192">
        <f t="shared" si="77"/>
        <v>0</v>
      </c>
      <c r="F239" s="26"/>
      <c r="G239" s="3193"/>
      <c r="H239" s="26"/>
      <c r="I239" s="3193"/>
      <c r="J239" s="26"/>
      <c r="K239" s="3193"/>
      <c r="L239" s="26"/>
      <c r="M239" s="3193"/>
      <c r="N239" s="26"/>
      <c r="O239" s="3193"/>
      <c r="P239" s="26"/>
      <c r="Q239" s="3193"/>
      <c r="R239" s="26"/>
      <c r="S239" s="3193"/>
      <c r="T239" s="26"/>
      <c r="U239" s="3193"/>
      <c r="V239" s="26"/>
      <c r="W239" s="3193"/>
      <c r="X239" s="26"/>
      <c r="Y239" s="3193"/>
      <c r="Z239" s="26"/>
      <c r="AA239" s="3193"/>
      <c r="AB239" s="26"/>
      <c r="AC239" s="3193"/>
      <c r="AD239" s="26"/>
      <c r="AE239" s="3193"/>
      <c r="AF239" s="26"/>
      <c r="AG239" s="3193"/>
      <c r="AH239" s="26"/>
      <c r="AI239" s="3193"/>
      <c r="AJ239" s="26"/>
      <c r="AK239" s="3193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4927" t="s">
        <v>249</v>
      </c>
      <c r="B242" s="4928" t="s">
        <v>250</v>
      </c>
      <c r="C242" s="4804" t="s">
        <v>4</v>
      </c>
      <c r="D242" s="4929"/>
      <c r="E242" s="4805"/>
      <c r="F242" s="4930" t="s">
        <v>251</v>
      </c>
      <c r="G242" s="4931"/>
      <c r="H242" s="4931"/>
      <c r="I242" s="4931"/>
      <c r="J242" s="4931"/>
      <c r="K242" s="4931"/>
      <c r="L242" s="4931"/>
      <c r="M242" s="4931"/>
      <c r="N242" s="4931"/>
      <c r="O242" s="4931"/>
      <c r="P242" s="4931"/>
      <c r="Q242" s="4931"/>
      <c r="R242" s="4931"/>
      <c r="S242" s="4931"/>
      <c r="T242" s="4931"/>
      <c r="U242" s="4931"/>
      <c r="V242" s="4931"/>
      <c r="W242" s="4931"/>
      <c r="X242" s="4931"/>
      <c r="Y242" s="4931"/>
      <c r="Z242" s="4931"/>
      <c r="AA242" s="4931"/>
      <c r="AB242" s="4931"/>
      <c r="AC242" s="4931"/>
      <c r="AD242" s="4931"/>
      <c r="AE242" s="4931"/>
      <c r="AF242" s="4931"/>
      <c r="AG242" s="4931"/>
      <c r="AH242" s="4931"/>
      <c r="AI242" s="4931"/>
      <c r="AJ242" s="4931"/>
      <c r="AK242" s="4932"/>
      <c r="AL242" s="4044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4930" t="s">
        <v>169</v>
      </c>
      <c r="G243" s="4932"/>
      <c r="H243" s="4930" t="s">
        <v>170</v>
      </c>
      <c r="I243" s="4932"/>
      <c r="J243" s="4930" t="s">
        <v>104</v>
      </c>
      <c r="K243" s="4932"/>
      <c r="L243" s="4930" t="s">
        <v>11</v>
      </c>
      <c r="M243" s="4932"/>
      <c r="N243" s="4807" t="s">
        <v>12</v>
      </c>
      <c r="O243" s="4814"/>
      <c r="P243" s="4807" t="s">
        <v>13</v>
      </c>
      <c r="Q243" s="4814"/>
      <c r="R243" s="4807" t="s">
        <v>14</v>
      </c>
      <c r="S243" s="4814"/>
      <c r="T243" s="4807" t="s">
        <v>15</v>
      </c>
      <c r="U243" s="4814"/>
      <c r="V243" s="4807" t="s">
        <v>16</v>
      </c>
      <c r="W243" s="4814"/>
      <c r="X243" s="4807" t="s">
        <v>17</v>
      </c>
      <c r="Y243" s="4814"/>
      <c r="Z243" s="4807" t="s">
        <v>253</v>
      </c>
      <c r="AA243" s="4814"/>
      <c r="AB243" s="4807" t="s">
        <v>254</v>
      </c>
      <c r="AC243" s="4814"/>
      <c r="AD243" s="4807" t="s">
        <v>255</v>
      </c>
      <c r="AE243" s="4814"/>
      <c r="AF243" s="4807" t="s">
        <v>256</v>
      </c>
      <c r="AG243" s="4814"/>
      <c r="AH243" s="4807" t="s">
        <v>257</v>
      </c>
      <c r="AI243" s="4814"/>
      <c r="AJ243" s="4815" t="s">
        <v>258</v>
      </c>
      <c r="AK243" s="4811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3301" t="s">
        <v>82</v>
      </c>
      <c r="D244" s="3302" t="s">
        <v>83</v>
      </c>
      <c r="E244" s="3018" t="s">
        <v>84</v>
      </c>
      <c r="F244" s="3303" t="s">
        <v>83</v>
      </c>
      <c r="G244" s="3304" t="s">
        <v>84</v>
      </c>
      <c r="H244" s="3303" t="s">
        <v>83</v>
      </c>
      <c r="I244" s="3304" t="s">
        <v>84</v>
      </c>
      <c r="J244" s="3303" t="s">
        <v>83</v>
      </c>
      <c r="K244" s="3304" t="s">
        <v>84</v>
      </c>
      <c r="L244" s="3303" t="s">
        <v>83</v>
      </c>
      <c r="M244" s="3304" t="s">
        <v>84</v>
      </c>
      <c r="N244" s="3303" t="s">
        <v>83</v>
      </c>
      <c r="O244" s="3304" t="s">
        <v>84</v>
      </c>
      <c r="P244" s="3303" t="s">
        <v>83</v>
      </c>
      <c r="Q244" s="3304" t="s">
        <v>84</v>
      </c>
      <c r="R244" s="3303" t="s">
        <v>83</v>
      </c>
      <c r="S244" s="3304" t="s">
        <v>84</v>
      </c>
      <c r="T244" s="3305" t="s">
        <v>83</v>
      </c>
      <c r="U244" s="3305" t="s">
        <v>84</v>
      </c>
      <c r="V244" s="3306" t="s">
        <v>83</v>
      </c>
      <c r="W244" s="3304" t="s">
        <v>84</v>
      </c>
      <c r="X244" s="3303" t="s">
        <v>83</v>
      </c>
      <c r="Y244" s="3304" t="s">
        <v>84</v>
      </c>
      <c r="Z244" s="3303" t="s">
        <v>83</v>
      </c>
      <c r="AA244" s="3304" t="s">
        <v>84</v>
      </c>
      <c r="AB244" s="3303" t="s">
        <v>83</v>
      </c>
      <c r="AC244" s="3304" t="s">
        <v>84</v>
      </c>
      <c r="AD244" s="3303" t="s">
        <v>83</v>
      </c>
      <c r="AE244" s="3304" t="s">
        <v>84</v>
      </c>
      <c r="AF244" s="3303" t="s">
        <v>83</v>
      </c>
      <c r="AG244" s="3304" t="s">
        <v>84</v>
      </c>
      <c r="AH244" s="3303" t="s">
        <v>83</v>
      </c>
      <c r="AI244" s="3304" t="s">
        <v>84</v>
      </c>
      <c r="AJ244" s="3303" t="s">
        <v>83</v>
      </c>
      <c r="AK244" s="3304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803" t="s">
        <v>259</v>
      </c>
      <c r="B245" s="3307" t="s">
        <v>58</v>
      </c>
      <c r="C245" s="3308">
        <f>SUM(D245+E245)</f>
        <v>0</v>
      </c>
      <c r="D245" s="3309">
        <f t="shared" ref="D245:E248" si="78">SUM(F245+H245+J245+L245+N245+P245+R245+T245+V245+X245+Z245+AB245+AD245+AF245+AH245+AJ245)</f>
        <v>0</v>
      </c>
      <c r="E245" s="3239">
        <f t="shared" si="78"/>
        <v>0</v>
      </c>
      <c r="F245" s="26"/>
      <c r="G245" s="3193"/>
      <c r="H245" s="26"/>
      <c r="I245" s="3193"/>
      <c r="J245" s="26"/>
      <c r="K245" s="3193"/>
      <c r="L245" s="26"/>
      <c r="M245" s="3193"/>
      <c r="N245" s="26"/>
      <c r="O245" s="3193"/>
      <c r="P245" s="26"/>
      <c r="Q245" s="3193"/>
      <c r="R245" s="26"/>
      <c r="S245" s="3193"/>
      <c r="T245" s="26"/>
      <c r="U245" s="3193"/>
      <c r="V245" s="26"/>
      <c r="W245" s="3193"/>
      <c r="X245" s="26"/>
      <c r="Y245" s="3193"/>
      <c r="Z245" s="26"/>
      <c r="AA245" s="3193"/>
      <c r="AB245" s="26"/>
      <c r="AC245" s="3193"/>
      <c r="AD245" s="26"/>
      <c r="AE245" s="3193"/>
      <c r="AF245" s="26"/>
      <c r="AG245" s="3193"/>
      <c r="AH245" s="26"/>
      <c r="AI245" s="3193"/>
      <c r="AJ245" s="26"/>
      <c r="AK245" s="3193"/>
      <c r="AL245" s="3053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3310"/>
      <c r="AW247" s="3311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3312"/>
      <c r="AW248" s="3313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3312"/>
      <c r="AW249" s="3313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4804" t="s">
        <v>262</v>
      </c>
      <c r="B250" s="4805"/>
      <c r="C250" s="4806" t="s">
        <v>263</v>
      </c>
      <c r="D250" s="4806"/>
      <c r="E250" s="4806"/>
      <c r="F250" s="4807" t="s">
        <v>264</v>
      </c>
      <c r="G250" s="4808"/>
      <c r="H250" s="4808"/>
      <c r="I250" s="4808"/>
      <c r="J250" s="4808"/>
      <c r="K250" s="4808"/>
      <c r="L250" s="4808"/>
      <c r="M250" s="4808"/>
      <c r="N250" s="4808"/>
      <c r="O250" s="4808"/>
      <c r="P250" s="4808"/>
      <c r="Q250" s="4808"/>
      <c r="R250" s="4808"/>
      <c r="S250" s="4808"/>
      <c r="T250" s="4808"/>
      <c r="U250" s="4808"/>
      <c r="V250" s="4808"/>
      <c r="W250" s="4808"/>
      <c r="X250" s="4808"/>
      <c r="Y250" s="4808"/>
      <c r="Z250" s="4808"/>
      <c r="AA250" s="4808"/>
      <c r="AB250" s="4808"/>
      <c r="AC250" s="4808"/>
      <c r="AD250" s="4808"/>
      <c r="AE250" s="4808"/>
      <c r="AF250" s="4808"/>
      <c r="AG250" s="4808"/>
      <c r="AH250" s="4808"/>
      <c r="AI250" s="4808"/>
      <c r="AJ250" s="4808"/>
      <c r="AK250" s="4808"/>
      <c r="AL250" s="4808"/>
      <c r="AM250" s="4809"/>
      <c r="AN250" s="4810" t="s">
        <v>126</v>
      </c>
      <c r="AO250" s="4810"/>
      <c r="AP250" s="4811"/>
      <c r="AQ250" s="4812" t="s">
        <v>265</v>
      </c>
      <c r="AR250" s="4813"/>
      <c r="AS250" s="4044" t="s">
        <v>7</v>
      </c>
      <c r="AT250" s="4044" t="s">
        <v>8</v>
      </c>
      <c r="AU250" s="4888" t="s">
        <v>225</v>
      </c>
      <c r="AV250" s="3312"/>
      <c r="AW250" s="3313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4806"/>
      <c r="D251" s="4806"/>
      <c r="E251" s="4806"/>
      <c r="F251" s="4815" t="s">
        <v>266</v>
      </c>
      <c r="G251" s="4810"/>
      <c r="H251" s="4815" t="s">
        <v>169</v>
      </c>
      <c r="I251" s="4810"/>
      <c r="J251" s="4815" t="s">
        <v>170</v>
      </c>
      <c r="K251" s="4810"/>
      <c r="L251" s="4815" t="s">
        <v>104</v>
      </c>
      <c r="M251" s="4810"/>
      <c r="N251" s="4815" t="s">
        <v>11</v>
      </c>
      <c r="O251" s="4810"/>
      <c r="P251" s="4815" t="s">
        <v>106</v>
      </c>
      <c r="Q251" s="4811"/>
      <c r="R251" s="4815" t="s">
        <v>107</v>
      </c>
      <c r="S251" s="4811"/>
      <c r="T251" s="4815" t="s">
        <v>108</v>
      </c>
      <c r="U251" s="4811"/>
      <c r="V251" s="4815" t="s">
        <v>109</v>
      </c>
      <c r="W251" s="4811"/>
      <c r="X251" s="4815" t="s">
        <v>110</v>
      </c>
      <c r="Y251" s="4811"/>
      <c r="Z251" s="4815" t="s">
        <v>111</v>
      </c>
      <c r="AA251" s="4811"/>
      <c r="AB251" s="4815" t="s">
        <v>112</v>
      </c>
      <c r="AC251" s="4811"/>
      <c r="AD251" s="4815" t="s">
        <v>113</v>
      </c>
      <c r="AE251" s="4811"/>
      <c r="AF251" s="4815" t="s">
        <v>114</v>
      </c>
      <c r="AG251" s="4811"/>
      <c r="AH251" s="4815" t="s">
        <v>115</v>
      </c>
      <c r="AI251" s="4811"/>
      <c r="AJ251" s="4815" t="s">
        <v>116</v>
      </c>
      <c r="AK251" s="4811"/>
      <c r="AL251" s="4815" t="s">
        <v>117</v>
      </c>
      <c r="AM251" s="4837"/>
      <c r="AN251" s="4933" t="s">
        <v>267</v>
      </c>
      <c r="AO251" s="4933" t="s">
        <v>268</v>
      </c>
      <c r="AP251" s="4805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3198" t="s">
        <v>82</v>
      </c>
      <c r="D252" s="3199" t="s">
        <v>83</v>
      </c>
      <c r="E252" s="3300" t="s">
        <v>84</v>
      </c>
      <c r="F252" s="3198" t="s">
        <v>270</v>
      </c>
      <c r="G252" s="3249" t="s">
        <v>84</v>
      </c>
      <c r="H252" s="3198" t="s">
        <v>270</v>
      </c>
      <c r="I252" s="3249" t="s">
        <v>84</v>
      </c>
      <c r="J252" s="3198" t="s">
        <v>270</v>
      </c>
      <c r="K252" s="3249" t="s">
        <v>84</v>
      </c>
      <c r="L252" s="3198" t="s">
        <v>270</v>
      </c>
      <c r="M252" s="3249" t="s">
        <v>84</v>
      </c>
      <c r="N252" s="3198" t="s">
        <v>270</v>
      </c>
      <c r="O252" s="3249" t="s">
        <v>84</v>
      </c>
      <c r="P252" s="3198" t="s">
        <v>270</v>
      </c>
      <c r="Q252" s="3249" t="s">
        <v>84</v>
      </c>
      <c r="R252" s="3198" t="s">
        <v>270</v>
      </c>
      <c r="S252" s="3249" t="s">
        <v>84</v>
      </c>
      <c r="T252" s="3198" t="s">
        <v>270</v>
      </c>
      <c r="U252" s="3249" t="s">
        <v>84</v>
      </c>
      <c r="V252" s="3198" t="s">
        <v>270</v>
      </c>
      <c r="W252" s="3249" t="s">
        <v>84</v>
      </c>
      <c r="X252" s="3198" t="s">
        <v>270</v>
      </c>
      <c r="Y252" s="3249" t="s">
        <v>84</v>
      </c>
      <c r="Z252" s="3198" t="s">
        <v>270</v>
      </c>
      <c r="AA252" s="3249" t="s">
        <v>84</v>
      </c>
      <c r="AB252" s="3198" t="s">
        <v>270</v>
      </c>
      <c r="AC252" s="3249" t="s">
        <v>84</v>
      </c>
      <c r="AD252" s="3198" t="s">
        <v>270</v>
      </c>
      <c r="AE252" s="3249" t="s">
        <v>84</v>
      </c>
      <c r="AF252" s="3198" t="s">
        <v>270</v>
      </c>
      <c r="AG252" s="3249" t="s">
        <v>84</v>
      </c>
      <c r="AH252" s="3198" t="s">
        <v>270</v>
      </c>
      <c r="AI252" s="3249" t="s">
        <v>84</v>
      </c>
      <c r="AJ252" s="3198" t="s">
        <v>270</v>
      </c>
      <c r="AK252" s="3249" t="s">
        <v>84</v>
      </c>
      <c r="AL252" s="3198" t="s">
        <v>270</v>
      </c>
      <c r="AM252" s="3314" t="s">
        <v>84</v>
      </c>
      <c r="AN252" s="3416"/>
      <c r="AO252" s="3416"/>
      <c r="AP252" s="3631"/>
      <c r="AQ252" s="3315" t="s">
        <v>271</v>
      </c>
      <c r="AR252" s="3046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4934" t="s">
        <v>273</v>
      </c>
      <c r="B253" s="4935"/>
      <c r="C253" s="3261">
        <f>SUM(D253+E253)</f>
        <v>27</v>
      </c>
      <c r="D253" s="3262">
        <f>SUM(F253+H253+J253+L253+N253+P253+R253+T253+V253+X253+Z253+AB253+AD253+AF253+AH253+AJ253+AL253)</f>
        <v>0</v>
      </c>
      <c r="E253" s="3272">
        <f>SUM(G253+I253+K253+M253+O253+Q253+S253+U253+W253+Y253+AA253+AC253+AE253+AG253+AI253+AK253+AM253)</f>
        <v>27</v>
      </c>
      <c r="F253" s="3261">
        <f>SUM(F263:F271)</f>
        <v>0</v>
      </c>
      <c r="G253" s="3316">
        <f>SUM(G255:G271)</f>
        <v>2</v>
      </c>
      <c r="H253" s="3261">
        <f>SUM(H263:H271)</f>
        <v>0</v>
      </c>
      <c r="I253" s="3316">
        <f>SUM(I255:I271)</f>
        <v>3</v>
      </c>
      <c r="J253" s="3261">
        <f>SUM(J263:J271)</f>
        <v>0</v>
      </c>
      <c r="K253" s="3316">
        <f>SUM(K254:K271)</f>
        <v>1</v>
      </c>
      <c r="L253" s="3261">
        <f>SUM(L263:L271)</f>
        <v>0</v>
      </c>
      <c r="M253" s="3316">
        <f>SUM(M254:M271)</f>
        <v>2</v>
      </c>
      <c r="N253" s="3261">
        <f>SUM(N263:N271)</f>
        <v>0</v>
      </c>
      <c r="O253" s="3316">
        <f>SUM(O254:O271)</f>
        <v>2</v>
      </c>
      <c r="P253" s="3261">
        <f>SUM(P263:P271)</f>
        <v>0</v>
      </c>
      <c r="Q253" s="3316">
        <f>SUM(Q254:Q271)</f>
        <v>7</v>
      </c>
      <c r="R253" s="3261">
        <f>SUM(R263:R271)</f>
        <v>0</v>
      </c>
      <c r="S253" s="3316">
        <f>SUM(S254:S271)</f>
        <v>4</v>
      </c>
      <c r="T253" s="3261">
        <f>SUM(T263:T271)</f>
        <v>0</v>
      </c>
      <c r="U253" s="3316">
        <f>SUM(U254:U271)</f>
        <v>0</v>
      </c>
      <c r="V253" s="3261">
        <f>SUM(V263:V271)</f>
        <v>0</v>
      </c>
      <c r="W253" s="3316">
        <f>SUM(W254:W271)</f>
        <v>1</v>
      </c>
      <c r="X253" s="3261">
        <f>SUM(X263:X271)</f>
        <v>0</v>
      </c>
      <c r="Y253" s="3316">
        <f>SUM(Y254:Y271)</f>
        <v>3</v>
      </c>
      <c r="Z253" s="3261">
        <f>SUM(Z263:Z271)</f>
        <v>0</v>
      </c>
      <c r="AA253" s="3316">
        <f>SUM(AA254:AA271)</f>
        <v>0</v>
      </c>
      <c r="AB253" s="3261">
        <f t="shared" ref="AB253:AM253" si="79">SUM(AB263:AB271)</f>
        <v>0</v>
      </c>
      <c r="AC253" s="3316">
        <f t="shared" si="79"/>
        <v>2</v>
      </c>
      <c r="AD253" s="3261">
        <f t="shared" si="79"/>
        <v>0</v>
      </c>
      <c r="AE253" s="3316">
        <f t="shared" si="79"/>
        <v>0</v>
      </c>
      <c r="AF253" s="3261">
        <f t="shared" si="79"/>
        <v>0</v>
      </c>
      <c r="AG253" s="3316">
        <f t="shared" si="79"/>
        <v>0</v>
      </c>
      <c r="AH253" s="3261">
        <f t="shared" si="79"/>
        <v>0</v>
      </c>
      <c r="AI253" s="3316">
        <f t="shared" si="79"/>
        <v>0</v>
      </c>
      <c r="AJ253" s="3261">
        <f t="shared" si="79"/>
        <v>0</v>
      </c>
      <c r="AK253" s="3316">
        <f t="shared" si="79"/>
        <v>0</v>
      </c>
      <c r="AL253" s="3261">
        <f t="shared" si="79"/>
        <v>0</v>
      </c>
      <c r="AM253" s="3317">
        <f t="shared" si="79"/>
        <v>0</v>
      </c>
      <c r="AN253" s="3295">
        <f t="shared" ref="AN253:AU253" si="80">SUM(AN254:AN271)</f>
        <v>1</v>
      </c>
      <c r="AO253" s="3295">
        <f t="shared" si="80"/>
        <v>1</v>
      </c>
      <c r="AP253" s="3318">
        <f t="shared" si="80"/>
        <v>0</v>
      </c>
      <c r="AQ253" s="3261">
        <f t="shared" si="80"/>
        <v>0</v>
      </c>
      <c r="AR253" s="3318">
        <f t="shared" si="80"/>
        <v>0</v>
      </c>
      <c r="AS253" s="3319">
        <f t="shared" si="80"/>
        <v>0</v>
      </c>
      <c r="AT253" s="3319">
        <f t="shared" si="80"/>
        <v>0</v>
      </c>
      <c r="AU253" s="3272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3269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3284"/>
      <c r="AO254" s="329"/>
      <c r="AP254" s="107"/>
      <c r="AQ254" s="104"/>
      <c r="AR254" s="107"/>
      <c r="AS254" s="65"/>
      <c r="AT254" s="65"/>
      <c r="AU254" s="107"/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0</v>
      </c>
      <c r="D256" s="1167"/>
      <c r="E256" s="3042">
        <f>SUM(G256+I256+K256+M256+O256+Q256+S256+U256+W256+Y256+AA256+AC256)</f>
        <v>0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/>
      <c r="AO256" s="153"/>
      <c r="AP256" s="39"/>
      <c r="AQ256" s="35"/>
      <c r="AR256" s="39"/>
      <c r="AS256" s="66"/>
      <c r="AT256" s="66"/>
      <c r="AU256" s="39"/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3042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3042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3042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3042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3042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0</v>
      </c>
      <c r="D262" s="1168"/>
      <c r="E262" s="416">
        <f t="shared" si="89"/>
        <v>0</v>
      </c>
      <c r="F262" s="335"/>
      <c r="G262" s="510"/>
      <c r="H262" s="335"/>
      <c r="I262" s="510"/>
      <c r="J262" s="335"/>
      <c r="K262" s="96"/>
      <c r="L262" s="335"/>
      <c r="M262" s="96"/>
      <c r="N262" s="335"/>
      <c r="O262" s="96"/>
      <c r="P262" s="335"/>
      <c r="Q262" s="96"/>
      <c r="R262" s="335"/>
      <c r="S262" s="96"/>
      <c r="T262" s="335"/>
      <c r="U262" s="96"/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/>
      <c r="AO262" s="173"/>
      <c r="AP262" s="96"/>
      <c r="AQ262" s="93"/>
      <c r="AR262" s="96"/>
      <c r="AS262" s="67"/>
      <c r="AT262" s="67"/>
      <c r="AU262" s="96"/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4936" t="s">
        <v>282</v>
      </c>
      <c r="B263" s="495" t="s">
        <v>33</v>
      </c>
      <c r="C263" s="398">
        <f>SUM(D263+E263)</f>
        <v>2</v>
      </c>
      <c r="D263" s="399">
        <f t="shared" ref="D263:D271" si="90">SUM(F263+H263+J263+L263+N263+P263+R263+T263+V263+X263+Z263+AB263+AD263+AF263+AH263+AJ263+AL263)</f>
        <v>0</v>
      </c>
      <c r="E263" s="400">
        <f t="shared" ref="E263:E271" si="91">SUM(G263+I263+K263+M263+O263+Q263+S263+U263+W263+Y263+AA263+AC263+AE263+AG263+AI263+AK263+AM263)</f>
        <v>2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/>
      <c r="Q263" s="513"/>
      <c r="R263" s="514"/>
      <c r="S263" s="516">
        <v>2</v>
      </c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3284"/>
      <c r="AO263" s="329"/>
      <c r="AP263" s="107"/>
      <c r="AQ263" s="104">
        <v>0</v>
      </c>
      <c r="AR263" s="107">
        <v>0</v>
      </c>
      <c r="AS263" s="65">
        <v>0</v>
      </c>
      <c r="AT263" s="65">
        <v>0</v>
      </c>
      <c r="AU263" s="107">
        <v>0</v>
      </c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/>
      <c r="AO264" s="329"/>
      <c r="AP264" s="107"/>
      <c r="AQ264" s="104">
        <v>0</v>
      </c>
      <c r="AR264" s="107">
        <v>0</v>
      </c>
      <c r="AS264" s="65">
        <v>0</v>
      </c>
      <c r="AT264" s="65">
        <v>0</v>
      </c>
      <c r="AU264" s="107">
        <v>0</v>
      </c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1</v>
      </c>
      <c r="D265" s="148">
        <f t="shared" si="90"/>
        <v>0</v>
      </c>
      <c r="E265" s="3042">
        <f t="shared" si="91"/>
        <v>1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>
        <v>1</v>
      </c>
      <c r="R265" s="153"/>
      <c r="S265" s="37"/>
      <c r="T265" s="35"/>
      <c r="U265" s="40"/>
      <c r="V265" s="153"/>
      <c r="W265" s="37"/>
      <c r="X265" s="35"/>
      <c r="Y265" s="40"/>
      <c r="Z265" s="153"/>
      <c r="AA265" s="37"/>
      <c r="AB265" s="35"/>
      <c r="AC265" s="40"/>
      <c r="AD265" s="153"/>
      <c r="AE265" s="37"/>
      <c r="AF265" s="35"/>
      <c r="AG265" s="40"/>
      <c r="AH265" s="153"/>
      <c r="AI265" s="37"/>
      <c r="AJ265" s="35"/>
      <c r="AK265" s="40"/>
      <c r="AL265" s="153"/>
      <c r="AM265" s="38"/>
      <c r="AN265" s="153">
        <v>1</v>
      </c>
      <c r="AO265" s="153">
        <v>1</v>
      </c>
      <c r="AP265" s="39"/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3042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/>
      <c r="AO266" s="153"/>
      <c r="AP266" s="39"/>
      <c r="AQ266" s="35">
        <v>0</v>
      </c>
      <c r="AR266" s="39">
        <v>0</v>
      </c>
      <c r="AS266" s="66">
        <v>0</v>
      </c>
      <c r="AT266" s="66">
        <v>0</v>
      </c>
      <c r="AU266" s="39">
        <v>0</v>
      </c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3042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/>
      <c r="AO267" s="153"/>
      <c r="AP267" s="39"/>
      <c r="AQ267" s="35">
        <v>0</v>
      </c>
      <c r="AR267" s="39">
        <v>0</v>
      </c>
      <c r="AS267" s="66">
        <v>0</v>
      </c>
      <c r="AT267" s="66">
        <v>0</v>
      </c>
      <c r="AU267" s="39">
        <v>0</v>
      </c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3042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/>
      <c r="AO268" s="153"/>
      <c r="AP268" s="39"/>
      <c r="AQ268" s="35">
        <v>0</v>
      </c>
      <c r="AR268" s="39">
        <v>0</v>
      </c>
      <c r="AS268" s="66">
        <v>0</v>
      </c>
      <c r="AT268" s="66">
        <v>0</v>
      </c>
      <c r="AU268" s="39">
        <v>0</v>
      </c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3042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/>
      <c r="AO269" s="153"/>
      <c r="AP269" s="39"/>
      <c r="AQ269" s="35">
        <v>0</v>
      </c>
      <c r="AR269" s="39">
        <v>0</v>
      </c>
      <c r="AS269" s="66">
        <v>0</v>
      </c>
      <c r="AT269" s="66">
        <v>0</v>
      </c>
      <c r="AU269" s="39">
        <v>0</v>
      </c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3042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/>
      <c r="AO270" s="153"/>
      <c r="AP270" s="39"/>
      <c r="AQ270" s="35">
        <v>0</v>
      </c>
      <c r="AR270" s="39">
        <v>0</v>
      </c>
      <c r="AS270" s="66">
        <v>0</v>
      </c>
      <c r="AT270" s="66">
        <v>0</v>
      </c>
      <c r="AU270" s="39">
        <v>0</v>
      </c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24</v>
      </c>
      <c r="D271" s="241">
        <f t="shared" si="90"/>
        <v>0</v>
      </c>
      <c r="E271" s="416">
        <f t="shared" si="91"/>
        <v>24</v>
      </c>
      <c r="F271" s="93"/>
      <c r="G271" s="243">
        <v>2</v>
      </c>
      <c r="H271" s="93"/>
      <c r="I271" s="243">
        <v>3</v>
      </c>
      <c r="J271" s="93"/>
      <c r="K271" s="243">
        <v>1</v>
      </c>
      <c r="L271" s="93"/>
      <c r="M271" s="243">
        <v>2</v>
      </c>
      <c r="N271" s="93"/>
      <c r="O271" s="519">
        <v>2</v>
      </c>
      <c r="P271" s="93"/>
      <c r="Q271" s="243">
        <v>6</v>
      </c>
      <c r="R271" s="173"/>
      <c r="S271" s="519">
        <v>2</v>
      </c>
      <c r="T271" s="93"/>
      <c r="U271" s="243"/>
      <c r="V271" s="173"/>
      <c r="W271" s="519">
        <v>1</v>
      </c>
      <c r="X271" s="93"/>
      <c r="Y271" s="243">
        <v>3</v>
      </c>
      <c r="Z271" s="173"/>
      <c r="AA271" s="519"/>
      <c r="AB271" s="93"/>
      <c r="AC271" s="243">
        <v>2</v>
      </c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/>
      <c r="AO271" s="173"/>
      <c r="AP271" s="96"/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3320"/>
      <c r="AY271" s="3321"/>
      <c r="AZ271" s="3321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3320"/>
      <c r="AY272" s="3321"/>
      <c r="AZ272" s="3321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4937" t="s">
        <v>56</v>
      </c>
      <c r="B273" s="4938"/>
      <c r="C273" s="4939" t="s">
        <v>263</v>
      </c>
      <c r="D273" s="4940"/>
      <c r="E273" s="4941"/>
      <c r="F273" s="4800" t="s">
        <v>284</v>
      </c>
      <c r="G273" s="4801"/>
      <c r="H273" s="4801"/>
      <c r="I273" s="4801"/>
      <c r="J273" s="4801"/>
      <c r="K273" s="4801"/>
      <c r="L273" s="4801"/>
      <c r="M273" s="4801"/>
      <c r="N273" s="4801"/>
      <c r="O273" s="4801"/>
      <c r="P273" s="4801"/>
      <c r="Q273" s="4801"/>
      <c r="R273" s="4801"/>
      <c r="S273" s="4801"/>
      <c r="T273" s="4801"/>
      <c r="U273" s="4801"/>
      <c r="V273" s="4801"/>
      <c r="W273" s="4801"/>
      <c r="X273" s="4801"/>
      <c r="Y273" s="4801"/>
      <c r="Z273" s="4801"/>
      <c r="AA273" s="4801"/>
      <c r="AB273" s="4801"/>
      <c r="AC273" s="4801"/>
      <c r="AD273" s="4801"/>
      <c r="AE273" s="4801"/>
      <c r="AF273" s="4801"/>
      <c r="AG273" s="4801"/>
      <c r="AH273" s="4801"/>
      <c r="AI273" s="4801"/>
      <c r="AJ273" s="4801"/>
      <c r="AK273" s="4801"/>
      <c r="AL273" s="4801"/>
      <c r="AM273" s="4801"/>
      <c r="AN273" s="4801"/>
      <c r="AO273" s="4801"/>
      <c r="AP273" s="4801"/>
      <c r="AQ273" s="4801"/>
      <c r="AR273" s="4801"/>
      <c r="AS273" s="4942"/>
      <c r="AT273" s="4943" t="s">
        <v>265</v>
      </c>
      <c r="AU273" s="4944"/>
      <c r="AV273" s="4945" t="s">
        <v>7</v>
      </c>
      <c r="AW273" s="4938" t="s">
        <v>8</v>
      </c>
      <c r="AX273" s="4938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4946" t="s">
        <v>285</v>
      </c>
      <c r="G274" s="4947"/>
      <c r="H274" s="4946" t="s">
        <v>286</v>
      </c>
      <c r="I274" s="4947"/>
      <c r="J274" s="4946" t="s">
        <v>287</v>
      </c>
      <c r="K274" s="4947"/>
      <c r="L274" s="4946" t="s">
        <v>288</v>
      </c>
      <c r="M274" s="4947"/>
      <c r="N274" s="4946" t="s">
        <v>289</v>
      </c>
      <c r="O274" s="4947"/>
      <c r="P274" s="4946" t="s">
        <v>170</v>
      </c>
      <c r="Q274" s="4947"/>
      <c r="R274" s="4946" t="s">
        <v>104</v>
      </c>
      <c r="S274" s="4947"/>
      <c r="T274" s="4946" t="s">
        <v>11</v>
      </c>
      <c r="U274" s="4947"/>
      <c r="V274" s="4946" t="s">
        <v>106</v>
      </c>
      <c r="W274" s="4948"/>
      <c r="X274" s="4946" t="s">
        <v>107</v>
      </c>
      <c r="Y274" s="4948"/>
      <c r="Z274" s="4946" t="s">
        <v>108</v>
      </c>
      <c r="AA274" s="4948"/>
      <c r="AB274" s="4946" t="s">
        <v>109</v>
      </c>
      <c r="AC274" s="4948"/>
      <c r="AD274" s="4946" t="s">
        <v>110</v>
      </c>
      <c r="AE274" s="4948"/>
      <c r="AF274" s="4946" t="s">
        <v>111</v>
      </c>
      <c r="AG274" s="4948"/>
      <c r="AH274" s="4946" t="s">
        <v>112</v>
      </c>
      <c r="AI274" s="4948"/>
      <c r="AJ274" s="4946" t="s">
        <v>113</v>
      </c>
      <c r="AK274" s="4948"/>
      <c r="AL274" s="4946" t="s">
        <v>114</v>
      </c>
      <c r="AM274" s="4948"/>
      <c r="AN274" s="4946" t="s">
        <v>115</v>
      </c>
      <c r="AO274" s="4948"/>
      <c r="AP274" s="4946" t="s">
        <v>116</v>
      </c>
      <c r="AQ274" s="4948"/>
      <c r="AR274" s="4946" t="s">
        <v>117</v>
      </c>
      <c r="AS274" s="4948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3322" t="s">
        <v>82</v>
      </c>
      <c r="D275" s="3323" t="s">
        <v>83</v>
      </c>
      <c r="E275" s="3324" t="s">
        <v>84</v>
      </c>
      <c r="F275" s="3322" t="s">
        <v>270</v>
      </c>
      <c r="G275" s="3325" t="s">
        <v>84</v>
      </c>
      <c r="H275" s="3322" t="s">
        <v>270</v>
      </c>
      <c r="I275" s="3325" t="s">
        <v>84</v>
      </c>
      <c r="J275" s="3322" t="s">
        <v>270</v>
      </c>
      <c r="K275" s="3325" t="s">
        <v>84</v>
      </c>
      <c r="L275" s="3322" t="s">
        <v>270</v>
      </c>
      <c r="M275" s="3325" t="s">
        <v>84</v>
      </c>
      <c r="N275" s="3322" t="s">
        <v>270</v>
      </c>
      <c r="O275" s="3325" t="s">
        <v>84</v>
      </c>
      <c r="P275" s="3322" t="s">
        <v>270</v>
      </c>
      <c r="Q275" s="3325" t="s">
        <v>84</v>
      </c>
      <c r="R275" s="3322" t="s">
        <v>270</v>
      </c>
      <c r="S275" s="3325" t="s">
        <v>84</v>
      </c>
      <c r="T275" s="3322" t="s">
        <v>270</v>
      </c>
      <c r="U275" s="3325" t="s">
        <v>84</v>
      </c>
      <c r="V275" s="3322" t="s">
        <v>270</v>
      </c>
      <c r="W275" s="3325" t="s">
        <v>84</v>
      </c>
      <c r="X275" s="3322" t="s">
        <v>270</v>
      </c>
      <c r="Y275" s="3325" t="s">
        <v>84</v>
      </c>
      <c r="Z275" s="3322" t="s">
        <v>270</v>
      </c>
      <c r="AA275" s="3325" t="s">
        <v>84</v>
      </c>
      <c r="AB275" s="3322" t="s">
        <v>270</v>
      </c>
      <c r="AC275" s="3325" t="s">
        <v>84</v>
      </c>
      <c r="AD275" s="3322" t="s">
        <v>270</v>
      </c>
      <c r="AE275" s="3325" t="s">
        <v>84</v>
      </c>
      <c r="AF275" s="3322" t="s">
        <v>270</v>
      </c>
      <c r="AG275" s="3325" t="s">
        <v>84</v>
      </c>
      <c r="AH275" s="3322" t="s">
        <v>270</v>
      </c>
      <c r="AI275" s="3325" t="s">
        <v>84</v>
      </c>
      <c r="AJ275" s="3322" t="s">
        <v>270</v>
      </c>
      <c r="AK275" s="3325" t="s">
        <v>84</v>
      </c>
      <c r="AL275" s="3322" t="s">
        <v>270</v>
      </c>
      <c r="AM275" s="3325" t="s">
        <v>84</v>
      </c>
      <c r="AN275" s="3322" t="s">
        <v>270</v>
      </c>
      <c r="AO275" s="3325" t="s">
        <v>84</v>
      </c>
      <c r="AP275" s="3322" t="s">
        <v>270</v>
      </c>
      <c r="AQ275" s="3325" t="s">
        <v>84</v>
      </c>
      <c r="AR275" s="3322" t="s">
        <v>270</v>
      </c>
      <c r="AS275" s="3325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4949" t="s">
        <v>176</v>
      </c>
      <c r="B276" s="3326" t="s">
        <v>171</v>
      </c>
      <c r="C276" s="276">
        <f>SUM(D276+E276)</f>
        <v>0</v>
      </c>
      <c r="D276" s="1171"/>
      <c r="E276" s="3327">
        <f>+Q276+S276+U276+W276+Y276+AA276+AC276+AE276+AG276</f>
        <v>0</v>
      </c>
      <c r="F276" s="3328"/>
      <c r="G276" s="3328"/>
      <c r="H276" s="391"/>
      <c r="I276" s="3328"/>
      <c r="J276" s="391"/>
      <c r="K276" s="3329"/>
      <c r="L276" s="391"/>
      <c r="M276" s="3330"/>
      <c r="N276" s="391"/>
      <c r="O276" s="3329"/>
      <c r="P276" s="391"/>
      <c r="Q276" s="3331"/>
      <c r="R276" s="391"/>
      <c r="S276" s="3331"/>
      <c r="T276" s="391"/>
      <c r="U276" s="3331"/>
      <c r="V276" s="391"/>
      <c r="W276" s="3331"/>
      <c r="X276" s="391"/>
      <c r="Y276" s="3331"/>
      <c r="Z276" s="391"/>
      <c r="AA276" s="3331"/>
      <c r="AB276" s="391"/>
      <c r="AC276" s="3331"/>
      <c r="AD276" s="391"/>
      <c r="AE276" s="3331"/>
      <c r="AF276" s="391"/>
      <c r="AG276" s="3331"/>
      <c r="AH276" s="391"/>
      <c r="AI276" s="3328"/>
      <c r="AJ276" s="391"/>
      <c r="AK276" s="3328"/>
      <c r="AL276" s="391"/>
      <c r="AM276" s="3328"/>
      <c r="AN276" s="391"/>
      <c r="AO276" s="3328"/>
      <c r="AP276" s="391"/>
      <c r="AQ276" s="3328"/>
      <c r="AR276" s="391"/>
      <c r="AS276" s="3329"/>
      <c r="AT276" s="26"/>
      <c r="AU276" s="3332"/>
      <c r="AV276" s="3053"/>
      <c r="AW276" s="3332"/>
      <c r="AX276" s="3332"/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1</v>
      </c>
      <c r="D277" s="349">
        <f>SUM(F277+H277+J277+L277+N277+P277+R277+T277+V277+X277+Z277+AB277+AD277+AF277+AH277+AJ277+AL277+AN277+AP277+AR277)</f>
        <v>1</v>
      </c>
      <c r="E277" s="350">
        <f>SUM(G277+I277+K277+M277+O277+Q277+S277+U277+W277+Y277+AA277+AC277+AE277+AG277+AI277+AK277+AM277+AO277+AQ277+AS277)</f>
        <v>0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/>
      <c r="S277" s="448"/>
      <c r="T277" s="397"/>
      <c r="U277" s="448"/>
      <c r="V277" s="397"/>
      <c r="W277" s="448"/>
      <c r="X277" s="397">
        <v>1</v>
      </c>
      <c r="Y277" s="448"/>
      <c r="Z277" s="397"/>
      <c r="AA277" s="448"/>
      <c r="AB277" s="397"/>
      <c r="AC277" s="448"/>
      <c r="AD277" s="397"/>
      <c r="AE277" s="448"/>
      <c r="AF277" s="397"/>
      <c r="AG277" s="448"/>
      <c r="AH277" s="397"/>
      <c r="AI277" s="448"/>
      <c r="AJ277" s="397"/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>
        <v>0</v>
      </c>
      <c r="AU277" s="378">
        <v>0</v>
      </c>
      <c r="AV277" s="379">
        <v>0</v>
      </c>
      <c r="AW277" s="378">
        <v>0</v>
      </c>
      <c r="AX277" s="378">
        <v>0</v>
      </c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/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0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3333">
        <f t="shared" si="93"/>
        <v>2</v>
      </c>
      <c r="D278" s="3334">
        <f>SUM(F278+H278+J278+L278+N278+P278+R278+T278+V278+X278+Z278+AB278+AD278+AF278+AH278+AJ278+AL278+AN278+AP278+AR278)</f>
        <v>2</v>
      </c>
      <c r="E278" s="3335">
        <f>SUM(G278+I278+K278+M278+O278+Q278+S278+U278+W278+Y278+AA278+AC278+AE278+AG278+AI278+AK278+AM278+AO278+AQ278+AS278)</f>
        <v>0</v>
      </c>
      <c r="F278" s="3336"/>
      <c r="G278" s="3336"/>
      <c r="H278" s="3337"/>
      <c r="I278" s="3336"/>
      <c r="J278" s="3337"/>
      <c r="K278" s="3338"/>
      <c r="L278" s="3337"/>
      <c r="M278" s="3339"/>
      <c r="N278" s="3337"/>
      <c r="O278" s="3338"/>
      <c r="P278" s="3337"/>
      <c r="Q278" s="3336"/>
      <c r="R278" s="3337"/>
      <c r="S278" s="3336"/>
      <c r="T278" s="3337"/>
      <c r="U278" s="3336"/>
      <c r="V278" s="3337"/>
      <c r="W278" s="3336"/>
      <c r="X278" s="3337">
        <v>1</v>
      </c>
      <c r="Y278" s="3336"/>
      <c r="Z278" s="3337"/>
      <c r="AA278" s="3336"/>
      <c r="AB278" s="3337"/>
      <c r="AC278" s="3336"/>
      <c r="AD278" s="3337"/>
      <c r="AE278" s="3336"/>
      <c r="AF278" s="3337">
        <v>1</v>
      </c>
      <c r="AG278" s="3336"/>
      <c r="AH278" s="3337"/>
      <c r="AI278" s="3336"/>
      <c r="AJ278" s="3337"/>
      <c r="AK278" s="3336"/>
      <c r="AL278" s="3337"/>
      <c r="AM278" s="3336"/>
      <c r="AN278" s="3337"/>
      <c r="AO278" s="3336"/>
      <c r="AP278" s="3337"/>
      <c r="AQ278" s="3336"/>
      <c r="AR278" s="3337"/>
      <c r="AS278" s="3338"/>
      <c r="AT278" s="3337">
        <v>0</v>
      </c>
      <c r="AU278" s="3338">
        <v>0</v>
      </c>
      <c r="AV278" s="3340">
        <v>0</v>
      </c>
      <c r="AW278" s="3338">
        <v>0</v>
      </c>
      <c r="AX278" s="3338">
        <v>0</v>
      </c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/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0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0</v>
      </c>
      <c r="D279" s="1179">
        <f>SUM(F279+H279+J279+L279+N279+P279+R279+T279+V279+X279+Z279+AB279+AD279+AF279+AH279+AJ279+AL279+AN279+AP279+AR279)</f>
        <v>0</v>
      </c>
      <c r="E279" s="1180">
        <f t="shared" ref="E279" si="98">SUM(G279+I279+K279+M279+O279+Q279+S279+U279+W279+Y279+AA279+AC279+AE279+AG279+AI279+AK279+AM279+AO279+AQ279+AS279)</f>
        <v>0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/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/>
      <c r="AW279" s="534"/>
      <c r="AX279" s="534"/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/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0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0</v>
      </c>
      <c r="D283" s="168">
        <f>SUM(F283+H283+J283+L283+N283+P283+R283+T283+V283+X283+Z283+AB283+AD283+AF283+AH283+AJ283+AL283+AN283+AP283+AR283)</f>
        <v>0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542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/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3341"/>
      <c r="AN284" s="3341"/>
      <c r="AO284" s="3341"/>
      <c r="AP284" s="3341"/>
      <c r="AQ284" s="3341"/>
      <c r="AR284" s="3341"/>
      <c r="AS284" s="3341"/>
      <c r="AT284" s="3341"/>
      <c r="AU284" s="3341"/>
      <c r="AV284" s="3342"/>
      <c r="AW284" s="3342"/>
      <c r="AX284" s="3342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4797" t="s">
        <v>56</v>
      </c>
      <c r="B285" s="4798"/>
      <c r="C285" s="4799" t="s">
        <v>263</v>
      </c>
      <c r="D285" s="4799"/>
      <c r="E285" s="4799"/>
      <c r="F285" s="4800" t="s">
        <v>251</v>
      </c>
      <c r="G285" s="4801"/>
      <c r="H285" s="4801"/>
      <c r="I285" s="4801"/>
      <c r="J285" s="4801"/>
      <c r="K285" s="4801"/>
      <c r="L285" s="4801"/>
      <c r="M285" s="4801"/>
      <c r="N285" s="4801"/>
      <c r="O285" s="4801"/>
      <c r="P285" s="4801"/>
      <c r="Q285" s="4801"/>
      <c r="R285" s="4801"/>
      <c r="S285" s="4801"/>
      <c r="T285" s="4801"/>
      <c r="U285" s="4801"/>
      <c r="V285" s="4801"/>
      <c r="W285" s="4801"/>
      <c r="X285" s="4801"/>
      <c r="Y285" s="4801"/>
      <c r="Z285" s="4801"/>
      <c r="AA285" s="4801"/>
      <c r="AB285" s="4801"/>
      <c r="AC285" s="4801"/>
      <c r="AD285" s="4801"/>
      <c r="AE285" s="4801"/>
      <c r="AF285" s="4801"/>
      <c r="AG285" s="4802"/>
      <c r="AH285" s="4950" t="s">
        <v>265</v>
      </c>
      <c r="AI285" s="4951"/>
      <c r="AJ285" s="4952" t="s">
        <v>7</v>
      </c>
      <c r="AK285" s="4798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4799"/>
      <c r="D286" s="4799"/>
      <c r="E286" s="4799"/>
      <c r="F286" s="4946" t="s">
        <v>104</v>
      </c>
      <c r="G286" s="4947"/>
      <c r="H286" s="4946" t="s">
        <v>11</v>
      </c>
      <c r="I286" s="4947"/>
      <c r="J286" s="4946" t="s">
        <v>106</v>
      </c>
      <c r="K286" s="4948"/>
      <c r="L286" s="4946" t="s">
        <v>107</v>
      </c>
      <c r="M286" s="4948"/>
      <c r="N286" s="4946" t="s">
        <v>108</v>
      </c>
      <c r="O286" s="4948"/>
      <c r="P286" s="4946" t="s">
        <v>109</v>
      </c>
      <c r="Q286" s="4948"/>
      <c r="R286" s="4946" t="s">
        <v>110</v>
      </c>
      <c r="S286" s="4948"/>
      <c r="T286" s="4946" t="s">
        <v>111</v>
      </c>
      <c r="U286" s="4948"/>
      <c r="V286" s="4946" t="s">
        <v>112</v>
      </c>
      <c r="W286" s="4948"/>
      <c r="X286" s="4946" t="s">
        <v>113</v>
      </c>
      <c r="Y286" s="4948"/>
      <c r="Z286" s="4946" t="s">
        <v>114</v>
      </c>
      <c r="AA286" s="4948"/>
      <c r="AB286" s="4946" t="s">
        <v>115</v>
      </c>
      <c r="AC286" s="4948"/>
      <c r="AD286" s="4946" t="s">
        <v>116</v>
      </c>
      <c r="AE286" s="4948"/>
      <c r="AF286" s="4946" t="s">
        <v>117</v>
      </c>
      <c r="AG286" s="4953"/>
      <c r="AH286" s="3382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3322" t="s">
        <v>82</v>
      </c>
      <c r="D287" s="3343" t="s">
        <v>83</v>
      </c>
      <c r="E287" s="3344" t="s">
        <v>84</v>
      </c>
      <c r="F287" s="3322" t="s">
        <v>270</v>
      </c>
      <c r="G287" s="3325" t="s">
        <v>84</v>
      </c>
      <c r="H287" s="3322" t="s">
        <v>270</v>
      </c>
      <c r="I287" s="3325" t="s">
        <v>84</v>
      </c>
      <c r="J287" s="3322" t="s">
        <v>270</v>
      </c>
      <c r="K287" s="3325" t="s">
        <v>84</v>
      </c>
      <c r="L287" s="3322" t="s">
        <v>270</v>
      </c>
      <c r="M287" s="3325" t="s">
        <v>84</v>
      </c>
      <c r="N287" s="3322" t="s">
        <v>270</v>
      </c>
      <c r="O287" s="3325" t="s">
        <v>84</v>
      </c>
      <c r="P287" s="3322" t="s">
        <v>270</v>
      </c>
      <c r="Q287" s="3325" t="s">
        <v>84</v>
      </c>
      <c r="R287" s="3322" t="s">
        <v>270</v>
      </c>
      <c r="S287" s="3325" t="s">
        <v>84</v>
      </c>
      <c r="T287" s="3322" t="s">
        <v>270</v>
      </c>
      <c r="U287" s="3325" t="s">
        <v>84</v>
      </c>
      <c r="V287" s="3322" t="s">
        <v>270</v>
      </c>
      <c r="W287" s="3325" t="s">
        <v>84</v>
      </c>
      <c r="X287" s="3322" t="s">
        <v>270</v>
      </c>
      <c r="Y287" s="3325" t="s">
        <v>84</v>
      </c>
      <c r="Z287" s="3322" t="s">
        <v>270</v>
      </c>
      <c r="AA287" s="3325" t="s">
        <v>84</v>
      </c>
      <c r="AB287" s="3322" t="s">
        <v>270</v>
      </c>
      <c r="AC287" s="3325" t="s">
        <v>84</v>
      </c>
      <c r="AD287" s="3322" t="s">
        <v>270</v>
      </c>
      <c r="AE287" s="3325" t="s">
        <v>84</v>
      </c>
      <c r="AF287" s="3322" t="s">
        <v>270</v>
      </c>
      <c r="AG287" s="3345" t="s">
        <v>84</v>
      </c>
      <c r="AH287" s="3346" t="s">
        <v>271</v>
      </c>
      <c r="AI287" s="3046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4954" t="s">
        <v>176</v>
      </c>
      <c r="B288" s="4954"/>
      <c r="C288" s="3347">
        <f>SUM(D288+E288)</f>
        <v>3</v>
      </c>
      <c r="D288" s="3348">
        <f t="shared" ref="D288:E290" si="100">SUM(F288+H288+J288+L288+N288+P288+R288+T288+V288+X288+Z288+AB288+AD288+AF288)</f>
        <v>0</v>
      </c>
      <c r="E288" s="3349">
        <f t="shared" si="100"/>
        <v>3</v>
      </c>
      <c r="F288" s="3337"/>
      <c r="G288" s="3336"/>
      <c r="H288" s="3337"/>
      <c r="I288" s="3336"/>
      <c r="J288" s="3337"/>
      <c r="K288" s="3336">
        <v>1</v>
      </c>
      <c r="L288" s="3337"/>
      <c r="M288" s="3336">
        <v>1</v>
      </c>
      <c r="N288" s="3337"/>
      <c r="O288" s="3336"/>
      <c r="P288" s="3337"/>
      <c r="Q288" s="3336">
        <v>1</v>
      </c>
      <c r="R288" s="3337"/>
      <c r="S288" s="3336"/>
      <c r="T288" s="3337"/>
      <c r="U288" s="3336"/>
      <c r="V288" s="3337"/>
      <c r="W288" s="3336"/>
      <c r="X288" s="3337"/>
      <c r="Y288" s="3336"/>
      <c r="Z288" s="3337"/>
      <c r="AA288" s="3336"/>
      <c r="AB288" s="3337"/>
      <c r="AC288" s="3336"/>
      <c r="AD288" s="3337"/>
      <c r="AE288" s="3336"/>
      <c r="AF288" s="3337"/>
      <c r="AG288" s="3350"/>
      <c r="AH288" s="3336">
        <v>0</v>
      </c>
      <c r="AI288" s="3351">
        <v>0</v>
      </c>
      <c r="AJ288" s="3337">
        <v>0</v>
      </c>
      <c r="AK288" s="3338">
        <v>0</v>
      </c>
      <c r="AL288" s="1352"/>
      <c r="AM288" s="15"/>
      <c r="AN288" s="15"/>
      <c r="AO288" s="15"/>
      <c r="AP288" s="15"/>
      <c r="AQ288" s="15"/>
      <c r="AR288" s="3352"/>
      <c r="AS288" s="3352"/>
      <c r="AT288" s="3352"/>
      <c r="AU288" s="3352"/>
      <c r="AV288" s="3352"/>
      <c r="AW288" s="3352"/>
      <c r="AX288" s="3352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/>
      <c r="AI289" s="554"/>
      <c r="AJ289" s="551"/>
      <c r="AK289" s="554"/>
      <c r="AL289" s="1352"/>
      <c r="AM289" s="15"/>
      <c r="AN289" s="15"/>
      <c r="AO289" s="15"/>
      <c r="AP289" s="15"/>
      <c r="AQ289" s="15"/>
      <c r="AR289" s="3352"/>
      <c r="AS289" s="3352"/>
      <c r="AT289" s="3352"/>
      <c r="AU289" s="3352"/>
      <c r="AV289" s="3352"/>
      <c r="AW289" s="3352"/>
      <c r="AX289" s="3352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5</v>
      </c>
      <c r="D290" s="168">
        <f t="shared" si="100"/>
        <v>0</v>
      </c>
      <c r="E290" s="856">
        <f t="shared" si="100"/>
        <v>5</v>
      </c>
      <c r="F290" s="111"/>
      <c r="G290" s="555"/>
      <c r="H290" s="111"/>
      <c r="I290" s="555"/>
      <c r="J290" s="111"/>
      <c r="K290" s="555">
        <v>2</v>
      </c>
      <c r="L290" s="111"/>
      <c r="M290" s="555"/>
      <c r="N290" s="111"/>
      <c r="O290" s="555">
        <v>3</v>
      </c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>
        <v>0</v>
      </c>
      <c r="AI290" s="114">
        <v>0</v>
      </c>
      <c r="AJ290" s="111">
        <v>0</v>
      </c>
      <c r="AK290" s="114">
        <v>0</v>
      </c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3353" t="s">
        <v>299</v>
      </c>
      <c r="B291" s="3354"/>
      <c r="C291" s="3355"/>
      <c r="D291" s="3355"/>
      <c r="E291" s="3355"/>
      <c r="F291" s="3355"/>
      <c r="G291" s="3355"/>
      <c r="H291" s="3355"/>
      <c r="I291" s="3355"/>
      <c r="J291" s="3355"/>
      <c r="K291" s="3355"/>
      <c r="L291" s="3355"/>
      <c r="M291" s="3355"/>
      <c r="N291" s="3355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77"/>
      <c r="G292" s="3677"/>
      <c r="H292" s="3677"/>
      <c r="I292" s="3677"/>
      <c r="J292" s="3677"/>
      <c r="K292" s="3677"/>
      <c r="L292" s="3677"/>
      <c r="M292" s="3677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77"/>
      <c r="D293" s="3631"/>
      <c r="E293" s="4946" t="s">
        <v>168</v>
      </c>
      <c r="F293" s="4948"/>
      <c r="G293" s="4946" t="s">
        <v>169</v>
      </c>
      <c r="H293" s="4948"/>
      <c r="I293" s="4946" t="s">
        <v>170</v>
      </c>
      <c r="J293" s="4948"/>
      <c r="K293" s="4946" t="s">
        <v>104</v>
      </c>
      <c r="L293" s="4948"/>
      <c r="M293" s="4946" t="s">
        <v>11</v>
      </c>
      <c r="N293" s="4948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3017" t="s">
        <v>82</v>
      </c>
      <c r="C294" s="1532" t="s">
        <v>83</v>
      </c>
      <c r="D294" s="3045" t="s">
        <v>84</v>
      </c>
      <c r="E294" s="3322" t="s">
        <v>83</v>
      </c>
      <c r="F294" s="3356" t="s">
        <v>84</v>
      </c>
      <c r="G294" s="3322" t="s">
        <v>83</v>
      </c>
      <c r="H294" s="3356" t="s">
        <v>84</v>
      </c>
      <c r="I294" s="3322" t="s">
        <v>83</v>
      </c>
      <c r="J294" s="3356" t="s">
        <v>84</v>
      </c>
      <c r="K294" s="3322" t="s">
        <v>83</v>
      </c>
      <c r="L294" s="3356" t="s">
        <v>84</v>
      </c>
      <c r="M294" s="3322" t="s">
        <v>83</v>
      </c>
      <c r="N294" s="3356" t="s">
        <v>84</v>
      </c>
    </row>
    <row r="295" spans="1:88" ht="20.25" customHeight="1" x14ac:dyDescent="0.2">
      <c r="A295" s="3068" t="s">
        <v>58</v>
      </c>
      <c r="B295" s="3069">
        <f>SUM(C295+D295)</f>
        <v>0</v>
      </c>
      <c r="C295" s="3357">
        <f>SUM(E295+G295+I295+K295+M295)</f>
        <v>0</v>
      </c>
      <c r="D295" s="3358">
        <f>SUM(F295+H295+J295+L295+N295)</f>
        <v>0</v>
      </c>
      <c r="E295" s="26"/>
      <c r="F295" s="3332"/>
      <c r="G295" s="26"/>
      <c r="H295" s="3332"/>
      <c r="I295" s="26"/>
      <c r="J295" s="31"/>
      <c r="K295" s="26"/>
      <c r="L295" s="31"/>
      <c r="M295" s="3070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542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363</v>
      </c>
      <c r="B317" s="570">
        <f>SUM(CF8:CN296)</f>
        <v>1</v>
      </c>
    </row>
    <row r="318" spans="1:104" hidden="1" x14ac:dyDescent="0.2"/>
  </sheetData>
  <mergeCells count="418">
    <mergeCell ref="A292:A294"/>
    <mergeCell ref="B292:D293"/>
    <mergeCell ref="E292:M292"/>
    <mergeCell ref="E293:F293"/>
    <mergeCell ref="G293:H293"/>
    <mergeCell ref="I293:J293"/>
    <mergeCell ref="K293:L293"/>
    <mergeCell ref="M293:N293"/>
    <mergeCell ref="V286:W286"/>
    <mergeCell ref="X286:Y286"/>
    <mergeCell ref="Z286:AA286"/>
    <mergeCell ref="AB286:AC286"/>
    <mergeCell ref="AD286:AE286"/>
    <mergeCell ref="AF286:AG286"/>
    <mergeCell ref="A288:B288"/>
    <mergeCell ref="A289:B289"/>
    <mergeCell ref="A290:B290"/>
    <mergeCell ref="AW273:AW27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U274:AU275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V273:AV275"/>
    <mergeCell ref="Z243:AA243"/>
    <mergeCell ref="AB243:AC243"/>
    <mergeCell ref="AD243:AE243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AL251:AM251"/>
    <mergeCell ref="AN251:AN252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H103:AJ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AH104:AH105"/>
    <mergeCell ref="AI104:AI105"/>
    <mergeCell ref="AJ104:AJ105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1:A52"/>
    <mergeCell ref="A53:B53"/>
    <mergeCell ref="N62:O62"/>
    <mergeCell ref="P62:Q62"/>
    <mergeCell ref="R62:S62"/>
    <mergeCell ref="A64:B64"/>
    <mergeCell ref="A58:B58"/>
    <mergeCell ref="A59:B59"/>
    <mergeCell ref="A61:B63"/>
    <mergeCell ref="C61:E62"/>
    <mergeCell ref="F61:Q61"/>
    <mergeCell ref="F62:G62"/>
    <mergeCell ref="H62:I62"/>
    <mergeCell ref="J62:K62"/>
    <mergeCell ref="L62:M62"/>
    <mergeCell ref="R61:S61"/>
    <mergeCell ref="T61:U61"/>
    <mergeCell ref="T62:U62"/>
    <mergeCell ref="V62:W62"/>
    <mergeCell ref="A65:B65"/>
    <mergeCell ref="A66:B66"/>
    <mergeCell ref="A67:B67"/>
    <mergeCell ref="A73:B73"/>
    <mergeCell ref="A74:B74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A96:B96"/>
    <mergeCell ref="A97:A101"/>
    <mergeCell ref="A103:B105"/>
    <mergeCell ref="C103:E104"/>
    <mergeCell ref="F103:AG103"/>
    <mergeCell ref="A106:B106"/>
    <mergeCell ref="F83:AG83"/>
    <mergeCell ref="F84:G84"/>
    <mergeCell ref="H84:I84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A107:B107"/>
    <mergeCell ref="A108:A109"/>
    <mergeCell ref="A110:B110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A131:A134"/>
    <mergeCell ref="A122:B122"/>
    <mergeCell ref="Q122:R122"/>
    <mergeCell ref="A127:A129"/>
    <mergeCell ref="A130:B130"/>
    <mergeCell ref="A135:B135"/>
    <mergeCell ref="A136:B136"/>
    <mergeCell ref="A138:B139"/>
    <mergeCell ref="C138:E138"/>
    <mergeCell ref="F138:G138"/>
    <mergeCell ref="H138:I138"/>
    <mergeCell ref="J138:K138"/>
    <mergeCell ref="L138:M138"/>
    <mergeCell ref="A154:B154"/>
    <mergeCell ref="A155:A156"/>
    <mergeCell ref="A158:A159"/>
    <mergeCell ref="A161:A168"/>
    <mergeCell ref="A169:A171"/>
    <mergeCell ref="A172:A175"/>
    <mergeCell ref="A176:A181"/>
    <mergeCell ref="A182:A184"/>
    <mergeCell ref="A185:B185"/>
    <mergeCell ref="A203:A210"/>
    <mergeCell ref="A211:A213"/>
    <mergeCell ref="A214:A217"/>
    <mergeCell ref="A218:A223"/>
    <mergeCell ref="A224:A226"/>
    <mergeCell ref="A227:B227"/>
    <mergeCell ref="H235:I235"/>
    <mergeCell ref="J235:K235"/>
    <mergeCell ref="L235:M235"/>
    <mergeCell ref="N235:O235"/>
    <mergeCell ref="P235:Q235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N250:AP250"/>
    <mergeCell ref="AQ250:AR251"/>
    <mergeCell ref="A279:B279"/>
    <mergeCell ref="R235:S235"/>
    <mergeCell ref="T235:U235"/>
    <mergeCell ref="V235:W235"/>
    <mergeCell ref="X235:Y235"/>
    <mergeCell ref="Z235:AA235"/>
    <mergeCell ref="AL242:AL244"/>
    <mergeCell ref="AF243:AG243"/>
    <mergeCell ref="AH243:AI243"/>
    <mergeCell ref="AJ243:AK243"/>
    <mergeCell ref="AB235:AC235"/>
    <mergeCell ref="AD235:AE235"/>
    <mergeCell ref="AF235:AG235"/>
    <mergeCell ref="AH235:AI235"/>
    <mergeCell ref="AJ235:AK235"/>
    <mergeCell ref="A237:A238"/>
    <mergeCell ref="A239:A240"/>
    <mergeCell ref="A242:A244"/>
    <mergeCell ref="B242:B244"/>
    <mergeCell ref="C242:E243"/>
    <mergeCell ref="F242:AK242"/>
    <mergeCell ref="F243:G243"/>
    <mergeCell ref="A280:B280"/>
    <mergeCell ref="A281:A283"/>
    <mergeCell ref="A285:B287"/>
    <mergeCell ref="C285:E286"/>
    <mergeCell ref="F285:AG285"/>
    <mergeCell ref="A254:A262"/>
    <mergeCell ref="A245:A246"/>
    <mergeCell ref="A247:A248"/>
    <mergeCell ref="A250:B252"/>
    <mergeCell ref="C250:E251"/>
    <mergeCell ref="F250:AM250"/>
    <mergeCell ref="A276:A277"/>
    <mergeCell ref="A278:B278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</mergeCells>
  <dataValidations count="2">
    <dataValidation operator="greaterThanOrEqual" allowBlank="1" showInputMessage="1" showErrorMessage="1" error="Valor no Permitido" sqref="B283 AX273:AX275" xr:uid="{BB146EDE-23AC-438A-A700-656CF1F200DE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8EE8264D-A91D-445C-BFC0-13EA6C592045}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90C06-9191-4D8B-B34F-5542B153B87B}">
  <dimension ref="A1:DB318"/>
  <sheetViews>
    <sheetView tabSelected="1"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",[13]NOMBRE!B2," - ","( ",[13]NOMBRE!C2,[13]NOMBRE!D2,[13]NOMBRE!E2,[13]NOMBRE!F2,[13]NOMBRE!G2," )")</f>
        <v>COMUNA: LINARES - ( 07401 )</v>
      </c>
    </row>
    <row r="3" spans="1:92" ht="16.149999999999999" customHeigh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",[13]NOMBRE!B6," - ","( ",[13]NOMBRE!C6,[13]NOMBRE!D6," )")</f>
        <v>MES: DICIEMBRE - ( 12 )</v>
      </c>
      <c r="AE4" s="4955"/>
      <c r="AF4" s="4955"/>
      <c r="AG4" s="4955"/>
      <c r="AH4" s="4955"/>
      <c r="AI4" s="4955"/>
      <c r="AJ4" s="4955"/>
      <c r="AK4" s="4955"/>
      <c r="AL4" s="4955"/>
      <c r="AM4" s="4955"/>
      <c r="AN4" s="4955"/>
      <c r="AO4" s="4955"/>
      <c r="AP4" s="4955"/>
      <c r="AQ4" s="4955"/>
      <c r="AR4" s="4955"/>
      <c r="AS4" s="4955"/>
      <c r="AT4" s="4955"/>
      <c r="AU4" s="4955"/>
      <c r="AV4" s="4955"/>
      <c r="AW4" s="4955"/>
    </row>
    <row r="5" spans="1:92" ht="16.149999999999999" customHeight="1" x14ac:dyDescent="0.2">
      <c r="A5" s="1" t="str">
        <f>CONCATENATE("AÑO: ",[13]NOMBRE!B7)</f>
        <v>AÑO: 2019</v>
      </c>
      <c r="AE5" s="4955"/>
      <c r="AF5" s="4955"/>
      <c r="AG5" s="4955"/>
      <c r="AH5" s="4955"/>
      <c r="AI5" s="4955"/>
      <c r="AJ5" s="4955"/>
      <c r="AK5" s="4955"/>
      <c r="AL5" s="4955"/>
      <c r="AM5" s="4955"/>
      <c r="AN5" s="4955"/>
      <c r="AO5" s="4955"/>
      <c r="AP5" s="4955"/>
      <c r="AQ5" s="4955"/>
      <c r="AR5" s="4955"/>
      <c r="AS5" s="4955"/>
      <c r="AT5" s="4955"/>
      <c r="AU5" s="4955"/>
      <c r="AV5" s="4955"/>
      <c r="AW5" s="4955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4956"/>
      <c r="AF6" s="4956"/>
      <c r="AG6" s="4956"/>
      <c r="AH6" s="4956"/>
      <c r="AI6" s="4956"/>
      <c r="AJ6" s="4956"/>
      <c r="AK6" s="4956"/>
      <c r="AL6" s="4956"/>
      <c r="AM6" s="4956"/>
      <c r="AN6" s="4956"/>
      <c r="AO6" s="4956"/>
      <c r="AP6" s="4956"/>
      <c r="AQ6" s="4956"/>
      <c r="AR6" s="4956"/>
      <c r="AS6" s="4956"/>
      <c r="AT6" s="4956"/>
      <c r="AU6" s="4956"/>
      <c r="AV6" s="4956"/>
      <c r="AW6" s="4955"/>
    </row>
    <row r="7" spans="1:92" ht="15" x14ac:dyDescent="0.2">
      <c r="A7" s="3071"/>
      <c r="B7" s="3071"/>
      <c r="C7" s="3071"/>
      <c r="D7" s="3071"/>
      <c r="E7" s="3071"/>
      <c r="F7" s="3071"/>
      <c r="G7" s="3071"/>
      <c r="H7" s="3071"/>
      <c r="I7" s="3071"/>
      <c r="J7" s="3071"/>
      <c r="K7" s="3071"/>
      <c r="L7" s="3071"/>
      <c r="M7" s="3071"/>
      <c r="N7" s="3071"/>
      <c r="O7" s="3071"/>
      <c r="P7" s="3071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4956"/>
      <c r="AF7" s="4956"/>
      <c r="AG7" s="4956"/>
      <c r="AH7" s="4956"/>
      <c r="AI7" s="4956"/>
      <c r="AJ7" s="4956"/>
      <c r="AK7" s="4956"/>
      <c r="AL7" s="4956"/>
      <c r="AM7" s="4956"/>
      <c r="AN7" s="4956"/>
      <c r="AO7" s="4956"/>
      <c r="AP7" s="4956"/>
      <c r="AQ7" s="4956"/>
      <c r="AR7" s="4956"/>
      <c r="AS7" s="4956"/>
      <c r="AT7" s="4956"/>
      <c r="AU7" s="4956"/>
      <c r="AV7" s="4956"/>
      <c r="AW7" s="4955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4956"/>
      <c r="AF8" s="4956"/>
      <c r="AG8" s="4956"/>
      <c r="AH8" s="4956"/>
      <c r="AI8" s="4956"/>
      <c r="AJ8" s="4956"/>
      <c r="AK8" s="4956"/>
      <c r="AL8" s="4956"/>
      <c r="AM8" s="4956"/>
      <c r="AN8" s="4956"/>
      <c r="AO8" s="4956"/>
      <c r="AP8" s="4956"/>
      <c r="AQ8" s="4956"/>
      <c r="AR8" s="4956"/>
      <c r="AS8" s="4956"/>
      <c r="AT8" s="4956"/>
      <c r="AU8" s="4956"/>
      <c r="AV8" s="4956"/>
      <c r="AW8" s="4955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957" t="s">
        <v>3</v>
      </c>
      <c r="B9" s="4958"/>
      <c r="C9" s="4959" t="s">
        <v>4</v>
      </c>
      <c r="D9" s="4800" t="s">
        <v>5</v>
      </c>
      <c r="E9" s="4801"/>
      <c r="F9" s="4801"/>
      <c r="G9" s="4801"/>
      <c r="H9" s="4801"/>
      <c r="I9" s="4801"/>
      <c r="J9" s="4801"/>
      <c r="K9" s="4801"/>
      <c r="L9" s="4801"/>
      <c r="M9" s="4802"/>
      <c r="N9" s="4798" t="s">
        <v>6</v>
      </c>
      <c r="O9" s="4959" t="s">
        <v>7</v>
      </c>
      <c r="P9" s="4959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4960"/>
      <c r="AG9" s="4960"/>
      <c r="AH9" s="4960"/>
      <c r="AI9" s="4960"/>
      <c r="AJ9" s="4960"/>
      <c r="AK9" s="4960"/>
      <c r="AL9" s="4960"/>
      <c r="AM9" s="4960"/>
      <c r="AN9" s="4960"/>
      <c r="AO9" s="4960"/>
      <c r="AP9" s="4961"/>
      <c r="AQ9" s="4961"/>
      <c r="AR9" s="4961"/>
      <c r="AS9" s="4961"/>
      <c r="AT9" s="4961"/>
      <c r="AU9" s="4961"/>
      <c r="AV9" s="4961"/>
      <c r="AW9" s="4961"/>
      <c r="AX9" s="4962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3322" t="s">
        <v>9</v>
      </c>
      <c r="E10" s="4963" t="s">
        <v>10</v>
      </c>
      <c r="F10" s="4963" t="s">
        <v>11</v>
      </c>
      <c r="G10" s="4963" t="s">
        <v>12</v>
      </c>
      <c r="H10" s="4963" t="s">
        <v>13</v>
      </c>
      <c r="I10" s="4963" t="s">
        <v>14</v>
      </c>
      <c r="J10" s="4963" t="s">
        <v>15</v>
      </c>
      <c r="K10" s="4963" t="s">
        <v>16</v>
      </c>
      <c r="L10" s="4963" t="s">
        <v>17</v>
      </c>
      <c r="M10" s="4964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4965"/>
      <c r="AG10" s="4965"/>
      <c r="AH10" s="4965"/>
      <c r="AI10" s="4965"/>
      <c r="AJ10" s="4965"/>
      <c r="AK10" s="4965"/>
      <c r="AL10" s="4965"/>
      <c r="AM10" s="4965"/>
      <c r="AN10" s="4965"/>
      <c r="AO10" s="4966"/>
      <c r="AP10" s="4966"/>
      <c r="AQ10" s="4966"/>
      <c r="AR10" s="4966"/>
      <c r="AS10" s="4966"/>
      <c r="AT10" s="4966"/>
      <c r="AU10" s="4966"/>
      <c r="AV10" s="4966"/>
      <c r="AW10" s="4966"/>
      <c r="AX10" s="4962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4882" t="s">
        <v>19</v>
      </c>
      <c r="B11" s="4883"/>
      <c r="C11" s="3112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3064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4965"/>
      <c r="AG11" s="4965"/>
      <c r="AH11" s="4965"/>
      <c r="AI11" s="4965"/>
      <c r="AJ11" s="4965"/>
      <c r="AK11" s="4966"/>
      <c r="AL11" s="4966"/>
      <c r="AM11" s="4966"/>
      <c r="AN11" s="4966"/>
      <c r="AO11" s="4966"/>
      <c r="AP11" s="4966"/>
      <c r="AQ11" s="4966"/>
      <c r="AR11" s="4966"/>
      <c r="AS11" s="4966"/>
      <c r="AT11" s="4966"/>
      <c r="AU11" s="4966"/>
      <c r="AV11" s="4966"/>
      <c r="AW11" s="4966"/>
      <c r="AX11" s="4962"/>
      <c r="CD11" s="4" t="str">
        <f>IF(C11&gt;=[13]A03!C78,"","*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4965"/>
      <c r="AG12" s="4965"/>
      <c r="AH12" s="4965"/>
      <c r="AI12" s="4965"/>
      <c r="AJ12" s="4965"/>
      <c r="AK12" s="4966"/>
      <c r="AL12" s="4966"/>
      <c r="AM12" s="4966"/>
      <c r="AN12" s="4966"/>
      <c r="AO12" s="4965"/>
      <c r="AP12" s="4965"/>
      <c r="AQ12" s="4966"/>
      <c r="AR12" s="4966"/>
      <c r="AS12" s="4966"/>
      <c r="AT12" s="4966"/>
      <c r="AU12" s="4966"/>
      <c r="AV12" s="4966"/>
      <c r="AW12" s="4966"/>
      <c r="AX12" s="4962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4965"/>
      <c r="AG13" s="4965"/>
      <c r="AH13" s="4965"/>
      <c r="AI13" s="4965"/>
      <c r="AJ13" s="4965"/>
      <c r="AK13" s="4966"/>
      <c r="AL13" s="4966"/>
      <c r="AM13" s="4966"/>
      <c r="AN13" s="4966"/>
      <c r="AO13" s="4965"/>
      <c r="AP13" s="4965"/>
      <c r="AQ13" s="4965"/>
      <c r="AR13" s="4966"/>
      <c r="AS13" s="4966"/>
      <c r="AT13" s="4966"/>
      <c r="AU13" s="4966"/>
      <c r="AV13" s="4966"/>
      <c r="AW13" s="4966"/>
      <c r="AX13" s="4962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4965"/>
      <c r="AG14" s="4965"/>
      <c r="AH14" s="4965"/>
      <c r="AI14" s="4965"/>
      <c r="AJ14" s="4965"/>
      <c r="AK14" s="4965"/>
      <c r="AL14" s="4965"/>
      <c r="AM14" s="4965"/>
      <c r="AN14" s="4965"/>
      <c r="AO14" s="4966"/>
      <c r="AP14" s="4966"/>
      <c r="AQ14" s="4966"/>
      <c r="AR14" s="4966"/>
      <c r="AS14" s="4966"/>
      <c r="AT14" s="4966"/>
      <c r="AU14" s="4966"/>
      <c r="AV14" s="4966"/>
      <c r="AW14" s="4966"/>
      <c r="AX14" s="4962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4965"/>
      <c r="AG15" s="4965"/>
      <c r="AH15" s="4965"/>
      <c r="AI15" s="4965"/>
      <c r="AJ15" s="4965"/>
      <c r="AK15" s="4965"/>
      <c r="AL15" s="4965"/>
      <c r="AM15" s="4965"/>
      <c r="AN15" s="4965"/>
      <c r="AO15" s="4966"/>
      <c r="AP15" s="4966"/>
      <c r="AQ15" s="4966"/>
      <c r="AR15" s="4966"/>
      <c r="AS15" s="4966"/>
      <c r="AT15" s="4966"/>
      <c r="AU15" s="4966"/>
      <c r="AV15" s="4966"/>
      <c r="AW15" s="4966"/>
      <c r="AX15" s="4962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967" t="s">
        <v>23</v>
      </c>
      <c r="B16" s="4968"/>
      <c r="C16" s="4969">
        <f>SUM(D16:M16)</f>
        <v>0</v>
      </c>
      <c r="D16" s="4970"/>
      <c r="E16" s="4971"/>
      <c r="F16" s="4971"/>
      <c r="G16" s="4971"/>
      <c r="H16" s="4971"/>
      <c r="I16" s="4971"/>
      <c r="J16" s="4971"/>
      <c r="K16" s="4971"/>
      <c r="L16" s="4972"/>
      <c r="M16" s="4973"/>
      <c r="N16" s="4974"/>
      <c r="O16" s="4975"/>
      <c r="P16" s="4975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4965"/>
      <c r="AG16" s="4965"/>
      <c r="AH16" s="4965"/>
      <c r="AI16" s="4965"/>
      <c r="AJ16" s="4965"/>
      <c r="AK16" s="4965"/>
      <c r="AL16" s="4965"/>
      <c r="AM16" s="4965"/>
      <c r="AN16" s="4965"/>
      <c r="AO16" s="4966"/>
      <c r="AP16" s="4966"/>
      <c r="AQ16" s="4966"/>
      <c r="AR16" s="4966"/>
      <c r="AS16" s="4966"/>
      <c r="AT16" s="4966"/>
      <c r="AU16" s="4966"/>
      <c r="AV16" s="4966"/>
      <c r="AW16" s="4966"/>
      <c r="AX16" s="4962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4965"/>
      <c r="AF17" s="4965"/>
      <c r="AG17" s="4965"/>
      <c r="AH17" s="4965"/>
      <c r="AI17" s="4965"/>
      <c r="AJ17" s="4965"/>
      <c r="AK17" s="4965"/>
      <c r="AL17" s="4965"/>
      <c r="AM17" s="4965"/>
      <c r="AN17" s="4965"/>
      <c r="AO17" s="4965"/>
      <c r="AP17" s="4965"/>
      <c r="AQ17" s="4965"/>
      <c r="AR17" s="4965"/>
      <c r="AS17" s="4965"/>
      <c r="AT17" s="4965"/>
      <c r="AU17" s="4965"/>
      <c r="AV17" s="4965"/>
      <c r="AW17" s="4962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976" t="s">
        <v>25</v>
      </c>
      <c r="B18" s="4977"/>
      <c r="C18" s="4978" t="s">
        <v>26</v>
      </c>
      <c r="D18" s="4978" t="s">
        <v>27</v>
      </c>
      <c r="E18" s="4978" t="s">
        <v>7</v>
      </c>
      <c r="F18" s="4978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4965"/>
      <c r="AF18" s="4966"/>
      <c r="AG18" s="4966"/>
      <c r="AH18" s="4966"/>
      <c r="AI18" s="4966"/>
      <c r="AJ18" s="4966"/>
      <c r="AK18" s="4966"/>
      <c r="AL18" s="4966"/>
      <c r="AM18" s="4966"/>
      <c r="AN18" s="4966"/>
      <c r="AO18" s="4966"/>
      <c r="AP18" s="4966"/>
      <c r="AQ18" s="4966"/>
      <c r="AR18" s="4966"/>
      <c r="AS18" s="4966"/>
      <c r="AT18" s="4966"/>
      <c r="AU18" s="4966"/>
      <c r="AV18" s="4966"/>
      <c r="AW18" s="4962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4965"/>
      <c r="AF19" s="4966"/>
      <c r="AG19" s="4966"/>
      <c r="AH19" s="4966"/>
      <c r="AI19" s="4966"/>
      <c r="AJ19" s="4966"/>
      <c r="AK19" s="4966"/>
      <c r="AL19" s="4966"/>
      <c r="AM19" s="4966"/>
      <c r="AN19" s="4966"/>
      <c r="AO19" s="4966"/>
      <c r="AP19" s="4966"/>
      <c r="AQ19" s="4966"/>
      <c r="AR19" s="4966"/>
      <c r="AS19" s="4966"/>
      <c r="AT19" s="4966"/>
      <c r="AU19" s="4966"/>
      <c r="AV19" s="4966"/>
      <c r="AW19" s="4962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979" t="s">
        <v>28</v>
      </c>
      <c r="B20" s="4980"/>
      <c r="C20" s="4981">
        <v>60</v>
      </c>
      <c r="D20" s="4981">
        <v>0</v>
      </c>
      <c r="E20" s="4981">
        <v>0</v>
      </c>
      <c r="F20" s="4981">
        <v>3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4965"/>
      <c r="AF20" s="4966"/>
      <c r="AG20" s="4966"/>
      <c r="AH20" s="4966"/>
      <c r="AI20" s="4966"/>
      <c r="AJ20" s="4966"/>
      <c r="AK20" s="4966"/>
      <c r="AL20" s="4966"/>
      <c r="AM20" s="4966"/>
      <c r="AN20" s="4966"/>
      <c r="AO20" s="4966"/>
      <c r="AP20" s="4966"/>
      <c r="AQ20" s="4966"/>
      <c r="AR20" s="4966"/>
      <c r="AS20" s="4966"/>
      <c r="AT20" s="4966"/>
      <c r="AU20" s="4966"/>
      <c r="AV20" s="4966"/>
      <c r="AW20" s="4962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4878" t="s">
        <v>29</v>
      </c>
      <c r="B21" s="4879"/>
      <c r="C21" s="65"/>
      <c r="D21" s="65"/>
      <c r="E21" s="65"/>
      <c r="F21" s="65"/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4965"/>
      <c r="AF21" s="4966"/>
      <c r="AG21" s="4966"/>
      <c r="AH21" s="4966"/>
      <c r="AI21" s="4966"/>
      <c r="AJ21" s="4966"/>
      <c r="AK21" s="4966"/>
      <c r="AL21" s="4966"/>
      <c r="AM21" s="4966"/>
      <c r="AN21" s="4966"/>
      <c r="AO21" s="4966"/>
      <c r="AP21" s="4966"/>
      <c r="AQ21" s="4966"/>
      <c r="AR21" s="4966"/>
      <c r="AS21" s="4966"/>
      <c r="AT21" s="4966"/>
      <c r="AU21" s="4966"/>
      <c r="AV21" s="4966"/>
      <c r="AW21" s="4962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2</v>
      </c>
      <c r="D22" s="66">
        <v>0</v>
      </c>
      <c r="E22" s="66">
        <v>0</v>
      </c>
      <c r="F22" s="66">
        <v>1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4965"/>
      <c r="AF22" s="4966"/>
      <c r="AG22" s="4966"/>
      <c r="AH22" s="4966"/>
      <c r="AI22" s="4966"/>
      <c r="AJ22" s="4966"/>
      <c r="AK22" s="4966"/>
      <c r="AL22" s="4966"/>
      <c r="AM22" s="4966"/>
      <c r="AN22" s="4966"/>
      <c r="AO22" s="4966"/>
      <c r="AP22" s="4966"/>
      <c r="AQ22" s="4966"/>
      <c r="AR22" s="4966"/>
      <c r="AS22" s="4966"/>
      <c r="AT22" s="4966"/>
      <c r="AU22" s="4966"/>
      <c r="AV22" s="4966"/>
      <c r="AW22" s="4962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7</v>
      </c>
      <c r="D23" s="66">
        <v>0</v>
      </c>
      <c r="E23" s="66">
        <v>0</v>
      </c>
      <c r="F23" s="66">
        <v>0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4965"/>
      <c r="AF23" s="4966"/>
      <c r="AG23" s="4966"/>
      <c r="AH23" s="4966"/>
      <c r="AI23" s="4966"/>
      <c r="AJ23" s="4966"/>
      <c r="AK23" s="4966"/>
      <c r="AL23" s="4966"/>
      <c r="AM23" s="4966"/>
      <c r="AN23" s="4966"/>
      <c r="AO23" s="4966"/>
      <c r="AP23" s="4966"/>
      <c r="AQ23" s="4966"/>
      <c r="AR23" s="4966"/>
      <c r="AS23" s="4966"/>
      <c r="AT23" s="4966"/>
      <c r="AU23" s="4966"/>
      <c r="AV23" s="4966"/>
      <c r="AW23" s="4962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1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4965"/>
      <c r="AF24" s="4966"/>
      <c r="AG24" s="4966"/>
      <c r="AH24" s="4966"/>
      <c r="AI24" s="4966"/>
      <c r="AJ24" s="4966"/>
      <c r="AK24" s="4966"/>
      <c r="AL24" s="4966"/>
      <c r="AM24" s="4966"/>
      <c r="AN24" s="4966"/>
      <c r="AO24" s="4966"/>
      <c r="AP24" s="4966"/>
      <c r="AQ24" s="4966"/>
      <c r="AR24" s="4966"/>
      <c r="AS24" s="4966"/>
      <c r="AT24" s="4966"/>
      <c r="AU24" s="4966"/>
      <c r="AV24" s="4966"/>
      <c r="AW24" s="4962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4965"/>
      <c r="AF25" s="4966"/>
      <c r="AG25" s="4966"/>
      <c r="AH25" s="4966"/>
      <c r="AI25" s="4966"/>
      <c r="AJ25" s="4966"/>
      <c r="AK25" s="4966"/>
      <c r="AL25" s="4966"/>
      <c r="AM25" s="4966"/>
      <c r="AN25" s="4966"/>
      <c r="AO25" s="4966"/>
      <c r="AP25" s="4966"/>
      <c r="AQ25" s="4966"/>
      <c r="AR25" s="4966"/>
      <c r="AS25" s="4966"/>
      <c r="AT25" s="4966"/>
      <c r="AU25" s="4966"/>
      <c r="AV25" s="4966"/>
      <c r="AW25" s="4962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/>
      <c r="D26" s="66"/>
      <c r="E26" s="66"/>
      <c r="F26" s="66"/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4965"/>
      <c r="AF26" s="4966"/>
      <c r="AG26" s="4966"/>
      <c r="AH26" s="4966"/>
      <c r="AI26" s="4966"/>
      <c r="AJ26" s="4966"/>
      <c r="AK26" s="4966"/>
      <c r="AL26" s="4966"/>
      <c r="AM26" s="4966"/>
      <c r="AN26" s="4966"/>
      <c r="AO26" s="4966"/>
      <c r="AP26" s="4966"/>
      <c r="AQ26" s="4966"/>
      <c r="AR26" s="4966"/>
      <c r="AS26" s="4966"/>
      <c r="AT26" s="4966"/>
      <c r="AU26" s="4966"/>
      <c r="AV26" s="4966"/>
      <c r="AW26" s="4962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7</v>
      </c>
      <c r="D27" s="66">
        <v>0</v>
      </c>
      <c r="E27" s="66">
        <v>0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4965"/>
      <c r="AF27" s="4966"/>
      <c r="AG27" s="4966"/>
      <c r="AH27" s="4966"/>
      <c r="AI27" s="4966"/>
      <c r="AJ27" s="4966"/>
      <c r="AK27" s="4966"/>
      <c r="AL27" s="4966"/>
      <c r="AM27" s="4966"/>
      <c r="AN27" s="4966"/>
      <c r="AO27" s="4966"/>
      <c r="AP27" s="4966"/>
      <c r="AQ27" s="4966"/>
      <c r="AR27" s="4966"/>
      <c r="AS27" s="4966"/>
      <c r="AT27" s="4966"/>
      <c r="AU27" s="4966"/>
      <c r="AV27" s="4966"/>
      <c r="AW27" s="4962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15</v>
      </c>
      <c r="D28" s="66">
        <v>0</v>
      </c>
      <c r="E28" s="66">
        <v>0</v>
      </c>
      <c r="F28" s="66">
        <v>1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4965"/>
      <c r="AF28" s="4966"/>
      <c r="AG28" s="4966"/>
      <c r="AH28" s="4966"/>
      <c r="AI28" s="4966"/>
      <c r="AJ28" s="4966"/>
      <c r="AK28" s="4966"/>
      <c r="AL28" s="4966"/>
      <c r="AM28" s="4966"/>
      <c r="AN28" s="4966"/>
      <c r="AO28" s="4966"/>
      <c r="AP28" s="4966"/>
      <c r="AQ28" s="4966"/>
      <c r="AR28" s="4966"/>
      <c r="AS28" s="4966"/>
      <c r="AT28" s="4966"/>
      <c r="AU28" s="4966"/>
      <c r="AV28" s="4966"/>
      <c r="AW28" s="4962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/>
      <c r="D29" s="66"/>
      <c r="E29" s="66"/>
      <c r="F29" s="66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4965"/>
      <c r="AF29" s="4966"/>
      <c r="AG29" s="4966"/>
      <c r="AH29" s="4966"/>
      <c r="AI29" s="4966"/>
      <c r="AJ29" s="4966"/>
      <c r="AK29" s="4966"/>
      <c r="AL29" s="4966"/>
      <c r="AM29" s="4966"/>
      <c r="AN29" s="4966"/>
      <c r="AO29" s="4966"/>
      <c r="AP29" s="4966"/>
      <c r="AQ29" s="4966"/>
      <c r="AR29" s="4966"/>
      <c r="AS29" s="4966"/>
      <c r="AT29" s="4966"/>
      <c r="AU29" s="4966"/>
      <c r="AV29" s="4966"/>
      <c r="AW29" s="4962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28</v>
      </c>
      <c r="D30" s="67">
        <v>0</v>
      </c>
      <c r="E30" s="67">
        <v>0</v>
      </c>
      <c r="F30" s="67">
        <v>1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4960"/>
      <c r="AF30" s="4960"/>
      <c r="AG30" s="4960"/>
      <c r="AH30" s="4982"/>
      <c r="AI30" s="4956"/>
      <c r="AJ30" s="4956"/>
      <c r="AK30" s="4956"/>
      <c r="AL30" s="4956"/>
      <c r="AM30" s="4956"/>
      <c r="AN30" s="4956"/>
      <c r="AO30" s="4956"/>
      <c r="AP30" s="4956"/>
      <c r="AQ30" s="4956"/>
      <c r="AR30" s="4956"/>
      <c r="AS30" s="4956"/>
      <c r="AT30" s="4956"/>
      <c r="AU30" s="4956"/>
      <c r="AV30" s="4956"/>
      <c r="AW30" s="4983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4956"/>
      <c r="AF31" s="4956"/>
      <c r="AG31" s="4956"/>
      <c r="AH31" s="4982"/>
      <c r="AI31" s="4956"/>
      <c r="AJ31" s="4956"/>
      <c r="AK31" s="4956"/>
      <c r="AL31" s="4956"/>
      <c r="AM31" s="4956"/>
      <c r="AN31" s="4956"/>
      <c r="AO31" s="4956"/>
      <c r="AP31" s="4956"/>
      <c r="AQ31" s="4956"/>
      <c r="AR31" s="4956"/>
      <c r="AS31" s="4956"/>
      <c r="AT31" s="4956"/>
      <c r="AU31" s="4956"/>
      <c r="AV31" s="4956"/>
      <c r="AW31" s="4983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984" t="s">
        <v>40</v>
      </c>
      <c r="B32" s="4985"/>
      <c r="C32" s="4978" t="s">
        <v>4</v>
      </c>
      <c r="D32" s="4800" t="s">
        <v>5</v>
      </c>
      <c r="E32" s="4801"/>
      <c r="F32" s="4801"/>
      <c r="G32" s="4801"/>
      <c r="H32" s="4801"/>
      <c r="I32" s="4801"/>
      <c r="J32" s="4801"/>
      <c r="K32" s="4801"/>
      <c r="L32" s="4801"/>
      <c r="M32" s="4801"/>
      <c r="N32" s="4942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4960"/>
      <c r="AG32" s="4960"/>
      <c r="AH32" s="4960"/>
      <c r="AI32" s="4982"/>
      <c r="AJ32" s="4960"/>
      <c r="AK32" s="4960"/>
      <c r="AL32" s="4961"/>
      <c r="AM32" s="4961"/>
      <c r="AN32" s="4961"/>
      <c r="AO32" s="4961"/>
      <c r="AP32" s="4961"/>
      <c r="AQ32" s="4961"/>
      <c r="AR32" s="4961"/>
      <c r="AS32" s="4961"/>
      <c r="AT32" s="4961"/>
      <c r="AU32" s="4961"/>
      <c r="AV32" s="4961"/>
      <c r="AW32" s="4961"/>
      <c r="AX32" s="4983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3322" t="s">
        <v>9</v>
      </c>
      <c r="E33" s="4963" t="s">
        <v>10</v>
      </c>
      <c r="F33" s="4963" t="s">
        <v>11</v>
      </c>
      <c r="G33" s="4963" t="s">
        <v>12</v>
      </c>
      <c r="H33" s="4963" t="s">
        <v>13</v>
      </c>
      <c r="I33" s="4963" t="s">
        <v>14</v>
      </c>
      <c r="J33" s="4963" t="s">
        <v>15</v>
      </c>
      <c r="K33" s="4963" t="s">
        <v>16</v>
      </c>
      <c r="L33" s="4963" t="s">
        <v>17</v>
      </c>
      <c r="M33" s="4964" t="s">
        <v>18</v>
      </c>
      <c r="N33" s="4986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4965"/>
      <c r="AG33" s="4965"/>
      <c r="AH33" s="4965"/>
      <c r="AI33" s="4987"/>
      <c r="AJ33" s="4965"/>
      <c r="AK33" s="4965"/>
      <c r="AL33" s="4965"/>
      <c r="AM33" s="4965"/>
      <c r="AN33" s="4965"/>
      <c r="AO33" s="4965"/>
      <c r="AP33" s="4965"/>
      <c r="AQ33" s="4966"/>
      <c r="AR33" s="4966"/>
      <c r="AS33" s="4966"/>
      <c r="AT33" s="4966"/>
      <c r="AU33" s="4966"/>
      <c r="AV33" s="4966"/>
      <c r="AW33" s="4966"/>
      <c r="AX33" s="4983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4799" t="s">
        <v>42</v>
      </c>
      <c r="B34" s="4799"/>
      <c r="C34" s="4988">
        <f>SUM(D34:M34)</f>
        <v>0</v>
      </c>
      <c r="D34" s="4989">
        <f>SUM(D35:D44)</f>
        <v>0</v>
      </c>
      <c r="E34" s="4990">
        <f t="shared" ref="E34:K34" si="1">SUM(E35:E44)</f>
        <v>0</v>
      </c>
      <c r="F34" s="4990">
        <f t="shared" si="1"/>
        <v>0</v>
      </c>
      <c r="G34" s="4990">
        <f t="shared" si="1"/>
        <v>0</v>
      </c>
      <c r="H34" s="4990">
        <f t="shared" si="1"/>
        <v>0</v>
      </c>
      <c r="I34" s="4990">
        <f t="shared" si="1"/>
        <v>0</v>
      </c>
      <c r="J34" s="4990">
        <f t="shared" si="1"/>
        <v>0</v>
      </c>
      <c r="K34" s="4990">
        <f t="shared" si="1"/>
        <v>0</v>
      </c>
      <c r="L34" s="4990">
        <f>SUM(L35:L44)</f>
        <v>0</v>
      </c>
      <c r="M34" s="4991">
        <f>SUM(M35:M44)</f>
        <v>0</v>
      </c>
      <c r="N34" s="4992">
        <f>SUM(N35:N44)</f>
        <v>0</v>
      </c>
      <c r="O34" s="4993"/>
      <c r="P34" s="4994"/>
      <c r="Q34" s="4995"/>
      <c r="R34" s="87"/>
      <c r="S34" s="87"/>
      <c r="T34" s="4995"/>
      <c r="U34" s="4996"/>
      <c r="V34" s="4996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4965"/>
      <c r="AK34" s="4965"/>
      <c r="AL34" s="4965"/>
      <c r="AM34" s="4965"/>
      <c r="AN34" s="4965"/>
      <c r="AO34" s="4965"/>
      <c r="AP34" s="4965"/>
      <c r="AQ34" s="4966"/>
      <c r="AR34" s="4966"/>
      <c r="AS34" s="4966"/>
      <c r="AT34" s="4966"/>
      <c r="AU34" s="4966"/>
      <c r="AV34" s="4966"/>
      <c r="AW34" s="4966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873" t="s">
        <v>304</v>
      </c>
      <c r="B35" s="4874"/>
      <c r="C35" s="3054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3064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4965"/>
      <c r="AK35" s="4966"/>
      <c r="AL35" s="4966"/>
      <c r="AM35" s="4966"/>
      <c r="AN35" s="4966"/>
      <c r="AO35" s="4966"/>
      <c r="AP35" s="4966"/>
      <c r="AQ35" s="4966"/>
      <c r="AR35" s="4966"/>
      <c r="AS35" s="4966"/>
      <c r="AT35" s="4966"/>
      <c r="AU35" s="4966"/>
      <c r="AV35" s="4966"/>
      <c r="AW35" s="4966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4965"/>
      <c r="AK36" s="4966"/>
      <c r="AL36" s="4966"/>
      <c r="AM36" s="4966"/>
      <c r="AN36" s="4966"/>
      <c r="AO36" s="4966"/>
      <c r="AP36" s="4966"/>
      <c r="AQ36" s="4966"/>
      <c r="AR36" s="4966"/>
      <c r="AS36" s="4966"/>
      <c r="AT36" s="4966"/>
      <c r="AU36" s="4966"/>
      <c r="AV36" s="4966"/>
      <c r="AW36" s="4966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044" t="s">
        <v>45</v>
      </c>
      <c r="B37" s="4997" t="s">
        <v>306</v>
      </c>
      <c r="C37" s="4998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4999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5000"/>
      <c r="AK37" s="5001"/>
      <c r="AL37" s="5001"/>
      <c r="AM37" s="5001"/>
      <c r="AN37" s="5001"/>
      <c r="AO37" s="5001"/>
      <c r="AP37" s="5001"/>
      <c r="AQ37" s="5001"/>
      <c r="AR37" s="5001"/>
      <c r="AS37" s="5001"/>
      <c r="AT37" s="5001"/>
      <c r="AU37" s="5001"/>
      <c r="AV37" s="5001"/>
      <c r="AW37" s="5001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4965"/>
      <c r="AK38" s="4966"/>
      <c r="AL38" s="4966"/>
      <c r="AM38" s="4966"/>
      <c r="AN38" s="4966"/>
      <c r="AO38" s="4966"/>
      <c r="AP38" s="4966"/>
      <c r="AQ38" s="4966"/>
      <c r="AR38" s="4966"/>
      <c r="AS38" s="4966"/>
      <c r="AT38" s="4966"/>
      <c r="AU38" s="4966"/>
      <c r="AV38" s="4966"/>
      <c r="AW38" s="4966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4965"/>
      <c r="AK39" s="4966"/>
      <c r="AL39" s="4966"/>
      <c r="AM39" s="4966"/>
      <c r="AN39" s="4966"/>
      <c r="AO39" s="4966"/>
      <c r="AP39" s="4966"/>
      <c r="AQ39" s="4966"/>
      <c r="AR39" s="4966"/>
      <c r="AS39" s="4966"/>
      <c r="AT39" s="4966"/>
      <c r="AU39" s="4966"/>
      <c r="AV39" s="4966"/>
      <c r="AW39" s="4966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4965"/>
      <c r="AK40" s="4966"/>
      <c r="AL40" s="4966"/>
      <c r="AM40" s="4966"/>
      <c r="AN40" s="4966"/>
      <c r="AO40" s="4966"/>
      <c r="AP40" s="4966"/>
      <c r="AQ40" s="4966"/>
      <c r="AR40" s="4966"/>
      <c r="AS40" s="4966"/>
      <c r="AT40" s="4966"/>
      <c r="AU40" s="4966"/>
      <c r="AV40" s="4966"/>
      <c r="AW40" s="4966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4965"/>
      <c r="AK41" s="4966"/>
      <c r="AL41" s="4966"/>
      <c r="AM41" s="4966"/>
      <c r="AN41" s="4966"/>
      <c r="AO41" s="4966"/>
      <c r="AP41" s="4966"/>
      <c r="AQ41" s="4966"/>
      <c r="AR41" s="4966"/>
      <c r="AS41" s="4966"/>
      <c r="AT41" s="4966"/>
      <c r="AU41" s="4966"/>
      <c r="AV41" s="4966"/>
      <c r="AW41" s="4966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4965"/>
      <c r="AK42" s="4966"/>
      <c r="AL42" s="4966"/>
      <c r="AM42" s="4966"/>
      <c r="AN42" s="4966"/>
      <c r="AO42" s="4966"/>
      <c r="AP42" s="4966"/>
      <c r="AQ42" s="4966"/>
      <c r="AR42" s="4966"/>
      <c r="AS42" s="4966"/>
      <c r="AT42" s="4966"/>
      <c r="AU42" s="4966"/>
      <c r="AV42" s="4966"/>
      <c r="AW42" s="4966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978" t="s">
        <v>312</v>
      </c>
      <c r="B43" s="3135" t="s">
        <v>313</v>
      </c>
      <c r="C43" s="3054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3064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4965"/>
      <c r="AK43" s="4966"/>
      <c r="AL43" s="4966"/>
      <c r="AM43" s="4966"/>
      <c r="AN43" s="4966"/>
      <c r="AO43" s="4966"/>
      <c r="AP43" s="4966"/>
      <c r="AQ43" s="4966"/>
      <c r="AR43" s="4966"/>
      <c r="AS43" s="4966"/>
      <c r="AT43" s="4966"/>
      <c r="AU43" s="4966"/>
      <c r="AV43" s="4966"/>
      <c r="AW43" s="4966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4965"/>
      <c r="AK44" s="4966"/>
      <c r="AL44" s="4966"/>
      <c r="AM44" s="4966"/>
      <c r="AN44" s="4966"/>
      <c r="AO44" s="4966"/>
      <c r="AP44" s="4966"/>
      <c r="AQ44" s="4966"/>
      <c r="AR44" s="4966"/>
      <c r="AS44" s="4966"/>
      <c r="AT44" s="4966"/>
      <c r="AU44" s="4966"/>
      <c r="AV44" s="4966"/>
      <c r="AW44" s="4966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5002" t="s">
        <v>314</v>
      </c>
      <c r="B45" s="1274" t="s">
        <v>313</v>
      </c>
      <c r="C45" s="4998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4999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5000"/>
      <c r="AK45" s="5001"/>
      <c r="AL45" s="5001"/>
      <c r="AM45" s="5001"/>
      <c r="AN45" s="5001"/>
      <c r="AO45" s="5001"/>
      <c r="AP45" s="5001"/>
      <c r="AQ45" s="5001"/>
      <c r="AR45" s="5001"/>
      <c r="AS45" s="5001"/>
      <c r="AT45" s="5001"/>
      <c r="AU45" s="5001"/>
      <c r="AV45" s="5001"/>
      <c r="AW45" s="5001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5000"/>
      <c r="AK46" s="5001"/>
      <c r="AL46" s="5001"/>
      <c r="AM46" s="5001"/>
      <c r="AN46" s="5001"/>
      <c r="AO46" s="5001"/>
      <c r="AP46" s="5001"/>
      <c r="AQ46" s="5001"/>
      <c r="AR46" s="5001"/>
      <c r="AS46" s="5001"/>
      <c r="AT46" s="5001"/>
      <c r="AU46" s="5001"/>
      <c r="AV46" s="5001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5000"/>
      <c r="AK47" s="5001"/>
      <c r="AL47" s="5001"/>
      <c r="AM47" s="5001"/>
      <c r="AN47" s="5001"/>
      <c r="AO47" s="5001"/>
      <c r="AP47" s="5001"/>
      <c r="AQ47" s="5001"/>
      <c r="AR47" s="5001"/>
      <c r="AS47" s="5001"/>
      <c r="AT47" s="5001"/>
      <c r="AU47" s="5001"/>
      <c r="AV47" s="5001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5003" t="s">
        <v>316</v>
      </c>
      <c r="B48" s="5004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5000"/>
      <c r="AK48" s="5001"/>
      <c r="AL48" s="5001"/>
      <c r="AM48" s="5001"/>
      <c r="AN48" s="5001"/>
      <c r="AO48" s="5001"/>
      <c r="AP48" s="5001"/>
      <c r="AQ48" s="5001"/>
      <c r="AR48" s="5001"/>
      <c r="AS48" s="5001"/>
      <c r="AT48" s="5001"/>
      <c r="AU48" s="5001"/>
      <c r="AV48" s="5001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5005" t="s">
        <v>317</v>
      </c>
      <c r="B49" s="4997" t="s">
        <v>313</v>
      </c>
      <c r="C49" s="4998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4999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5000"/>
      <c r="AK49" s="5001"/>
      <c r="AL49" s="5001"/>
      <c r="AM49" s="5001"/>
      <c r="AN49" s="5001"/>
      <c r="AO49" s="5001"/>
      <c r="AP49" s="5001"/>
      <c r="AQ49" s="5001"/>
      <c r="AR49" s="5001"/>
      <c r="AS49" s="5001"/>
      <c r="AT49" s="5001"/>
      <c r="AU49" s="5001"/>
      <c r="AV49" s="5001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5000"/>
      <c r="AK50" s="5001"/>
      <c r="AL50" s="5001"/>
      <c r="AM50" s="5001"/>
      <c r="AN50" s="5001"/>
      <c r="AO50" s="5001"/>
      <c r="AP50" s="5001"/>
      <c r="AQ50" s="5001"/>
      <c r="AR50" s="5001"/>
      <c r="AS50" s="5001"/>
      <c r="AT50" s="5001"/>
      <c r="AU50" s="5001"/>
      <c r="AV50" s="5001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5005" t="s">
        <v>318</v>
      </c>
      <c r="B51" s="4997" t="s">
        <v>313</v>
      </c>
      <c r="C51" s="4998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4999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5000"/>
      <c r="AK51" s="5001"/>
      <c r="AL51" s="5001"/>
      <c r="AM51" s="5001"/>
      <c r="AN51" s="5001"/>
      <c r="AO51" s="5001"/>
      <c r="AP51" s="5001"/>
      <c r="AQ51" s="5001"/>
      <c r="AR51" s="5001"/>
      <c r="AS51" s="5001"/>
      <c r="AT51" s="5001"/>
      <c r="AU51" s="5001"/>
      <c r="AV51" s="5001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5006"/>
      <c r="AJ52" s="5006"/>
      <c r="AK52" s="5006"/>
      <c r="AL52" s="5006"/>
      <c r="AM52" s="5006"/>
      <c r="AN52" s="5006"/>
      <c r="AO52" s="5006"/>
      <c r="AP52" s="5006"/>
      <c r="AQ52" s="5006"/>
      <c r="AR52" s="5006"/>
      <c r="AS52" s="5006"/>
      <c r="AT52" s="5006"/>
      <c r="AU52" s="5006"/>
      <c r="AV52" s="5006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5007" t="s">
        <v>319</v>
      </c>
      <c r="B53" s="5008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5006"/>
      <c r="AJ53" s="5006"/>
      <c r="AK53" s="5006"/>
      <c r="AL53" s="5006"/>
      <c r="AM53" s="5006"/>
      <c r="AN53" s="5006"/>
      <c r="AO53" s="5006"/>
      <c r="AP53" s="5006"/>
      <c r="AQ53" s="5006"/>
      <c r="AR53" s="5006"/>
      <c r="AS53" s="5006"/>
      <c r="AT53" s="5006"/>
      <c r="AU53" s="5006"/>
      <c r="AV53" s="5006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5006"/>
      <c r="AJ54" s="5006"/>
      <c r="AK54" s="5006"/>
      <c r="AL54" s="5006"/>
      <c r="AM54" s="5006"/>
      <c r="AN54" s="5006"/>
      <c r="AO54" s="5009"/>
      <c r="AP54" s="5009"/>
      <c r="AQ54" s="5009"/>
      <c r="AR54" s="5009"/>
      <c r="AS54" s="5009"/>
      <c r="AT54" s="5009"/>
      <c r="AU54" s="5009"/>
      <c r="AV54" s="5009"/>
      <c r="CA54" s="4" t="str">
        <f>IF(AND(([13]A01!$C18+[13]A01!$C19+[13]A01!$C20+[13]A01!$C21+[13]A01!$F31+[13]A01!$F32+[13]A01!$F33)&lt;&gt;0,D54=0,E54=""),"*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5010" t="s">
        <v>56</v>
      </c>
      <c r="B55" s="5011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5006"/>
      <c r="AP55" s="5006"/>
      <c r="AQ55" s="5006"/>
      <c r="AR55" s="5006"/>
      <c r="AS55" s="5006"/>
      <c r="AT55" s="5006"/>
      <c r="AU55" s="5006"/>
      <c r="AV55" s="5006"/>
      <c r="AW55" s="5012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5013" t="s">
        <v>58</v>
      </c>
      <c r="B56" s="5014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5000"/>
      <c r="AP56" s="5000"/>
      <c r="AQ56" s="5000"/>
      <c r="AR56" s="5000"/>
      <c r="AS56" s="5000"/>
      <c r="AT56" s="5000"/>
      <c r="AU56" s="5000"/>
      <c r="AV56" s="5000"/>
      <c r="AW56" s="5012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5001"/>
      <c r="AP57" s="5001"/>
      <c r="AQ57" s="5000"/>
      <c r="AR57" s="5000"/>
      <c r="AS57" s="5000"/>
      <c r="AT57" s="5000"/>
      <c r="AU57" s="5000"/>
      <c r="AV57" s="5000"/>
      <c r="AW57" s="5012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5015" t="s">
        <v>60</v>
      </c>
      <c r="B58" s="5016"/>
      <c r="C58" s="5011" t="s">
        <v>57</v>
      </c>
      <c r="D58" s="5017" t="s">
        <v>61</v>
      </c>
      <c r="E58" s="5018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5019"/>
      <c r="AT58" s="5019"/>
      <c r="AU58" s="5019"/>
      <c r="AV58" s="5020"/>
      <c r="AW58" s="5020"/>
      <c r="AX58" s="5020"/>
      <c r="AY58" s="5020"/>
      <c r="AZ58" s="5020"/>
      <c r="BA58" s="5012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5003" t="s">
        <v>63</v>
      </c>
      <c r="B59" s="5004"/>
      <c r="C59" s="5021">
        <f>SUM(D59:E59)</f>
        <v>0</v>
      </c>
      <c r="D59" s="5022"/>
      <c r="E59" s="5023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5019"/>
      <c r="AT59" s="5019"/>
      <c r="AU59" s="5019"/>
      <c r="AV59" s="5020"/>
      <c r="AW59" s="5020"/>
      <c r="AX59" s="5020"/>
      <c r="AY59" s="5020"/>
      <c r="AZ59" s="5020"/>
      <c r="BA59" s="5012"/>
      <c r="BZ59" s="2"/>
      <c r="CA59" s="3" t="str">
        <f>IF(AND(([13]A01!$C18+[13]A01!$C19+[13]A01!$C20+[13]A01!$C21+[13]A01!$F31+[13]A01!$F32+[13]A01!$F33)&lt;&gt;0,D59=0,E59=""),"*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5019"/>
      <c r="AT60" s="5019"/>
      <c r="AU60" s="5019"/>
      <c r="AV60" s="5020"/>
      <c r="AW60" s="5020"/>
      <c r="AX60" s="5020"/>
      <c r="AY60" s="5020"/>
      <c r="AZ60" s="5020"/>
      <c r="BA60" s="5012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5024" t="s">
        <v>65</v>
      </c>
      <c r="B61" s="5025"/>
      <c r="C61" s="5024" t="s">
        <v>66</v>
      </c>
      <c r="D61" s="5026"/>
      <c r="E61" s="5025"/>
      <c r="F61" s="5027" t="s">
        <v>67</v>
      </c>
      <c r="G61" s="5028"/>
      <c r="H61" s="5028"/>
      <c r="I61" s="5028"/>
      <c r="J61" s="5028"/>
      <c r="K61" s="5028"/>
      <c r="L61" s="5028"/>
      <c r="M61" s="5028"/>
      <c r="N61" s="5028"/>
      <c r="O61" s="5028"/>
      <c r="P61" s="5028"/>
      <c r="Q61" s="5029"/>
      <c r="R61" s="5030" t="s">
        <v>68</v>
      </c>
      <c r="S61" s="5031"/>
      <c r="T61" s="5032" t="s">
        <v>69</v>
      </c>
      <c r="U61" s="5031"/>
      <c r="V61" s="5033" t="s">
        <v>70</v>
      </c>
      <c r="W61" s="5033"/>
      <c r="X61" s="5033"/>
      <c r="Y61" s="5033"/>
      <c r="Z61" s="5034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5019"/>
      <c r="AT61" s="5019"/>
      <c r="AU61" s="5019"/>
      <c r="AV61" s="5020"/>
      <c r="AW61" s="5020"/>
      <c r="AX61" s="5020"/>
      <c r="AY61" s="5020"/>
      <c r="AZ61" s="5020"/>
      <c r="BA61" s="5012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5035" t="s">
        <v>71</v>
      </c>
      <c r="G62" s="5036"/>
      <c r="H62" s="5035" t="s">
        <v>72</v>
      </c>
      <c r="I62" s="5036"/>
      <c r="J62" s="5035" t="s">
        <v>73</v>
      </c>
      <c r="K62" s="5036"/>
      <c r="L62" s="5035" t="s">
        <v>74</v>
      </c>
      <c r="M62" s="5036"/>
      <c r="N62" s="5035" t="s">
        <v>75</v>
      </c>
      <c r="O62" s="5036"/>
      <c r="P62" s="5035" t="s">
        <v>76</v>
      </c>
      <c r="Q62" s="5037"/>
      <c r="R62" s="5038" t="s">
        <v>77</v>
      </c>
      <c r="S62" s="5039"/>
      <c r="T62" s="5040" t="s">
        <v>78</v>
      </c>
      <c r="U62" s="5039"/>
      <c r="V62" s="5041" t="s">
        <v>79</v>
      </c>
      <c r="W62" s="5036"/>
      <c r="X62" s="4044" t="s">
        <v>80</v>
      </c>
      <c r="Y62" s="5035" t="s">
        <v>81</v>
      </c>
      <c r="Z62" s="5036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5019"/>
      <c r="AT62" s="5019"/>
      <c r="AU62" s="5019"/>
      <c r="AV62" s="5020"/>
      <c r="AW62" s="5020"/>
      <c r="AX62" s="5020"/>
      <c r="AY62" s="5020"/>
      <c r="AZ62" s="5020"/>
      <c r="BA62" s="5012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5017" t="s">
        <v>82</v>
      </c>
      <c r="D63" s="5042" t="s">
        <v>83</v>
      </c>
      <c r="E63" s="3100" t="s">
        <v>84</v>
      </c>
      <c r="F63" s="5043" t="s">
        <v>83</v>
      </c>
      <c r="G63" s="5044" t="s">
        <v>84</v>
      </c>
      <c r="H63" s="5043" t="s">
        <v>83</v>
      </c>
      <c r="I63" s="5044" t="s">
        <v>84</v>
      </c>
      <c r="J63" s="5043" t="s">
        <v>83</v>
      </c>
      <c r="K63" s="5044" t="s">
        <v>84</v>
      </c>
      <c r="L63" s="5043" t="s">
        <v>83</v>
      </c>
      <c r="M63" s="5044" t="s">
        <v>84</v>
      </c>
      <c r="N63" s="5043" t="s">
        <v>83</v>
      </c>
      <c r="O63" s="5044" t="s">
        <v>84</v>
      </c>
      <c r="P63" s="5043" t="s">
        <v>83</v>
      </c>
      <c r="Q63" s="5045" t="s">
        <v>84</v>
      </c>
      <c r="R63" s="5046" t="s">
        <v>83</v>
      </c>
      <c r="S63" s="5047" t="s">
        <v>84</v>
      </c>
      <c r="T63" s="5046" t="s">
        <v>83</v>
      </c>
      <c r="U63" s="5047" t="s">
        <v>84</v>
      </c>
      <c r="V63" s="5044" t="s">
        <v>85</v>
      </c>
      <c r="W63" s="5011" t="s">
        <v>86</v>
      </c>
      <c r="X63" s="3421"/>
      <c r="Y63" s="5048" t="s">
        <v>87</v>
      </c>
      <c r="Z63" s="5011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5012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5049" t="s">
        <v>89</v>
      </c>
      <c r="B64" s="5050"/>
      <c r="C64" s="137">
        <f>SUM(D64:E64)</f>
        <v>0</v>
      </c>
      <c r="D64" s="138">
        <f>SUM(F64+H64+J64+L64+N64+P64)</f>
        <v>0</v>
      </c>
      <c r="E64" s="5051">
        <f t="shared" ref="D64:E66" si="6">SUM(G64+I64+K64+M64+O64+Q64)</f>
        <v>0</v>
      </c>
      <c r="F64" s="26"/>
      <c r="G64" s="4999"/>
      <c r="H64" s="26"/>
      <c r="I64" s="4999"/>
      <c r="J64" s="26"/>
      <c r="K64" s="4999"/>
      <c r="L64" s="26"/>
      <c r="M64" s="4999"/>
      <c r="N64" s="26"/>
      <c r="O64" s="4999"/>
      <c r="P64" s="26"/>
      <c r="Q64" s="5052"/>
      <c r="R64" s="141"/>
      <c r="S64" s="5053"/>
      <c r="T64" s="141"/>
      <c r="U64" s="5053"/>
      <c r="V64" s="5054"/>
      <c r="W64" s="26"/>
      <c r="X64" s="5055"/>
      <c r="Y64" s="5055"/>
      <c r="Z64" s="5056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4962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4962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5057" t="s">
        <v>65</v>
      </c>
      <c r="B70" s="5058"/>
      <c r="C70" s="5057" t="s">
        <v>66</v>
      </c>
      <c r="D70" s="5059"/>
      <c r="E70" s="5058"/>
      <c r="F70" s="5060" t="s">
        <v>94</v>
      </c>
      <c r="G70" s="5061"/>
      <c r="H70" s="5061"/>
      <c r="I70" s="5061"/>
      <c r="J70" s="5061"/>
      <c r="K70" s="5061"/>
      <c r="L70" s="5061"/>
      <c r="M70" s="5061"/>
      <c r="N70" s="5061"/>
      <c r="O70" s="5061"/>
      <c r="P70" s="5061"/>
      <c r="Q70" s="5062"/>
      <c r="R70" s="5063" t="s">
        <v>95</v>
      </c>
      <c r="S70" s="5064"/>
      <c r="T70" s="5064"/>
      <c r="U70" s="5064"/>
      <c r="V70" s="5065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5066" t="s">
        <v>71</v>
      </c>
      <c r="G71" s="5067"/>
      <c r="H71" s="5066" t="s">
        <v>72</v>
      </c>
      <c r="I71" s="5067"/>
      <c r="J71" s="5066" t="s">
        <v>73</v>
      </c>
      <c r="K71" s="5067"/>
      <c r="L71" s="5066" t="s">
        <v>74</v>
      </c>
      <c r="M71" s="5067"/>
      <c r="N71" s="5066" t="s">
        <v>75</v>
      </c>
      <c r="O71" s="5067"/>
      <c r="P71" s="5066" t="s">
        <v>76</v>
      </c>
      <c r="Q71" s="5039"/>
      <c r="R71" s="5038" t="s">
        <v>79</v>
      </c>
      <c r="S71" s="5067"/>
      <c r="T71" s="4060" t="s">
        <v>80</v>
      </c>
      <c r="U71" s="5066" t="s">
        <v>81</v>
      </c>
      <c r="V71" s="5067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5068" t="s">
        <v>82</v>
      </c>
      <c r="D72" s="5069" t="s">
        <v>83</v>
      </c>
      <c r="E72" s="3101" t="s">
        <v>84</v>
      </c>
      <c r="F72" s="5070" t="s">
        <v>83</v>
      </c>
      <c r="G72" s="5071" t="s">
        <v>84</v>
      </c>
      <c r="H72" s="5070" t="s">
        <v>83</v>
      </c>
      <c r="I72" s="5071" t="s">
        <v>84</v>
      </c>
      <c r="J72" s="5070" t="s">
        <v>83</v>
      </c>
      <c r="K72" s="5071" t="s">
        <v>84</v>
      </c>
      <c r="L72" s="5070" t="s">
        <v>83</v>
      </c>
      <c r="M72" s="5071" t="s">
        <v>84</v>
      </c>
      <c r="N72" s="5070" t="s">
        <v>83</v>
      </c>
      <c r="O72" s="5071" t="s">
        <v>84</v>
      </c>
      <c r="P72" s="5070" t="s">
        <v>83</v>
      </c>
      <c r="Q72" s="5047" t="s">
        <v>84</v>
      </c>
      <c r="R72" s="5071" t="s">
        <v>85</v>
      </c>
      <c r="S72" s="5072" t="s">
        <v>86</v>
      </c>
      <c r="T72" s="3458"/>
      <c r="U72" s="5073" t="s">
        <v>87</v>
      </c>
      <c r="V72" s="5072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5074" t="s">
        <v>89</v>
      </c>
      <c r="B73" s="5075"/>
      <c r="C73" s="186">
        <f>SUM(D73:E73)</f>
        <v>0</v>
      </c>
      <c r="D73" s="187">
        <f t="shared" ref="D73:E76" si="7">SUM(F73+H73+J73+L73+N73+P73)</f>
        <v>0</v>
      </c>
      <c r="E73" s="5076">
        <f t="shared" si="7"/>
        <v>0</v>
      </c>
      <c r="F73" s="189"/>
      <c r="G73" s="5077"/>
      <c r="H73" s="189"/>
      <c r="I73" s="5077"/>
      <c r="J73" s="189"/>
      <c r="K73" s="5077"/>
      <c r="L73" s="189"/>
      <c r="M73" s="5077"/>
      <c r="N73" s="189"/>
      <c r="O73" s="5077"/>
      <c r="P73" s="189"/>
      <c r="Q73" s="5078"/>
      <c r="R73" s="5079"/>
      <c r="S73" s="189"/>
      <c r="T73" s="5080"/>
      <c r="U73" s="5080"/>
      <c r="V73" s="5081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5082"/>
      <c r="X74" s="5083"/>
      <c r="Y74" s="5083"/>
      <c r="Z74" s="5084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5082"/>
      <c r="X75" s="5083"/>
      <c r="Y75" s="5083"/>
      <c r="Z75" s="5084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5082"/>
      <c r="X76" s="5083"/>
      <c r="Y76" s="5083"/>
      <c r="Z76" s="5084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5085"/>
      <c r="S77" s="5085"/>
      <c r="T77" s="5085"/>
      <c r="U77" s="5083"/>
      <c r="V77" s="5083"/>
      <c r="W77" s="5083"/>
      <c r="X77" s="5083"/>
      <c r="Y77" s="5083"/>
      <c r="Z77" s="5084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5086" t="s">
        <v>97</v>
      </c>
      <c r="B78" s="5087"/>
      <c r="C78" s="5088" t="s">
        <v>57</v>
      </c>
      <c r="D78" s="5089"/>
      <c r="E78" s="5090"/>
      <c r="F78" s="5091" t="s">
        <v>98</v>
      </c>
      <c r="G78" s="5092"/>
      <c r="H78" s="5092"/>
      <c r="I78" s="5092"/>
      <c r="J78" s="5092"/>
      <c r="K78" s="5092"/>
      <c r="L78" s="5092"/>
      <c r="M78" s="5092"/>
      <c r="N78" s="5092"/>
      <c r="O78" s="5093"/>
      <c r="P78" s="127"/>
      <c r="Q78" s="127"/>
      <c r="R78" s="5094"/>
      <c r="S78" s="5094"/>
      <c r="T78" s="5094"/>
      <c r="U78" s="5095"/>
      <c r="V78" s="5095"/>
      <c r="W78" s="5095"/>
      <c r="X78" s="5095"/>
      <c r="Y78" s="5095"/>
      <c r="Z78" s="5096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5091" t="s">
        <v>99</v>
      </c>
      <c r="G79" s="5093"/>
      <c r="H79" s="5091" t="s">
        <v>100</v>
      </c>
      <c r="I79" s="5093"/>
      <c r="J79" s="5091" t="s">
        <v>101</v>
      </c>
      <c r="K79" s="5093"/>
      <c r="L79" s="5091" t="s">
        <v>102</v>
      </c>
      <c r="M79" s="5093"/>
      <c r="N79" s="5097" t="s">
        <v>11</v>
      </c>
      <c r="O79" s="5098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5095"/>
      <c r="AP79" s="5095"/>
      <c r="AQ79" s="5095"/>
      <c r="AR79" s="5095"/>
      <c r="AS79" s="5095"/>
      <c r="AT79" s="5095"/>
      <c r="AU79" s="5095"/>
      <c r="AV79" s="5095"/>
      <c r="AW79" s="5096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5099" t="s">
        <v>82</v>
      </c>
      <c r="D80" s="5042" t="s">
        <v>83</v>
      </c>
      <c r="E80" s="5100" t="s">
        <v>84</v>
      </c>
      <c r="F80" s="5101" t="s">
        <v>83</v>
      </c>
      <c r="G80" s="5100" t="s">
        <v>84</v>
      </c>
      <c r="H80" s="5101" t="s">
        <v>83</v>
      </c>
      <c r="I80" s="5100" t="s">
        <v>84</v>
      </c>
      <c r="J80" s="5101" t="s">
        <v>83</v>
      </c>
      <c r="K80" s="5100" t="s">
        <v>84</v>
      </c>
      <c r="L80" s="5101" t="s">
        <v>83</v>
      </c>
      <c r="M80" s="5100" t="s">
        <v>84</v>
      </c>
      <c r="N80" s="5101" t="s">
        <v>83</v>
      </c>
      <c r="O80" s="5100" t="s">
        <v>84</v>
      </c>
      <c r="AG80" s="1336"/>
      <c r="AH80" s="1337"/>
      <c r="AI80" s="12"/>
      <c r="AJ80" s="12"/>
      <c r="AK80" s="12"/>
      <c r="AL80" s="5102"/>
      <c r="AM80" s="5102"/>
      <c r="AN80" s="5102"/>
      <c r="AO80" s="5102"/>
      <c r="AP80" s="5102"/>
      <c r="AQ80" s="5102"/>
      <c r="AR80" s="5102"/>
      <c r="AS80" s="5102"/>
      <c r="AT80" s="5102"/>
      <c r="AU80" s="5103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5091" t="s">
        <v>58</v>
      </c>
      <c r="B81" s="5093"/>
      <c r="C81" s="5104">
        <f>SUM(D81:E81)</f>
        <v>0</v>
      </c>
      <c r="D81" s="5105">
        <f>SUM(F81+H81+J81+L81+N81)</f>
        <v>0</v>
      </c>
      <c r="E81" s="5106">
        <f>SUM(G81+I81+K81+M81+O81)</f>
        <v>0</v>
      </c>
      <c r="F81" s="5107"/>
      <c r="G81" s="5108"/>
      <c r="H81" s="5107"/>
      <c r="I81" s="5108"/>
      <c r="J81" s="5107"/>
      <c r="K81" s="5109"/>
      <c r="L81" s="5107"/>
      <c r="M81" s="5109"/>
      <c r="N81" s="5107"/>
      <c r="O81" s="5109"/>
      <c r="AH81" s="12"/>
      <c r="AI81" s="12"/>
      <c r="AJ81" s="12"/>
      <c r="AK81" s="12"/>
      <c r="AL81" s="5102"/>
      <c r="AM81" s="5102"/>
      <c r="AN81" s="5102"/>
      <c r="AO81" s="5102"/>
      <c r="AP81" s="5102"/>
      <c r="AQ81" s="5102"/>
      <c r="AR81" s="5102"/>
      <c r="AS81" s="5102"/>
      <c r="AT81" s="5102"/>
      <c r="AU81" s="5103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5110"/>
      <c r="AM82" s="5110"/>
      <c r="AN82" s="5110"/>
      <c r="AO82" s="5110"/>
      <c r="AP82" s="5110"/>
      <c r="AQ82" s="5110"/>
      <c r="AR82" s="5110"/>
      <c r="AS82" s="5110"/>
      <c r="AT82" s="5110"/>
      <c r="AU82" s="5111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5112" t="s">
        <v>56</v>
      </c>
      <c r="B83" s="5113"/>
      <c r="C83" s="5112" t="s">
        <v>57</v>
      </c>
      <c r="D83" s="5114"/>
      <c r="E83" s="5113"/>
      <c r="F83" s="5091" t="s">
        <v>58</v>
      </c>
      <c r="G83" s="5115"/>
      <c r="H83" s="5115"/>
      <c r="I83" s="5115"/>
      <c r="J83" s="5115"/>
      <c r="K83" s="5115"/>
      <c r="L83" s="5115"/>
      <c r="M83" s="5115"/>
      <c r="N83" s="5115"/>
      <c r="O83" s="5115"/>
      <c r="P83" s="5115"/>
      <c r="Q83" s="5115"/>
      <c r="R83" s="5115"/>
      <c r="S83" s="5115"/>
      <c r="T83" s="5115"/>
      <c r="U83" s="5115"/>
      <c r="V83" s="5115"/>
      <c r="W83" s="5115"/>
      <c r="X83" s="5115"/>
      <c r="Y83" s="5115"/>
      <c r="Z83" s="5115"/>
      <c r="AA83" s="5115"/>
      <c r="AB83" s="5115"/>
      <c r="AC83" s="5115"/>
      <c r="AD83" s="5115"/>
      <c r="AE83" s="5115"/>
      <c r="AF83" s="5115"/>
      <c r="AG83" s="5093"/>
      <c r="AH83" s="12"/>
      <c r="AI83" s="12"/>
      <c r="AJ83" s="12"/>
      <c r="AK83" s="17"/>
      <c r="AL83" s="5110"/>
      <c r="AM83" s="5110"/>
      <c r="AN83" s="5110"/>
      <c r="AO83" s="5110"/>
      <c r="AP83" s="5110"/>
      <c r="AQ83" s="5110"/>
      <c r="AR83" s="5110"/>
      <c r="AS83" s="5110"/>
      <c r="AT83" s="5110"/>
      <c r="AU83" s="5111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5116" t="s">
        <v>104</v>
      </c>
      <c r="G84" s="5116"/>
      <c r="H84" s="5116" t="s">
        <v>105</v>
      </c>
      <c r="I84" s="5116"/>
      <c r="J84" s="5116" t="s">
        <v>106</v>
      </c>
      <c r="K84" s="5116"/>
      <c r="L84" s="5116" t="s">
        <v>107</v>
      </c>
      <c r="M84" s="5116"/>
      <c r="N84" s="5116" t="s">
        <v>108</v>
      </c>
      <c r="O84" s="5116"/>
      <c r="P84" s="5116" t="s">
        <v>109</v>
      </c>
      <c r="Q84" s="5116"/>
      <c r="R84" s="5116" t="s">
        <v>110</v>
      </c>
      <c r="S84" s="5116"/>
      <c r="T84" s="5116" t="s">
        <v>111</v>
      </c>
      <c r="U84" s="5116"/>
      <c r="V84" s="5116" t="s">
        <v>112</v>
      </c>
      <c r="W84" s="5116"/>
      <c r="X84" s="5116" t="s">
        <v>113</v>
      </c>
      <c r="Y84" s="5116"/>
      <c r="Z84" s="5091" t="s">
        <v>114</v>
      </c>
      <c r="AA84" s="5093"/>
      <c r="AB84" s="5091" t="s">
        <v>115</v>
      </c>
      <c r="AC84" s="5093"/>
      <c r="AD84" s="5091" t="s">
        <v>116</v>
      </c>
      <c r="AE84" s="5093"/>
      <c r="AF84" s="5091" t="s">
        <v>117</v>
      </c>
      <c r="AG84" s="5093"/>
      <c r="AH84" s="12"/>
      <c r="AI84" s="12"/>
      <c r="AJ84" s="123"/>
      <c r="AK84" s="5117"/>
      <c r="AL84" s="5110"/>
      <c r="AM84" s="5110"/>
      <c r="AN84" s="5110"/>
      <c r="AO84" s="5110"/>
      <c r="AP84" s="5110"/>
      <c r="AQ84" s="5110"/>
      <c r="AR84" s="5110"/>
      <c r="AS84" s="5110"/>
      <c r="AT84" s="5110"/>
      <c r="AU84" s="5111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5101" t="s">
        <v>82</v>
      </c>
      <c r="D85" s="5042" t="s">
        <v>83</v>
      </c>
      <c r="E85" s="5100" t="s">
        <v>84</v>
      </c>
      <c r="F85" s="5118" t="s">
        <v>83</v>
      </c>
      <c r="G85" s="5119" t="s">
        <v>84</v>
      </c>
      <c r="H85" s="5118" t="s">
        <v>83</v>
      </c>
      <c r="I85" s="5119" t="s">
        <v>84</v>
      </c>
      <c r="J85" s="5118" t="s">
        <v>83</v>
      </c>
      <c r="K85" s="5119" t="s">
        <v>84</v>
      </c>
      <c r="L85" s="5118" t="s">
        <v>83</v>
      </c>
      <c r="M85" s="5119" t="s">
        <v>84</v>
      </c>
      <c r="N85" s="5118" t="s">
        <v>83</v>
      </c>
      <c r="O85" s="5119" t="s">
        <v>84</v>
      </c>
      <c r="P85" s="5118" t="s">
        <v>83</v>
      </c>
      <c r="Q85" s="5119" t="s">
        <v>84</v>
      </c>
      <c r="R85" s="5118" t="s">
        <v>83</v>
      </c>
      <c r="S85" s="5119" t="s">
        <v>84</v>
      </c>
      <c r="T85" s="5118" t="s">
        <v>83</v>
      </c>
      <c r="U85" s="5119" t="s">
        <v>84</v>
      </c>
      <c r="V85" s="5118" t="s">
        <v>83</v>
      </c>
      <c r="W85" s="5119" t="s">
        <v>84</v>
      </c>
      <c r="X85" s="5118" t="s">
        <v>83</v>
      </c>
      <c r="Y85" s="5119" t="s">
        <v>84</v>
      </c>
      <c r="Z85" s="5118" t="s">
        <v>83</v>
      </c>
      <c r="AA85" s="5119" t="s">
        <v>84</v>
      </c>
      <c r="AB85" s="5118" t="s">
        <v>83</v>
      </c>
      <c r="AC85" s="5119" t="s">
        <v>84</v>
      </c>
      <c r="AD85" s="5118" t="s">
        <v>83</v>
      </c>
      <c r="AE85" s="5119" t="s">
        <v>84</v>
      </c>
      <c r="AF85" s="5118" t="s">
        <v>83</v>
      </c>
      <c r="AG85" s="5119" t="s">
        <v>84</v>
      </c>
      <c r="AH85" s="127"/>
      <c r="AI85" s="12"/>
      <c r="AJ85" s="5120"/>
      <c r="AK85" s="5110"/>
      <c r="AL85" s="5110"/>
      <c r="AM85" s="5110"/>
      <c r="AN85" s="5110"/>
      <c r="AO85" s="5110"/>
      <c r="AP85" s="5110"/>
      <c r="AQ85" s="5110"/>
      <c r="AR85" s="5110"/>
      <c r="AS85" s="5110"/>
      <c r="AT85" s="5110"/>
      <c r="AU85" s="5111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5121" t="s">
        <v>118</v>
      </c>
      <c r="B86" s="5122"/>
      <c r="C86" s="5123">
        <f t="shared" ref="C86:C91" si="8">SUM(D86:E86)</f>
        <v>53</v>
      </c>
      <c r="D86" s="5124">
        <f t="shared" ref="D86:E91" si="9">SUM(F86+H86+J86+L86+N86+P86+R86+T86+V86+X86+Z86+AB86+AD86+AF86)</f>
        <v>17</v>
      </c>
      <c r="E86" s="5125">
        <f t="shared" si="9"/>
        <v>36</v>
      </c>
      <c r="F86" s="26">
        <v>3</v>
      </c>
      <c r="G86" s="5054">
        <v>0</v>
      </c>
      <c r="H86" s="26">
        <v>2</v>
      </c>
      <c r="I86" s="5054">
        <v>1</v>
      </c>
      <c r="J86" s="26">
        <v>0</v>
      </c>
      <c r="K86" s="5054">
        <v>1</v>
      </c>
      <c r="L86" s="26">
        <v>0</v>
      </c>
      <c r="M86" s="5054">
        <v>2</v>
      </c>
      <c r="N86" s="26">
        <v>0</v>
      </c>
      <c r="O86" s="5054">
        <v>1</v>
      </c>
      <c r="P86" s="26">
        <v>1</v>
      </c>
      <c r="Q86" s="5054">
        <v>0</v>
      </c>
      <c r="R86" s="26">
        <v>0</v>
      </c>
      <c r="S86" s="5054">
        <v>2</v>
      </c>
      <c r="T86" s="26">
        <v>0</v>
      </c>
      <c r="U86" s="5054">
        <v>5</v>
      </c>
      <c r="V86" s="26">
        <v>3</v>
      </c>
      <c r="W86" s="5054">
        <v>2</v>
      </c>
      <c r="X86" s="26">
        <v>2</v>
      </c>
      <c r="Y86" s="5054">
        <v>8</v>
      </c>
      <c r="Z86" s="26">
        <v>1</v>
      </c>
      <c r="AA86" s="5054">
        <v>7</v>
      </c>
      <c r="AB86" s="26">
        <v>3</v>
      </c>
      <c r="AC86" s="5054">
        <v>4</v>
      </c>
      <c r="AD86" s="26">
        <v>2</v>
      </c>
      <c r="AE86" s="5054">
        <v>1</v>
      </c>
      <c r="AF86" s="26">
        <v>0</v>
      </c>
      <c r="AG86" s="31">
        <v>2</v>
      </c>
      <c r="AH86" s="463"/>
      <c r="AI86" s="12"/>
      <c r="AJ86" s="5126"/>
      <c r="AK86" s="17"/>
      <c r="AL86" s="5110"/>
      <c r="AM86" s="5110"/>
      <c r="AN86" s="5110"/>
      <c r="AO86" s="5110"/>
      <c r="AP86" s="5110"/>
      <c r="AQ86" s="5110"/>
      <c r="AR86" s="5110"/>
      <c r="AS86" s="5110"/>
      <c r="AT86" s="5110"/>
      <c r="AU86" s="5111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5114" t="s">
        <v>119</v>
      </c>
      <c r="B87" s="3111" t="s">
        <v>120</v>
      </c>
      <c r="C87" s="137">
        <f t="shared" si="8"/>
        <v>0</v>
      </c>
      <c r="D87" s="138">
        <f t="shared" si="9"/>
        <v>0</v>
      </c>
      <c r="E87" s="5051">
        <f t="shared" si="9"/>
        <v>0</v>
      </c>
      <c r="F87" s="26"/>
      <c r="G87" s="4999"/>
      <c r="H87" s="26"/>
      <c r="I87" s="4999"/>
      <c r="J87" s="26"/>
      <c r="K87" s="4999"/>
      <c r="L87" s="26"/>
      <c r="M87" s="4999"/>
      <c r="N87" s="26"/>
      <c r="O87" s="4999"/>
      <c r="P87" s="26"/>
      <c r="Q87" s="4999"/>
      <c r="R87" s="26"/>
      <c r="S87" s="4999"/>
      <c r="T87" s="26"/>
      <c r="U87" s="4999"/>
      <c r="V87" s="26"/>
      <c r="W87" s="4999"/>
      <c r="X87" s="26"/>
      <c r="Y87" s="4999"/>
      <c r="Z87" s="26"/>
      <c r="AA87" s="4999"/>
      <c r="AB87" s="26"/>
      <c r="AC87" s="4999"/>
      <c r="AD87" s="26"/>
      <c r="AE87" s="4999"/>
      <c r="AF87" s="26"/>
      <c r="AG87" s="31"/>
      <c r="AH87" s="463"/>
      <c r="AI87" s="12"/>
      <c r="AJ87" s="5127"/>
      <c r="AK87" s="5128"/>
      <c r="AL87" s="5110"/>
      <c r="AM87" s="5110"/>
      <c r="AN87" s="5110"/>
      <c r="AO87" s="5110"/>
      <c r="AP87" s="5110"/>
      <c r="AQ87" s="5110"/>
      <c r="AR87" s="5110"/>
      <c r="AS87" s="5110"/>
      <c r="AT87" s="5110"/>
      <c r="AU87" s="5111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3072" t="s">
        <v>121</v>
      </c>
      <c r="C88" s="147">
        <f t="shared" si="8"/>
        <v>53</v>
      </c>
      <c r="D88" s="148">
        <f t="shared" si="9"/>
        <v>17</v>
      </c>
      <c r="E88" s="149">
        <f t="shared" si="9"/>
        <v>36</v>
      </c>
      <c r="F88" s="35">
        <v>3</v>
      </c>
      <c r="G88" s="39">
        <v>0</v>
      </c>
      <c r="H88" s="35">
        <v>2</v>
      </c>
      <c r="I88" s="39">
        <v>1</v>
      </c>
      <c r="J88" s="35">
        <v>0</v>
      </c>
      <c r="K88" s="39">
        <v>1</v>
      </c>
      <c r="L88" s="35">
        <v>0</v>
      </c>
      <c r="M88" s="39">
        <v>2</v>
      </c>
      <c r="N88" s="35">
        <v>0</v>
      </c>
      <c r="O88" s="39">
        <v>1</v>
      </c>
      <c r="P88" s="35">
        <v>1</v>
      </c>
      <c r="Q88" s="39">
        <v>0</v>
      </c>
      <c r="R88" s="35">
        <v>0</v>
      </c>
      <c r="S88" s="39">
        <v>2</v>
      </c>
      <c r="T88" s="35">
        <v>0</v>
      </c>
      <c r="U88" s="39">
        <v>5</v>
      </c>
      <c r="V88" s="35">
        <v>3</v>
      </c>
      <c r="W88" s="39">
        <v>2</v>
      </c>
      <c r="X88" s="35">
        <v>2</v>
      </c>
      <c r="Y88" s="39">
        <v>8</v>
      </c>
      <c r="Z88" s="35">
        <v>1</v>
      </c>
      <c r="AA88" s="39">
        <v>7</v>
      </c>
      <c r="AB88" s="35">
        <v>3</v>
      </c>
      <c r="AC88" s="39">
        <v>4</v>
      </c>
      <c r="AD88" s="35">
        <v>2</v>
      </c>
      <c r="AE88" s="39">
        <v>1</v>
      </c>
      <c r="AF88" s="35">
        <v>0</v>
      </c>
      <c r="AG88" s="40">
        <v>2</v>
      </c>
      <c r="AH88" s="463"/>
      <c r="AI88" s="12"/>
      <c r="AJ88" s="5126"/>
      <c r="AK88" s="5129"/>
      <c r="AL88" s="5110"/>
      <c r="AM88" s="5110"/>
      <c r="AN88" s="5110"/>
      <c r="AO88" s="5110"/>
      <c r="AP88" s="5110"/>
      <c r="AQ88" s="5110"/>
      <c r="AR88" s="5110"/>
      <c r="AS88" s="5110"/>
      <c r="AT88" s="5110"/>
      <c r="AU88" s="5111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3072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5130"/>
      <c r="AO89" s="5130"/>
      <c r="AP89" s="5130"/>
      <c r="AQ89" s="5130"/>
      <c r="AR89" s="5130"/>
      <c r="AS89" s="5130"/>
      <c r="AT89" s="5130"/>
      <c r="AU89" s="5130"/>
      <c r="AV89" s="5130"/>
      <c r="AW89" s="5111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5110"/>
      <c r="AM90" s="5110"/>
      <c r="AN90" s="5110"/>
      <c r="AO90" s="5110"/>
      <c r="AP90" s="5110"/>
      <c r="AQ90" s="5110"/>
      <c r="AR90" s="5110"/>
      <c r="AS90" s="5110"/>
      <c r="AT90" s="5110"/>
      <c r="AU90" s="5111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5110"/>
      <c r="AM91" s="5110"/>
      <c r="AN91" s="5110"/>
      <c r="AO91" s="5110"/>
      <c r="AP91" s="5110"/>
      <c r="AQ91" s="5110"/>
      <c r="AR91" s="5110"/>
      <c r="AS91" s="5110"/>
      <c r="AT91" s="5110"/>
      <c r="AU91" s="5111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5110"/>
      <c r="AM92" s="5110"/>
      <c r="AN92" s="5110"/>
      <c r="AO92" s="5110"/>
      <c r="AP92" s="5110"/>
      <c r="AQ92" s="5110"/>
      <c r="AR92" s="5110"/>
      <c r="AS92" s="5110"/>
      <c r="AT92" s="5110"/>
      <c r="AU92" s="5111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5112" t="s">
        <v>56</v>
      </c>
      <c r="B93" s="5113"/>
      <c r="C93" s="5131" t="s">
        <v>57</v>
      </c>
      <c r="D93" s="5131"/>
      <c r="E93" s="5131"/>
      <c r="F93" s="5132" t="s">
        <v>126</v>
      </c>
      <c r="G93" s="5132"/>
      <c r="H93" s="5132"/>
      <c r="I93" s="5132"/>
      <c r="J93" s="5132"/>
      <c r="K93" s="5132"/>
      <c r="L93" s="5132"/>
      <c r="M93" s="5132"/>
      <c r="N93" s="5132"/>
      <c r="O93" s="5132"/>
      <c r="P93" s="5132"/>
      <c r="Q93" s="5132"/>
      <c r="R93" s="5132"/>
      <c r="S93" s="5132"/>
      <c r="T93" s="5132"/>
      <c r="U93" s="5132"/>
      <c r="V93" s="5132"/>
      <c r="W93" s="5132"/>
      <c r="X93" s="5132"/>
      <c r="Y93" s="5132"/>
      <c r="Z93" s="5132"/>
      <c r="AA93" s="5132"/>
      <c r="AB93" s="5132"/>
      <c r="AC93" s="5132"/>
      <c r="AD93" s="5132"/>
      <c r="AE93" s="5132"/>
      <c r="AF93" s="5132"/>
      <c r="AG93" s="5133"/>
      <c r="AH93" s="5134" t="s">
        <v>127</v>
      </c>
      <c r="AI93" s="5135"/>
      <c r="AJ93" s="5135"/>
      <c r="AK93" s="5136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5116" t="s">
        <v>104</v>
      </c>
      <c r="G94" s="5116"/>
      <c r="H94" s="5116" t="s">
        <v>105</v>
      </c>
      <c r="I94" s="5116"/>
      <c r="J94" s="5132" t="s">
        <v>106</v>
      </c>
      <c r="K94" s="5132"/>
      <c r="L94" s="5132" t="s">
        <v>107</v>
      </c>
      <c r="M94" s="5132"/>
      <c r="N94" s="5132" t="s">
        <v>108</v>
      </c>
      <c r="O94" s="5132"/>
      <c r="P94" s="5132" t="s">
        <v>109</v>
      </c>
      <c r="Q94" s="5132"/>
      <c r="R94" s="5116" t="s">
        <v>110</v>
      </c>
      <c r="S94" s="5116"/>
      <c r="T94" s="5132" t="s">
        <v>111</v>
      </c>
      <c r="U94" s="5132"/>
      <c r="V94" s="5132" t="s">
        <v>112</v>
      </c>
      <c r="W94" s="5132"/>
      <c r="X94" s="5132" t="s">
        <v>113</v>
      </c>
      <c r="Y94" s="5132"/>
      <c r="Z94" s="5132" t="s">
        <v>114</v>
      </c>
      <c r="AA94" s="5132"/>
      <c r="AB94" s="5132" t="s">
        <v>115</v>
      </c>
      <c r="AC94" s="5132"/>
      <c r="AD94" s="5132" t="s">
        <v>116</v>
      </c>
      <c r="AE94" s="5132"/>
      <c r="AF94" s="5132" t="s">
        <v>117</v>
      </c>
      <c r="AG94" s="5133"/>
      <c r="AH94" s="5113" t="s">
        <v>128</v>
      </c>
      <c r="AI94" s="5131" t="s">
        <v>129</v>
      </c>
      <c r="AJ94" s="5131" t="s">
        <v>130</v>
      </c>
      <c r="AK94" s="5137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5101" t="s">
        <v>82</v>
      </c>
      <c r="D95" s="5042" t="s">
        <v>83</v>
      </c>
      <c r="E95" s="5100" t="s">
        <v>84</v>
      </c>
      <c r="F95" s="5118" t="s">
        <v>83</v>
      </c>
      <c r="G95" s="5138" t="s">
        <v>84</v>
      </c>
      <c r="H95" s="5118" t="s">
        <v>83</v>
      </c>
      <c r="I95" s="5138" t="s">
        <v>84</v>
      </c>
      <c r="J95" s="5118" t="s">
        <v>83</v>
      </c>
      <c r="K95" s="5138" t="s">
        <v>84</v>
      </c>
      <c r="L95" s="5118" t="s">
        <v>83</v>
      </c>
      <c r="M95" s="5138" t="s">
        <v>84</v>
      </c>
      <c r="N95" s="5118" t="s">
        <v>83</v>
      </c>
      <c r="O95" s="5138" t="s">
        <v>84</v>
      </c>
      <c r="P95" s="5118" t="s">
        <v>83</v>
      </c>
      <c r="Q95" s="5138" t="s">
        <v>84</v>
      </c>
      <c r="R95" s="5118" t="s">
        <v>83</v>
      </c>
      <c r="S95" s="5138" t="s">
        <v>84</v>
      </c>
      <c r="T95" s="5118" t="s">
        <v>83</v>
      </c>
      <c r="U95" s="5138" t="s">
        <v>84</v>
      </c>
      <c r="V95" s="5118" t="s">
        <v>83</v>
      </c>
      <c r="W95" s="5138" t="s">
        <v>84</v>
      </c>
      <c r="X95" s="5118" t="s">
        <v>83</v>
      </c>
      <c r="Y95" s="5138" t="s">
        <v>84</v>
      </c>
      <c r="Z95" s="5118" t="s">
        <v>83</v>
      </c>
      <c r="AA95" s="5138" t="s">
        <v>84</v>
      </c>
      <c r="AB95" s="5118" t="s">
        <v>83</v>
      </c>
      <c r="AC95" s="5138" t="s">
        <v>84</v>
      </c>
      <c r="AD95" s="5118" t="s">
        <v>83</v>
      </c>
      <c r="AE95" s="5138" t="s">
        <v>84</v>
      </c>
      <c r="AF95" s="5118" t="s">
        <v>83</v>
      </c>
      <c r="AG95" s="5139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5121" t="s">
        <v>132</v>
      </c>
      <c r="B96" s="5122"/>
      <c r="C96" s="5123">
        <f t="shared" ref="C96:C101" si="10">SUM(D96:E96)</f>
        <v>9</v>
      </c>
      <c r="D96" s="5124">
        <f t="shared" ref="D96:E101" si="11">SUM(F96+H96+J96+L96+N96+P96+R96+T96+V96+X96+Z96+AB96+AD96+AF96)</f>
        <v>7</v>
      </c>
      <c r="E96" s="5125">
        <f t="shared" si="11"/>
        <v>2</v>
      </c>
      <c r="F96" s="26"/>
      <c r="G96" s="4999"/>
      <c r="H96" s="26">
        <v>1</v>
      </c>
      <c r="I96" s="4999"/>
      <c r="J96" s="26">
        <v>1</v>
      </c>
      <c r="K96" s="4999"/>
      <c r="L96" s="26"/>
      <c r="M96" s="4999"/>
      <c r="N96" s="26"/>
      <c r="O96" s="4999"/>
      <c r="P96" s="26"/>
      <c r="Q96" s="4999">
        <v>1</v>
      </c>
      <c r="R96" s="26"/>
      <c r="S96" s="4999"/>
      <c r="T96" s="26">
        <v>1</v>
      </c>
      <c r="U96" s="4999"/>
      <c r="V96" s="26"/>
      <c r="W96" s="4999"/>
      <c r="X96" s="26"/>
      <c r="Y96" s="4999">
        <v>1</v>
      </c>
      <c r="Z96" s="26">
        <v>2</v>
      </c>
      <c r="AA96" s="4999"/>
      <c r="AB96" s="26"/>
      <c r="AC96" s="4999"/>
      <c r="AD96" s="26">
        <v>1</v>
      </c>
      <c r="AE96" s="4999"/>
      <c r="AF96" s="26">
        <v>1</v>
      </c>
      <c r="AG96" s="5052"/>
      <c r="AH96" s="4999">
        <v>8</v>
      </c>
      <c r="AI96" s="3053">
        <v>1</v>
      </c>
      <c r="AJ96" s="3053"/>
      <c r="AK96" s="3053"/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5114" t="s">
        <v>119</v>
      </c>
      <c r="B97" s="3111" t="s">
        <v>120</v>
      </c>
      <c r="C97" s="137">
        <f t="shared" si="10"/>
        <v>0</v>
      </c>
      <c r="D97" s="138">
        <f t="shared" si="11"/>
        <v>0</v>
      </c>
      <c r="E97" s="5051">
        <f t="shared" si="11"/>
        <v>0</v>
      </c>
      <c r="F97" s="26"/>
      <c r="G97" s="4999"/>
      <c r="H97" s="26"/>
      <c r="I97" s="4999"/>
      <c r="J97" s="26"/>
      <c r="K97" s="4999"/>
      <c r="L97" s="26"/>
      <c r="M97" s="4999"/>
      <c r="N97" s="26"/>
      <c r="O97" s="4999"/>
      <c r="P97" s="26"/>
      <c r="Q97" s="4999"/>
      <c r="R97" s="26"/>
      <c r="S97" s="4999"/>
      <c r="T97" s="26"/>
      <c r="U97" s="4999"/>
      <c r="V97" s="26"/>
      <c r="W97" s="4999"/>
      <c r="X97" s="26"/>
      <c r="Y97" s="4999"/>
      <c r="Z97" s="26"/>
      <c r="AA97" s="4999"/>
      <c r="AB97" s="26"/>
      <c r="AC97" s="4999"/>
      <c r="AD97" s="26"/>
      <c r="AE97" s="4999"/>
      <c r="AF97" s="26"/>
      <c r="AG97" s="5052"/>
      <c r="AH97" s="4999"/>
      <c r="AI97" s="3053"/>
      <c r="AJ97" s="3053"/>
      <c r="AK97" s="3053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3072" t="s">
        <v>121</v>
      </c>
      <c r="C98" s="147">
        <f t="shared" si="10"/>
        <v>9</v>
      </c>
      <c r="D98" s="148">
        <f t="shared" si="11"/>
        <v>7</v>
      </c>
      <c r="E98" s="149">
        <f t="shared" si="11"/>
        <v>2</v>
      </c>
      <c r="F98" s="35"/>
      <c r="G98" s="39"/>
      <c r="H98" s="35">
        <v>1</v>
      </c>
      <c r="I98" s="39"/>
      <c r="J98" s="35">
        <v>1</v>
      </c>
      <c r="K98" s="39"/>
      <c r="L98" s="35"/>
      <c r="M98" s="39"/>
      <c r="N98" s="35"/>
      <c r="O98" s="39"/>
      <c r="P98" s="35"/>
      <c r="Q98" s="39">
        <v>1</v>
      </c>
      <c r="R98" s="35"/>
      <c r="S98" s="39"/>
      <c r="T98" s="35">
        <v>1</v>
      </c>
      <c r="U98" s="39"/>
      <c r="V98" s="35"/>
      <c r="W98" s="39"/>
      <c r="X98" s="35"/>
      <c r="Y98" s="39">
        <v>1</v>
      </c>
      <c r="Z98" s="35">
        <v>2</v>
      </c>
      <c r="AA98" s="39"/>
      <c r="AB98" s="35"/>
      <c r="AC98" s="39"/>
      <c r="AD98" s="35">
        <v>1</v>
      </c>
      <c r="AE98" s="39"/>
      <c r="AF98" s="35">
        <v>1</v>
      </c>
      <c r="AG98" s="150"/>
      <c r="AH98" s="39">
        <v>8</v>
      </c>
      <c r="AI98" s="66">
        <v>1</v>
      </c>
      <c r="AJ98" s="66"/>
      <c r="AK98" s="66"/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3072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5130"/>
      <c r="AO99" s="5130"/>
      <c r="AP99" s="5130"/>
      <c r="AQ99" s="5130"/>
      <c r="AR99" s="5130"/>
      <c r="AS99" s="5130"/>
      <c r="AT99" s="5130"/>
      <c r="AU99" s="5140"/>
      <c r="AV99" s="5140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5141"/>
      <c r="AM100" s="5130"/>
      <c r="AN100" s="5130"/>
      <c r="AO100" s="5130"/>
      <c r="AP100" s="5130"/>
      <c r="AQ100" s="5130"/>
      <c r="AR100" s="5142"/>
      <c r="AS100" s="5130"/>
      <c r="AT100" s="5130"/>
      <c r="AU100" s="5143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5144"/>
      <c r="AM101" s="5110"/>
      <c r="AN101" s="5110"/>
      <c r="AO101" s="5110"/>
      <c r="AP101" s="5110"/>
      <c r="AQ101" s="5110"/>
      <c r="AR101" s="5145"/>
      <c r="AS101" s="5110"/>
      <c r="AT101" s="5110"/>
      <c r="AU101" s="5143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5110"/>
      <c r="AT102" s="5110"/>
      <c r="AU102" s="5143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5114" t="s">
        <v>56</v>
      </c>
      <c r="B103" s="5114"/>
      <c r="C103" s="5112" t="s">
        <v>57</v>
      </c>
      <c r="D103" s="5114"/>
      <c r="E103" s="5113"/>
      <c r="F103" s="5091" t="s">
        <v>58</v>
      </c>
      <c r="G103" s="5115"/>
      <c r="H103" s="5115"/>
      <c r="I103" s="5115"/>
      <c r="J103" s="5115"/>
      <c r="K103" s="5115"/>
      <c r="L103" s="5115"/>
      <c r="M103" s="5115"/>
      <c r="N103" s="5115"/>
      <c r="O103" s="5115"/>
      <c r="P103" s="5115"/>
      <c r="Q103" s="5115"/>
      <c r="R103" s="5115"/>
      <c r="S103" s="5115"/>
      <c r="T103" s="5115"/>
      <c r="U103" s="5115"/>
      <c r="V103" s="5115"/>
      <c r="W103" s="5115"/>
      <c r="X103" s="5115"/>
      <c r="Y103" s="5115"/>
      <c r="Z103" s="5115"/>
      <c r="AA103" s="5115"/>
      <c r="AB103" s="5115"/>
      <c r="AC103" s="5115"/>
      <c r="AD103" s="5115"/>
      <c r="AE103" s="5115"/>
      <c r="AF103" s="5115"/>
      <c r="AG103" s="5146"/>
      <c r="AH103" s="5136" t="s">
        <v>127</v>
      </c>
      <c r="AI103" s="5147"/>
      <c r="AJ103" s="5147"/>
      <c r="AK103" s="256"/>
      <c r="AL103" s="17"/>
      <c r="AM103" s="17"/>
      <c r="AN103" s="17"/>
      <c r="AO103" s="17"/>
      <c r="AP103" s="17"/>
      <c r="AQ103" s="17"/>
      <c r="AR103" s="17"/>
      <c r="AS103" s="5110"/>
      <c r="AT103" s="5110"/>
      <c r="AU103" s="5143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5097" t="s">
        <v>134</v>
      </c>
      <c r="G104" s="5098"/>
      <c r="H104" s="5097" t="s">
        <v>105</v>
      </c>
      <c r="I104" s="5098"/>
      <c r="J104" s="5097" t="s">
        <v>106</v>
      </c>
      <c r="K104" s="5098"/>
      <c r="L104" s="5097" t="s">
        <v>107</v>
      </c>
      <c r="M104" s="5098"/>
      <c r="N104" s="5097" t="s">
        <v>108</v>
      </c>
      <c r="O104" s="5098"/>
      <c r="P104" s="5097" t="s">
        <v>109</v>
      </c>
      <c r="Q104" s="5098"/>
      <c r="R104" s="5097" t="s">
        <v>110</v>
      </c>
      <c r="S104" s="5098"/>
      <c r="T104" s="5097" t="s">
        <v>111</v>
      </c>
      <c r="U104" s="5098"/>
      <c r="V104" s="5097" t="s">
        <v>112</v>
      </c>
      <c r="W104" s="5098"/>
      <c r="X104" s="5097" t="s">
        <v>113</v>
      </c>
      <c r="Y104" s="5098"/>
      <c r="Z104" s="5091" t="s">
        <v>114</v>
      </c>
      <c r="AA104" s="5093"/>
      <c r="AB104" s="5091" t="s">
        <v>115</v>
      </c>
      <c r="AC104" s="5093"/>
      <c r="AD104" s="5091" t="s">
        <v>116</v>
      </c>
      <c r="AE104" s="5093"/>
      <c r="AF104" s="5091" t="s">
        <v>117</v>
      </c>
      <c r="AG104" s="5146"/>
      <c r="AH104" s="5113" t="s">
        <v>135</v>
      </c>
      <c r="AI104" s="5131" t="s">
        <v>136</v>
      </c>
      <c r="AJ104" s="5131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5110"/>
      <c r="AT104" s="5110"/>
      <c r="AU104" s="5143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5101" t="s">
        <v>82</v>
      </c>
      <c r="D105" s="5042" t="s">
        <v>83</v>
      </c>
      <c r="E105" s="5100" t="s">
        <v>84</v>
      </c>
      <c r="F105" s="5118" t="s">
        <v>83</v>
      </c>
      <c r="G105" s="5138" t="s">
        <v>84</v>
      </c>
      <c r="H105" s="5118" t="s">
        <v>83</v>
      </c>
      <c r="I105" s="5138" t="s">
        <v>84</v>
      </c>
      <c r="J105" s="5118" t="s">
        <v>83</v>
      </c>
      <c r="K105" s="5138" t="s">
        <v>84</v>
      </c>
      <c r="L105" s="5118" t="s">
        <v>83</v>
      </c>
      <c r="M105" s="5138" t="s">
        <v>84</v>
      </c>
      <c r="N105" s="5118" t="s">
        <v>83</v>
      </c>
      <c r="O105" s="5138" t="s">
        <v>84</v>
      </c>
      <c r="P105" s="5118" t="s">
        <v>83</v>
      </c>
      <c r="Q105" s="5138" t="s">
        <v>84</v>
      </c>
      <c r="R105" s="5118" t="s">
        <v>83</v>
      </c>
      <c r="S105" s="5138" t="s">
        <v>84</v>
      </c>
      <c r="T105" s="5118" t="s">
        <v>83</v>
      </c>
      <c r="U105" s="5138" t="s">
        <v>84</v>
      </c>
      <c r="V105" s="5118" t="s">
        <v>83</v>
      </c>
      <c r="W105" s="5138" t="s">
        <v>84</v>
      </c>
      <c r="X105" s="5118" t="s">
        <v>83</v>
      </c>
      <c r="Y105" s="5138" t="s">
        <v>84</v>
      </c>
      <c r="Z105" s="5118" t="s">
        <v>83</v>
      </c>
      <c r="AA105" s="5138" t="s">
        <v>84</v>
      </c>
      <c r="AB105" s="5118" t="s">
        <v>83</v>
      </c>
      <c r="AC105" s="5138" t="s">
        <v>84</v>
      </c>
      <c r="AD105" s="5118" t="s">
        <v>83</v>
      </c>
      <c r="AE105" s="5138" t="s">
        <v>84</v>
      </c>
      <c r="AF105" s="5118" t="s">
        <v>83</v>
      </c>
      <c r="AG105" s="5139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5110"/>
      <c r="AT105" s="5110"/>
      <c r="AU105" s="5143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5148" t="s">
        <v>137</v>
      </c>
      <c r="B106" s="5149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5051">
        <f t="shared" si="12"/>
        <v>0</v>
      </c>
      <c r="F106" s="26"/>
      <c r="G106" s="4999"/>
      <c r="H106" s="26"/>
      <c r="I106" s="4999"/>
      <c r="J106" s="26"/>
      <c r="K106" s="4999"/>
      <c r="L106" s="26"/>
      <c r="M106" s="4999"/>
      <c r="N106" s="26"/>
      <c r="O106" s="4999"/>
      <c r="P106" s="26"/>
      <c r="Q106" s="4999"/>
      <c r="R106" s="26"/>
      <c r="S106" s="4999"/>
      <c r="T106" s="26"/>
      <c r="U106" s="4999"/>
      <c r="V106" s="26"/>
      <c r="W106" s="4999"/>
      <c r="X106" s="26"/>
      <c r="Y106" s="4999"/>
      <c r="Z106" s="26"/>
      <c r="AA106" s="4999"/>
      <c r="AB106" s="26"/>
      <c r="AC106" s="4999"/>
      <c r="AD106" s="26"/>
      <c r="AE106" s="4999"/>
      <c r="AF106" s="26"/>
      <c r="AG106" s="5052"/>
      <c r="AH106" s="4999"/>
      <c r="AI106" s="3053"/>
      <c r="AJ106" s="3053"/>
      <c r="AK106" s="262"/>
      <c r="AL106" s="17"/>
      <c r="AM106" s="17"/>
      <c r="AN106" s="17"/>
      <c r="AO106" s="17"/>
      <c r="AP106" s="17"/>
      <c r="AQ106" s="17"/>
      <c r="AR106" s="17"/>
      <c r="AS106" s="5128"/>
      <c r="AT106" s="5128"/>
      <c r="AU106" s="5143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5150" t="s">
        <v>139</v>
      </c>
      <c r="B108" s="3111" t="s">
        <v>140</v>
      </c>
      <c r="C108" s="137">
        <f>SUM(D108:E108)</f>
        <v>0</v>
      </c>
      <c r="D108" s="138">
        <f t="shared" si="12"/>
        <v>0</v>
      </c>
      <c r="E108" s="5051">
        <f t="shared" si="12"/>
        <v>0</v>
      </c>
      <c r="F108" s="26"/>
      <c r="G108" s="4999"/>
      <c r="H108" s="26"/>
      <c r="I108" s="4999"/>
      <c r="J108" s="26"/>
      <c r="K108" s="4999"/>
      <c r="L108" s="26"/>
      <c r="M108" s="4999"/>
      <c r="N108" s="26"/>
      <c r="O108" s="4999"/>
      <c r="P108" s="26"/>
      <c r="Q108" s="4999"/>
      <c r="R108" s="26"/>
      <c r="S108" s="4999"/>
      <c r="T108" s="26"/>
      <c r="U108" s="4999"/>
      <c r="V108" s="26"/>
      <c r="W108" s="4999"/>
      <c r="X108" s="26"/>
      <c r="Y108" s="4999"/>
      <c r="Z108" s="26"/>
      <c r="AA108" s="4999"/>
      <c r="AB108" s="26"/>
      <c r="AC108" s="4999"/>
      <c r="AD108" s="26"/>
      <c r="AE108" s="4999"/>
      <c r="AF108" s="26"/>
      <c r="AG108" s="5052"/>
      <c r="AH108" s="4999"/>
      <c r="AI108" s="3053"/>
      <c r="AJ108" s="3053"/>
      <c r="AK108" s="1352"/>
      <c r="AL108" s="729"/>
      <c r="AM108" s="15"/>
      <c r="AN108" s="5130"/>
      <c r="AO108" s="5130"/>
      <c r="AP108" s="5130"/>
      <c r="AQ108" s="5130"/>
      <c r="AR108" s="5130"/>
      <c r="AS108" s="5130"/>
      <c r="AT108" s="5130"/>
      <c r="AU108" s="5130"/>
      <c r="AV108" s="5130"/>
      <c r="AW108" s="5111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5151"/>
      <c r="N111" s="5152"/>
      <c r="O111" s="5153"/>
      <c r="P111" s="5153"/>
      <c r="Q111" s="5153"/>
      <c r="R111" s="5153"/>
      <c r="S111" s="5153"/>
      <c r="T111" s="5153"/>
      <c r="U111" s="5153"/>
      <c r="V111" s="5152"/>
      <c r="W111" s="5153"/>
      <c r="X111" s="5153"/>
      <c r="Y111" s="5153"/>
      <c r="Z111" s="5154"/>
      <c r="AA111" s="5154"/>
      <c r="AB111" s="5096"/>
      <c r="AC111" s="5096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5112" t="s">
        <v>3</v>
      </c>
      <c r="B112" s="5113"/>
      <c r="C112" s="5091" t="s">
        <v>57</v>
      </c>
      <c r="D112" s="5115"/>
      <c r="E112" s="5093"/>
      <c r="F112" s="5091" t="s">
        <v>114</v>
      </c>
      <c r="G112" s="5093"/>
      <c r="H112" s="5091" t="s">
        <v>115</v>
      </c>
      <c r="I112" s="5093"/>
      <c r="J112" s="5091" t="s">
        <v>116</v>
      </c>
      <c r="K112" s="5093"/>
      <c r="L112" s="5091" t="s">
        <v>117</v>
      </c>
      <c r="M112" s="5093"/>
      <c r="N112" s="5155"/>
      <c r="O112" s="5153"/>
      <c r="P112" s="5153"/>
      <c r="Q112" s="5153"/>
      <c r="R112" s="5153"/>
      <c r="S112" s="5153"/>
      <c r="T112" s="5153"/>
      <c r="U112" s="5153"/>
      <c r="V112" s="5152"/>
      <c r="W112" s="5153"/>
      <c r="X112" s="5153"/>
      <c r="Y112" s="5153"/>
      <c r="Z112" s="5154"/>
      <c r="AA112" s="5154"/>
      <c r="AB112" s="5096"/>
      <c r="AC112" s="5096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5101" t="s">
        <v>82</v>
      </c>
      <c r="D113" s="5042" t="s">
        <v>83</v>
      </c>
      <c r="E113" s="5100" t="s">
        <v>84</v>
      </c>
      <c r="F113" s="5101" t="s">
        <v>83</v>
      </c>
      <c r="G113" s="5100" t="s">
        <v>84</v>
      </c>
      <c r="H113" s="5101" t="s">
        <v>83</v>
      </c>
      <c r="I113" s="5100" t="s">
        <v>84</v>
      </c>
      <c r="J113" s="5101" t="s">
        <v>83</v>
      </c>
      <c r="K113" s="5100" t="s">
        <v>84</v>
      </c>
      <c r="L113" s="5101" t="s">
        <v>83</v>
      </c>
      <c r="M113" s="5100" t="s">
        <v>84</v>
      </c>
      <c r="N113" s="5155"/>
      <c r="O113" s="5153"/>
      <c r="P113" s="5153"/>
      <c r="Q113" s="5153"/>
      <c r="R113" s="5153"/>
      <c r="S113" s="5153"/>
      <c r="T113" s="5153"/>
      <c r="U113" s="5153"/>
      <c r="V113" s="5152"/>
      <c r="W113" s="5153"/>
      <c r="X113" s="5153"/>
      <c r="Y113" s="5153"/>
      <c r="Z113" s="5154"/>
      <c r="AA113" s="5154"/>
      <c r="AB113" s="5096"/>
      <c r="AC113" s="5096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5156" t="s">
        <v>144</v>
      </c>
      <c r="B114" s="3054" t="s">
        <v>145</v>
      </c>
      <c r="C114" s="137">
        <f>SUM(D114:E114)</f>
        <v>0</v>
      </c>
      <c r="D114" s="138">
        <f t="shared" ref="D114:E116" si="13">SUM(F114+H114+J114+L114)</f>
        <v>0</v>
      </c>
      <c r="E114" s="5051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5157"/>
      <c r="O114" s="5153"/>
      <c r="P114" s="5153"/>
      <c r="Q114" s="5153"/>
      <c r="R114" s="5153"/>
      <c r="S114" s="5153"/>
      <c r="T114" s="5153"/>
      <c r="U114" s="5153"/>
      <c r="V114" s="5152"/>
      <c r="W114" s="5153"/>
      <c r="X114" s="5153"/>
      <c r="Y114" s="5153"/>
      <c r="Z114" s="5154"/>
      <c r="AA114" s="5154"/>
      <c r="AB114" s="5096"/>
      <c r="AC114" s="5096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5157"/>
      <c r="O115" s="5153"/>
      <c r="P115" s="5153"/>
      <c r="Q115" s="5153"/>
      <c r="R115" s="5153"/>
      <c r="S115" s="5153"/>
      <c r="T115" s="5153"/>
      <c r="U115" s="5153"/>
      <c r="V115" s="5152"/>
      <c r="W115" s="5153"/>
      <c r="X115" s="5154"/>
      <c r="Y115" s="5154"/>
      <c r="Z115" s="5154"/>
      <c r="AA115" s="5154"/>
      <c r="AB115" s="5096"/>
      <c r="AC115" s="5096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5152"/>
      <c r="V116" s="5153"/>
      <c r="W116" s="5153"/>
      <c r="X116" s="5153"/>
      <c r="Y116" s="5153"/>
      <c r="Z116" s="5153"/>
      <c r="AA116" s="5153"/>
      <c r="AB116" s="5153"/>
      <c r="AC116" s="5153"/>
      <c r="AD116" s="5153"/>
      <c r="AE116" s="5153"/>
      <c r="AF116" s="5153"/>
      <c r="AG116" s="5153"/>
      <c r="AH116" s="5152"/>
      <c r="AI116" s="5153"/>
      <c r="AJ116" s="5154"/>
      <c r="AK116" s="5154"/>
      <c r="AL116" s="5154"/>
      <c r="AM116" s="5154"/>
      <c r="AN116" s="5096"/>
      <c r="AO116" s="5096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5158" t="s">
        <v>148</v>
      </c>
      <c r="B117" s="5158"/>
      <c r="C117" s="5123">
        <f t="shared" ref="C117:M117" si="14">SUM(C114:C116)</f>
        <v>0</v>
      </c>
      <c r="D117" s="5124">
        <f t="shared" si="14"/>
        <v>0</v>
      </c>
      <c r="E117" s="5125">
        <f t="shared" si="14"/>
        <v>0</v>
      </c>
      <c r="F117" s="5123">
        <f t="shared" si="14"/>
        <v>0</v>
      </c>
      <c r="G117" s="5125">
        <f t="shared" si="14"/>
        <v>0</v>
      </c>
      <c r="H117" s="5123">
        <f t="shared" si="14"/>
        <v>0</v>
      </c>
      <c r="I117" s="5125">
        <f t="shared" si="14"/>
        <v>0</v>
      </c>
      <c r="J117" s="5123">
        <f t="shared" si="14"/>
        <v>0</v>
      </c>
      <c r="K117" s="5125">
        <f t="shared" si="14"/>
        <v>0</v>
      </c>
      <c r="L117" s="5123">
        <f t="shared" si="14"/>
        <v>0</v>
      </c>
      <c r="M117" s="5125">
        <f t="shared" si="14"/>
        <v>0</v>
      </c>
      <c r="N117" s="1373"/>
      <c r="O117" s="12"/>
      <c r="P117" s="12"/>
      <c r="Q117" s="12"/>
      <c r="R117" s="12"/>
      <c r="S117" s="12"/>
      <c r="T117" s="12"/>
      <c r="U117" s="5152"/>
      <c r="V117" s="5153"/>
      <c r="W117" s="5153"/>
      <c r="X117" s="5153"/>
      <c r="Y117" s="5153"/>
      <c r="Z117" s="5153"/>
      <c r="AA117" s="5153"/>
      <c r="AB117" s="5153"/>
      <c r="AC117" s="5153"/>
      <c r="AD117" s="5153"/>
      <c r="AE117" s="5153"/>
      <c r="AF117" s="5153"/>
      <c r="AG117" s="5153"/>
      <c r="AH117" s="5152"/>
      <c r="AI117" s="5153"/>
      <c r="AJ117" s="5154"/>
      <c r="AK117" s="5154"/>
      <c r="AL117" s="5154"/>
      <c r="AM117" s="5154"/>
      <c r="AN117" s="5096"/>
      <c r="AO117" s="5096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5156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5153"/>
      <c r="W118" s="5153"/>
      <c r="X118" s="5153"/>
      <c r="Y118" s="5153"/>
      <c r="Z118" s="5153"/>
      <c r="AA118" s="5153"/>
      <c r="AB118" s="5153"/>
      <c r="AC118" s="5153"/>
      <c r="AD118" s="5153"/>
      <c r="AE118" s="5153"/>
      <c r="AF118" s="5153"/>
      <c r="AG118" s="5153"/>
      <c r="AH118" s="5152"/>
      <c r="AI118" s="5153"/>
      <c r="AJ118" s="5154"/>
      <c r="AK118" s="5154"/>
      <c r="AL118" s="5154"/>
      <c r="AM118" s="5154"/>
      <c r="AN118" s="5096"/>
      <c r="AO118" s="5096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5126"/>
      <c r="V119" s="5153"/>
      <c r="W119" s="5153"/>
      <c r="X119" s="5153"/>
      <c r="Y119" s="5153"/>
      <c r="Z119" s="5153"/>
      <c r="AA119" s="5153"/>
      <c r="AB119" s="5153"/>
      <c r="AC119" s="5153"/>
      <c r="AD119" s="5153"/>
      <c r="AE119" s="5153"/>
      <c r="AF119" s="5153"/>
      <c r="AG119" s="5153"/>
      <c r="AH119" s="5152"/>
      <c r="AI119" s="5153"/>
      <c r="AJ119" s="5154"/>
      <c r="AK119" s="5154"/>
      <c r="AL119" s="5154"/>
      <c r="AM119" s="5154"/>
      <c r="AN119" s="5096"/>
      <c r="AO119" s="5096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5126"/>
      <c r="V120" s="5153"/>
      <c r="W120" s="5153"/>
      <c r="X120" s="5153"/>
      <c r="Y120" s="5153"/>
      <c r="Z120" s="5153"/>
      <c r="AA120" s="5153"/>
      <c r="AB120" s="5153"/>
      <c r="AC120" s="5153"/>
      <c r="AD120" s="5153"/>
      <c r="AE120" s="5153"/>
      <c r="AF120" s="5153"/>
      <c r="AG120" s="5153"/>
      <c r="AH120" s="5152"/>
      <c r="AI120" s="5153"/>
      <c r="AJ120" s="5154"/>
      <c r="AK120" s="5154"/>
      <c r="AL120" s="5154"/>
      <c r="AM120" s="5154"/>
      <c r="AN120" s="5096"/>
      <c r="AO120" s="5096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5130"/>
      <c r="Y121" s="5130"/>
      <c r="Z121" s="5130"/>
      <c r="AA121" s="5130"/>
      <c r="AB121" s="5130"/>
      <c r="AC121" s="5130"/>
      <c r="AD121" s="5130"/>
      <c r="AE121" s="5130"/>
      <c r="AF121" s="5159"/>
      <c r="AG121" s="5154"/>
      <c r="AH121" s="5154"/>
      <c r="AI121" s="5154"/>
      <c r="AJ121" s="5160"/>
      <c r="AK121" s="5154"/>
      <c r="AL121" s="5154"/>
      <c r="AM121" s="5154"/>
      <c r="AN121" s="5154"/>
      <c r="AO121" s="5154"/>
      <c r="AP121" s="5154"/>
      <c r="AQ121" s="5154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5158" t="s">
        <v>148</v>
      </c>
      <c r="B122" s="5158"/>
      <c r="C122" s="5123">
        <f t="shared" ref="C122:M122" si="16">SUM(C118:C121)</f>
        <v>0</v>
      </c>
      <c r="D122" s="5124">
        <f t="shared" si="16"/>
        <v>0</v>
      </c>
      <c r="E122" s="5125">
        <f t="shared" si="16"/>
        <v>0</v>
      </c>
      <c r="F122" s="5123">
        <f t="shared" si="16"/>
        <v>0</v>
      </c>
      <c r="G122" s="5125">
        <f t="shared" si="16"/>
        <v>0</v>
      </c>
      <c r="H122" s="5123">
        <f t="shared" si="16"/>
        <v>0</v>
      </c>
      <c r="I122" s="5125">
        <f t="shared" si="16"/>
        <v>0</v>
      </c>
      <c r="J122" s="5123">
        <f t="shared" si="16"/>
        <v>0</v>
      </c>
      <c r="K122" s="5125">
        <f t="shared" si="16"/>
        <v>0</v>
      </c>
      <c r="L122" s="5123">
        <f t="shared" si="16"/>
        <v>0</v>
      </c>
      <c r="M122" s="5125">
        <f t="shared" si="16"/>
        <v>0</v>
      </c>
      <c r="N122" s="3"/>
      <c r="P122" s="1336"/>
      <c r="Q122" s="4020"/>
      <c r="R122" s="3710"/>
      <c r="S122" s="5161"/>
      <c r="T122" s="5161"/>
      <c r="U122" s="5161"/>
      <c r="V122" s="5161"/>
      <c r="W122" s="5161"/>
      <c r="X122" s="5161"/>
      <c r="Y122" s="5161"/>
      <c r="Z122" s="5161"/>
      <c r="AA122" s="5162"/>
      <c r="AB122" s="5110"/>
      <c r="AC122" s="5110"/>
      <c r="AD122" s="5110"/>
      <c r="AE122" s="5130"/>
      <c r="AF122" s="5154"/>
      <c r="AG122" s="5154"/>
      <c r="AH122" s="5154"/>
      <c r="AI122" s="5102"/>
      <c r="AJ122" s="5102"/>
      <c r="AK122" s="5102"/>
      <c r="AL122" s="5102"/>
      <c r="AM122" s="5163"/>
      <c r="AN122" s="5153"/>
      <c r="AO122" s="5153"/>
      <c r="AP122" s="5153"/>
      <c r="AQ122" s="5153"/>
      <c r="AR122" s="5153"/>
      <c r="AS122" s="5153"/>
      <c r="AT122" s="5153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5164"/>
      <c r="R123" s="5165"/>
      <c r="S123" s="5165"/>
      <c r="T123" s="5165"/>
      <c r="U123" s="5165"/>
      <c r="V123" s="5165"/>
      <c r="W123" s="5165"/>
      <c r="X123" s="5165"/>
      <c r="Y123" s="5165"/>
      <c r="Z123" s="5165"/>
      <c r="AA123" s="5162"/>
      <c r="AB123" s="5110"/>
      <c r="AC123" s="5110"/>
      <c r="AD123" s="5110"/>
      <c r="AE123" s="5130"/>
      <c r="AF123" s="5154"/>
      <c r="AG123" s="5154"/>
      <c r="AH123" s="5154"/>
      <c r="AI123" s="5102"/>
      <c r="AJ123" s="5102"/>
      <c r="AK123" s="5102"/>
      <c r="AL123" s="5102"/>
      <c r="AM123" s="5163"/>
      <c r="AN123" s="5153"/>
      <c r="AO123" s="5153"/>
      <c r="AP123" s="5153"/>
      <c r="AQ123" s="5153"/>
      <c r="AR123" s="5153"/>
      <c r="AS123" s="5153"/>
      <c r="AT123" s="5153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5166"/>
      <c r="R124" s="5110"/>
      <c r="S124" s="5110"/>
      <c r="T124" s="5110"/>
      <c r="U124" s="5110"/>
      <c r="V124" s="5110"/>
      <c r="W124" s="5110"/>
      <c r="X124" s="5110"/>
      <c r="Y124" s="5144"/>
      <c r="Z124" s="5144"/>
      <c r="AA124" s="5162"/>
      <c r="AB124" s="5110"/>
      <c r="AC124" s="5110"/>
      <c r="AD124" s="5110"/>
      <c r="AE124" s="5130"/>
      <c r="AF124" s="5154"/>
      <c r="AG124" s="5154"/>
      <c r="AH124" s="5154"/>
      <c r="AI124" s="5102"/>
      <c r="AJ124" s="5102"/>
      <c r="AK124" s="5102"/>
      <c r="AL124" s="5102"/>
      <c r="AM124" s="5102"/>
      <c r="AN124" s="5153"/>
      <c r="AO124" s="5153"/>
      <c r="AP124" s="5153"/>
      <c r="AQ124" s="5153"/>
      <c r="AR124" s="5153"/>
      <c r="AS124" s="5153"/>
      <c r="AT124" s="5153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5112" t="s">
        <v>3</v>
      </c>
      <c r="B125" s="5113"/>
      <c r="C125" s="5091" t="s">
        <v>57</v>
      </c>
      <c r="D125" s="5115"/>
      <c r="E125" s="5093"/>
      <c r="F125" s="5091" t="s">
        <v>114</v>
      </c>
      <c r="G125" s="5093"/>
      <c r="H125" s="5091" t="s">
        <v>115</v>
      </c>
      <c r="I125" s="5093"/>
      <c r="J125" s="5091" t="s">
        <v>116</v>
      </c>
      <c r="K125" s="5093"/>
      <c r="L125" s="5091" t="s">
        <v>117</v>
      </c>
      <c r="M125" s="5115"/>
      <c r="N125" s="5167" t="s">
        <v>127</v>
      </c>
      <c r="O125" s="5115"/>
      <c r="P125" s="5093"/>
      <c r="Q125" s="5166"/>
      <c r="R125" s="5110"/>
      <c r="S125" s="5110"/>
      <c r="T125" s="5110"/>
      <c r="U125" s="5110"/>
      <c r="V125" s="5110"/>
      <c r="W125" s="5110"/>
      <c r="X125" s="5110"/>
      <c r="Y125" s="5144"/>
      <c r="Z125" s="5168"/>
      <c r="AA125" s="5129"/>
      <c r="AB125" s="5128"/>
      <c r="AC125" s="5128"/>
      <c r="AD125" s="5128"/>
      <c r="AE125" s="5140"/>
      <c r="AF125" s="5169"/>
      <c r="AG125" s="5169"/>
      <c r="AH125" s="5169"/>
      <c r="AI125" s="5170"/>
      <c r="AJ125" s="5170"/>
      <c r="AK125" s="5170"/>
      <c r="AL125" s="5170"/>
      <c r="AM125" s="5102"/>
      <c r="AN125" s="5153"/>
      <c r="AO125" s="5153"/>
      <c r="AP125" s="5153"/>
      <c r="AQ125" s="5153"/>
      <c r="AR125" s="5153"/>
      <c r="AS125" s="5153"/>
      <c r="AT125" s="5153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5101" t="s">
        <v>82</v>
      </c>
      <c r="D126" s="5042" t="s">
        <v>83</v>
      </c>
      <c r="E126" s="5100" t="s">
        <v>84</v>
      </c>
      <c r="F126" s="5101" t="s">
        <v>83</v>
      </c>
      <c r="G126" s="5100" t="s">
        <v>84</v>
      </c>
      <c r="H126" s="5101" t="s">
        <v>83</v>
      </c>
      <c r="I126" s="5100" t="s">
        <v>84</v>
      </c>
      <c r="J126" s="5101" t="s">
        <v>83</v>
      </c>
      <c r="K126" s="5100" t="s">
        <v>84</v>
      </c>
      <c r="L126" s="5101" t="s">
        <v>83</v>
      </c>
      <c r="M126" s="5171" t="s">
        <v>84</v>
      </c>
      <c r="N126" s="5172" t="s">
        <v>128</v>
      </c>
      <c r="O126" s="5042" t="s">
        <v>129</v>
      </c>
      <c r="P126" s="5100" t="s">
        <v>130</v>
      </c>
      <c r="Q126" s="5166"/>
      <c r="R126" s="5110"/>
      <c r="S126" s="5110"/>
      <c r="T126" s="5110"/>
      <c r="U126" s="5110"/>
      <c r="V126" s="5110"/>
      <c r="W126" s="5110"/>
      <c r="X126" s="5110"/>
      <c r="Y126" s="5173"/>
      <c r="Z126" s="5144"/>
      <c r="AA126" s="5110"/>
      <c r="AB126" s="5110"/>
      <c r="AC126" s="5110"/>
      <c r="AD126" s="5110"/>
      <c r="AE126" s="5130"/>
      <c r="AF126" s="5154"/>
      <c r="AG126" s="5154"/>
      <c r="AH126" s="5154"/>
      <c r="AI126" s="5102"/>
      <c r="AJ126" s="5102"/>
      <c r="AK126" s="5102"/>
      <c r="AL126" s="5102"/>
      <c r="AM126" s="5102"/>
      <c r="AN126" s="5153"/>
      <c r="AO126" s="5153"/>
      <c r="AP126" s="5153"/>
      <c r="AQ126" s="5153"/>
      <c r="AR126" s="5153"/>
      <c r="AS126" s="5153"/>
      <c r="AT126" s="5153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5156" t="s">
        <v>144</v>
      </c>
      <c r="B127" s="3054" t="s">
        <v>145</v>
      </c>
      <c r="C127" s="289">
        <f>SUM(D127:E127)</f>
        <v>0</v>
      </c>
      <c r="D127" s="290">
        <f t="shared" ref="D127:E129" si="18">SUM(F127+H127+J127+L127)</f>
        <v>0</v>
      </c>
      <c r="E127" s="5174">
        <f t="shared" si="18"/>
        <v>0</v>
      </c>
      <c r="F127" s="26"/>
      <c r="G127" s="4999"/>
      <c r="H127" s="26"/>
      <c r="I127" s="4999"/>
      <c r="J127" s="26"/>
      <c r="K127" s="4999"/>
      <c r="L127" s="26"/>
      <c r="M127" s="5175"/>
      <c r="N127" s="293"/>
      <c r="O127" s="27"/>
      <c r="P127" s="4999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5110"/>
      <c r="AD127" s="5110"/>
      <c r="AE127" s="5130"/>
      <c r="AF127" s="5154"/>
      <c r="AG127" s="5154"/>
      <c r="AH127" s="5154"/>
      <c r="AI127" s="5102"/>
      <c r="AJ127" s="5102"/>
      <c r="AK127" s="5102"/>
      <c r="AL127" s="5102"/>
      <c r="AM127" s="5102"/>
      <c r="AN127" s="5153"/>
      <c r="AO127" s="5153"/>
      <c r="AP127" s="5153"/>
      <c r="AQ127" s="5153"/>
      <c r="AR127" s="5153"/>
      <c r="AS127" s="5153"/>
      <c r="AT127" s="5153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5176"/>
      <c r="R128" s="5110"/>
      <c r="S128" s="5110"/>
      <c r="T128" s="5110"/>
      <c r="U128" s="5110"/>
      <c r="V128" s="5110"/>
      <c r="W128" s="5110"/>
      <c r="X128" s="5110"/>
      <c r="Y128" s="5145"/>
      <c r="Z128" s="5110"/>
      <c r="AA128" s="5110"/>
      <c r="AB128" s="5110"/>
      <c r="AC128" s="5110"/>
      <c r="AD128" s="5110"/>
      <c r="AE128" s="5110"/>
      <c r="AF128" s="5153"/>
      <c r="AG128" s="5153"/>
      <c r="AH128" s="5153"/>
      <c r="AI128" s="5153"/>
      <c r="AJ128" s="5153"/>
      <c r="AK128" s="5153"/>
      <c r="AL128" s="5153"/>
      <c r="AM128" s="5153"/>
      <c r="AN128" s="5153"/>
      <c r="AO128" s="5154"/>
      <c r="AP128" s="5154"/>
      <c r="AQ128" s="5154"/>
      <c r="AR128" s="5154"/>
      <c r="AS128" s="5102"/>
      <c r="AT128" s="5102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5110"/>
      <c r="AA129" s="5110"/>
      <c r="AB129" s="5110"/>
      <c r="AC129" s="5110"/>
      <c r="AD129" s="5110"/>
      <c r="AE129" s="5110"/>
      <c r="AF129" s="5153"/>
      <c r="AG129" s="5153"/>
      <c r="AH129" s="5153"/>
      <c r="AI129" s="5153"/>
      <c r="AJ129" s="5153"/>
      <c r="AK129" s="5153"/>
      <c r="AL129" s="5153"/>
      <c r="AM129" s="5153"/>
      <c r="AN129" s="5153"/>
      <c r="AO129" s="5154"/>
      <c r="AP129" s="5154"/>
      <c r="AQ129" s="5154"/>
      <c r="AR129" s="5154"/>
      <c r="AS129" s="5102"/>
      <c r="AT129" s="5102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5158" t="s">
        <v>148</v>
      </c>
      <c r="B130" s="5158"/>
      <c r="C130" s="5177">
        <f t="shared" ref="C130:P130" si="19">SUM(C127:C129)</f>
        <v>0</v>
      </c>
      <c r="D130" s="5178">
        <f t="shared" si="19"/>
        <v>0</v>
      </c>
      <c r="E130" s="5179">
        <f t="shared" si="19"/>
        <v>0</v>
      </c>
      <c r="F130" s="5177">
        <f t="shared" si="19"/>
        <v>0</v>
      </c>
      <c r="G130" s="5179">
        <f t="shared" si="19"/>
        <v>0</v>
      </c>
      <c r="H130" s="5177">
        <f t="shared" si="19"/>
        <v>0</v>
      </c>
      <c r="I130" s="5179">
        <f t="shared" si="19"/>
        <v>0</v>
      </c>
      <c r="J130" s="5177">
        <f t="shared" si="19"/>
        <v>0</v>
      </c>
      <c r="K130" s="5179">
        <f t="shared" si="19"/>
        <v>0</v>
      </c>
      <c r="L130" s="5177">
        <f t="shared" si="19"/>
        <v>0</v>
      </c>
      <c r="M130" s="5180">
        <f t="shared" si="19"/>
        <v>0</v>
      </c>
      <c r="N130" s="5181">
        <f t="shared" si="19"/>
        <v>0</v>
      </c>
      <c r="O130" s="5178">
        <f t="shared" si="19"/>
        <v>0</v>
      </c>
      <c r="P130" s="5179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5110"/>
      <c r="AA130" s="5110"/>
      <c r="AB130" s="5110"/>
      <c r="AC130" s="5110"/>
      <c r="AD130" s="5110"/>
      <c r="AE130" s="5110"/>
      <c r="AF130" s="5153"/>
      <c r="AG130" s="5153"/>
      <c r="AH130" s="5153"/>
      <c r="AI130" s="5153"/>
      <c r="AJ130" s="5153"/>
      <c r="AK130" s="5153"/>
      <c r="AL130" s="5153"/>
      <c r="AM130" s="5153"/>
      <c r="AN130" s="5153"/>
      <c r="AO130" s="5154"/>
      <c r="AP130" s="5154"/>
      <c r="AQ130" s="5154"/>
      <c r="AR130" s="5154"/>
      <c r="AS130" s="5102"/>
      <c r="AT130" s="5102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5156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5110"/>
      <c r="AA131" s="5110"/>
      <c r="AB131" s="5110"/>
      <c r="AC131" s="5110"/>
      <c r="AD131" s="5110"/>
      <c r="AE131" s="5110"/>
      <c r="AF131" s="5153"/>
      <c r="AG131" s="5153"/>
      <c r="AH131" s="5153"/>
      <c r="AI131" s="5153"/>
      <c r="AJ131" s="5153"/>
      <c r="AK131" s="5153"/>
      <c r="AL131" s="5153"/>
      <c r="AM131" s="5153"/>
      <c r="AN131" s="5153"/>
      <c r="AO131" s="5154"/>
      <c r="AP131" s="5154"/>
      <c r="AQ131" s="5154"/>
      <c r="AR131" s="5154"/>
      <c r="AS131" s="5102"/>
      <c r="AT131" s="5102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5110"/>
      <c r="AD132" s="5110"/>
      <c r="AE132" s="5110"/>
      <c r="AF132" s="5153"/>
      <c r="AG132" s="5153"/>
      <c r="AH132" s="5153"/>
      <c r="AI132" s="5153"/>
      <c r="AJ132" s="5153"/>
      <c r="AK132" s="5153"/>
      <c r="AL132" s="5153"/>
      <c r="AM132" s="5153"/>
      <c r="AN132" s="5153"/>
      <c r="AO132" s="5154"/>
      <c r="AP132" s="5154"/>
      <c r="AQ132" s="5154"/>
      <c r="AR132" s="5154"/>
      <c r="AS132" s="5102"/>
      <c r="AT132" s="5102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5110"/>
      <c r="AA133" s="5110"/>
      <c r="AB133" s="5110"/>
      <c r="AC133" s="5110"/>
      <c r="AD133" s="5110"/>
      <c r="AE133" s="5110"/>
      <c r="AF133" s="5153"/>
      <c r="AG133" s="5153"/>
      <c r="AH133" s="5153"/>
      <c r="AI133" s="5153"/>
      <c r="AJ133" s="5153"/>
      <c r="AK133" s="5153"/>
      <c r="AL133" s="5153"/>
      <c r="AM133" s="5153"/>
      <c r="AN133" s="5153"/>
      <c r="AO133" s="5153"/>
      <c r="AP133" s="5153"/>
      <c r="AQ133" s="5153"/>
      <c r="AR133" s="5153"/>
      <c r="AS133" s="5153"/>
      <c r="AT133" s="5153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5110"/>
      <c r="AC134" s="5110"/>
      <c r="AD134" s="5110"/>
      <c r="AE134" s="5110"/>
      <c r="AF134" s="5153"/>
      <c r="AG134" s="5153"/>
      <c r="AH134" s="5153"/>
      <c r="AI134" s="5153"/>
      <c r="AJ134" s="5153"/>
      <c r="AK134" s="5153"/>
      <c r="AL134" s="5153"/>
      <c r="AM134" s="5153"/>
      <c r="AN134" s="5153"/>
      <c r="AO134" s="5153"/>
      <c r="AP134" s="5153"/>
      <c r="AQ134" s="5153"/>
      <c r="AR134" s="5153"/>
      <c r="AS134" s="5153"/>
      <c r="AT134" s="5153"/>
      <c r="AU134" s="5153"/>
      <c r="AV134" s="5153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5158" t="s">
        <v>148</v>
      </c>
      <c r="B135" s="5158"/>
      <c r="C135" s="5177">
        <f t="shared" ref="C135:P135" si="21">SUM(C131:C134)</f>
        <v>0</v>
      </c>
      <c r="D135" s="5178">
        <f t="shared" si="21"/>
        <v>0</v>
      </c>
      <c r="E135" s="5179">
        <f t="shared" si="21"/>
        <v>0</v>
      </c>
      <c r="F135" s="5177">
        <f t="shared" si="21"/>
        <v>0</v>
      </c>
      <c r="G135" s="5179">
        <f t="shared" si="21"/>
        <v>0</v>
      </c>
      <c r="H135" s="5177">
        <f t="shared" si="21"/>
        <v>0</v>
      </c>
      <c r="I135" s="5179">
        <f t="shared" si="21"/>
        <v>0</v>
      </c>
      <c r="J135" s="5177">
        <f t="shared" si="21"/>
        <v>0</v>
      </c>
      <c r="K135" s="5179">
        <f t="shared" si="21"/>
        <v>0</v>
      </c>
      <c r="L135" s="5177">
        <f t="shared" si="21"/>
        <v>0</v>
      </c>
      <c r="M135" s="5180">
        <f t="shared" si="21"/>
        <v>0</v>
      </c>
      <c r="N135" s="5181">
        <f t="shared" si="21"/>
        <v>0</v>
      </c>
      <c r="O135" s="5178">
        <f t="shared" si="21"/>
        <v>0</v>
      </c>
      <c r="P135" s="5179">
        <f t="shared" si="21"/>
        <v>0</v>
      </c>
      <c r="Q135" s="262"/>
      <c r="R135" s="17"/>
      <c r="S135" s="17"/>
      <c r="T135" s="17"/>
      <c r="U135" s="17"/>
      <c r="V135" s="17"/>
      <c r="W135" s="5110"/>
      <c r="X135" s="5110"/>
      <c r="Y135" s="5110"/>
      <c r="Z135" s="5110"/>
      <c r="AA135" s="5110"/>
      <c r="AB135" s="5110"/>
      <c r="AC135" s="5110"/>
      <c r="AD135" s="5110"/>
      <c r="AE135" s="5110"/>
      <c r="AF135" s="5153"/>
      <c r="AG135" s="5153"/>
      <c r="AH135" s="5153"/>
      <c r="AI135" s="5153"/>
      <c r="AJ135" s="5153"/>
      <c r="AK135" s="5153"/>
      <c r="AL135" s="5153"/>
      <c r="AM135" s="5153"/>
      <c r="AN135" s="5153"/>
      <c r="AO135" s="5153"/>
      <c r="AP135" s="5153"/>
      <c r="AQ135" s="5153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5110"/>
      <c r="X136" s="5110"/>
      <c r="Y136" s="5110"/>
      <c r="Z136" s="5110"/>
      <c r="AA136" s="5110"/>
      <c r="AB136" s="5110"/>
      <c r="AC136" s="5110"/>
      <c r="AD136" s="5110"/>
      <c r="AE136" s="5110"/>
      <c r="AF136" s="5153"/>
      <c r="AG136" s="5153"/>
      <c r="AH136" s="5153"/>
      <c r="AI136" s="5153"/>
      <c r="AJ136" s="5153"/>
      <c r="AK136" s="5153"/>
      <c r="AL136" s="5153"/>
      <c r="AM136" s="5153"/>
      <c r="AN136" s="5153"/>
      <c r="AO136" s="5153"/>
      <c r="AP136" s="5153"/>
      <c r="AQ136" s="5153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5110"/>
      <c r="X137" s="5110"/>
      <c r="Y137" s="5110"/>
      <c r="Z137" s="5110"/>
      <c r="AA137" s="5110"/>
      <c r="AB137" s="5110"/>
      <c r="AC137" s="5110"/>
      <c r="AD137" s="5110"/>
      <c r="AE137" s="5110"/>
      <c r="AF137" s="5153"/>
      <c r="AG137" s="5153"/>
      <c r="AH137" s="5153"/>
      <c r="AI137" s="5153"/>
      <c r="AJ137" s="5153"/>
      <c r="AK137" s="5153"/>
      <c r="AL137" s="5153"/>
      <c r="AM137" s="5153"/>
      <c r="AN137" s="5153"/>
      <c r="AO137" s="5153"/>
      <c r="AP137" s="5153"/>
      <c r="AQ137" s="5153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5112" t="s">
        <v>3</v>
      </c>
      <c r="B138" s="5113"/>
      <c r="C138" s="5115" t="s">
        <v>57</v>
      </c>
      <c r="D138" s="5115"/>
      <c r="E138" s="5093"/>
      <c r="F138" s="5091" t="s">
        <v>113</v>
      </c>
      <c r="G138" s="5093"/>
      <c r="H138" s="5091" t="s">
        <v>114</v>
      </c>
      <c r="I138" s="5093"/>
      <c r="J138" s="5091" t="s">
        <v>115</v>
      </c>
      <c r="K138" s="5093"/>
      <c r="L138" s="5091" t="s">
        <v>116</v>
      </c>
      <c r="M138" s="5093"/>
      <c r="N138" s="5091" t="s">
        <v>117</v>
      </c>
      <c r="O138" s="5093"/>
      <c r="P138" s="17"/>
      <c r="Q138" s="17"/>
      <c r="R138" s="17"/>
      <c r="S138" s="17"/>
      <c r="T138" s="17"/>
      <c r="U138" s="17"/>
      <c r="V138" s="17"/>
      <c r="W138" s="5110"/>
      <c r="X138" s="5110"/>
      <c r="Y138" s="5110"/>
      <c r="Z138" s="5110"/>
      <c r="AA138" s="5110"/>
      <c r="AB138" s="5110"/>
      <c r="AC138" s="5110"/>
      <c r="AD138" s="5110"/>
      <c r="AE138" s="5110"/>
      <c r="AF138" s="5153"/>
      <c r="AG138" s="5153"/>
      <c r="AH138" s="5153"/>
      <c r="AI138" s="5153"/>
      <c r="AJ138" s="5153"/>
      <c r="AK138" s="5153"/>
      <c r="AL138" s="5153"/>
      <c r="AM138" s="5153"/>
      <c r="AN138" s="5153"/>
      <c r="AO138" s="5153"/>
      <c r="AP138" s="5153"/>
      <c r="AQ138" s="5182"/>
      <c r="AR138" s="5096"/>
      <c r="AS138" s="5096"/>
      <c r="AT138" s="5096"/>
      <c r="AU138" s="5096"/>
      <c r="AV138" s="5096"/>
      <c r="AW138" s="5096"/>
      <c r="AX138" s="5096"/>
      <c r="AY138" s="5096"/>
      <c r="AZ138" s="5096"/>
      <c r="BA138" s="5096"/>
      <c r="BB138" s="5096"/>
      <c r="BC138" s="5096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5101" t="s">
        <v>82</v>
      </c>
      <c r="D139" s="5042" t="s">
        <v>83</v>
      </c>
      <c r="E139" s="5100" t="s">
        <v>84</v>
      </c>
      <c r="F139" s="5101" t="s">
        <v>83</v>
      </c>
      <c r="G139" s="5100" t="s">
        <v>84</v>
      </c>
      <c r="H139" s="5101" t="s">
        <v>83</v>
      </c>
      <c r="I139" s="5100" t="s">
        <v>84</v>
      </c>
      <c r="J139" s="5101" t="s">
        <v>83</v>
      </c>
      <c r="K139" s="5100" t="s">
        <v>84</v>
      </c>
      <c r="L139" s="5101" t="s">
        <v>83</v>
      </c>
      <c r="M139" s="5100" t="s">
        <v>84</v>
      </c>
      <c r="N139" s="5183" t="s">
        <v>83</v>
      </c>
      <c r="O139" s="5018" t="s">
        <v>84</v>
      </c>
      <c r="P139" s="17"/>
      <c r="Q139" s="17"/>
      <c r="R139" s="17"/>
      <c r="S139" s="17"/>
      <c r="T139" s="17"/>
      <c r="U139" s="17"/>
      <c r="V139" s="17"/>
      <c r="W139" s="5110"/>
      <c r="X139" s="5110"/>
      <c r="Y139" s="5110"/>
      <c r="Z139" s="5110"/>
      <c r="AA139" s="5110"/>
      <c r="AB139" s="5110"/>
      <c r="AC139" s="5110"/>
      <c r="AD139" s="5110"/>
      <c r="AE139" s="5110"/>
      <c r="AF139" s="5153"/>
      <c r="AG139" s="5153"/>
      <c r="AH139" s="5153"/>
      <c r="AI139" s="5153"/>
      <c r="AJ139" s="5153"/>
      <c r="AK139" s="5153"/>
      <c r="AL139" s="5153"/>
      <c r="AM139" s="5153"/>
      <c r="AN139" s="5153"/>
      <c r="AO139" s="5153"/>
      <c r="AP139" s="5153"/>
      <c r="AQ139" s="5120"/>
      <c r="AR139" s="5096"/>
      <c r="AS139" s="5096"/>
      <c r="AT139" s="5096"/>
      <c r="AU139" s="5096"/>
      <c r="AV139" s="5096"/>
      <c r="AW139" s="5096"/>
      <c r="AX139" s="5096"/>
      <c r="AY139" s="5096"/>
      <c r="AZ139" s="5096"/>
      <c r="BA139" s="5096"/>
      <c r="BB139" s="5096"/>
      <c r="BC139" s="5096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5184" t="s">
        <v>157</v>
      </c>
      <c r="B140" s="5185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4999"/>
      <c r="H140" s="26"/>
      <c r="I140" s="107"/>
      <c r="J140" s="104"/>
      <c r="K140" s="107"/>
      <c r="L140" s="104"/>
      <c r="M140" s="107"/>
      <c r="N140" s="329"/>
      <c r="O140" s="31"/>
      <c r="P140" s="5173"/>
      <c r="Q140" s="5110"/>
      <c r="R140" s="5110"/>
      <c r="S140" s="5110"/>
      <c r="T140" s="5110"/>
      <c r="U140" s="5110"/>
      <c r="V140" s="5110"/>
      <c r="W140" s="5110"/>
      <c r="X140" s="5110"/>
      <c r="Y140" s="5110"/>
      <c r="Z140" s="5110"/>
      <c r="AA140" s="5110"/>
      <c r="AB140" s="5110"/>
      <c r="AC140" s="5110"/>
      <c r="AD140" s="5153"/>
      <c r="AE140" s="5153"/>
      <c r="AF140" s="5153"/>
      <c r="AG140" s="5153"/>
      <c r="AH140" s="5153"/>
      <c r="AI140" s="5152"/>
      <c r="AJ140" s="5186"/>
      <c r="AK140" s="5186"/>
      <c r="AL140" s="5186"/>
      <c r="AM140" s="5186"/>
      <c r="AN140" s="5186"/>
      <c r="AO140" s="5186"/>
      <c r="AP140" s="5186"/>
      <c r="AQ140" s="5186"/>
      <c r="AR140" s="5186"/>
      <c r="AS140" s="5186"/>
      <c r="AT140" s="5186"/>
      <c r="AU140" s="5186"/>
      <c r="AV140" s="5186"/>
      <c r="AW140" s="5186"/>
      <c r="AX140" s="5186"/>
      <c r="AY140" s="5186"/>
      <c r="AZ140" s="5186"/>
      <c r="BA140" s="5186"/>
      <c r="BB140" s="5186"/>
      <c r="BC140" s="5186"/>
      <c r="BD140" s="5186"/>
      <c r="BE140" s="5186"/>
      <c r="BF140" s="5186"/>
      <c r="BG140" s="5186"/>
      <c r="BH140" s="5186"/>
      <c r="BI140" s="5186"/>
      <c r="BJ140" s="5186"/>
      <c r="BK140" s="5186"/>
      <c r="BL140" s="5186"/>
      <c r="BM140" s="5186"/>
      <c r="BN140" s="5186"/>
      <c r="BO140" s="5186"/>
      <c r="BP140" s="5186"/>
      <c r="BQ140" s="5186"/>
      <c r="BR140" s="5186"/>
      <c r="BS140" s="5186"/>
      <c r="BT140" s="5186"/>
      <c r="BU140" s="5186"/>
      <c r="BV140" s="5186"/>
      <c r="BW140" s="5186"/>
      <c r="BX140" s="5186"/>
      <c r="BY140" s="5186"/>
      <c r="BZ140" s="5187"/>
      <c r="CA140" s="5188"/>
      <c r="CB140" s="5188"/>
      <c r="CC140" s="5188"/>
      <c r="CD140" s="5188"/>
      <c r="CE140" s="5188"/>
      <c r="CF140" s="5188"/>
      <c r="CG140" s="5189"/>
      <c r="CH140" s="5189"/>
      <c r="CI140" s="5189"/>
      <c r="CJ140" s="5189"/>
      <c r="CK140" s="5189"/>
      <c r="CL140" s="5189"/>
      <c r="CM140" s="5189"/>
      <c r="CN140" s="5189"/>
      <c r="CO140" s="5188"/>
      <c r="CP140" s="5188"/>
      <c r="CQ140" s="5188"/>
      <c r="CR140" s="5188"/>
      <c r="CS140" s="5188"/>
      <c r="CT140" s="5188"/>
      <c r="CU140" s="5188"/>
      <c r="CV140" s="5188"/>
      <c r="CW140" s="5188"/>
      <c r="CX140" s="5188"/>
      <c r="CY140" s="5188"/>
      <c r="CZ140" s="5188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5110"/>
      <c r="R141" s="5110"/>
      <c r="S141" s="5110"/>
      <c r="T141" s="5110"/>
      <c r="U141" s="5110"/>
      <c r="V141" s="5110"/>
      <c r="W141" s="5110"/>
      <c r="X141" s="5110"/>
      <c r="Y141" s="5110"/>
      <c r="Z141" s="5110"/>
      <c r="AA141" s="5110"/>
      <c r="AB141" s="5110"/>
      <c r="AC141" s="5110"/>
      <c r="AD141" s="5153"/>
      <c r="AE141" s="5153"/>
      <c r="AF141" s="5153"/>
      <c r="AG141" s="5153"/>
      <c r="AH141" s="5153"/>
      <c r="AI141" s="5152"/>
      <c r="AJ141" s="5186"/>
      <c r="AK141" s="5186"/>
      <c r="AL141" s="5186"/>
      <c r="AM141" s="5186"/>
      <c r="AN141" s="5186"/>
      <c r="AO141" s="5186"/>
      <c r="AP141" s="5186"/>
      <c r="AQ141" s="5186"/>
      <c r="AR141" s="5186"/>
      <c r="AS141" s="5186"/>
      <c r="AT141" s="5186"/>
      <c r="AU141" s="5186"/>
      <c r="AV141" s="5186"/>
      <c r="AW141" s="5186"/>
      <c r="AX141" s="5186"/>
      <c r="AY141" s="5186"/>
      <c r="AZ141" s="5186"/>
      <c r="BA141" s="5186"/>
      <c r="BB141" s="5186"/>
      <c r="BC141" s="5186"/>
      <c r="BD141" s="5186"/>
      <c r="BE141" s="5186"/>
      <c r="BF141" s="5186"/>
      <c r="BG141" s="5186"/>
      <c r="BH141" s="5186"/>
      <c r="BI141" s="5186"/>
      <c r="BJ141" s="5186"/>
      <c r="BK141" s="5186"/>
      <c r="BL141" s="5186"/>
      <c r="BM141" s="5186"/>
      <c r="BN141" s="5186"/>
      <c r="BO141" s="5186"/>
      <c r="BP141" s="5186"/>
      <c r="BQ141" s="5186"/>
      <c r="BR141" s="5186"/>
      <c r="BS141" s="5186"/>
      <c r="BT141" s="5186"/>
      <c r="BU141" s="5186"/>
      <c r="BV141" s="5186"/>
      <c r="BW141" s="5186"/>
      <c r="BX141" s="5186"/>
      <c r="BY141" s="5186"/>
      <c r="BZ141" s="5187"/>
      <c r="CA141" s="5188"/>
      <c r="CB141" s="5188"/>
      <c r="CC141" s="5188"/>
      <c r="CD141" s="5188"/>
      <c r="CE141" s="5188"/>
      <c r="CF141" s="5188"/>
      <c r="CG141" s="5189"/>
      <c r="CH141" s="5189"/>
      <c r="CI141" s="5189"/>
      <c r="CJ141" s="5189"/>
      <c r="CK141" s="5189"/>
      <c r="CL141" s="5189"/>
      <c r="CM141" s="5189"/>
      <c r="CN141" s="5189"/>
      <c r="CO141" s="5188"/>
      <c r="CP141" s="5188"/>
      <c r="CQ141" s="5188"/>
      <c r="CR141" s="5188"/>
      <c r="CS141" s="5188"/>
      <c r="CT141" s="5188"/>
      <c r="CU141" s="5188"/>
      <c r="CV141" s="5188"/>
      <c r="CW141" s="5188"/>
      <c r="CX141" s="5188"/>
      <c r="CY141" s="5188"/>
      <c r="CZ141" s="5188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5110"/>
      <c r="R142" s="5110"/>
      <c r="S142" s="5110"/>
      <c r="T142" s="5110"/>
      <c r="U142" s="5110"/>
      <c r="V142" s="5110"/>
      <c r="W142" s="5110"/>
      <c r="X142" s="5110"/>
      <c r="Y142" s="5110"/>
      <c r="Z142" s="5110"/>
      <c r="AA142" s="5110"/>
      <c r="AB142" s="5110"/>
      <c r="AC142" s="5110"/>
      <c r="AD142" s="5153"/>
      <c r="AE142" s="5153"/>
      <c r="AF142" s="5153"/>
      <c r="AG142" s="5153"/>
      <c r="AH142" s="5153"/>
      <c r="AI142" s="5152"/>
      <c r="AJ142" s="5096"/>
      <c r="AK142" s="5096"/>
      <c r="AL142" s="5096"/>
      <c r="AM142" s="5096"/>
      <c r="AN142" s="5096"/>
      <c r="AO142" s="5096"/>
      <c r="AP142" s="5096"/>
      <c r="AQ142" s="5096"/>
      <c r="AR142" s="5096"/>
      <c r="AS142" s="5096"/>
      <c r="AT142" s="5096"/>
      <c r="AU142" s="5096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5110"/>
      <c r="Z143" s="5110"/>
      <c r="AA143" s="5110"/>
      <c r="AB143" s="5110"/>
      <c r="AC143" s="5110"/>
      <c r="AD143" s="5153"/>
      <c r="AE143" s="5153"/>
      <c r="AF143" s="5153"/>
      <c r="AG143" s="5153"/>
      <c r="AH143" s="5153"/>
      <c r="AI143" s="5153"/>
      <c r="AJ143" s="5153"/>
      <c r="AK143" s="5153"/>
      <c r="AL143" s="5153"/>
      <c r="AM143" s="5153"/>
      <c r="AN143" s="5153"/>
      <c r="AO143" s="5182"/>
      <c r="AP143" s="5153"/>
      <c r="AQ143" s="5153"/>
      <c r="AR143" s="5103"/>
      <c r="AS143" s="5096"/>
      <c r="AT143" s="5143"/>
      <c r="AU143" s="5143"/>
      <c r="AV143" s="5143"/>
      <c r="AW143" s="5143"/>
      <c r="AX143" s="5143"/>
      <c r="AY143" s="5143"/>
      <c r="AZ143" s="5143"/>
      <c r="BA143" s="5143"/>
      <c r="BB143" s="5143"/>
      <c r="BC143" s="5143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5129"/>
      <c r="Z144" s="5128"/>
      <c r="AA144" s="17"/>
      <c r="AB144" s="5190"/>
      <c r="AC144" s="5128"/>
      <c r="AD144" s="123"/>
      <c r="AE144" s="5191"/>
      <c r="AF144" s="5191"/>
      <c r="AG144" s="5191"/>
      <c r="AH144" s="5153"/>
      <c r="AI144" s="123"/>
      <c r="AJ144" s="5182"/>
      <c r="AK144" s="5182"/>
      <c r="AL144" s="5182"/>
      <c r="AM144" s="5153"/>
      <c r="AN144" s="123"/>
      <c r="AO144" s="5182"/>
      <c r="AP144" s="5153"/>
      <c r="AQ144" s="5153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5192"/>
      <c r="AM147" s="5193"/>
      <c r="AN147" s="5193"/>
      <c r="AO147" s="1441"/>
      <c r="AP147" s="5193"/>
      <c r="AQ147" s="1441"/>
      <c r="AR147" s="1442"/>
      <c r="AS147" s="786"/>
      <c r="AT147" s="5130"/>
      <c r="AU147" s="5110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5194" t="s">
        <v>167</v>
      </c>
      <c r="B151" s="5184"/>
      <c r="C151" s="5116" t="s">
        <v>57</v>
      </c>
      <c r="D151" s="5116"/>
      <c r="E151" s="5116"/>
      <c r="F151" s="5116" t="s">
        <v>168</v>
      </c>
      <c r="G151" s="5116"/>
      <c r="H151" s="5116" t="s">
        <v>169</v>
      </c>
      <c r="I151" s="5116"/>
      <c r="J151" s="5116" t="s">
        <v>170</v>
      </c>
      <c r="K151" s="5116"/>
      <c r="L151" s="5116" t="s">
        <v>104</v>
      </c>
      <c r="M151" s="5116"/>
      <c r="N151" s="5097" t="s">
        <v>11</v>
      </c>
      <c r="O151" s="5098"/>
      <c r="P151" s="5132" t="s">
        <v>106</v>
      </c>
      <c r="Q151" s="5132"/>
      <c r="R151" s="5132" t="s">
        <v>107</v>
      </c>
      <c r="S151" s="5132"/>
      <c r="T151" s="5132" t="s">
        <v>108</v>
      </c>
      <c r="U151" s="5132"/>
      <c r="V151" s="5132" t="s">
        <v>109</v>
      </c>
      <c r="W151" s="5132"/>
      <c r="X151" s="5132" t="s">
        <v>110</v>
      </c>
      <c r="Y151" s="5132"/>
      <c r="Z151" s="5132" t="s">
        <v>111</v>
      </c>
      <c r="AA151" s="5132"/>
      <c r="AB151" s="5132" t="s">
        <v>112</v>
      </c>
      <c r="AC151" s="5132"/>
      <c r="AD151" s="5132" t="s">
        <v>113</v>
      </c>
      <c r="AE151" s="5132"/>
      <c r="AF151" s="5132" t="s">
        <v>114</v>
      </c>
      <c r="AG151" s="5132"/>
      <c r="AH151" s="5132" t="s">
        <v>115</v>
      </c>
      <c r="AI151" s="5132"/>
      <c r="AJ151" s="5132" t="s">
        <v>116</v>
      </c>
      <c r="AK151" s="5132"/>
      <c r="AL151" s="5132" t="s">
        <v>117</v>
      </c>
      <c r="AM151" s="5091"/>
      <c r="AN151" s="3530" t="s">
        <v>171</v>
      </c>
      <c r="AO151" s="4816" t="s">
        <v>172</v>
      </c>
      <c r="AP151" s="5091" t="s">
        <v>173</v>
      </c>
      <c r="AQ151" s="5093"/>
      <c r="AR151" s="5137" t="s">
        <v>174</v>
      </c>
      <c r="AS151" s="5137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5195" t="s">
        <v>82</v>
      </c>
      <c r="D152" s="5196" t="s">
        <v>83</v>
      </c>
      <c r="E152" s="3099" t="s">
        <v>84</v>
      </c>
      <c r="F152" s="5195" t="s">
        <v>83</v>
      </c>
      <c r="G152" s="3099" t="s">
        <v>84</v>
      </c>
      <c r="H152" s="5195" t="s">
        <v>83</v>
      </c>
      <c r="I152" s="3099" t="s">
        <v>84</v>
      </c>
      <c r="J152" s="5195" t="s">
        <v>83</v>
      </c>
      <c r="K152" s="3099" t="s">
        <v>84</v>
      </c>
      <c r="L152" s="5195" t="s">
        <v>83</v>
      </c>
      <c r="M152" s="3099" t="s">
        <v>84</v>
      </c>
      <c r="N152" s="5195" t="s">
        <v>83</v>
      </c>
      <c r="O152" s="3099" t="s">
        <v>84</v>
      </c>
      <c r="P152" s="5195" t="s">
        <v>83</v>
      </c>
      <c r="Q152" s="3099" t="s">
        <v>84</v>
      </c>
      <c r="R152" s="5195" t="s">
        <v>83</v>
      </c>
      <c r="S152" s="3099" t="s">
        <v>84</v>
      </c>
      <c r="T152" s="5195" t="s">
        <v>83</v>
      </c>
      <c r="U152" s="3099" t="s">
        <v>84</v>
      </c>
      <c r="V152" s="5195" t="s">
        <v>83</v>
      </c>
      <c r="W152" s="3099" t="s">
        <v>84</v>
      </c>
      <c r="X152" s="5195" t="s">
        <v>83</v>
      </c>
      <c r="Y152" s="3099" t="s">
        <v>84</v>
      </c>
      <c r="Z152" s="5195" t="s">
        <v>83</v>
      </c>
      <c r="AA152" s="3099" t="s">
        <v>84</v>
      </c>
      <c r="AB152" s="5195" t="s">
        <v>83</v>
      </c>
      <c r="AC152" s="3099" t="s">
        <v>84</v>
      </c>
      <c r="AD152" s="5195" t="s">
        <v>83</v>
      </c>
      <c r="AE152" s="3099" t="s">
        <v>84</v>
      </c>
      <c r="AF152" s="5195" t="s">
        <v>83</v>
      </c>
      <c r="AG152" s="3099" t="s">
        <v>84</v>
      </c>
      <c r="AH152" s="5195" t="s">
        <v>83</v>
      </c>
      <c r="AI152" s="3099" t="s">
        <v>84</v>
      </c>
      <c r="AJ152" s="5195" t="s">
        <v>83</v>
      </c>
      <c r="AK152" s="3099" t="s">
        <v>84</v>
      </c>
      <c r="AL152" s="5195" t="s">
        <v>83</v>
      </c>
      <c r="AM152" s="3102" t="s">
        <v>84</v>
      </c>
      <c r="AN152" s="3531"/>
      <c r="AO152" s="3463"/>
      <c r="AP152" s="5195" t="s">
        <v>83</v>
      </c>
      <c r="AQ152" s="3099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5197" t="s">
        <v>176</v>
      </c>
      <c r="B153" s="5198"/>
      <c r="C153" s="5199">
        <f>SUM(D153+E153)</f>
        <v>39</v>
      </c>
      <c r="D153" s="5200">
        <f>SUM(F153+H153+J153+L153+N153+P153+R153+T153+V153+X153+Z153+AB153+AD153+AF153+AH153+AJ153+AL153)</f>
        <v>10</v>
      </c>
      <c r="E153" s="377">
        <f>SUM(G153+I153+K153+M153+O153+Q153+S153+U153+W153+Y153+AA153+AC153+AE153+AG153+AI153+AK153+AM153)</f>
        <v>29</v>
      </c>
      <c r="F153" s="5107"/>
      <c r="G153" s="378"/>
      <c r="H153" s="5107">
        <v>4</v>
      </c>
      <c r="I153" s="378">
        <v>3</v>
      </c>
      <c r="J153" s="5107"/>
      <c r="K153" s="378">
        <v>2</v>
      </c>
      <c r="L153" s="5107">
        <v>1</v>
      </c>
      <c r="M153" s="378">
        <v>1</v>
      </c>
      <c r="N153" s="5107"/>
      <c r="O153" s="378">
        <v>1</v>
      </c>
      <c r="P153" s="5107"/>
      <c r="Q153" s="378">
        <v>1</v>
      </c>
      <c r="R153" s="5107"/>
      <c r="S153" s="378"/>
      <c r="T153" s="5107"/>
      <c r="U153" s="378">
        <v>3</v>
      </c>
      <c r="V153" s="5107"/>
      <c r="W153" s="378"/>
      <c r="X153" s="5107">
        <v>1</v>
      </c>
      <c r="Y153" s="378">
        <v>3</v>
      </c>
      <c r="Z153" s="5107">
        <v>1</v>
      </c>
      <c r="AA153" s="378">
        <v>5</v>
      </c>
      <c r="AB153" s="5107"/>
      <c r="AC153" s="378">
        <v>4</v>
      </c>
      <c r="AD153" s="263">
        <v>1</v>
      </c>
      <c r="AE153" s="378">
        <v>2</v>
      </c>
      <c r="AF153" s="263">
        <v>1</v>
      </c>
      <c r="AG153" s="378">
        <v>2</v>
      </c>
      <c r="AH153" s="263">
        <v>1</v>
      </c>
      <c r="AI153" s="378">
        <v>2</v>
      </c>
      <c r="AJ153" s="263"/>
      <c r="AK153" s="378"/>
      <c r="AL153" s="263"/>
      <c r="AM153" s="353"/>
      <c r="AN153" s="5201">
        <v>0</v>
      </c>
      <c r="AO153" s="379">
        <v>0</v>
      </c>
      <c r="AP153" s="263">
        <v>0</v>
      </c>
      <c r="AQ153" s="378">
        <v>1</v>
      </c>
      <c r="AR153" s="5108">
        <v>0</v>
      </c>
      <c r="AS153" s="5108">
        <v>1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5202" t="s">
        <v>177</v>
      </c>
      <c r="B154" s="5203"/>
      <c r="C154" s="5204"/>
      <c r="D154" s="5205"/>
      <c r="E154" s="5205"/>
      <c r="F154" s="5205"/>
      <c r="G154" s="5205"/>
      <c r="H154" s="5205"/>
      <c r="I154" s="5205"/>
      <c r="J154" s="5205"/>
      <c r="K154" s="5205"/>
      <c r="L154" s="5205"/>
      <c r="M154" s="5205"/>
      <c r="N154" s="5205"/>
      <c r="O154" s="5205"/>
      <c r="P154" s="5205"/>
      <c r="Q154" s="5205"/>
      <c r="R154" s="5205"/>
      <c r="S154" s="5205"/>
      <c r="T154" s="5205"/>
      <c r="U154" s="5205"/>
      <c r="V154" s="5205"/>
      <c r="W154" s="5205"/>
      <c r="X154" s="5205"/>
      <c r="Y154" s="5205"/>
      <c r="Z154" s="5205"/>
      <c r="AA154" s="5205"/>
      <c r="AB154" s="5205"/>
      <c r="AC154" s="5205"/>
      <c r="AD154" s="5205"/>
      <c r="AE154" s="5205"/>
      <c r="AF154" s="5205"/>
      <c r="AG154" s="5205"/>
      <c r="AH154" s="5205"/>
      <c r="AI154" s="5205"/>
      <c r="AJ154" s="5205"/>
      <c r="AK154" s="5205"/>
      <c r="AL154" s="5205"/>
      <c r="AM154" s="5205"/>
      <c r="AN154" s="5205"/>
      <c r="AO154" s="5205"/>
      <c r="AP154" s="5205"/>
      <c r="AQ154" s="5205"/>
      <c r="AR154" s="5205"/>
      <c r="AS154" s="5206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5207" t="s">
        <v>178</v>
      </c>
      <c r="B155" s="3081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5208">
        <f t="shared" si="26"/>
        <v>0</v>
      </c>
      <c r="F155" s="26"/>
      <c r="G155" s="4999"/>
      <c r="H155" s="26"/>
      <c r="I155" s="4999"/>
      <c r="J155" s="26"/>
      <c r="K155" s="4999"/>
      <c r="L155" s="26"/>
      <c r="M155" s="4999"/>
      <c r="N155" s="26"/>
      <c r="O155" s="4999"/>
      <c r="P155" s="26"/>
      <c r="Q155" s="4999"/>
      <c r="R155" s="26"/>
      <c r="S155" s="4999"/>
      <c r="T155" s="26"/>
      <c r="U155" s="4999"/>
      <c r="V155" s="26"/>
      <c r="W155" s="4999"/>
      <c r="X155" s="26"/>
      <c r="Y155" s="4999"/>
      <c r="Z155" s="26"/>
      <c r="AA155" s="4999"/>
      <c r="AB155" s="26"/>
      <c r="AC155" s="4999"/>
      <c r="AD155" s="26"/>
      <c r="AE155" s="4999"/>
      <c r="AF155" s="26"/>
      <c r="AG155" s="4999"/>
      <c r="AH155" s="26"/>
      <c r="AI155" s="4999"/>
      <c r="AJ155" s="26"/>
      <c r="AK155" s="4999"/>
      <c r="AL155" s="26"/>
      <c r="AM155" s="5175"/>
      <c r="AN155" s="384">
        <v>0</v>
      </c>
      <c r="AO155" s="3053">
        <v>0</v>
      </c>
      <c r="AP155" s="26">
        <v>0</v>
      </c>
      <c r="AQ155" s="4999">
        <v>0</v>
      </c>
      <c r="AR155" s="4999">
        <v>0</v>
      </c>
      <c r="AS155" s="4999">
        <v>0</v>
      </c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3082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>
        <v>0</v>
      </c>
      <c r="AO156" s="266">
        <v>0</v>
      </c>
      <c r="AP156" s="263">
        <v>0</v>
      </c>
      <c r="AQ156" s="728">
        <v>0</v>
      </c>
      <c r="AR156" s="728">
        <v>0</v>
      </c>
      <c r="AS156" s="728">
        <v>0</v>
      </c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5209" t="s">
        <v>181</v>
      </c>
      <c r="B157" s="5210"/>
      <c r="C157" s="5199">
        <f t="shared" si="25"/>
        <v>0</v>
      </c>
      <c r="D157" s="5200">
        <f>SUM(F157+H157+J157+L157+N157+P157+R157+T157+V157+X157+Z157+AB157+AD157+AF157+AH157+AJ157+AL157)</f>
        <v>0</v>
      </c>
      <c r="E157" s="5211">
        <f t="shared" si="26"/>
        <v>0</v>
      </c>
      <c r="F157" s="5107"/>
      <c r="G157" s="5108"/>
      <c r="H157" s="5107"/>
      <c r="I157" s="5108"/>
      <c r="J157" s="5107"/>
      <c r="K157" s="5108"/>
      <c r="L157" s="5107"/>
      <c r="M157" s="5108"/>
      <c r="N157" s="5107"/>
      <c r="O157" s="5108"/>
      <c r="P157" s="5107"/>
      <c r="Q157" s="5108"/>
      <c r="R157" s="5107"/>
      <c r="S157" s="5108"/>
      <c r="T157" s="5107"/>
      <c r="U157" s="5108"/>
      <c r="V157" s="5107"/>
      <c r="W157" s="5108"/>
      <c r="X157" s="5107"/>
      <c r="Y157" s="5108"/>
      <c r="Z157" s="5107"/>
      <c r="AA157" s="5108"/>
      <c r="AB157" s="5107"/>
      <c r="AC157" s="5108"/>
      <c r="AD157" s="5107"/>
      <c r="AE157" s="5108"/>
      <c r="AF157" s="5107"/>
      <c r="AG157" s="5108"/>
      <c r="AH157" s="5107"/>
      <c r="AI157" s="5108"/>
      <c r="AJ157" s="5107"/>
      <c r="AK157" s="5108"/>
      <c r="AL157" s="5107"/>
      <c r="AM157" s="5212"/>
      <c r="AN157" s="5201">
        <v>0</v>
      </c>
      <c r="AO157" s="5213">
        <v>0</v>
      </c>
      <c r="AP157" s="5107">
        <v>0</v>
      </c>
      <c r="AQ157" s="5108">
        <v>0</v>
      </c>
      <c r="AR157" s="5108">
        <v>0</v>
      </c>
      <c r="AS157" s="5108">
        <v>0</v>
      </c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5207" t="s">
        <v>182</v>
      </c>
      <c r="B158" s="3081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5208">
        <f>SUM(G158+I158+K158+M158+O158+Q158+S158+U158+W158+Y158+AA158+AC158+AE158+AG158+AI158+AK158+AM158)</f>
        <v>0</v>
      </c>
      <c r="F158" s="26"/>
      <c r="G158" s="4999"/>
      <c r="H158" s="26"/>
      <c r="I158" s="4999"/>
      <c r="J158" s="26"/>
      <c r="K158" s="4999"/>
      <c r="L158" s="26"/>
      <c r="M158" s="4999"/>
      <c r="N158" s="26"/>
      <c r="O158" s="4999"/>
      <c r="P158" s="26"/>
      <c r="Q158" s="4999"/>
      <c r="R158" s="26"/>
      <c r="S158" s="4999"/>
      <c r="T158" s="26"/>
      <c r="U158" s="4999"/>
      <c r="V158" s="26"/>
      <c r="W158" s="4999"/>
      <c r="X158" s="26"/>
      <c r="Y158" s="4999"/>
      <c r="Z158" s="26"/>
      <c r="AA158" s="4999"/>
      <c r="AB158" s="26"/>
      <c r="AC158" s="4999"/>
      <c r="AD158" s="26"/>
      <c r="AE158" s="4999"/>
      <c r="AF158" s="26"/>
      <c r="AG158" s="4999"/>
      <c r="AH158" s="26"/>
      <c r="AI158" s="4999"/>
      <c r="AJ158" s="26"/>
      <c r="AK158" s="4999"/>
      <c r="AL158" s="26"/>
      <c r="AM158" s="5175"/>
      <c r="AN158" s="384">
        <v>0</v>
      </c>
      <c r="AO158" s="3053">
        <v>0</v>
      </c>
      <c r="AP158" s="26">
        <v>0</v>
      </c>
      <c r="AQ158" s="4999">
        <v>0</v>
      </c>
      <c r="AR158" s="4999">
        <v>0</v>
      </c>
      <c r="AS158" s="4999">
        <v>0</v>
      </c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3082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>
        <v>0</v>
      </c>
      <c r="AO159" s="266">
        <v>0</v>
      </c>
      <c r="AP159" s="263">
        <v>0</v>
      </c>
      <c r="AQ159" s="728">
        <v>0</v>
      </c>
      <c r="AR159" s="728">
        <v>0</v>
      </c>
      <c r="AS159" s="728">
        <v>0</v>
      </c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5214" t="s">
        <v>185</v>
      </c>
      <c r="B160" s="5215"/>
      <c r="C160" s="5123">
        <f t="shared" si="25"/>
        <v>39</v>
      </c>
      <c r="D160" s="5124">
        <f>SUM(F160+H160+J160+L160+N160+P160+R160+T160+V160+X160+Z160+AB160+AD160+AF160+AH160+AJ160+AL160)</f>
        <v>10</v>
      </c>
      <c r="E160" s="5125">
        <f t="shared" si="26"/>
        <v>29</v>
      </c>
      <c r="F160" s="5107"/>
      <c r="G160" s="5108"/>
      <c r="H160" s="5107">
        <v>4</v>
      </c>
      <c r="I160" s="5108">
        <v>3</v>
      </c>
      <c r="J160" s="5107"/>
      <c r="K160" s="5108">
        <v>2</v>
      </c>
      <c r="L160" s="5107">
        <v>1</v>
      </c>
      <c r="M160" s="5108">
        <v>1</v>
      </c>
      <c r="N160" s="5107"/>
      <c r="O160" s="5108">
        <v>1</v>
      </c>
      <c r="P160" s="5107"/>
      <c r="Q160" s="5108">
        <v>1</v>
      </c>
      <c r="R160" s="5107"/>
      <c r="S160" s="5108"/>
      <c r="T160" s="5107"/>
      <c r="U160" s="5108">
        <v>3</v>
      </c>
      <c r="V160" s="5107"/>
      <c r="W160" s="5108"/>
      <c r="X160" s="5107">
        <v>1</v>
      </c>
      <c r="Y160" s="5108">
        <v>3</v>
      </c>
      <c r="Z160" s="5107">
        <v>1</v>
      </c>
      <c r="AA160" s="5108">
        <v>5</v>
      </c>
      <c r="AB160" s="5107"/>
      <c r="AC160" s="5108">
        <v>4</v>
      </c>
      <c r="AD160" s="5107">
        <v>1</v>
      </c>
      <c r="AE160" s="5108">
        <v>2</v>
      </c>
      <c r="AF160" s="5107">
        <v>1</v>
      </c>
      <c r="AG160" s="5108">
        <v>2</v>
      </c>
      <c r="AH160" s="5107">
        <v>1</v>
      </c>
      <c r="AI160" s="5108">
        <v>2</v>
      </c>
      <c r="AJ160" s="5107"/>
      <c r="AK160" s="5108"/>
      <c r="AL160" s="5107"/>
      <c r="AM160" s="5212"/>
      <c r="AN160" s="5201">
        <v>0</v>
      </c>
      <c r="AO160" s="5213">
        <v>0</v>
      </c>
      <c r="AP160" s="263">
        <v>0</v>
      </c>
      <c r="AQ160" s="5108">
        <v>1</v>
      </c>
      <c r="AR160" s="5108">
        <v>0</v>
      </c>
      <c r="AS160" s="5108">
        <v>1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5131" t="s">
        <v>186</v>
      </c>
      <c r="B161" s="3088" t="s">
        <v>187</v>
      </c>
      <c r="C161" s="398">
        <f t="shared" si="25"/>
        <v>0</v>
      </c>
      <c r="D161" s="399">
        <f t="shared" si="26"/>
        <v>0</v>
      </c>
      <c r="E161" s="400">
        <f t="shared" si="26"/>
        <v>0</v>
      </c>
      <c r="F161" s="104"/>
      <c r="G161" s="107"/>
      <c r="H161" s="104"/>
      <c r="I161" s="107"/>
      <c r="J161" s="104"/>
      <c r="K161" s="107"/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>
        <v>0</v>
      </c>
      <c r="AO161" s="65">
        <v>0</v>
      </c>
      <c r="AP161" s="104">
        <v>0</v>
      </c>
      <c r="AQ161" s="378">
        <v>0</v>
      </c>
      <c r="AR161" s="378">
        <v>0</v>
      </c>
      <c r="AS161" s="378">
        <v>0</v>
      </c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3077" t="s">
        <v>188</v>
      </c>
      <c r="C162" s="402">
        <f t="shared" si="25"/>
        <v>0</v>
      </c>
      <c r="D162" s="403">
        <f t="shared" si="26"/>
        <v>0</v>
      </c>
      <c r="E162" s="3073">
        <f t="shared" si="26"/>
        <v>0</v>
      </c>
      <c r="F162" s="35"/>
      <c r="G162" s="39"/>
      <c r="H162" s="35"/>
      <c r="I162" s="39"/>
      <c r="J162" s="35"/>
      <c r="K162" s="39"/>
      <c r="L162" s="35"/>
      <c r="M162" s="39"/>
      <c r="N162" s="35"/>
      <c r="O162" s="39"/>
      <c r="P162" s="35"/>
      <c r="Q162" s="39"/>
      <c r="R162" s="35"/>
      <c r="S162" s="39"/>
      <c r="T162" s="35"/>
      <c r="U162" s="39"/>
      <c r="V162" s="35"/>
      <c r="W162" s="39"/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0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3077" t="s">
        <v>189</v>
      </c>
      <c r="C163" s="402">
        <f t="shared" si="25"/>
        <v>4</v>
      </c>
      <c r="D163" s="406">
        <f t="shared" si="26"/>
        <v>1</v>
      </c>
      <c r="E163" s="3073">
        <f t="shared" si="26"/>
        <v>3</v>
      </c>
      <c r="F163" s="35"/>
      <c r="G163" s="39"/>
      <c r="H163" s="35"/>
      <c r="I163" s="39"/>
      <c r="J163" s="35"/>
      <c r="K163" s="39"/>
      <c r="L163" s="35"/>
      <c r="M163" s="39">
        <v>1</v>
      </c>
      <c r="N163" s="35"/>
      <c r="O163" s="39"/>
      <c r="P163" s="35"/>
      <c r="Q163" s="39"/>
      <c r="R163" s="35"/>
      <c r="S163" s="39"/>
      <c r="T163" s="35"/>
      <c r="U163" s="39"/>
      <c r="V163" s="35"/>
      <c r="W163" s="39"/>
      <c r="X163" s="35">
        <v>1</v>
      </c>
      <c r="Y163" s="39">
        <v>2</v>
      </c>
      <c r="Z163" s="35"/>
      <c r="AA163" s="39"/>
      <c r="AB163" s="35"/>
      <c r="AC163" s="39"/>
      <c r="AD163" s="35"/>
      <c r="AE163" s="39"/>
      <c r="AF163" s="35"/>
      <c r="AG163" s="39"/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3089" t="s">
        <v>190</v>
      </c>
      <c r="C164" s="402">
        <f>SUM(D164+E164)</f>
        <v>0</v>
      </c>
      <c r="D164" s="408"/>
      <c r="E164" s="3073">
        <f>SUM(K164+M164+O164+Q164+S164+U164+W164+Y164+AA164+AC164+AE164+AG164+AI164+AK164+AM164)</f>
        <v>0</v>
      </c>
      <c r="F164" s="5216"/>
      <c r="G164" s="5217"/>
      <c r="H164" s="5216"/>
      <c r="I164" s="5217"/>
      <c r="J164" s="5216"/>
      <c r="K164" s="39"/>
      <c r="L164" s="5216"/>
      <c r="M164" s="39"/>
      <c r="N164" s="5216"/>
      <c r="O164" s="39"/>
      <c r="P164" s="5216"/>
      <c r="Q164" s="39"/>
      <c r="R164" s="5216"/>
      <c r="S164" s="39"/>
      <c r="T164" s="5216"/>
      <c r="U164" s="39"/>
      <c r="V164" s="5216"/>
      <c r="W164" s="39"/>
      <c r="X164" s="5216"/>
      <c r="Y164" s="39"/>
      <c r="Z164" s="5216"/>
      <c r="AA164" s="39"/>
      <c r="AB164" s="5216"/>
      <c r="AC164" s="39"/>
      <c r="AD164" s="5216"/>
      <c r="AE164" s="39"/>
      <c r="AF164" s="5216"/>
      <c r="AG164" s="39"/>
      <c r="AH164" s="5216"/>
      <c r="AI164" s="39"/>
      <c r="AJ164" s="5216"/>
      <c r="AK164" s="39"/>
      <c r="AL164" s="5216"/>
      <c r="AM164" s="299"/>
      <c r="AN164" s="405">
        <v>0</v>
      </c>
      <c r="AO164" s="66">
        <v>0</v>
      </c>
      <c r="AP164" s="5216"/>
      <c r="AQ164" s="39">
        <v>0</v>
      </c>
      <c r="AR164" s="39">
        <v>0</v>
      </c>
      <c r="AS164" s="39">
        <v>0</v>
      </c>
      <c r="AT164" s="380" t="str">
        <f t="shared" si="39"/>
        <v/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/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0</v>
      </c>
      <c r="CL164" s="16"/>
      <c r="CM164" s="16"/>
      <c r="CZ164" s="2"/>
    </row>
    <row r="165" spans="1:104" ht="16.149999999999999" customHeight="1" x14ac:dyDescent="0.2">
      <c r="A165" s="3420"/>
      <c r="B165" s="3077" t="s">
        <v>191</v>
      </c>
      <c r="C165" s="402">
        <f t="shared" ref="C165:C191" si="40">SUM(D165+E165)</f>
        <v>4</v>
      </c>
      <c r="D165" s="399">
        <f t="shared" ref="D165:E171" si="41">SUM(F165+H165+J165+L165+N165+P165+R165+T165+V165+X165+Z165+AB165+AD165+AF165+AH165+AJ165+AL165)</f>
        <v>1</v>
      </c>
      <c r="E165" s="3073">
        <f t="shared" si="41"/>
        <v>3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>
        <v>1</v>
      </c>
      <c r="R165" s="35"/>
      <c r="S165" s="39"/>
      <c r="T165" s="35"/>
      <c r="U165" s="39">
        <v>1</v>
      </c>
      <c r="V165" s="35"/>
      <c r="W165" s="39"/>
      <c r="X165" s="35"/>
      <c r="Y165" s="39"/>
      <c r="Z165" s="35"/>
      <c r="AA165" s="39"/>
      <c r="AB165" s="35"/>
      <c r="AC165" s="39"/>
      <c r="AD165" s="35">
        <v>1</v>
      </c>
      <c r="AE165" s="39">
        <v>1</v>
      </c>
      <c r="AF165" s="35"/>
      <c r="AG165" s="39"/>
      <c r="AH165" s="35"/>
      <c r="AI165" s="39"/>
      <c r="AJ165" s="35"/>
      <c r="AK165" s="39"/>
      <c r="AL165" s="35"/>
      <c r="AM165" s="299"/>
      <c r="AN165" s="405">
        <v>0</v>
      </c>
      <c r="AO165" s="66">
        <v>0</v>
      </c>
      <c r="AP165" s="35">
        <v>0</v>
      </c>
      <c r="AQ165" s="39">
        <v>0</v>
      </c>
      <c r="AR165" s="39">
        <v>0</v>
      </c>
      <c r="AS165" s="39">
        <v>0</v>
      </c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3085" t="s">
        <v>192</v>
      </c>
      <c r="C166" s="402">
        <f t="shared" si="40"/>
        <v>4</v>
      </c>
      <c r="D166" s="403">
        <f t="shared" si="41"/>
        <v>0</v>
      </c>
      <c r="E166" s="3073">
        <f t="shared" si="41"/>
        <v>4</v>
      </c>
      <c r="F166" s="35"/>
      <c r="G166" s="39"/>
      <c r="H166" s="35"/>
      <c r="I166" s="39"/>
      <c r="J166" s="35"/>
      <c r="K166" s="39"/>
      <c r="L166" s="35"/>
      <c r="M166" s="39"/>
      <c r="N166" s="35"/>
      <c r="O166" s="39">
        <v>1</v>
      </c>
      <c r="P166" s="35"/>
      <c r="Q166" s="39"/>
      <c r="R166" s="35"/>
      <c r="S166" s="39"/>
      <c r="T166" s="35"/>
      <c r="U166" s="39"/>
      <c r="V166" s="35"/>
      <c r="W166" s="39"/>
      <c r="X166" s="35"/>
      <c r="Y166" s="39"/>
      <c r="Z166" s="35"/>
      <c r="AA166" s="39"/>
      <c r="AB166" s="35"/>
      <c r="AC166" s="39">
        <v>1</v>
      </c>
      <c r="AD166" s="35"/>
      <c r="AE166" s="39">
        <v>1</v>
      </c>
      <c r="AF166" s="35"/>
      <c r="AG166" s="39">
        <v>1</v>
      </c>
      <c r="AH166" s="35"/>
      <c r="AI166" s="39"/>
      <c r="AJ166" s="35"/>
      <c r="AK166" s="39"/>
      <c r="AL166" s="35"/>
      <c r="AM166" s="299"/>
      <c r="AN166" s="405">
        <v>0</v>
      </c>
      <c r="AO166" s="66">
        <v>0</v>
      </c>
      <c r="AP166" s="35">
        <v>0</v>
      </c>
      <c r="AQ166" s="378">
        <v>0</v>
      </c>
      <c r="AR166" s="378">
        <v>0</v>
      </c>
      <c r="AS166" s="378">
        <v>0</v>
      </c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3086" t="s">
        <v>193</v>
      </c>
      <c r="C167" s="402">
        <f t="shared" si="40"/>
        <v>0</v>
      </c>
      <c r="D167" s="403">
        <f t="shared" si="41"/>
        <v>0</v>
      </c>
      <c r="E167" s="3073">
        <f t="shared" si="41"/>
        <v>0</v>
      </c>
      <c r="F167" s="35"/>
      <c r="G167" s="39"/>
      <c r="H167" s="35"/>
      <c r="I167" s="39"/>
      <c r="J167" s="35"/>
      <c r="K167" s="39"/>
      <c r="L167" s="35"/>
      <c r="M167" s="39"/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>
        <v>0</v>
      </c>
      <c r="AO167" s="66">
        <v>0</v>
      </c>
      <c r="AP167" s="35">
        <v>0</v>
      </c>
      <c r="AQ167" s="54">
        <v>0</v>
      </c>
      <c r="AR167" s="54">
        <v>0</v>
      </c>
      <c r="AS167" s="54">
        <v>0</v>
      </c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3087" t="s">
        <v>194</v>
      </c>
      <c r="C168" s="411">
        <f>SUM(D168+E168)</f>
        <v>0</v>
      </c>
      <c r="D168" s="406">
        <f t="shared" si="41"/>
        <v>0</v>
      </c>
      <c r="E168" s="3079">
        <f t="shared" si="41"/>
        <v>0</v>
      </c>
      <c r="F168" s="50"/>
      <c r="G168" s="54"/>
      <c r="H168" s="50"/>
      <c r="I168" s="54"/>
      <c r="J168" s="50"/>
      <c r="K168" s="54"/>
      <c r="L168" s="50"/>
      <c r="M168" s="54"/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>
        <v>0</v>
      </c>
      <c r="AO168" s="261">
        <v>0</v>
      </c>
      <c r="AP168" s="50">
        <v>0</v>
      </c>
      <c r="AQ168" s="96">
        <v>0</v>
      </c>
      <c r="AR168" s="96">
        <v>0</v>
      </c>
      <c r="AS168" s="96">
        <v>0</v>
      </c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5131" t="s">
        <v>195</v>
      </c>
      <c r="B169" s="5218" t="s">
        <v>196</v>
      </c>
      <c r="C169" s="381">
        <f t="shared" si="40"/>
        <v>0</v>
      </c>
      <c r="D169" s="382">
        <f t="shared" si="41"/>
        <v>0</v>
      </c>
      <c r="E169" s="5208">
        <f t="shared" si="41"/>
        <v>0</v>
      </c>
      <c r="F169" s="26"/>
      <c r="G169" s="4999"/>
      <c r="H169" s="26"/>
      <c r="I169" s="4999"/>
      <c r="J169" s="26"/>
      <c r="K169" s="4999"/>
      <c r="L169" s="26"/>
      <c r="M169" s="4999"/>
      <c r="N169" s="26"/>
      <c r="O169" s="4999"/>
      <c r="P169" s="26"/>
      <c r="Q169" s="4999"/>
      <c r="R169" s="26"/>
      <c r="S169" s="4999"/>
      <c r="T169" s="26"/>
      <c r="U169" s="4999"/>
      <c r="V169" s="26"/>
      <c r="W169" s="4999"/>
      <c r="X169" s="26"/>
      <c r="Y169" s="4999"/>
      <c r="Z169" s="26"/>
      <c r="AA169" s="4999"/>
      <c r="AB169" s="26"/>
      <c r="AC169" s="4999"/>
      <c r="AD169" s="26"/>
      <c r="AE169" s="4999"/>
      <c r="AF169" s="26"/>
      <c r="AG169" s="4999"/>
      <c r="AH169" s="26"/>
      <c r="AI169" s="4999"/>
      <c r="AJ169" s="26"/>
      <c r="AK169" s="4999"/>
      <c r="AL169" s="26"/>
      <c r="AM169" s="5175"/>
      <c r="AN169" s="384">
        <v>0</v>
      </c>
      <c r="AO169" s="3053">
        <v>0</v>
      </c>
      <c r="AP169" s="26">
        <v>0</v>
      </c>
      <c r="AQ169" s="5219">
        <v>0</v>
      </c>
      <c r="AR169" s="5219">
        <v>0</v>
      </c>
      <c r="AS169" s="5219">
        <v>0</v>
      </c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3077" t="s">
        <v>197</v>
      </c>
      <c r="C170" s="402">
        <f t="shared" si="40"/>
        <v>0</v>
      </c>
      <c r="D170" s="403">
        <f t="shared" si="41"/>
        <v>0</v>
      </c>
      <c r="E170" s="3073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>
        <v>0</v>
      </c>
      <c r="AO170" s="66">
        <v>0</v>
      </c>
      <c r="AP170" s="35">
        <v>0</v>
      </c>
      <c r="AQ170" s="54">
        <v>0</v>
      </c>
      <c r="AR170" s="54">
        <v>0</v>
      </c>
      <c r="AS170" s="54">
        <v>0</v>
      </c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3078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>
        <v>0</v>
      </c>
      <c r="AO171" s="67">
        <v>0</v>
      </c>
      <c r="AP171" s="93">
        <v>0</v>
      </c>
      <c r="AQ171" s="96">
        <v>0</v>
      </c>
      <c r="AR171" s="96">
        <v>0</v>
      </c>
      <c r="AS171" s="96">
        <v>0</v>
      </c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5131" t="s">
        <v>199</v>
      </c>
      <c r="B172" s="5220" t="s">
        <v>200</v>
      </c>
      <c r="C172" s="381">
        <f t="shared" si="40"/>
        <v>2</v>
      </c>
      <c r="D172" s="382">
        <f>SUM(F172+H172+J172+L172+N172)</f>
        <v>1</v>
      </c>
      <c r="E172" s="5208">
        <f>SUM(G172+I172+K172+M172+O172)</f>
        <v>1</v>
      </c>
      <c r="F172" s="26"/>
      <c r="G172" s="4999"/>
      <c r="H172" s="26">
        <v>1</v>
      </c>
      <c r="I172" s="4999">
        <v>1</v>
      </c>
      <c r="J172" s="26"/>
      <c r="K172" s="4999"/>
      <c r="L172" s="26"/>
      <c r="M172" s="4999"/>
      <c r="N172" s="26"/>
      <c r="O172" s="4999"/>
      <c r="P172" s="419"/>
      <c r="Q172" s="5221"/>
      <c r="R172" s="419"/>
      <c r="S172" s="5221"/>
      <c r="T172" s="419"/>
      <c r="U172" s="5221"/>
      <c r="V172" s="419"/>
      <c r="W172" s="5221"/>
      <c r="X172" s="419"/>
      <c r="Y172" s="5221"/>
      <c r="Z172" s="419"/>
      <c r="AA172" s="5221"/>
      <c r="AB172" s="419"/>
      <c r="AC172" s="5221"/>
      <c r="AD172" s="419"/>
      <c r="AE172" s="5221"/>
      <c r="AF172" s="419"/>
      <c r="AG172" s="5221"/>
      <c r="AH172" s="419"/>
      <c r="AI172" s="5221"/>
      <c r="AJ172" s="419"/>
      <c r="AK172" s="5221"/>
      <c r="AL172" s="419"/>
      <c r="AM172" s="5222"/>
      <c r="AN172" s="384">
        <v>0</v>
      </c>
      <c r="AO172" s="3055"/>
      <c r="AP172" s="26">
        <v>0</v>
      </c>
      <c r="AQ172" s="5219">
        <v>0</v>
      </c>
      <c r="AR172" s="5219">
        <v>0</v>
      </c>
      <c r="AS172" s="5219">
        <v>0</v>
      </c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3077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3073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>
        <v>0</v>
      </c>
      <c r="AO173" s="424"/>
      <c r="AP173" s="35">
        <v>0</v>
      </c>
      <c r="AQ173" s="54">
        <v>0</v>
      </c>
      <c r="AR173" s="54">
        <v>0</v>
      </c>
      <c r="AS173" s="54">
        <v>0</v>
      </c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3077" t="s">
        <v>202</v>
      </c>
      <c r="C174" s="402">
        <f t="shared" si="40"/>
        <v>0</v>
      </c>
      <c r="D174" s="403">
        <f t="shared" si="42"/>
        <v>0</v>
      </c>
      <c r="E174" s="3073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>
        <v>0</v>
      </c>
      <c r="AO174" s="425"/>
      <c r="AP174" s="35">
        <v>0</v>
      </c>
      <c r="AQ174" s="54">
        <v>0</v>
      </c>
      <c r="AR174" s="54">
        <v>0</v>
      </c>
      <c r="AS174" s="54">
        <v>0</v>
      </c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3078" t="s">
        <v>203</v>
      </c>
      <c r="C175" s="414">
        <f t="shared" si="40"/>
        <v>6</v>
      </c>
      <c r="D175" s="415">
        <f t="shared" si="42"/>
        <v>3</v>
      </c>
      <c r="E175" s="416">
        <f t="shared" si="42"/>
        <v>3</v>
      </c>
      <c r="F175" s="93"/>
      <c r="G175" s="96"/>
      <c r="H175" s="93">
        <v>3</v>
      </c>
      <c r="I175" s="96">
        <v>1</v>
      </c>
      <c r="J175" s="93"/>
      <c r="K175" s="96">
        <v>2</v>
      </c>
      <c r="L175" s="93"/>
      <c r="M175" s="96"/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1</v>
      </c>
      <c r="AR175" s="96">
        <v>0</v>
      </c>
      <c r="AS175" s="96">
        <v>1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5131" t="s">
        <v>204</v>
      </c>
      <c r="B176" s="1469" t="s">
        <v>205</v>
      </c>
      <c r="C176" s="398">
        <f>SUM(D176+E176)</f>
        <v>0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0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/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>
        <v>0</v>
      </c>
      <c r="AN176" s="107">
        <v>0</v>
      </c>
      <c r="AO176" s="3053">
        <v>0</v>
      </c>
      <c r="AP176" s="5054">
        <v>0</v>
      </c>
      <c r="AQ176" s="107">
        <v>0</v>
      </c>
      <c r="AR176" s="107">
        <v>0</v>
      </c>
      <c r="AS176" s="65">
        <v>0</v>
      </c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3073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>
        <v>0</v>
      </c>
      <c r="AN177" s="39">
        <v>0</v>
      </c>
      <c r="AO177" s="66">
        <v>0</v>
      </c>
      <c r="AP177" s="153">
        <v>0</v>
      </c>
      <c r="AQ177" s="39">
        <v>0</v>
      </c>
      <c r="AR177" s="39">
        <v>0</v>
      </c>
      <c r="AS177" s="66">
        <v>0</v>
      </c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3089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3073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>
        <v>0</v>
      </c>
      <c r="AN178" s="39">
        <v>0</v>
      </c>
      <c r="AO178" s="66">
        <v>0</v>
      </c>
      <c r="AP178" s="153">
        <v>0</v>
      </c>
      <c r="AQ178" s="39">
        <v>0</v>
      </c>
      <c r="AR178" s="39">
        <v>0</v>
      </c>
      <c r="AS178" s="66">
        <v>0</v>
      </c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3089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3073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>
        <v>0</v>
      </c>
      <c r="AN179" s="39">
        <v>0</v>
      </c>
      <c r="AO179" s="66">
        <v>0</v>
      </c>
      <c r="AP179" s="153">
        <v>0</v>
      </c>
      <c r="AQ179" s="39">
        <v>0</v>
      </c>
      <c r="AR179" s="39">
        <v>0</v>
      </c>
      <c r="AS179" s="66">
        <v>0</v>
      </c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3089" t="s">
        <v>209</v>
      </c>
      <c r="C180" s="402">
        <f t="shared" si="47"/>
        <v>1</v>
      </c>
      <c r="D180" s="403">
        <f>SUM(F180+H180+J180+L180+N180+P180+R180+T180+V180+X180+Z180+AB180+AD180+AF180+AH180+AJ180+AL180)</f>
        <v>0</v>
      </c>
      <c r="E180" s="3073">
        <f t="shared" si="48"/>
        <v>1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/>
      <c r="V180" s="35"/>
      <c r="W180" s="39"/>
      <c r="X180" s="35"/>
      <c r="Y180" s="39">
        <v>1</v>
      </c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>
        <v>0</v>
      </c>
      <c r="AN180" s="39">
        <v>0</v>
      </c>
      <c r="AO180" s="66">
        <v>0</v>
      </c>
      <c r="AP180" s="153">
        <v>0</v>
      </c>
      <c r="AQ180" s="39">
        <v>0</v>
      </c>
      <c r="AR180" s="39">
        <v>0</v>
      </c>
      <c r="AS180" s="66">
        <v>0</v>
      </c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6</v>
      </c>
      <c r="D181" s="394">
        <f t="shared" si="49"/>
        <v>2</v>
      </c>
      <c r="E181" s="377">
        <f>SUM(G181+I181+K181+M181+O181+Q181+S181+U181+W181+Y181+AA181+AC181+AE181+AG181+AI181+AK181+AM181)</f>
        <v>4</v>
      </c>
      <c r="F181" s="35"/>
      <c r="G181" s="39"/>
      <c r="H181" s="35"/>
      <c r="I181" s="39">
        <v>1</v>
      </c>
      <c r="J181" s="35"/>
      <c r="K181" s="39"/>
      <c r="L181" s="35">
        <v>1</v>
      </c>
      <c r="M181" s="39"/>
      <c r="N181" s="35"/>
      <c r="O181" s="39"/>
      <c r="P181" s="35"/>
      <c r="Q181" s="39"/>
      <c r="R181" s="35"/>
      <c r="S181" s="39"/>
      <c r="T181" s="35"/>
      <c r="U181" s="39">
        <v>1</v>
      </c>
      <c r="V181" s="35"/>
      <c r="W181" s="39"/>
      <c r="X181" s="35"/>
      <c r="Y181" s="39"/>
      <c r="Z181" s="35"/>
      <c r="AA181" s="39"/>
      <c r="AB181" s="35"/>
      <c r="AC181" s="39"/>
      <c r="AD181" s="35"/>
      <c r="AE181" s="39"/>
      <c r="AF181" s="35"/>
      <c r="AG181" s="39">
        <v>1</v>
      </c>
      <c r="AH181" s="35">
        <v>1</v>
      </c>
      <c r="AI181" s="39">
        <v>1</v>
      </c>
      <c r="AJ181" s="35"/>
      <c r="AK181" s="39"/>
      <c r="AL181" s="93"/>
      <c r="AM181" s="95">
        <v>0</v>
      </c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5137" t="s">
        <v>211</v>
      </c>
      <c r="B182" s="5218" t="s">
        <v>212</v>
      </c>
      <c r="C182" s="381">
        <f t="shared" si="40"/>
        <v>0</v>
      </c>
      <c r="D182" s="382">
        <f t="shared" si="49"/>
        <v>0</v>
      </c>
      <c r="E182" s="5208">
        <f t="shared" si="49"/>
        <v>0</v>
      </c>
      <c r="F182" s="26"/>
      <c r="G182" s="4999"/>
      <c r="H182" s="26"/>
      <c r="I182" s="4999"/>
      <c r="J182" s="26"/>
      <c r="K182" s="4999"/>
      <c r="L182" s="26"/>
      <c r="M182" s="4999"/>
      <c r="N182" s="26"/>
      <c r="O182" s="4999"/>
      <c r="P182" s="26"/>
      <c r="Q182" s="4999"/>
      <c r="R182" s="26"/>
      <c r="S182" s="4999"/>
      <c r="T182" s="26"/>
      <c r="U182" s="4999"/>
      <c r="V182" s="26"/>
      <c r="W182" s="4999"/>
      <c r="X182" s="26"/>
      <c r="Y182" s="4999"/>
      <c r="Z182" s="26"/>
      <c r="AA182" s="4999"/>
      <c r="AB182" s="26"/>
      <c r="AC182" s="4999"/>
      <c r="AD182" s="26"/>
      <c r="AE182" s="4999"/>
      <c r="AF182" s="26"/>
      <c r="AG182" s="4999"/>
      <c r="AH182" s="26"/>
      <c r="AI182" s="4999"/>
      <c r="AJ182" s="26"/>
      <c r="AK182" s="4999"/>
      <c r="AL182" s="26"/>
      <c r="AM182" s="29">
        <v>0</v>
      </c>
      <c r="AN182" s="5223"/>
      <c r="AO182" s="3055"/>
      <c r="AP182" s="5054">
        <v>0</v>
      </c>
      <c r="AQ182" s="5219">
        <v>0</v>
      </c>
      <c r="AR182" s="5219">
        <v>0</v>
      </c>
      <c r="AS182" s="5219">
        <v>0</v>
      </c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3089" t="s">
        <v>213</v>
      </c>
      <c r="C183" s="402">
        <f t="shared" si="40"/>
        <v>0</v>
      </c>
      <c r="D183" s="403">
        <f t="shared" si="49"/>
        <v>0</v>
      </c>
      <c r="E183" s="3073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>
        <v>0</v>
      </c>
      <c r="AN183" s="425"/>
      <c r="AO183" s="431"/>
      <c r="AP183" s="35">
        <v>0</v>
      </c>
      <c r="AQ183" s="54">
        <v>0</v>
      </c>
      <c r="AR183" s="54">
        <v>0</v>
      </c>
      <c r="AS183" s="54">
        <v>0</v>
      </c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3090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>
        <v>0</v>
      </c>
      <c r="AN184" s="336"/>
      <c r="AO184" s="336"/>
      <c r="AP184" s="93">
        <v>0</v>
      </c>
      <c r="AQ184" s="96">
        <v>0</v>
      </c>
      <c r="AR184" s="96">
        <v>0</v>
      </c>
      <c r="AS184" s="96">
        <v>0</v>
      </c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5207" t="s">
        <v>215</v>
      </c>
      <c r="B185" s="5224"/>
      <c r="C185" s="398">
        <f t="shared" si="40"/>
        <v>1</v>
      </c>
      <c r="D185" s="399">
        <f t="shared" si="49"/>
        <v>0</v>
      </c>
      <c r="E185" s="400">
        <f t="shared" si="49"/>
        <v>1</v>
      </c>
      <c r="F185" s="104"/>
      <c r="G185" s="107"/>
      <c r="H185" s="104"/>
      <c r="I185" s="107"/>
      <c r="J185" s="104"/>
      <c r="K185" s="107"/>
      <c r="L185" s="104"/>
      <c r="M185" s="107"/>
      <c r="N185" s="104"/>
      <c r="O185" s="107"/>
      <c r="P185" s="104"/>
      <c r="Q185" s="107"/>
      <c r="R185" s="104"/>
      <c r="S185" s="107"/>
      <c r="T185" s="104"/>
      <c r="U185" s="107"/>
      <c r="V185" s="104"/>
      <c r="W185" s="107"/>
      <c r="X185" s="104"/>
      <c r="Y185" s="107"/>
      <c r="Z185" s="104"/>
      <c r="AA185" s="107"/>
      <c r="AB185" s="104"/>
      <c r="AC185" s="107">
        <v>1</v>
      </c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>
        <v>0</v>
      </c>
      <c r="AN185" s="401">
        <v>0</v>
      </c>
      <c r="AO185" s="65">
        <v>0</v>
      </c>
      <c r="AP185" s="104">
        <v>0</v>
      </c>
      <c r="AQ185" s="107">
        <v>0</v>
      </c>
      <c r="AR185" s="107">
        <v>0</v>
      </c>
      <c r="AS185" s="107">
        <v>0</v>
      </c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3073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>
        <v>0</v>
      </c>
      <c r="AN186" s="405">
        <v>0</v>
      </c>
      <c r="AO186" s="66">
        <v>0</v>
      </c>
      <c r="AP186" s="35">
        <v>0</v>
      </c>
      <c r="AQ186" s="378">
        <v>0</v>
      </c>
      <c r="AR186" s="378">
        <v>0</v>
      </c>
      <c r="AS186" s="378">
        <v>0</v>
      </c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2</v>
      </c>
      <c r="D187" s="403">
        <f t="shared" si="49"/>
        <v>1</v>
      </c>
      <c r="E187" s="3073">
        <f t="shared" si="49"/>
        <v>1</v>
      </c>
      <c r="F187" s="35"/>
      <c r="G187" s="39"/>
      <c r="H187" s="35"/>
      <c r="I187" s="39"/>
      <c r="J187" s="35"/>
      <c r="K187" s="39"/>
      <c r="L187" s="35"/>
      <c r="M187" s="39"/>
      <c r="N187" s="35"/>
      <c r="O187" s="39"/>
      <c r="P187" s="35"/>
      <c r="Q187" s="39"/>
      <c r="R187" s="35"/>
      <c r="S187" s="39"/>
      <c r="T187" s="35"/>
      <c r="U187" s="39"/>
      <c r="V187" s="35"/>
      <c r="W187" s="39"/>
      <c r="X187" s="35"/>
      <c r="Y187" s="39"/>
      <c r="Z187" s="35">
        <v>1</v>
      </c>
      <c r="AA187" s="39"/>
      <c r="AB187" s="35"/>
      <c r="AC187" s="39">
        <v>1</v>
      </c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>
        <v>0</v>
      </c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6</v>
      </c>
      <c r="D188" s="403">
        <f t="shared" si="49"/>
        <v>1</v>
      </c>
      <c r="E188" s="3073">
        <f t="shared" si="49"/>
        <v>5</v>
      </c>
      <c r="F188" s="35"/>
      <c r="G188" s="39"/>
      <c r="H188" s="35"/>
      <c r="I188" s="39"/>
      <c r="J188" s="35"/>
      <c r="K188" s="39"/>
      <c r="L188" s="35"/>
      <c r="M188" s="39"/>
      <c r="N188" s="35"/>
      <c r="O188" s="39"/>
      <c r="P188" s="35"/>
      <c r="Q188" s="39"/>
      <c r="R188" s="35"/>
      <c r="S188" s="39"/>
      <c r="T188" s="35"/>
      <c r="U188" s="39"/>
      <c r="V188" s="35"/>
      <c r="W188" s="39"/>
      <c r="X188" s="35"/>
      <c r="Y188" s="39"/>
      <c r="Z188" s="35"/>
      <c r="AA188" s="39">
        <v>4</v>
      </c>
      <c r="AB188" s="35"/>
      <c r="AC188" s="39">
        <v>1</v>
      </c>
      <c r="AD188" s="35"/>
      <c r="AE188" s="39"/>
      <c r="AF188" s="35">
        <v>1</v>
      </c>
      <c r="AG188" s="39"/>
      <c r="AH188" s="35"/>
      <c r="AI188" s="39"/>
      <c r="AJ188" s="35"/>
      <c r="AK188" s="39"/>
      <c r="AL188" s="35"/>
      <c r="AM188" s="299">
        <v>0</v>
      </c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0</v>
      </c>
      <c r="D189" s="406">
        <f t="shared" si="49"/>
        <v>0</v>
      </c>
      <c r="E189" s="3079">
        <f t="shared" si="49"/>
        <v>0</v>
      </c>
      <c r="F189" s="50"/>
      <c r="G189" s="54"/>
      <c r="H189" s="50"/>
      <c r="I189" s="54"/>
      <c r="J189" s="50"/>
      <c r="K189" s="54"/>
      <c r="L189" s="50"/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>
        <v>0</v>
      </c>
      <c r="AN189" s="413">
        <v>0</v>
      </c>
      <c r="AO189" s="261">
        <v>0</v>
      </c>
      <c r="AP189" s="50">
        <v>0</v>
      </c>
      <c r="AQ189" s="54">
        <v>0</v>
      </c>
      <c r="AR189" s="54">
        <v>0</v>
      </c>
      <c r="AS189" s="54">
        <v>0</v>
      </c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3079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>
        <v>0</v>
      </c>
      <c r="AN190" s="413">
        <v>0</v>
      </c>
      <c r="AO190" s="261">
        <v>0</v>
      </c>
      <c r="AP190" s="50">
        <v>0</v>
      </c>
      <c r="AQ190" s="54">
        <v>0</v>
      </c>
      <c r="AR190" s="54">
        <v>0</v>
      </c>
      <c r="AS190" s="54">
        <v>0</v>
      </c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3</v>
      </c>
      <c r="D191" s="415">
        <f t="shared" si="49"/>
        <v>0</v>
      </c>
      <c r="E191" s="416">
        <f t="shared" si="49"/>
        <v>3</v>
      </c>
      <c r="F191" s="93"/>
      <c r="G191" s="96"/>
      <c r="H191" s="93"/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>
        <v>1</v>
      </c>
      <c r="V191" s="93"/>
      <c r="W191" s="96"/>
      <c r="X191" s="93"/>
      <c r="Y191" s="96"/>
      <c r="Z191" s="93"/>
      <c r="AA191" s="96">
        <v>1</v>
      </c>
      <c r="AB191" s="93"/>
      <c r="AC191" s="96"/>
      <c r="AD191" s="93"/>
      <c r="AE191" s="96"/>
      <c r="AF191" s="93"/>
      <c r="AG191" s="96"/>
      <c r="AH191" s="93"/>
      <c r="AI191" s="96">
        <v>1</v>
      </c>
      <c r="AJ191" s="93"/>
      <c r="AK191" s="96"/>
      <c r="AL191" s="93"/>
      <c r="AM191" s="417">
        <v>0</v>
      </c>
      <c r="AN191" s="432">
        <v>0</v>
      </c>
      <c r="AO191" s="433">
        <v>0</v>
      </c>
      <c r="AP191" s="93">
        <v>0</v>
      </c>
      <c r="AQ191" s="96">
        <v>0</v>
      </c>
      <c r="AR191" s="96">
        <v>0</v>
      </c>
      <c r="AS191" s="96">
        <v>0</v>
      </c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5225" t="s">
        <v>223</v>
      </c>
      <c r="B193" s="5226"/>
      <c r="C193" s="5116" t="s">
        <v>57</v>
      </c>
      <c r="D193" s="5116"/>
      <c r="E193" s="5116"/>
      <c r="F193" s="5116" t="s">
        <v>168</v>
      </c>
      <c r="G193" s="5116"/>
      <c r="H193" s="5116" t="s">
        <v>169</v>
      </c>
      <c r="I193" s="5116"/>
      <c r="J193" s="5116" t="s">
        <v>170</v>
      </c>
      <c r="K193" s="5116"/>
      <c r="L193" s="5116" t="s">
        <v>104</v>
      </c>
      <c r="M193" s="5116"/>
      <c r="N193" s="5097" t="s">
        <v>11</v>
      </c>
      <c r="O193" s="5098"/>
      <c r="P193" s="5132" t="s">
        <v>106</v>
      </c>
      <c r="Q193" s="5132"/>
      <c r="R193" s="5132" t="s">
        <v>107</v>
      </c>
      <c r="S193" s="5132"/>
      <c r="T193" s="5132" t="s">
        <v>108</v>
      </c>
      <c r="U193" s="5132"/>
      <c r="V193" s="5132" t="s">
        <v>109</v>
      </c>
      <c r="W193" s="5132"/>
      <c r="X193" s="5132" t="s">
        <v>110</v>
      </c>
      <c r="Y193" s="5132"/>
      <c r="Z193" s="5132" t="s">
        <v>111</v>
      </c>
      <c r="AA193" s="5132"/>
      <c r="AB193" s="5132" t="s">
        <v>112</v>
      </c>
      <c r="AC193" s="5132"/>
      <c r="AD193" s="5132" t="s">
        <v>113</v>
      </c>
      <c r="AE193" s="5132"/>
      <c r="AF193" s="5132" t="s">
        <v>114</v>
      </c>
      <c r="AG193" s="5132"/>
      <c r="AH193" s="5132" t="s">
        <v>115</v>
      </c>
      <c r="AI193" s="5132"/>
      <c r="AJ193" s="5132" t="s">
        <v>116</v>
      </c>
      <c r="AK193" s="5132"/>
      <c r="AL193" s="5132" t="s">
        <v>117</v>
      </c>
      <c r="AM193" s="5091"/>
      <c r="AN193" s="5227" t="s">
        <v>126</v>
      </c>
      <c r="AO193" s="5228"/>
      <c r="AP193" s="5229"/>
      <c r="AQ193" s="5230" t="s">
        <v>171</v>
      </c>
      <c r="AR193" s="4816" t="s">
        <v>224</v>
      </c>
      <c r="AS193" s="5132" t="s">
        <v>173</v>
      </c>
      <c r="AT193" s="5132"/>
      <c r="AU193" s="5137" t="s">
        <v>225</v>
      </c>
      <c r="AV193" s="5137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5101" t="s">
        <v>82</v>
      </c>
      <c r="D194" s="5231" t="s">
        <v>83</v>
      </c>
      <c r="E194" s="3099" t="s">
        <v>84</v>
      </c>
      <c r="F194" s="5195" t="s">
        <v>83</v>
      </c>
      <c r="G194" s="3099" t="s">
        <v>84</v>
      </c>
      <c r="H194" s="5195" t="s">
        <v>83</v>
      </c>
      <c r="I194" s="3099" t="s">
        <v>84</v>
      </c>
      <c r="J194" s="5195" t="s">
        <v>83</v>
      </c>
      <c r="K194" s="3099" t="s">
        <v>84</v>
      </c>
      <c r="L194" s="5195" t="s">
        <v>83</v>
      </c>
      <c r="M194" s="3099" t="s">
        <v>84</v>
      </c>
      <c r="N194" s="5195" t="s">
        <v>83</v>
      </c>
      <c r="O194" s="3099" t="s">
        <v>84</v>
      </c>
      <c r="P194" s="5195" t="s">
        <v>83</v>
      </c>
      <c r="Q194" s="3099" t="s">
        <v>84</v>
      </c>
      <c r="R194" s="5195" t="s">
        <v>83</v>
      </c>
      <c r="S194" s="3099" t="s">
        <v>84</v>
      </c>
      <c r="T194" s="5195" t="s">
        <v>83</v>
      </c>
      <c r="U194" s="3099" t="s">
        <v>84</v>
      </c>
      <c r="V194" s="5195" t="s">
        <v>83</v>
      </c>
      <c r="W194" s="3099" t="s">
        <v>84</v>
      </c>
      <c r="X194" s="5195" t="s">
        <v>83</v>
      </c>
      <c r="Y194" s="3099" t="s">
        <v>84</v>
      </c>
      <c r="Z194" s="5195" t="s">
        <v>83</v>
      </c>
      <c r="AA194" s="3099" t="s">
        <v>84</v>
      </c>
      <c r="AB194" s="5195" t="s">
        <v>83</v>
      </c>
      <c r="AC194" s="3099" t="s">
        <v>84</v>
      </c>
      <c r="AD194" s="5195" t="s">
        <v>83</v>
      </c>
      <c r="AE194" s="3099" t="s">
        <v>84</v>
      </c>
      <c r="AF194" s="5195" t="s">
        <v>83</v>
      </c>
      <c r="AG194" s="3099" t="s">
        <v>84</v>
      </c>
      <c r="AH194" s="5195" t="s">
        <v>83</v>
      </c>
      <c r="AI194" s="3099" t="s">
        <v>84</v>
      </c>
      <c r="AJ194" s="5195" t="s">
        <v>83</v>
      </c>
      <c r="AK194" s="3099" t="s">
        <v>84</v>
      </c>
      <c r="AL194" s="5195" t="s">
        <v>83</v>
      </c>
      <c r="AM194" s="3102" t="s">
        <v>84</v>
      </c>
      <c r="AN194" s="5232" t="s">
        <v>128</v>
      </c>
      <c r="AO194" s="5233" t="s">
        <v>130</v>
      </c>
      <c r="AP194" s="5234" t="s">
        <v>129</v>
      </c>
      <c r="AQ194" s="3493"/>
      <c r="AR194" s="3463"/>
      <c r="AS194" s="5195" t="s">
        <v>83</v>
      </c>
      <c r="AT194" s="3099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5235" t="s">
        <v>226</v>
      </c>
      <c r="B195" s="5198"/>
      <c r="C195" s="5199">
        <f>SUM(D195+E195)</f>
        <v>4</v>
      </c>
      <c r="D195" s="5200">
        <f>SUM(F195+H195+J195+L195+N195+P195+R195+T195+V195+X195+Z195+AB195+AD195+AF195+AH195+AJ195+AL195)</f>
        <v>3</v>
      </c>
      <c r="E195" s="377">
        <f>SUM(G195+I195+K195+M195+O195+Q195+S195+U195+W195+Y195+AA195+AC195+AE195+AG195+AI195+AK195+AM195)</f>
        <v>1</v>
      </c>
      <c r="F195" s="5107">
        <v>1</v>
      </c>
      <c r="G195" s="5108">
        <v>0</v>
      </c>
      <c r="H195" s="5107">
        <v>1</v>
      </c>
      <c r="I195" s="5108">
        <v>0</v>
      </c>
      <c r="J195" s="5107"/>
      <c r="K195" s="5108"/>
      <c r="L195" s="5107"/>
      <c r="M195" s="5108"/>
      <c r="N195" s="5107">
        <v>1</v>
      </c>
      <c r="O195" s="5108"/>
      <c r="P195" s="5107"/>
      <c r="Q195" s="5108"/>
      <c r="R195" s="5107"/>
      <c r="S195" s="5108"/>
      <c r="T195" s="5107"/>
      <c r="U195" s="5108"/>
      <c r="V195" s="5107"/>
      <c r="W195" s="5108"/>
      <c r="X195" s="5107"/>
      <c r="Y195" s="5108"/>
      <c r="Z195" s="5107"/>
      <c r="AA195" s="5108"/>
      <c r="AB195" s="5107"/>
      <c r="AC195" s="5108"/>
      <c r="AD195" s="5107"/>
      <c r="AE195" s="5108">
        <v>1</v>
      </c>
      <c r="AF195" s="5107"/>
      <c r="AG195" s="5108"/>
      <c r="AH195" s="5107"/>
      <c r="AI195" s="5108"/>
      <c r="AJ195" s="5107"/>
      <c r="AK195" s="5108"/>
      <c r="AL195" s="5107"/>
      <c r="AM195" s="5212"/>
      <c r="AN195" s="438"/>
      <c r="AO195" s="439"/>
      <c r="AP195" s="96"/>
      <c r="AQ195" s="5108">
        <v>0</v>
      </c>
      <c r="AR195" s="5213">
        <v>0</v>
      </c>
      <c r="AS195" s="5107">
        <v>0</v>
      </c>
      <c r="AT195" s="5108">
        <v>0</v>
      </c>
      <c r="AU195" s="5108">
        <v>0</v>
      </c>
      <c r="AV195" s="5108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5202" t="s">
        <v>177</v>
      </c>
      <c r="B196" s="5203"/>
      <c r="C196" s="5236"/>
      <c r="D196" s="5237"/>
      <c r="E196" s="5237"/>
      <c r="F196" s="5237"/>
      <c r="G196" s="5237"/>
      <c r="H196" s="5237"/>
      <c r="I196" s="5237"/>
      <c r="J196" s="5237"/>
      <c r="K196" s="5237"/>
      <c r="L196" s="5237"/>
      <c r="M196" s="5237"/>
      <c r="N196" s="5237"/>
      <c r="O196" s="5237"/>
      <c r="P196" s="5237"/>
      <c r="Q196" s="5237"/>
      <c r="R196" s="5237"/>
      <c r="S196" s="5237"/>
      <c r="T196" s="5237"/>
      <c r="U196" s="5237"/>
      <c r="V196" s="5237"/>
      <c r="W196" s="5237"/>
      <c r="X196" s="5237"/>
      <c r="Y196" s="5237"/>
      <c r="Z196" s="5237"/>
      <c r="AA196" s="5237"/>
      <c r="AB196" s="5237"/>
      <c r="AC196" s="5237"/>
      <c r="AD196" s="5237"/>
      <c r="AE196" s="5237"/>
      <c r="AF196" s="5237"/>
      <c r="AG196" s="5237"/>
      <c r="AH196" s="5237"/>
      <c r="AI196" s="5237"/>
      <c r="AJ196" s="5237"/>
      <c r="AK196" s="5237"/>
      <c r="AL196" s="5237"/>
      <c r="AM196" s="5237"/>
      <c r="AN196" s="5238"/>
      <c r="AO196" s="5239"/>
      <c r="AP196" s="5240"/>
      <c r="AQ196" s="5237"/>
      <c r="AR196" s="5237"/>
      <c r="AS196" s="5237"/>
      <c r="AT196" s="5240"/>
      <c r="AU196" s="5240"/>
      <c r="AV196" s="5240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4920" t="s">
        <v>227</v>
      </c>
      <c r="B197" s="3056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5208">
        <f t="shared" si="68"/>
        <v>0</v>
      </c>
      <c r="F197" s="26"/>
      <c r="G197" s="4999"/>
      <c r="H197" s="26"/>
      <c r="I197" s="4999"/>
      <c r="J197" s="26"/>
      <c r="K197" s="4999"/>
      <c r="L197" s="26"/>
      <c r="M197" s="4999"/>
      <c r="N197" s="26"/>
      <c r="O197" s="4999"/>
      <c r="P197" s="26"/>
      <c r="Q197" s="4999"/>
      <c r="R197" s="26"/>
      <c r="S197" s="4999"/>
      <c r="T197" s="26"/>
      <c r="U197" s="4999"/>
      <c r="V197" s="26"/>
      <c r="W197" s="4999"/>
      <c r="X197" s="26"/>
      <c r="Y197" s="4999"/>
      <c r="Z197" s="26"/>
      <c r="AA197" s="4999"/>
      <c r="AB197" s="26"/>
      <c r="AC197" s="4999"/>
      <c r="AD197" s="26"/>
      <c r="AE197" s="4999"/>
      <c r="AF197" s="26"/>
      <c r="AG197" s="4999"/>
      <c r="AH197" s="26"/>
      <c r="AI197" s="4999"/>
      <c r="AJ197" s="26"/>
      <c r="AK197" s="4999"/>
      <c r="AL197" s="26"/>
      <c r="AM197" s="5175"/>
      <c r="AN197" s="293"/>
      <c r="AO197" s="5054"/>
      <c r="AP197" s="4999"/>
      <c r="AQ197" s="4999">
        <v>0</v>
      </c>
      <c r="AR197" s="3053">
        <v>0</v>
      </c>
      <c r="AS197" s="26">
        <v>0</v>
      </c>
      <c r="AT197" s="4999">
        <v>0</v>
      </c>
      <c r="AU197" s="4999">
        <v>0</v>
      </c>
      <c r="AV197" s="4999">
        <v>0</v>
      </c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3083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>
        <v>0</v>
      </c>
      <c r="AR198" s="67">
        <v>0</v>
      </c>
      <c r="AS198" s="93">
        <v>0</v>
      </c>
      <c r="AT198" s="96">
        <v>0</v>
      </c>
      <c r="AU198" s="96">
        <v>0</v>
      </c>
      <c r="AV198" s="96">
        <v>0</v>
      </c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5241" t="s">
        <v>181</v>
      </c>
      <c r="B199" s="5242"/>
      <c r="C199" s="5243">
        <f t="shared" si="67"/>
        <v>0</v>
      </c>
      <c r="D199" s="5200">
        <f t="shared" si="68"/>
        <v>0</v>
      </c>
      <c r="E199" s="5211">
        <f t="shared" si="68"/>
        <v>0</v>
      </c>
      <c r="F199" s="5107"/>
      <c r="G199" s="5108"/>
      <c r="H199" s="5107"/>
      <c r="I199" s="5108"/>
      <c r="J199" s="5107"/>
      <c r="K199" s="5108"/>
      <c r="L199" s="5107"/>
      <c r="M199" s="5108"/>
      <c r="N199" s="5107"/>
      <c r="O199" s="5108"/>
      <c r="P199" s="5107"/>
      <c r="Q199" s="5108"/>
      <c r="R199" s="5107"/>
      <c r="S199" s="5108"/>
      <c r="T199" s="5107"/>
      <c r="U199" s="5108"/>
      <c r="V199" s="5107"/>
      <c r="W199" s="5108"/>
      <c r="X199" s="5107"/>
      <c r="Y199" s="5108"/>
      <c r="Z199" s="5107"/>
      <c r="AA199" s="5108"/>
      <c r="AB199" s="5107"/>
      <c r="AC199" s="5108"/>
      <c r="AD199" s="5107"/>
      <c r="AE199" s="5108"/>
      <c r="AF199" s="5107"/>
      <c r="AG199" s="5108"/>
      <c r="AH199" s="5107"/>
      <c r="AI199" s="5108"/>
      <c r="AJ199" s="5107"/>
      <c r="AK199" s="5108"/>
      <c r="AL199" s="5107"/>
      <c r="AM199" s="5212"/>
      <c r="AN199" s="5244"/>
      <c r="AO199" s="5245"/>
      <c r="AP199" s="5108"/>
      <c r="AQ199" s="5108">
        <v>0</v>
      </c>
      <c r="AR199" s="5213">
        <v>0</v>
      </c>
      <c r="AS199" s="5107">
        <v>0</v>
      </c>
      <c r="AT199" s="5108">
        <v>0</v>
      </c>
      <c r="AU199" s="5108">
        <v>0</v>
      </c>
      <c r="AV199" s="5108">
        <v>0</v>
      </c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4920" t="s">
        <v>182</v>
      </c>
      <c r="B200" s="5220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5208">
        <f>SUM(G200+I200+K200+M200+O200+Q200+S200+U200+W200+Y200+AA200+AC200+AE200+AG200+AI200+AK200+AM200)</f>
        <v>0</v>
      </c>
      <c r="F200" s="26"/>
      <c r="G200" s="4999"/>
      <c r="H200" s="26"/>
      <c r="I200" s="4999"/>
      <c r="J200" s="26"/>
      <c r="K200" s="4999"/>
      <c r="L200" s="26"/>
      <c r="M200" s="4999"/>
      <c r="N200" s="26"/>
      <c r="O200" s="4999"/>
      <c r="P200" s="26"/>
      <c r="Q200" s="4999"/>
      <c r="R200" s="26"/>
      <c r="S200" s="4999"/>
      <c r="T200" s="26"/>
      <c r="U200" s="4999"/>
      <c r="V200" s="26"/>
      <c r="W200" s="4999"/>
      <c r="X200" s="26"/>
      <c r="Y200" s="4999"/>
      <c r="Z200" s="26"/>
      <c r="AA200" s="4999"/>
      <c r="AB200" s="26"/>
      <c r="AC200" s="4999"/>
      <c r="AD200" s="26"/>
      <c r="AE200" s="4999"/>
      <c r="AF200" s="26"/>
      <c r="AG200" s="4999"/>
      <c r="AH200" s="26"/>
      <c r="AI200" s="4999"/>
      <c r="AJ200" s="26"/>
      <c r="AK200" s="4999"/>
      <c r="AL200" s="26"/>
      <c r="AM200" s="5175"/>
      <c r="AN200" s="293"/>
      <c r="AO200" s="5054"/>
      <c r="AP200" s="4999"/>
      <c r="AQ200" s="4999">
        <v>0</v>
      </c>
      <c r="AR200" s="3053">
        <v>0</v>
      </c>
      <c r="AS200" s="26">
        <v>0</v>
      </c>
      <c r="AT200" s="4999">
        <v>0</v>
      </c>
      <c r="AU200" s="4999">
        <v>0</v>
      </c>
      <c r="AV200" s="4999">
        <v>0</v>
      </c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>
        <v>0</v>
      </c>
      <c r="AR201" s="379">
        <v>0</v>
      </c>
      <c r="AS201" s="397">
        <v>0</v>
      </c>
      <c r="AT201" s="378">
        <v>0</v>
      </c>
      <c r="AU201" s="378">
        <v>0</v>
      </c>
      <c r="AV201" s="378">
        <v>0</v>
      </c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5214" t="s">
        <v>185</v>
      </c>
      <c r="B202" s="5215"/>
      <c r="C202" s="5123">
        <f t="shared" si="67"/>
        <v>4</v>
      </c>
      <c r="D202" s="5124">
        <f t="shared" si="68"/>
        <v>3</v>
      </c>
      <c r="E202" s="5125">
        <f t="shared" si="68"/>
        <v>1</v>
      </c>
      <c r="F202" s="5107">
        <v>1</v>
      </c>
      <c r="G202" s="5108">
        <v>0</v>
      </c>
      <c r="H202" s="5107">
        <v>1</v>
      </c>
      <c r="I202" s="5108">
        <v>0</v>
      </c>
      <c r="J202" s="5107"/>
      <c r="K202" s="5108"/>
      <c r="L202" s="5107"/>
      <c r="M202" s="5108"/>
      <c r="N202" s="5107">
        <v>1</v>
      </c>
      <c r="O202" s="5108"/>
      <c r="P202" s="5107"/>
      <c r="Q202" s="5108"/>
      <c r="R202" s="5107"/>
      <c r="S202" s="5108"/>
      <c r="T202" s="5107"/>
      <c r="U202" s="5108"/>
      <c r="V202" s="5107"/>
      <c r="W202" s="5108"/>
      <c r="X202" s="5107"/>
      <c r="Y202" s="5108"/>
      <c r="Z202" s="5107"/>
      <c r="AA202" s="5108"/>
      <c r="AB202" s="5107"/>
      <c r="AC202" s="5108"/>
      <c r="AD202" s="5107"/>
      <c r="AE202" s="5108">
        <v>1</v>
      </c>
      <c r="AF202" s="5107"/>
      <c r="AG202" s="5108"/>
      <c r="AH202" s="5107"/>
      <c r="AI202" s="5108"/>
      <c r="AJ202" s="5107"/>
      <c r="AK202" s="5108"/>
      <c r="AL202" s="5107"/>
      <c r="AM202" s="5212"/>
      <c r="AN202" s="5244"/>
      <c r="AO202" s="5245"/>
      <c r="AP202" s="5108"/>
      <c r="AQ202" s="5108">
        <v>0</v>
      </c>
      <c r="AR202" s="5213">
        <v>0</v>
      </c>
      <c r="AS202" s="5107">
        <v>0</v>
      </c>
      <c r="AT202" s="5108">
        <v>0</v>
      </c>
      <c r="AU202" s="5108">
        <v>0</v>
      </c>
      <c r="AV202" s="5108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5131" t="s">
        <v>186</v>
      </c>
      <c r="B203" s="3076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>
        <v>0</v>
      </c>
      <c r="AR203" s="65">
        <v>0</v>
      </c>
      <c r="AS203" s="104">
        <v>0</v>
      </c>
      <c r="AT203" s="107">
        <v>0</v>
      </c>
      <c r="AU203" s="107">
        <v>0</v>
      </c>
      <c r="AV203" s="107">
        <v>0</v>
      </c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3075" t="s">
        <v>188</v>
      </c>
      <c r="C204" s="402">
        <f t="shared" si="67"/>
        <v>0</v>
      </c>
      <c r="D204" s="403">
        <f t="shared" si="68"/>
        <v>0</v>
      </c>
      <c r="E204" s="3073">
        <f t="shared" si="68"/>
        <v>0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>
        <v>0</v>
      </c>
      <c r="AR204" s="66">
        <v>0</v>
      </c>
      <c r="AS204" s="35">
        <v>0</v>
      </c>
      <c r="AT204" s="39">
        <v>0</v>
      </c>
      <c r="AU204" s="39">
        <v>0</v>
      </c>
      <c r="AV204" s="39">
        <v>0</v>
      </c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3075" t="s">
        <v>189</v>
      </c>
      <c r="C205" s="402">
        <f t="shared" si="67"/>
        <v>0</v>
      </c>
      <c r="D205" s="403">
        <f t="shared" si="68"/>
        <v>0</v>
      </c>
      <c r="E205" s="3073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>
        <v>0</v>
      </c>
      <c r="AR205" s="66">
        <v>0</v>
      </c>
      <c r="AS205" s="35">
        <v>0</v>
      </c>
      <c r="AT205" s="39">
        <v>0</v>
      </c>
      <c r="AU205" s="39">
        <v>0</v>
      </c>
      <c r="AV205" s="39">
        <v>0</v>
      </c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3095" t="s">
        <v>190</v>
      </c>
      <c r="C206" s="402">
        <f>SUM(D206+E206)</f>
        <v>0</v>
      </c>
      <c r="D206" s="449"/>
      <c r="E206" s="3073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>
        <v>0</v>
      </c>
      <c r="AR206" s="66">
        <v>0</v>
      </c>
      <c r="AS206" s="331"/>
      <c r="AT206" s="39">
        <v>0</v>
      </c>
      <c r="AU206" s="39">
        <v>0</v>
      </c>
      <c r="AV206" s="39">
        <v>0</v>
      </c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3075" t="s">
        <v>191</v>
      </c>
      <c r="C207" s="402">
        <f t="shared" ref="C207:C233" si="70">SUM(D207+E207)</f>
        <v>0</v>
      </c>
      <c r="D207" s="403">
        <f t="shared" ref="D207:E213" si="71">SUM(F207+H207+J207+L207+N207+P207+R207+T207+V207+X207+Z207+AB207+AD207+AF207+AH207+AJ207+AL207)</f>
        <v>0</v>
      </c>
      <c r="E207" s="3073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/>
      <c r="AQ207" s="39">
        <v>0</v>
      </c>
      <c r="AR207" s="66">
        <v>0</v>
      </c>
      <c r="AS207" s="35">
        <v>0</v>
      </c>
      <c r="AT207" s="39">
        <v>0</v>
      </c>
      <c r="AU207" s="39">
        <v>0</v>
      </c>
      <c r="AV207" s="39">
        <v>0</v>
      </c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3091" t="s">
        <v>192</v>
      </c>
      <c r="C208" s="402">
        <f t="shared" si="70"/>
        <v>1</v>
      </c>
      <c r="D208" s="403">
        <f t="shared" si="71"/>
        <v>0</v>
      </c>
      <c r="E208" s="3073">
        <f t="shared" si="71"/>
        <v>1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>
        <v>1</v>
      </c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>
        <v>0</v>
      </c>
      <c r="AR208" s="66">
        <v>0</v>
      </c>
      <c r="AS208" s="35">
        <v>0</v>
      </c>
      <c r="AT208" s="39">
        <v>0</v>
      </c>
      <c r="AU208" s="39">
        <v>0</v>
      </c>
      <c r="AV208" s="39">
        <v>0</v>
      </c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3091" t="s">
        <v>193</v>
      </c>
      <c r="C209" s="402">
        <f t="shared" si="70"/>
        <v>0</v>
      </c>
      <c r="D209" s="403">
        <f t="shared" si="71"/>
        <v>0</v>
      </c>
      <c r="E209" s="3073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>
        <v>0</v>
      </c>
      <c r="AR209" s="66">
        <v>0</v>
      </c>
      <c r="AS209" s="35">
        <v>0</v>
      </c>
      <c r="AT209" s="39">
        <v>0</v>
      </c>
      <c r="AU209" s="39">
        <v>0</v>
      </c>
      <c r="AV209" s="39">
        <v>0</v>
      </c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3092" t="s">
        <v>194</v>
      </c>
      <c r="C210" s="411">
        <f t="shared" si="70"/>
        <v>0</v>
      </c>
      <c r="D210" s="406">
        <f t="shared" si="71"/>
        <v>0</v>
      </c>
      <c r="E210" s="3079">
        <f t="shared" si="71"/>
        <v>0</v>
      </c>
      <c r="F210" s="50"/>
      <c r="G210" s="54"/>
      <c r="H210" s="50"/>
      <c r="I210" s="54"/>
      <c r="J210" s="50"/>
      <c r="K210" s="54"/>
      <c r="L210" s="50"/>
      <c r="M210" s="54"/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/>
      <c r="AQ210" s="54">
        <v>0</v>
      </c>
      <c r="AR210" s="261">
        <v>0</v>
      </c>
      <c r="AS210" s="50">
        <v>0</v>
      </c>
      <c r="AT210" s="54">
        <v>0</v>
      </c>
      <c r="AU210" s="54">
        <v>0</v>
      </c>
      <c r="AV210" s="54">
        <v>0</v>
      </c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4816" t="s">
        <v>195</v>
      </c>
      <c r="B211" s="3093" t="s">
        <v>196</v>
      </c>
      <c r="C211" s="381">
        <f t="shared" si="70"/>
        <v>0</v>
      </c>
      <c r="D211" s="382">
        <f t="shared" si="71"/>
        <v>0</v>
      </c>
      <c r="E211" s="5208">
        <f t="shared" si="71"/>
        <v>0</v>
      </c>
      <c r="F211" s="26"/>
      <c r="G211" s="4999"/>
      <c r="H211" s="26"/>
      <c r="I211" s="4999"/>
      <c r="J211" s="26"/>
      <c r="K211" s="4999"/>
      <c r="L211" s="26"/>
      <c r="M211" s="4999"/>
      <c r="N211" s="26"/>
      <c r="O211" s="4999"/>
      <c r="P211" s="26"/>
      <c r="Q211" s="4999"/>
      <c r="R211" s="26"/>
      <c r="S211" s="4999"/>
      <c r="T211" s="26"/>
      <c r="U211" s="4999"/>
      <c r="V211" s="26"/>
      <c r="W211" s="4999"/>
      <c r="X211" s="26"/>
      <c r="Y211" s="4999"/>
      <c r="Z211" s="26"/>
      <c r="AA211" s="4999"/>
      <c r="AB211" s="26"/>
      <c r="AC211" s="4999"/>
      <c r="AD211" s="26"/>
      <c r="AE211" s="4999"/>
      <c r="AF211" s="26"/>
      <c r="AG211" s="4999"/>
      <c r="AH211" s="26"/>
      <c r="AI211" s="4999"/>
      <c r="AJ211" s="5246"/>
      <c r="AK211" s="5219"/>
      <c r="AL211" s="26"/>
      <c r="AM211" s="5175"/>
      <c r="AN211" s="319"/>
      <c r="AO211" s="329"/>
      <c r="AP211" s="107"/>
      <c r="AQ211" s="4999">
        <v>0</v>
      </c>
      <c r="AR211" s="3053">
        <v>0</v>
      </c>
      <c r="AS211" s="26">
        <v>0</v>
      </c>
      <c r="AT211" s="4999">
        <v>0</v>
      </c>
      <c r="AU211" s="4999">
        <v>0</v>
      </c>
      <c r="AV211" s="4999">
        <v>0</v>
      </c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/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0</v>
      </c>
      <c r="CM211" s="16"/>
      <c r="CZ211" s="2"/>
    </row>
    <row r="212" spans="1:104" ht="27.75" customHeight="1" x14ac:dyDescent="0.2">
      <c r="A212" s="3462"/>
      <c r="B212" s="3094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3073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>
        <v>0</v>
      </c>
      <c r="AR212" s="66">
        <v>0</v>
      </c>
      <c r="AS212" s="35">
        <v>0</v>
      </c>
      <c r="AT212" s="39">
        <v>0</v>
      </c>
      <c r="AU212" s="39">
        <v>0</v>
      </c>
      <c r="AV212" s="39">
        <v>0</v>
      </c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3083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>
        <v>0</v>
      </c>
      <c r="AR213" s="67">
        <v>0</v>
      </c>
      <c r="AS213" s="93">
        <v>0</v>
      </c>
      <c r="AT213" s="96">
        <v>0</v>
      </c>
      <c r="AU213" s="96">
        <v>0</v>
      </c>
      <c r="AV213" s="96">
        <v>0</v>
      </c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4816" t="s">
        <v>199</v>
      </c>
      <c r="B214" s="3056" t="s">
        <v>200</v>
      </c>
      <c r="C214" s="381">
        <f t="shared" si="70"/>
        <v>0</v>
      </c>
      <c r="D214" s="382">
        <f t="shared" ref="D214:E217" si="72">SUM(F214+H214+J214+L214+N214)</f>
        <v>0</v>
      </c>
      <c r="E214" s="5208">
        <f t="shared" si="72"/>
        <v>0</v>
      </c>
      <c r="F214" s="26"/>
      <c r="G214" s="4999"/>
      <c r="H214" s="26"/>
      <c r="I214" s="4999"/>
      <c r="J214" s="26"/>
      <c r="K214" s="4999"/>
      <c r="L214" s="26"/>
      <c r="M214" s="4999"/>
      <c r="N214" s="26"/>
      <c r="O214" s="4999"/>
      <c r="P214" s="419"/>
      <c r="Q214" s="5221"/>
      <c r="R214" s="419"/>
      <c r="S214" s="5221"/>
      <c r="T214" s="419"/>
      <c r="U214" s="5221"/>
      <c r="V214" s="419"/>
      <c r="W214" s="5221"/>
      <c r="X214" s="419"/>
      <c r="Y214" s="5221"/>
      <c r="Z214" s="419"/>
      <c r="AA214" s="5221"/>
      <c r="AB214" s="419"/>
      <c r="AC214" s="5221"/>
      <c r="AD214" s="419"/>
      <c r="AE214" s="5221"/>
      <c r="AF214" s="419"/>
      <c r="AG214" s="5221"/>
      <c r="AH214" s="419"/>
      <c r="AI214" s="5221"/>
      <c r="AJ214" s="419"/>
      <c r="AK214" s="5221"/>
      <c r="AL214" s="419"/>
      <c r="AM214" s="5247"/>
      <c r="AN214" s="293"/>
      <c r="AO214" s="5054"/>
      <c r="AP214" s="4999"/>
      <c r="AQ214" s="4999">
        <v>0</v>
      </c>
      <c r="AR214" s="3055"/>
      <c r="AS214" s="26">
        <v>0</v>
      </c>
      <c r="AT214" s="4999">
        <v>0</v>
      </c>
      <c r="AU214" s="4999">
        <v>0</v>
      </c>
      <c r="AV214" s="4999">
        <v>0</v>
      </c>
      <c r="AW214" s="380" t="str">
        <f t="shared" si="69"/>
        <v/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3084" t="s">
        <v>201</v>
      </c>
      <c r="C215" s="402">
        <f t="shared" si="70"/>
        <v>0</v>
      </c>
      <c r="D215" s="403">
        <f t="shared" si="72"/>
        <v>0</v>
      </c>
      <c r="E215" s="3073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>
        <v>0</v>
      </c>
      <c r="AR215" s="452"/>
      <c r="AS215" s="35">
        <v>0</v>
      </c>
      <c r="AT215" s="39">
        <v>0</v>
      </c>
      <c r="AU215" s="39">
        <v>0</v>
      </c>
      <c r="AV215" s="39">
        <v>0</v>
      </c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3084" t="s">
        <v>202</v>
      </c>
      <c r="C216" s="402">
        <f t="shared" si="70"/>
        <v>0</v>
      </c>
      <c r="D216" s="403">
        <f t="shared" si="72"/>
        <v>0</v>
      </c>
      <c r="E216" s="3073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>
        <v>0</v>
      </c>
      <c r="AR216" s="452"/>
      <c r="AS216" s="35">
        <v>0</v>
      </c>
      <c r="AT216" s="39">
        <v>0</v>
      </c>
      <c r="AU216" s="39">
        <v>0</v>
      </c>
      <c r="AV216" s="39">
        <v>0</v>
      </c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3083" t="s">
        <v>203</v>
      </c>
      <c r="C217" s="414">
        <f t="shared" si="70"/>
        <v>2</v>
      </c>
      <c r="D217" s="415">
        <f>SUM(F217+H217+J217+L217+N217)</f>
        <v>2</v>
      </c>
      <c r="E217" s="416">
        <f t="shared" si="72"/>
        <v>0</v>
      </c>
      <c r="F217" s="93">
        <v>1</v>
      </c>
      <c r="G217" s="96"/>
      <c r="H217" s="93">
        <v>1</v>
      </c>
      <c r="I217" s="96"/>
      <c r="J217" s="93"/>
      <c r="K217" s="96"/>
      <c r="L217" s="93"/>
      <c r="M217" s="96"/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>
        <v>0</v>
      </c>
      <c r="AO217" s="329">
        <v>0</v>
      </c>
      <c r="AP217" s="243">
        <v>0</v>
      </c>
      <c r="AQ217" s="93">
        <v>0</v>
      </c>
      <c r="AR217" s="454"/>
      <c r="AS217" s="93">
        <v>0</v>
      </c>
      <c r="AT217" s="96">
        <v>0</v>
      </c>
      <c r="AU217" s="96">
        <v>0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5248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5054"/>
      <c r="AO218" s="27"/>
      <c r="AP218" s="31"/>
      <c r="AQ218" s="107">
        <v>0</v>
      </c>
      <c r="AR218" s="107">
        <v>0</v>
      </c>
      <c r="AS218" s="26">
        <v>0</v>
      </c>
      <c r="AT218" s="39">
        <v>0</v>
      </c>
      <c r="AU218" s="39">
        <v>0</v>
      </c>
      <c r="AV218" s="39">
        <v>0</v>
      </c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3096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3073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>
        <v>0</v>
      </c>
      <c r="AR219" s="39">
        <v>0</v>
      </c>
      <c r="AS219" s="35">
        <v>0</v>
      </c>
      <c r="AT219" s="39">
        <v>0</v>
      </c>
      <c r="AU219" s="39">
        <v>0</v>
      </c>
      <c r="AV219" s="39">
        <v>0</v>
      </c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3096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3073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>
        <v>0</v>
      </c>
      <c r="AR220" s="39">
        <v>0</v>
      </c>
      <c r="AS220" s="35">
        <v>0</v>
      </c>
      <c r="AT220" s="39">
        <v>0</v>
      </c>
      <c r="AU220" s="39">
        <v>0</v>
      </c>
      <c r="AV220" s="39">
        <v>0</v>
      </c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3096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3073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>
        <v>0</v>
      </c>
      <c r="AR221" s="39">
        <v>0</v>
      </c>
      <c r="AS221" s="35">
        <v>0</v>
      </c>
      <c r="AT221" s="39">
        <v>0</v>
      </c>
      <c r="AU221" s="39">
        <v>0</v>
      </c>
      <c r="AV221" s="39">
        <v>0</v>
      </c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3096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>
        <v>0</v>
      </c>
      <c r="AR222" s="39">
        <v>0</v>
      </c>
      <c r="AS222" s="35">
        <v>0</v>
      </c>
      <c r="AT222" s="39">
        <v>0</v>
      </c>
      <c r="AU222" s="39">
        <v>0</v>
      </c>
      <c r="AV222" s="39">
        <v>0</v>
      </c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0</v>
      </c>
      <c r="D223" s="394">
        <f>SUM(F223+H223+J223+L223+N223+P223+R223+T223+V223+X223+Z223+AB223+AD223+AF223+AH223+AJ223+AL223)</f>
        <v>0</v>
      </c>
      <c r="E223" s="377">
        <f t="shared" si="74"/>
        <v>0</v>
      </c>
      <c r="F223" s="35"/>
      <c r="G223" s="39"/>
      <c r="H223" s="35"/>
      <c r="I223" s="39"/>
      <c r="J223" s="35"/>
      <c r="K223" s="39"/>
      <c r="L223" s="35"/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>
        <v>0</v>
      </c>
      <c r="AR223" s="96">
        <v>0</v>
      </c>
      <c r="AS223" s="35">
        <v>0</v>
      </c>
      <c r="AT223" s="39">
        <v>0</v>
      </c>
      <c r="AU223" s="39">
        <v>0</v>
      </c>
      <c r="AV223" s="39">
        <v>0</v>
      </c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5137" t="s">
        <v>211</v>
      </c>
      <c r="B224" s="5249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5208">
        <f t="shared" si="74"/>
        <v>0</v>
      </c>
      <c r="F224" s="26"/>
      <c r="G224" s="4999"/>
      <c r="H224" s="26"/>
      <c r="I224" s="4999"/>
      <c r="J224" s="26"/>
      <c r="K224" s="4999"/>
      <c r="L224" s="26"/>
      <c r="M224" s="4999"/>
      <c r="N224" s="26"/>
      <c r="O224" s="4999"/>
      <c r="P224" s="26"/>
      <c r="Q224" s="4999"/>
      <c r="R224" s="26"/>
      <c r="S224" s="4999"/>
      <c r="T224" s="26"/>
      <c r="U224" s="4999"/>
      <c r="V224" s="26"/>
      <c r="W224" s="4999"/>
      <c r="X224" s="26"/>
      <c r="Y224" s="4999"/>
      <c r="Z224" s="26"/>
      <c r="AA224" s="4999"/>
      <c r="AB224" s="26"/>
      <c r="AC224" s="4999"/>
      <c r="AD224" s="26"/>
      <c r="AE224" s="4999"/>
      <c r="AF224" s="26"/>
      <c r="AG224" s="4999"/>
      <c r="AH224" s="26"/>
      <c r="AI224" s="4999"/>
      <c r="AJ224" s="26"/>
      <c r="AK224" s="4999"/>
      <c r="AL224" s="26"/>
      <c r="AM224" s="5175"/>
      <c r="AN224" s="319"/>
      <c r="AO224" s="329"/>
      <c r="AP224" s="107"/>
      <c r="AQ224" s="455"/>
      <c r="AR224" s="456"/>
      <c r="AS224" s="26">
        <v>0</v>
      </c>
      <c r="AT224" s="4999">
        <v>0</v>
      </c>
      <c r="AU224" s="4999">
        <v>0</v>
      </c>
      <c r="AV224" s="4999">
        <v>0</v>
      </c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3097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>
        <v>0</v>
      </c>
      <c r="AT225" s="107">
        <v>0</v>
      </c>
      <c r="AU225" s="107">
        <v>0</v>
      </c>
      <c r="AV225" s="107">
        <v>0</v>
      </c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3080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>
        <v>0</v>
      </c>
      <c r="AT226" s="728">
        <v>0</v>
      </c>
      <c r="AU226" s="728">
        <v>0</v>
      </c>
      <c r="AV226" s="728">
        <v>0</v>
      </c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5207" t="s">
        <v>215</v>
      </c>
      <c r="B227" s="5224"/>
      <c r="C227" s="398">
        <f t="shared" si="70"/>
        <v>0</v>
      </c>
      <c r="D227" s="399">
        <f>SUM(F227+H227+J227+L227+N227+P227+R227+T227+V227+X227+Z227+AB227+AD227+AF227+AH227+AJ227+AL227)</f>
        <v>0</v>
      </c>
      <c r="E227" s="400">
        <f t="shared" si="74"/>
        <v>0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/>
      <c r="AA227" s="107"/>
      <c r="AB227" s="104"/>
      <c r="AC227" s="107"/>
      <c r="AD227" s="104"/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/>
      <c r="AO227" s="329"/>
      <c r="AP227" s="107"/>
      <c r="AQ227" s="107">
        <v>0</v>
      </c>
      <c r="AR227" s="65">
        <v>0</v>
      </c>
      <c r="AS227" s="104">
        <v>0</v>
      </c>
      <c r="AT227" s="107">
        <v>0</v>
      </c>
      <c r="AU227" s="107">
        <v>0</v>
      </c>
      <c r="AV227" s="107">
        <v>0</v>
      </c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0</v>
      </c>
      <c r="D228" s="403">
        <f t="shared" si="75"/>
        <v>0</v>
      </c>
      <c r="E228" s="3073">
        <f t="shared" si="74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>
        <v>0</v>
      </c>
      <c r="AR228" s="66">
        <v>0</v>
      </c>
      <c r="AS228" s="35">
        <v>0</v>
      </c>
      <c r="AT228" s="39">
        <v>0</v>
      </c>
      <c r="AU228" s="39">
        <v>0</v>
      </c>
      <c r="AV228" s="39">
        <v>0</v>
      </c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0</v>
      </c>
      <c r="D229" s="403">
        <f>SUM(F229+H229+J229+L229+N229+P229+R229+T229+V229+X229+Z229+AB229+AD229+AF229+AH229+AJ229+AL229)</f>
        <v>0</v>
      </c>
      <c r="E229" s="3073">
        <f t="shared" si="74"/>
        <v>0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/>
      <c r="W229" s="39"/>
      <c r="X229" s="35"/>
      <c r="Y229" s="39"/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>
        <v>0</v>
      </c>
      <c r="AR229" s="66">
        <v>0</v>
      </c>
      <c r="AS229" s="35">
        <v>0</v>
      </c>
      <c r="AT229" s="39">
        <v>0</v>
      </c>
      <c r="AU229" s="39">
        <v>0</v>
      </c>
      <c r="AV229" s="39">
        <v>0</v>
      </c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0</v>
      </c>
      <c r="D230" s="403">
        <f t="shared" si="75"/>
        <v>0</v>
      </c>
      <c r="E230" s="3073">
        <f t="shared" si="74"/>
        <v>0</v>
      </c>
      <c r="F230" s="35"/>
      <c r="G230" s="39"/>
      <c r="H230" s="35"/>
      <c r="I230" s="39"/>
      <c r="J230" s="35"/>
      <c r="K230" s="39"/>
      <c r="L230" s="35"/>
      <c r="M230" s="39"/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/>
      <c r="AB230" s="35"/>
      <c r="AC230" s="39"/>
      <c r="AD230" s="35"/>
      <c r="AE230" s="39"/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/>
      <c r="AQ230" s="39">
        <v>0</v>
      </c>
      <c r="AR230" s="66">
        <v>0</v>
      </c>
      <c r="AS230" s="35">
        <v>0</v>
      </c>
      <c r="AT230" s="39">
        <v>0</v>
      </c>
      <c r="AU230" s="39">
        <v>0</v>
      </c>
      <c r="AV230" s="39">
        <v>0</v>
      </c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1</v>
      </c>
      <c r="D231" s="403">
        <f t="shared" si="75"/>
        <v>1</v>
      </c>
      <c r="E231" s="3073">
        <f>SUM(G231+I231+K231+M231+O231+Q231+S231+U231+W231+Y231+AA231+AC231+AE231+AG231+AI231+AK231+AM231)</f>
        <v>0</v>
      </c>
      <c r="F231" s="50"/>
      <c r="G231" s="54"/>
      <c r="H231" s="50"/>
      <c r="I231" s="54"/>
      <c r="J231" s="50"/>
      <c r="K231" s="54"/>
      <c r="L231" s="50"/>
      <c r="M231" s="54"/>
      <c r="N231" s="50">
        <v>1</v>
      </c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/>
      <c r="AO231" s="329"/>
      <c r="AP231" s="107"/>
      <c r="AQ231" s="54">
        <v>0</v>
      </c>
      <c r="AR231" s="261">
        <v>0</v>
      </c>
      <c r="AS231" s="50">
        <v>0</v>
      </c>
      <c r="AT231" s="54">
        <v>0</v>
      </c>
      <c r="AU231" s="54">
        <v>0</v>
      </c>
      <c r="AV231" s="54">
        <v>0</v>
      </c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3079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>
        <v>0</v>
      </c>
      <c r="AR232" s="261">
        <v>0</v>
      </c>
      <c r="AS232" s="50">
        <v>0</v>
      </c>
      <c r="AT232" s="54">
        <v>0</v>
      </c>
      <c r="AU232" s="54">
        <v>0</v>
      </c>
      <c r="AV232" s="54">
        <v>0</v>
      </c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0</v>
      </c>
      <c r="D233" s="415">
        <f t="shared" si="75"/>
        <v>0</v>
      </c>
      <c r="E233" s="416">
        <f>SUM(G233+I233+K233+M233+O233+Q233+S233+U233+W233+Y233+AA233+AC233+AE233+AG233+AI233+AK233+AM233)</f>
        <v>0</v>
      </c>
      <c r="F233" s="93"/>
      <c r="G233" s="96"/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>
        <v>0</v>
      </c>
      <c r="AR233" s="433">
        <v>0</v>
      </c>
      <c r="AS233" s="93">
        <v>0</v>
      </c>
      <c r="AT233" s="96">
        <v>0</v>
      </c>
      <c r="AU233" s="96">
        <v>0</v>
      </c>
      <c r="AV233" s="96">
        <v>0</v>
      </c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5250" t="s">
        <v>56</v>
      </c>
      <c r="B235" s="5251"/>
      <c r="C235" s="5132" t="s">
        <v>57</v>
      </c>
      <c r="D235" s="5132"/>
      <c r="E235" s="5132"/>
      <c r="F235" s="5097" t="s">
        <v>230</v>
      </c>
      <c r="G235" s="5098"/>
      <c r="H235" s="5097" t="s">
        <v>231</v>
      </c>
      <c r="I235" s="5098"/>
      <c r="J235" s="5097" t="s">
        <v>232</v>
      </c>
      <c r="K235" s="5098"/>
      <c r="L235" s="5097" t="s">
        <v>233</v>
      </c>
      <c r="M235" s="5098"/>
      <c r="N235" s="5097" t="s">
        <v>234</v>
      </c>
      <c r="O235" s="5098"/>
      <c r="P235" s="5097" t="s">
        <v>235</v>
      </c>
      <c r="Q235" s="5098"/>
      <c r="R235" s="5097" t="s">
        <v>236</v>
      </c>
      <c r="S235" s="5098"/>
      <c r="T235" s="5097" t="s">
        <v>237</v>
      </c>
      <c r="U235" s="5098"/>
      <c r="V235" s="5097" t="s">
        <v>238</v>
      </c>
      <c r="W235" s="5098"/>
      <c r="X235" s="5097" t="s">
        <v>239</v>
      </c>
      <c r="Y235" s="5098"/>
      <c r="Z235" s="5097" t="s">
        <v>240</v>
      </c>
      <c r="AA235" s="5098"/>
      <c r="AB235" s="5097" t="s">
        <v>241</v>
      </c>
      <c r="AC235" s="5098"/>
      <c r="AD235" s="5097" t="s">
        <v>242</v>
      </c>
      <c r="AE235" s="5098"/>
      <c r="AF235" s="5097" t="s">
        <v>243</v>
      </c>
      <c r="AG235" s="5098"/>
      <c r="AH235" s="5097" t="s">
        <v>244</v>
      </c>
      <c r="AI235" s="5098"/>
      <c r="AJ235" s="5097" t="s">
        <v>245</v>
      </c>
      <c r="AK235" s="5098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5101" t="s">
        <v>82</v>
      </c>
      <c r="D236" s="5042" t="s">
        <v>83</v>
      </c>
      <c r="E236" s="5100" t="s">
        <v>84</v>
      </c>
      <c r="F236" s="5195" t="s">
        <v>83</v>
      </c>
      <c r="G236" s="5252" t="s">
        <v>84</v>
      </c>
      <c r="H236" s="5195" t="s">
        <v>83</v>
      </c>
      <c r="I236" s="5252" t="s">
        <v>84</v>
      </c>
      <c r="J236" s="5195" t="s">
        <v>83</v>
      </c>
      <c r="K236" s="5252" t="s">
        <v>84</v>
      </c>
      <c r="L236" s="5195" t="s">
        <v>83</v>
      </c>
      <c r="M236" s="5252" t="s">
        <v>84</v>
      </c>
      <c r="N236" s="5195" t="s">
        <v>83</v>
      </c>
      <c r="O236" s="5252" t="s">
        <v>84</v>
      </c>
      <c r="P236" s="5195" t="s">
        <v>83</v>
      </c>
      <c r="Q236" s="5252" t="s">
        <v>84</v>
      </c>
      <c r="R236" s="5195" t="s">
        <v>83</v>
      </c>
      <c r="S236" s="5252" t="s">
        <v>84</v>
      </c>
      <c r="T236" s="5195" t="s">
        <v>83</v>
      </c>
      <c r="U236" s="5252" t="s">
        <v>84</v>
      </c>
      <c r="V236" s="5195" t="s">
        <v>83</v>
      </c>
      <c r="W236" s="5252" t="s">
        <v>84</v>
      </c>
      <c r="X236" s="5195" t="s">
        <v>83</v>
      </c>
      <c r="Y236" s="5252" t="s">
        <v>84</v>
      </c>
      <c r="Z236" s="5195" t="s">
        <v>83</v>
      </c>
      <c r="AA236" s="5252" t="s">
        <v>84</v>
      </c>
      <c r="AB236" s="5195" t="s">
        <v>83</v>
      </c>
      <c r="AC236" s="5252" t="s">
        <v>84</v>
      </c>
      <c r="AD236" s="5195" t="s">
        <v>83</v>
      </c>
      <c r="AE236" s="5252" t="s">
        <v>84</v>
      </c>
      <c r="AF236" s="5195" t="s">
        <v>83</v>
      </c>
      <c r="AG236" s="5252" t="s">
        <v>84</v>
      </c>
      <c r="AH236" s="5195" t="s">
        <v>83</v>
      </c>
      <c r="AI236" s="5252" t="s">
        <v>84</v>
      </c>
      <c r="AJ236" s="5195" t="s">
        <v>83</v>
      </c>
      <c r="AK236" s="5252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5253" t="s">
        <v>246</v>
      </c>
      <c r="B237" s="3059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5051">
        <f t="shared" ref="D237:E240" si="77">SUM(G237+I237+K237+M237+O237+Q237+S237+U237+W237+Y237+AA237+AC237+AE237+AG237+AI237+AK237)</f>
        <v>0</v>
      </c>
      <c r="F237" s="26"/>
      <c r="G237" s="4999"/>
      <c r="H237" s="26"/>
      <c r="I237" s="4999"/>
      <c r="J237" s="26"/>
      <c r="K237" s="4999"/>
      <c r="L237" s="26"/>
      <c r="M237" s="4999"/>
      <c r="N237" s="26"/>
      <c r="O237" s="4999"/>
      <c r="P237" s="26"/>
      <c r="Q237" s="4999"/>
      <c r="R237" s="26"/>
      <c r="S237" s="4999"/>
      <c r="T237" s="26"/>
      <c r="U237" s="4999"/>
      <c r="V237" s="26"/>
      <c r="W237" s="4999"/>
      <c r="X237" s="26"/>
      <c r="Y237" s="4999"/>
      <c r="Z237" s="26"/>
      <c r="AA237" s="4999"/>
      <c r="AB237" s="26"/>
      <c r="AC237" s="4999"/>
      <c r="AD237" s="26"/>
      <c r="AE237" s="4999"/>
      <c r="AF237" s="26"/>
      <c r="AG237" s="4999"/>
      <c r="AH237" s="26"/>
      <c r="AI237" s="4999"/>
      <c r="AJ237" s="26"/>
      <c r="AK237" s="4999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5253" t="s">
        <v>247</v>
      </c>
      <c r="B239" s="3059" t="s">
        <v>157</v>
      </c>
      <c r="C239" s="137">
        <f>SUM(D239+E239)</f>
        <v>0</v>
      </c>
      <c r="D239" s="138">
        <f t="shared" si="77"/>
        <v>0</v>
      </c>
      <c r="E239" s="5051">
        <f t="shared" si="77"/>
        <v>0</v>
      </c>
      <c r="F239" s="26"/>
      <c r="G239" s="4999"/>
      <c r="H239" s="26"/>
      <c r="I239" s="4999"/>
      <c r="J239" s="26"/>
      <c r="K239" s="4999"/>
      <c r="L239" s="26"/>
      <c r="M239" s="4999"/>
      <c r="N239" s="26"/>
      <c r="O239" s="4999"/>
      <c r="P239" s="26"/>
      <c r="Q239" s="4999"/>
      <c r="R239" s="26"/>
      <c r="S239" s="4999"/>
      <c r="T239" s="26"/>
      <c r="U239" s="4999"/>
      <c r="V239" s="26"/>
      <c r="W239" s="4999"/>
      <c r="X239" s="26"/>
      <c r="Y239" s="4999"/>
      <c r="Z239" s="26"/>
      <c r="AA239" s="4999"/>
      <c r="AB239" s="26"/>
      <c r="AC239" s="4999"/>
      <c r="AD239" s="26"/>
      <c r="AE239" s="4999"/>
      <c r="AF239" s="26"/>
      <c r="AG239" s="4999"/>
      <c r="AH239" s="26"/>
      <c r="AI239" s="4999"/>
      <c r="AJ239" s="26"/>
      <c r="AK239" s="4999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5254" t="s">
        <v>249</v>
      </c>
      <c r="B242" s="5255" t="s">
        <v>250</v>
      </c>
      <c r="C242" s="5250" t="s">
        <v>4</v>
      </c>
      <c r="D242" s="5256"/>
      <c r="E242" s="5251"/>
      <c r="F242" s="5257" t="s">
        <v>251</v>
      </c>
      <c r="G242" s="5258"/>
      <c r="H242" s="5258"/>
      <c r="I242" s="5258"/>
      <c r="J242" s="5258"/>
      <c r="K242" s="5258"/>
      <c r="L242" s="5258"/>
      <c r="M242" s="5258"/>
      <c r="N242" s="5258"/>
      <c r="O242" s="5258"/>
      <c r="P242" s="5258"/>
      <c r="Q242" s="5258"/>
      <c r="R242" s="5258"/>
      <c r="S242" s="5258"/>
      <c r="T242" s="5258"/>
      <c r="U242" s="5258"/>
      <c r="V242" s="5258"/>
      <c r="W242" s="5258"/>
      <c r="X242" s="5258"/>
      <c r="Y242" s="5258"/>
      <c r="Z242" s="5258"/>
      <c r="AA242" s="5258"/>
      <c r="AB242" s="5258"/>
      <c r="AC242" s="5258"/>
      <c r="AD242" s="5258"/>
      <c r="AE242" s="5258"/>
      <c r="AF242" s="5258"/>
      <c r="AG242" s="5258"/>
      <c r="AH242" s="5258"/>
      <c r="AI242" s="5258"/>
      <c r="AJ242" s="5258"/>
      <c r="AK242" s="5259"/>
      <c r="AL242" s="5131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5257" t="s">
        <v>169</v>
      </c>
      <c r="G243" s="5259"/>
      <c r="H243" s="5257" t="s">
        <v>170</v>
      </c>
      <c r="I243" s="5259"/>
      <c r="J243" s="5257" t="s">
        <v>104</v>
      </c>
      <c r="K243" s="5259"/>
      <c r="L243" s="5257" t="s">
        <v>11</v>
      </c>
      <c r="M243" s="5259"/>
      <c r="N243" s="5097" t="s">
        <v>12</v>
      </c>
      <c r="O243" s="5098"/>
      <c r="P243" s="5097" t="s">
        <v>13</v>
      </c>
      <c r="Q243" s="5098"/>
      <c r="R243" s="5097" t="s">
        <v>14</v>
      </c>
      <c r="S243" s="5098"/>
      <c r="T243" s="5097" t="s">
        <v>15</v>
      </c>
      <c r="U243" s="5098"/>
      <c r="V243" s="5097" t="s">
        <v>16</v>
      </c>
      <c r="W243" s="5098"/>
      <c r="X243" s="5097" t="s">
        <v>17</v>
      </c>
      <c r="Y243" s="5098"/>
      <c r="Z243" s="5097" t="s">
        <v>253</v>
      </c>
      <c r="AA243" s="5098"/>
      <c r="AB243" s="5097" t="s">
        <v>254</v>
      </c>
      <c r="AC243" s="5098"/>
      <c r="AD243" s="5097" t="s">
        <v>255</v>
      </c>
      <c r="AE243" s="5098"/>
      <c r="AF243" s="5097" t="s">
        <v>256</v>
      </c>
      <c r="AG243" s="5098"/>
      <c r="AH243" s="5097" t="s">
        <v>257</v>
      </c>
      <c r="AI243" s="5098"/>
      <c r="AJ243" s="5091" t="s">
        <v>258</v>
      </c>
      <c r="AK243" s="5093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5260" t="s">
        <v>82</v>
      </c>
      <c r="D244" s="5261" t="s">
        <v>83</v>
      </c>
      <c r="E244" s="3074" t="s">
        <v>84</v>
      </c>
      <c r="F244" s="5262" t="s">
        <v>83</v>
      </c>
      <c r="G244" s="5263" t="s">
        <v>84</v>
      </c>
      <c r="H244" s="5262" t="s">
        <v>83</v>
      </c>
      <c r="I244" s="5263" t="s">
        <v>84</v>
      </c>
      <c r="J244" s="5262" t="s">
        <v>83</v>
      </c>
      <c r="K244" s="5263" t="s">
        <v>84</v>
      </c>
      <c r="L244" s="5262" t="s">
        <v>83</v>
      </c>
      <c r="M244" s="5263" t="s">
        <v>84</v>
      </c>
      <c r="N244" s="5262" t="s">
        <v>83</v>
      </c>
      <c r="O244" s="5263" t="s">
        <v>84</v>
      </c>
      <c r="P244" s="5262" t="s">
        <v>83</v>
      </c>
      <c r="Q244" s="5263" t="s">
        <v>84</v>
      </c>
      <c r="R244" s="5262" t="s">
        <v>83</v>
      </c>
      <c r="S244" s="5263" t="s">
        <v>84</v>
      </c>
      <c r="T244" s="5264" t="s">
        <v>83</v>
      </c>
      <c r="U244" s="5264" t="s">
        <v>84</v>
      </c>
      <c r="V244" s="5265" t="s">
        <v>83</v>
      </c>
      <c r="W244" s="5263" t="s">
        <v>84</v>
      </c>
      <c r="X244" s="5262" t="s">
        <v>83</v>
      </c>
      <c r="Y244" s="5263" t="s">
        <v>84</v>
      </c>
      <c r="Z244" s="5262" t="s">
        <v>83</v>
      </c>
      <c r="AA244" s="5263" t="s">
        <v>84</v>
      </c>
      <c r="AB244" s="5262" t="s">
        <v>83</v>
      </c>
      <c r="AC244" s="5263" t="s">
        <v>84</v>
      </c>
      <c r="AD244" s="5262" t="s">
        <v>83</v>
      </c>
      <c r="AE244" s="5263" t="s">
        <v>84</v>
      </c>
      <c r="AF244" s="5262" t="s">
        <v>83</v>
      </c>
      <c r="AG244" s="5263" t="s">
        <v>84</v>
      </c>
      <c r="AH244" s="5262" t="s">
        <v>83</v>
      </c>
      <c r="AI244" s="5263" t="s">
        <v>84</v>
      </c>
      <c r="AJ244" s="5262" t="s">
        <v>83</v>
      </c>
      <c r="AK244" s="5263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5266" t="s">
        <v>259</v>
      </c>
      <c r="B245" s="5267" t="s">
        <v>58</v>
      </c>
      <c r="C245" s="5268">
        <f>SUM(D245+E245)</f>
        <v>0</v>
      </c>
      <c r="D245" s="5269">
        <f t="shared" ref="D245:E248" si="78">SUM(F245+H245+J245+L245+N245+P245+R245+T245+V245+X245+Z245+AB245+AD245+AF245+AH245+AJ245)</f>
        <v>0</v>
      </c>
      <c r="E245" s="5174">
        <f t="shared" si="78"/>
        <v>0</v>
      </c>
      <c r="F245" s="26"/>
      <c r="G245" s="4999"/>
      <c r="H245" s="26"/>
      <c r="I245" s="4999"/>
      <c r="J245" s="26"/>
      <c r="K245" s="4999"/>
      <c r="L245" s="26"/>
      <c r="M245" s="4999"/>
      <c r="N245" s="26"/>
      <c r="O245" s="4999"/>
      <c r="P245" s="26"/>
      <c r="Q245" s="4999"/>
      <c r="R245" s="26"/>
      <c r="S245" s="4999"/>
      <c r="T245" s="26"/>
      <c r="U245" s="4999"/>
      <c r="V245" s="26"/>
      <c r="W245" s="4999"/>
      <c r="X245" s="26"/>
      <c r="Y245" s="4999"/>
      <c r="Z245" s="26"/>
      <c r="AA245" s="4999"/>
      <c r="AB245" s="26"/>
      <c r="AC245" s="4999"/>
      <c r="AD245" s="26"/>
      <c r="AE245" s="4999"/>
      <c r="AF245" s="26"/>
      <c r="AG245" s="4999"/>
      <c r="AH245" s="26"/>
      <c r="AI245" s="4999"/>
      <c r="AJ245" s="26"/>
      <c r="AK245" s="4999"/>
      <c r="AL245" s="3053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5270"/>
      <c r="AW247" s="5271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5272"/>
      <c r="AW248" s="5273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5272"/>
      <c r="AW249" s="5273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5250" t="s">
        <v>262</v>
      </c>
      <c r="B250" s="5251"/>
      <c r="C250" s="5116" t="s">
        <v>263</v>
      </c>
      <c r="D250" s="5116"/>
      <c r="E250" s="5116"/>
      <c r="F250" s="5097" t="s">
        <v>264</v>
      </c>
      <c r="G250" s="5274"/>
      <c r="H250" s="5274"/>
      <c r="I250" s="5274"/>
      <c r="J250" s="5274"/>
      <c r="K250" s="5274"/>
      <c r="L250" s="5274"/>
      <c r="M250" s="5274"/>
      <c r="N250" s="5274"/>
      <c r="O250" s="5274"/>
      <c r="P250" s="5274"/>
      <c r="Q250" s="5274"/>
      <c r="R250" s="5274"/>
      <c r="S250" s="5274"/>
      <c r="T250" s="5274"/>
      <c r="U250" s="5274"/>
      <c r="V250" s="5274"/>
      <c r="W250" s="5274"/>
      <c r="X250" s="5274"/>
      <c r="Y250" s="5274"/>
      <c r="Z250" s="5274"/>
      <c r="AA250" s="5274"/>
      <c r="AB250" s="5274"/>
      <c r="AC250" s="5274"/>
      <c r="AD250" s="5274"/>
      <c r="AE250" s="5274"/>
      <c r="AF250" s="5274"/>
      <c r="AG250" s="5274"/>
      <c r="AH250" s="5274"/>
      <c r="AI250" s="5274"/>
      <c r="AJ250" s="5274"/>
      <c r="AK250" s="5274"/>
      <c r="AL250" s="5274"/>
      <c r="AM250" s="5275"/>
      <c r="AN250" s="5115" t="s">
        <v>126</v>
      </c>
      <c r="AO250" s="5115"/>
      <c r="AP250" s="5093"/>
      <c r="AQ250" s="5276" t="s">
        <v>265</v>
      </c>
      <c r="AR250" s="5277"/>
      <c r="AS250" s="5131" t="s">
        <v>7</v>
      </c>
      <c r="AT250" s="5131" t="s">
        <v>8</v>
      </c>
      <c r="AU250" s="5058" t="s">
        <v>225</v>
      </c>
      <c r="AV250" s="5272"/>
      <c r="AW250" s="5273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5116"/>
      <c r="D251" s="5116"/>
      <c r="E251" s="5116"/>
      <c r="F251" s="5091" t="s">
        <v>266</v>
      </c>
      <c r="G251" s="5115"/>
      <c r="H251" s="5091" t="s">
        <v>169</v>
      </c>
      <c r="I251" s="5115"/>
      <c r="J251" s="5091" t="s">
        <v>170</v>
      </c>
      <c r="K251" s="5115"/>
      <c r="L251" s="5091" t="s">
        <v>104</v>
      </c>
      <c r="M251" s="5115"/>
      <c r="N251" s="5091" t="s">
        <v>11</v>
      </c>
      <c r="O251" s="5115"/>
      <c r="P251" s="5091" t="s">
        <v>106</v>
      </c>
      <c r="Q251" s="5093"/>
      <c r="R251" s="5091" t="s">
        <v>107</v>
      </c>
      <c r="S251" s="5093"/>
      <c r="T251" s="5091" t="s">
        <v>108</v>
      </c>
      <c r="U251" s="5093"/>
      <c r="V251" s="5091" t="s">
        <v>109</v>
      </c>
      <c r="W251" s="5093"/>
      <c r="X251" s="5091" t="s">
        <v>110</v>
      </c>
      <c r="Y251" s="5093"/>
      <c r="Z251" s="5091" t="s">
        <v>111</v>
      </c>
      <c r="AA251" s="5093"/>
      <c r="AB251" s="5091" t="s">
        <v>112</v>
      </c>
      <c r="AC251" s="5093"/>
      <c r="AD251" s="5091" t="s">
        <v>113</v>
      </c>
      <c r="AE251" s="5093"/>
      <c r="AF251" s="5091" t="s">
        <v>114</v>
      </c>
      <c r="AG251" s="5093"/>
      <c r="AH251" s="5091" t="s">
        <v>115</v>
      </c>
      <c r="AI251" s="5093"/>
      <c r="AJ251" s="5091" t="s">
        <v>116</v>
      </c>
      <c r="AK251" s="5093"/>
      <c r="AL251" s="5091" t="s">
        <v>117</v>
      </c>
      <c r="AM251" s="5146"/>
      <c r="AN251" s="5278" t="s">
        <v>267</v>
      </c>
      <c r="AO251" s="5278" t="s">
        <v>268</v>
      </c>
      <c r="AP251" s="5251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5101" t="s">
        <v>82</v>
      </c>
      <c r="D252" s="5042" t="s">
        <v>83</v>
      </c>
      <c r="E252" s="5252" t="s">
        <v>84</v>
      </c>
      <c r="F252" s="5101" t="s">
        <v>270</v>
      </c>
      <c r="G252" s="5018" t="s">
        <v>84</v>
      </c>
      <c r="H252" s="5101" t="s">
        <v>270</v>
      </c>
      <c r="I252" s="5018" t="s">
        <v>84</v>
      </c>
      <c r="J252" s="5101" t="s">
        <v>270</v>
      </c>
      <c r="K252" s="5018" t="s">
        <v>84</v>
      </c>
      <c r="L252" s="5101" t="s">
        <v>270</v>
      </c>
      <c r="M252" s="5018" t="s">
        <v>84</v>
      </c>
      <c r="N252" s="5101" t="s">
        <v>270</v>
      </c>
      <c r="O252" s="5018" t="s">
        <v>84</v>
      </c>
      <c r="P252" s="5101" t="s">
        <v>270</v>
      </c>
      <c r="Q252" s="5018" t="s">
        <v>84</v>
      </c>
      <c r="R252" s="5101" t="s">
        <v>270</v>
      </c>
      <c r="S252" s="5018" t="s">
        <v>84</v>
      </c>
      <c r="T252" s="5101" t="s">
        <v>270</v>
      </c>
      <c r="U252" s="5018" t="s">
        <v>84</v>
      </c>
      <c r="V252" s="5101" t="s">
        <v>270</v>
      </c>
      <c r="W252" s="5018" t="s">
        <v>84</v>
      </c>
      <c r="X252" s="5101" t="s">
        <v>270</v>
      </c>
      <c r="Y252" s="5018" t="s">
        <v>84</v>
      </c>
      <c r="Z252" s="5101" t="s">
        <v>270</v>
      </c>
      <c r="AA252" s="5018" t="s">
        <v>84</v>
      </c>
      <c r="AB252" s="5101" t="s">
        <v>270</v>
      </c>
      <c r="AC252" s="5018" t="s">
        <v>84</v>
      </c>
      <c r="AD252" s="5101" t="s">
        <v>270</v>
      </c>
      <c r="AE252" s="5018" t="s">
        <v>84</v>
      </c>
      <c r="AF252" s="5101" t="s">
        <v>270</v>
      </c>
      <c r="AG252" s="5018" t="s">
        <v>84</v>
      </c>
      <c r="AH252" s="5101" t="s">
        <v>270</v>
      </c>
      <c r="AI252" s="5018" t="s">
        <v>84</v>
      </c>
      <c r="AJ252" s="5101" t="s">
        <v>270</v>
      </c>
      <c r="AK252" s="5018" t="s">
        <v>84</v>
      </c>
      <c r="AL252" s="5101" t="s">
        <v>270</v>
      </c>
      <c r="AM252" s="5279" t="s">
        <v>84</v>
      </c>
      <c r="AN252" s="3416"/>
      <c r="AO252" s="3416"/>
      <c r="AP252" s="3631"/>
      <c r="AQ252" s="5068" t="s">
        <v>271</v>
      </c>
      <c r="AR252" s="3101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5280" t="s">
        <v>273</v>
      </c>
      <c r="B253" s="5281"/>
      <c r="C253" s="5199">
        <f>SUM(D253+E253)</f>
        <v>18</v>
      </c>
      <c r="D253" s="5200">
        <f>SUM(F253+H253+J253+L253+N253+P253+R253+T253+V253+X253+Z253+AB253+AD253+AF253+AH253+AJ253+AL253)</f>
        <v>0</v>
      </c>
      <c r="E253" s="5211">
        <f>SUM(G253+I253+K253+M253+O253+Q253+S253+U253+W253+Y253+AA253+AC253+AE253+AG253+AI253+AK253+AM253)</f>
        <v>18</v>
      </c>
      <c r="F253" s="5199">
        <f>SUM(F263:F271)</f>
        <v>0</v>
      </c>
      <c r="G253" s="5282">
        <f>SUM(G255:G271)</f>
        <v>4</v>
      </c>
      <c r="H253" s="5199">
        <f>SUM(H263:H271)</f>
        <v>0</v>
      </c>
      <c r="I253" s="5282">
        <f>SUM(I255:I271)</f>
        <v>2</v>
      </c>
      <c r="J253" s="5199">
        <f>SUM(J263:J271)</f>
        <v>0</v>
      </c>
      <c r="K253" s="5282">
        <f>SUM(K254:K271)</f>
        <v>1</v>
      </c>
      <c r="L253" s="5199">
        <f>SUM(L263:L271)</f>
        <v>0</v>
      </c>
      <c r="M253" s="5282">
        <f>SUM(M254:M271)</f>
        <v>0</v>
      </c>
      <c r="N253" s="5199">
        <f>SUM(N263:N271)</f>
        <v>0</v>
      </c>
      <c r="O253" s="5282">
        <f>SUM(O254:O271)</f>
        <v>3</v>
      </c>
      <c r="P253" s="5199">
        <f>SUM(P263:P271)</f>
        <v>0</v>
      </c>
      <c r="Q253" s="5282">
        <f>SUM(Q254:Q271)</f>
        <v>3</v>
      </c>
      <c r="R253" s="5199">
        <f>SUM(R263:R271)</f>
        <v>0</v>
      </c>
      <c r="S253" s="5282">
        <f>SUM(S254:S271)</f>
        <v>2</v>
      </c>
      <c r="T253" s="5199">
        <f>SUM(T263:T271)</f>
        <v>0</v>
      </c>
      <c r="U253" s="5282">
        <f>SUM(U254:U271)</f>
        <v>1</v>
      </c>
      <c r="V253" s="5199">
        <f>SUM(V263:V271)</f>
        <v>0</v>
      </c>
      <c r="W253" s="5282">
        <f>SUM(W254:W271)</f>
        <v>0</v>
      </c>
      <c r="X253" s="5199">
        <f>SUM(X263:X271)</f>
        <v>0</v>
      </c>
      <c r="Y253" s="5282">
        <f>SUM(Y254:Y271)</f>
        <v>0</v>
      </c>
      <c r="Z253" s="5199">
        <f>SUM(Z263:Z271)</f>
        <v>0</v>
      </c>
      <c r="AA253" s="5282">
        <f>SUM(AA254:AA271)</f>
        <v>0</v>
      </c>
      <c r="AB253" s="5199">
        <f t="shared" ref="AB253:AM253" si="79">SUM(AB263:AB271)</f>
        <v>0</v>
      </c>
      <c r="AC253" s="5282">
        <f t="shared" si="79"/>
        <v>2</v>
      </c>
      <c r="AD253" s="5199">
        <f t="shared" si="79"/>
        <v>0</v>
      </c>
      <c r="AE253" s="5282">
        <f t="shared" si="79"/>
        <v>0</v>
      </c>
      <c r="AF253" s="5199">
        <f t="shared" si="79"/>
        <v>0</v>
      </c>
      <c r="AG253" s="5282">
        <f t="shared" si="79"/>
        <v>0</v>
      </c>
      <c r="AH253" s="5199">
        <f t="shared" si="79"/>
        <v>0</v>
      </c>
      <c r="AI253" s="5282">
        <f t="shared" si="79"/>
        <v>0</v>
      </c>
      <c r="AJ253" s="5199">
        <f t="shared" si="79"/>
        <v>0</v>
      </c>
      <c r="AK253" s="5282">
        <f t="shared" si="79"/>
        <v>0</v>
      </c>
      <c r="AL253" s="5199">
        <f t="shared" si="79"/>
        <v>0</v>
      </c>
      <c r="AM253" s="5283">
        <f t="shared" si="79"/>
        <v>0</v>
      </c>
      <c r="AN253" s="5243">
        <f t="shared" ref="AN253:AU253" si="80">SUM(AN254:AN271)</f>
        <v>1</v>
      </c>
      <c r="AO253" s="5243">
        <f t="shared" si="80"/>
        <v>1</v>
      </c>
      <c r="AP253" s="5284">
        <f t="shared" si="80"/>
        <v>0</v>
      </c>
      <c r="AQ253" s="5199">
        <f t="shared" si="80"/>
        <v>0</v>
      </c>
      <c r="AR253" s="5284">
        <f t="shared" si="80"/>
        <v>0</v>
      </c>
      <c r="AS253" s="5285">
        <f t="shared" si="80"/>
        <v>0</v>
      </c>
      <c r="AT253" s="5285">
        <f t="shared" si="80"/>
        <v>0</v>
      </c>
      <c r="AU253" s="5211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5208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5054"/>
      <c r="AO254" s="329"/>
      <c r="AP254" s="107"/>
      <c r="AQ254" s="104"/>
      <c r="AR254" s="107"/>
      <c r="AS254" s="65"/>
      <c r="AT254" s="65"/>
      <c r="AU254" s="107"/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0</v>
      </c>
      <c r="D256" s="1167"/>
      <c r="E256" s="3073">
        <f>SUM(G256+I256+K256+M256+O256+Q256+S256+U256+W256+Y256+AA256+AC256)</f>
        <v>0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/>
      <c r="AO256" s="153"/>
      <c r="AP256" s="39"/>
      <c r="AQ256" s="35"/>
      <c r="AR256" s="39"/>
      <c r="AS256" s="66"/>
      <c r="AT256" s="66"/>
      <c r="AU256" s="39"/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3073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3073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3073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3073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3073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5</v>
      </c>
      <c r="D262" s="1168"/>
      <c r="E262" s="416">
        <f t="shared" si="89"/>
        <v>5</v>
      </c>
      <c r="F262" s="335"/>
      <c r="G262" s="510"/>
      <c r="H262" s="335"/>
      <c r="I262" s="510"/>
      <c r="J262" s="335"/>
      <c r="K262" s="96"/>
      <c r="L262" s="335"/>
      <c r="M262" s="96"/>
      <c r="N262" s="335"/>
      <c r="O262" s="96">
        <v>2</v>
      </c>
      <c r="P262" s="335"/>
      <c r="Q262" s="96">
        <v>2</v>
      </c>
      <c r="R262" s="335"/>
      <c r="S262" s="96"/>
      <c r="T262" s="335"/>
      <c r="U262" s="96">
        <v>1</v>
      </c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/>
      <c r="AO262" s="173"/>
      <c r="AP262" s="96"/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5286" t="s">
        <v>282</v>
      </c>
      <c r="B263" s="495" t="s">
        <v>33</v>
      </c>
      <c r="C263" s="398">
        <f>SUM(D263+E263)</f>
        <v>0</v>
      </c>
      <c r="D263" s="399">
        <f t="shared" ref="D263:D271" si="90">SUM(F263+H263+J263+L263+N263+P263+R263+T263+V263+X263+Z263+AB263+AD263+AF263+AH263+AJ263+AL263)</f>
        <v>0</v>
      </c>
      <c r="E263" s="400">
        <f t="shared" ref="E263:E271" si="91">SUM(G263+I263+K263+M263+O263+Q263+S263+U263+W263+Y263+AA263+AC263+AE263+AG263+AI263+AK263+AM263)</f>
        <v>0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/>
      <c r="Q263" s="513"/>
      <c r="R263" s="514"/>
      <c r="S263" s="516"/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5054"/>
      <c r="AO263" s="329"/>
      <c r="AP263" s="107"/>
      <c r="AQ263" s="104"/>
      <c r="AR263" s="107"/>
      <c r="AS263" s="65"/>
      <c r="AT263" s="65"/>
      <c r="AU263" s="107"/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/>
      <c r="AO264" s="329"/>
      <c r="AP264" s="107"/>
      <c r="AQ264" s="104"/>
      <c r="AR264" s="107"/>
      <c r="AS264" s="65"/>
      <c r="AT264" s="65"/>
      <c r="AU264" s="107"/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0</v>
      </c>
      <c r="D265" s="148">
        <f t="shared" si="90"/>
        <v>0</v>
      </c>
      <c r="E265" s="3073">
        <f t="shared" si="91"/>
        <v>0</v>
      </c>
      <c r="F265" s="35"/>
      <c r="G265" s="40"/>
      <c r="H265" s="35"/>
      <c r="I265" s="40"/>
      <c r="J265" s="35"/>
      <c r="K265" s="40"/>
      <c r="L265" s="35"/>
      <c r="M265" s="40"/>
      <c r="N265" s="35"/>
      <c r="O265" s="37"/>
      <c r="P265" s="35"/>
      <c r="Q265" s="40"/>
      <c r="R265" s="153"/>
      <c r="S265" s="37"/>
      <c r="T265" s="35"/>
      <c r="U265" s="40"/>
      <c r="V265" s="153"/>
      <c r="W265" s="37"/>
      <c r="X265" s="35"/>
      <c r="Y265" s="40"/>
      <c r="Z265" s="153"/>
      <c r="AA265" s="37"/>
      <c r="AB265" s="35"/>
      <c r="AC265" s="40"/>
      <c r="AD265" s="153"/>
      <c r="AE265" s="37"/>
      <c r="AF265" s="35"/>
      <c r="AG265" s="40"/>
      <c r="AH265" s="153"/>
      <c r="AI265" s="37"/>
      <c r="AJ265" s="35"/>
      <c r="AK265" s="40"/>
      <c r="AL265" s="153"/>
      <c r="AM265" s="38"/>
      <c r="AN265" s="153">
        <v>1</v>
      </c>
      <c r="AO265" s="153">
        <v>1</v>
      </c>
      <c r="AP265" s="39"/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3073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/>
      <c r="AO266" s="153"/>
      <c r="AP266" s="39"/>
      <c r="AQ266" s="35"/>
      <c r="AR266" s="39"/>
      <c r="AS266" s="66"/>
      <c r="AT266" s="66"/>
      <c r="AU266" s="39"/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3073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/>
      <c r="AO267" s="153"/>
      <c r="AP267" s="39"/>
      <c r="AQ267" s="35"/>
      <c r="AR267" s="39"/>
      <c r="AS267" s="66"/>
      <c r="AT267" s="66"/>
      <c r="AU267" s="39"/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3073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/>
      <c r="AO268" s="153"/>
      <c r="AP268" s="39"/>
      <c r="AQ268" s="35"/>
      <c r="AR268" s="39"/>
      <c r="AS268" s="66"/>
      <c r="AT268" s="66"/>
      <c r="AU268" s="39"/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3073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/>
      <c r="AO269" s="153"/>
      <c r="AP269" s="39"/>
      <c r="AQ269" s="35"/>
      <c r="AR269" s="39"/>
      <c r="AS269" s="66"/>
      <c r="AT269" s="66"/>
      <c r="AU269" s="39"/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3073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/>
      <c r="AO270" s="153"/>
      <c r="AP270" s="39"/>
      <c r="AQ270" s="35"/>
      <c r="AR270" s="39"/>
      <c r="AS270" s="66"/>
      <c r="AT270" s="66"/>
      <c r="AU270" s="39"/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13</v>
      </c>
      <c r="D271" s="241">
        <f t="shared" si="90"/>
        <v>0</v>
      </c>
      <c r="E271" s="416">
        <f t="shared" si="91"/>
        <v>13</v>
      </c>
      <c r="F271" s="93"/>
      <c r="G271" s="243">
        <v>4</v>
      </c>
      <c r="H271" s="93"/>
      <c r="I271" s="243">
        <v>2</v>
      </c>
      <c r="J271" s="93"/>
      <c r="K271" s="243">
        <v>1</v>
      </c>
      <c r="L271" s="93"/>
      <c r="M271" s="243"/>
      <c r="N271" s="93"/>
      <c r="O271" s="519">
        <v>1</v>
      </c>
      <c r="P271" s="93"/>
      <c r="Q271" s="243">
        <v>1</v>
      </c>
      <c r="R271" s="173"/>
      <c r="S271" s="519">
        <v>2</v>
      </c>
      <c r="T271" s="93"/>
      <c r="U271" s="243"/>
      <c r="V271" s="173"/>
      <c r="W271" s="519"/>
      <c r="X271" s="93"/>
      <c r="Y271" s="243"/>
      <c r="Z271" s="173"/>
      <c r="AA271" s="519"/>
      <c r="AB271" s="93"/>
      <c r="AC271" s="243">
        <v>2</v>
      </c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/>
      <c r="AO271" s="173"/>
      <c r="AP271" s="96"/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5272"/>
      <c r="AY271" s="5273"/>
      <c r="AZ271" s="5273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5272"/>
      <c r="AY272" s="5273"/>
      <c r="AZ272" s="5273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5250" t="s">
        <v>56</v>
      </c>
      <c r="B273" s="5251"/>
      <c r="C273" s="5225" t="s">
        <v>263</v>
      </c>
      <c r="D273" s="5287"/>
      <c r="E273" s="5226"/>
      <c r="F273" s="5097" t="s">
        <v>284</v>
      </c>
      <c r="G273" s="5274"/>
      <c r="H273" s="5274"/>
      <c r="I273" s="5274"/>
      <c r="J273" s="5274"/>
      <c r="K273" s="5274"/>
      <c r="L273" s="5274"/>
      <c r="M273" s="5274"/>
      <c r="N273" s="5274"/>
      <c r="O273" s="5274"/>
      <c r="P273" s="5274"/>
      <c r="Q273" s="5274"/>
      <c r="R273" s="5274"/>
      <c r="S273" s="5274"/>
      <c r="T273" s="5274"/>
      <c r="U273" s="5274"/>
      <c r="V273" s="5274"/>
      <c r="W273" s="5274"/>
      <c r="X273" s="5274"/>
      <c r="Y273" s="5274"/>
      <c r="Z273" s="5274"/>
      <c r="AA273" s="5274"/>
      <c r="AB273" s="5274"/>
      <c r="AC273" s="5274"/>
      <c r="AD273" s="5274"/>
      <c r="AE273" s="5274"/>
      <c r="AF273" s="5274"/>
      <c r="AG273" s="5274"/>
      <c r="AH273" s="5274"/>
      <c r="AI273" s="5274"/>
      <c r="AJ273" s="5274"/>
      <c r="AK273" s="5274"/>
      <c r="AL273" s="5274"/>
      <c r="AM273" s="5274"/>
      <c r="AN273" s="5274"/>
      <c r="AO273" s="5274"/>
      <c r="AP273" s="5274"/>
      <c r="AQ273" s="5274"/>
      <c r="AR273" s="5274"/>
      <c r="AS273" s="5098"/>
      <c r="AT273" s="5288" t="s">
        <v>265</v>
      </c>
      <c r="AU273" s="5289"/>
      <c r="AV273" s="5131" t="s">
        <v>7</v>
      </c>
      <c r="AW273" s="5251" t="s">
        <v>8</v>
      </c>
      <c r="AX273" s="5251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5091" t="s">
        <v>285</v>
      </c>
      <c r="G274" s="5115"/>
      <c r="H274" s="5091" t="s">
        <v>286</v>
      </c>
      <c r="I274" s="5115"/>
      <c r="J274" s="5091" t="s">
        <v>287</v>
      </c>
      <c r="K274" s="5115"/>
      <c r="L274" s="5091" t="s">
        <v>288</v>
      </c>
      <c r="M274" s="5115"/>
      <c r="N274" s="5091" t="s">
        <v>289</v>
      </c>
      <c r="O274" s="5115"/>
      <c r="P274" s="5091" t="s">
        <v>170</v>
      </c>
      <c r="Q274" s="5115"/>
      <c r="R274" s="5091" t="s">
        <v>104</v>
      </c>
      <c r="S274" s="5115"/>
      <c r="T274" s="5091" t="s">
        <v>11</v>
      </c>
      <c r="U274" s="5115"/>
      <c r="V274" s="5091" t="s">
        <v>106</v>
      </c>
      <c r="W274" s="5093"/>
      <c r="X274" s="5091" t="s">
        <v>107</v>
      </c>
      <c r="Y274" s="5093"/>
      <c r="Z274" s="5091" t="s">
        <v>108</v>
      </c>
      <c r="AA274" s="5093"/>
      <c r="AB274" s="5091" t="s">
        <v>109</v>
      </c>
      <c r="AC274" s="5093"/>
      <c r="AD274" s="5091" t="s">
        <v>110</v>
      </c>
      <c r="AE274" s="5093"/>
      <c r="AF274" s="5091" t="s">
        <v>111</v>
      </c>
      <c r="AG274" s="5093"/>
      <c r="AH274" s="5091" t="s">
        <v>112</v>
      </c>
      <c r="AI274" s="5093"/>
      <c r="AJ274" s="5091" t="s">
        <v>113</v>
      </c>
      <c r="AK274" s="5093"/>
      <c r="AL274" s="5091" t="s">
        <v>114</v>
      </c>
      <c r="AM274" s="5093"/>
      <c r="AN274" s="5091" t="s">
        <v>115</v>
      </c>
      <c r="AO274" s="5093"/>
      <c r="AP274" s="5091" t="s">
        <v>116</v>
      </c>
      <c r="AQ274" s="5093"/>
      <c r="AR274" s="5091" t="s">
        <v>117</v>
      </c>
      <c r="AS274" s="5093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5101" t="s">
        <v>82</v>
      </c>
      <c r="D275" s="5290" t="s">
        <v>83</v>
      </c>
      <c r="E275" s="5291" t="s">
        <v>84</v>
      </c>
      <c r="F275" s="5101" t="s">
        <v>270</v>
      </c>
      <c r="G275" s="5018" t="s">
        <v>84</v>
      </c>
      <c r="H275" s="5101" t="s">
        <v>270</v>
      </c>
      <c r="I275" s="5018" t="s">
        <v>84</v>
      </c>
      <c r="J275" s="5101" t="s">
        <v>270</v>
      </c>
      <c r="K275" s="5018" t="s">
        <v>84</v>
      </c>
      <c r="L275" s="5101" t="s">
        <v>270</v>
      </c>
      <c r="M275" s="5018" t="s">
        <v>84</v>
      </c>
      <c r="N275" s="5101" t="s">
        <v>270</v>
      </c>
      <c r="O275" s="5018" t="s">
        <v>84</v>
      </c>
      <c r="P275" s="5101" t="s">
        <v>270</v>
      </c>
      <c r="Q275" s="5018" t="s">
        <v>84</v>
      </c>
      <c r="R275" s="5101" t="s">
        <v>270</v>
      </c>
      <c r="S275" s="5018" t="s">
        <v>84</v>
      </c>
      <c r="T275" s="5101" t="s">
        <v>270</v>
      </c>
      <c r="U275" s="5018" t="s">
        <v>84</v>
      </c>
      <c r="V275" s="5101" t="s">
        <v>270</v>
      </c>
      <c r="W275" s="5018" t="s">
        <v>84</v>
      </c>
      <c r="X275" s="5101" t="s">
        <v>270</v>
      </c>
      <c r="Y275" s="5018" t="s">
        <v>84</v>
      </c>
      <c r="Z275" s="5101" t="s">
        <v>270</v>
      </c>
      <c r="AA275" s="5018" t="s">
        <v>84</v>
      </c>
      <c r="AB275" s="5101" t="s">
        <v>270</v>
      </c>
      <c r="AC275" s="5018" t="s">
        <v>84</v>
      </c>
      <c r="AD275" s="5101" t="s">
        <v>270</v>
      </c>
      <c r="AE275" s="5018" t="s">
        <v>84</v>
      </c>
      <c r="AF275" s="5101" t="s">
        <v>270</v>
      </c>
      <c r="AG275" s="5018" t="s">
        <v>84</v>
      </c>
      <c r="AH275" s="5101" t="s">
        <v>270</v>
      </c>
      <c r="AI275" s="5018" t="s">
        <v>84</v>
      </c>
      <c r="AJ275" s="5101" t="s">
        <v>270</v>
      </c>
      <c r="AK275" s="5018" t="s">
        <v>84</v>
      </c>
      <c r="AL275" s="5101" t="s">
        <v>270</v>
      </c>
      <c r="AM275" s="5018" t="s">
        <v>84</v>
      </c>
      <c r="AN275" s="5101" t="s">
        <v>270</v>
      </c>
      <c r="AO275" s="5018" t="s">
        <v>84</v>
      </c>
      <c r="AP275" s="5101" t="s">
        <v>270</v>
      </c>
      <c r="AQ275" s="5018" t="s">
        <v>84</v>
      </c>
      <c r="AR275" s="5101" t="s">
        <v>270</v>
      </c>
      <c r="AS275" s="5018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5253" t="s">
        <v>176</v>
      </c>
      <c r="B276" s="5076" t="s">
        <v>171</v>
      </c>
      <c r="C276" s="276">
        <f>SUM(D276+E276)</f>
        <v>0</v>
      </c>
      <c r="D276" s="1171"/>
      <c r="E276" s="5051">
        <f>+Q276+S276+U276+W276+Y276+AA276+AC276+AE276+AG276</f>
        <v>0</v>
      </c>
      <c r="F276" s="5292"/>
      <c r="G276" s="5292"/>
      <c r="H276" s="391"/>
      <c r="I276" s="5292"/>
      <c r="J276" s="391"/>
      <c r="K276" s="5293"/>
      <c r="L276" s="391"/>
      <c r="M276" s="5294"/>
      <c r="N276" s="391"/>
      <c r="O276" s="5293"/>
      <c r="P276" s="391"/>
      <c r="Q276" s="5054"/>
      <c r="R276" s="391"/>
      <c r="S276" s="5054"/>
      <c r="T276" s="391"/>
      <c r="U276" s="5054"/>
      <c r="V276" s="391"/>
      <c r="W276" s="5054"/>
      <c r="X276" s="391"/>
      <c r="Y276" s="5054"/>
      <c r="Z276" s="391"/>
      <c r="AA276" s="5054"/>
      <c r="AB276" s="391"/>
      <c r="AC276" s="5054"/>
      <c r="AD276" s="391"/>
      <c r="AE276" s="5054"/>
      <c r="AF276" s="391"/>
      <c r="AG276" s="5054"/>
      <c r="AH276" s="391"/>
      <c r="AI276" s="5292"/>
      <c r="AJ276" s="391"/>
      <c r="AK276" s="5292"/>
      <c r="AL276" s="391"/>
      <c r="AM276" s="5292"/>
      <c r="AN276" s="391"/>
      <c r="AO276" s="5292"/>
      <c r="AP276" s="391"/>
      <c r="AQ276" s="5292"/>
      <c r="AR276" s="391"/>
      <c r="AS276" s="5293"/>
      <c r="AT276" s="26"/>
      <c r="AU276" s="4999"/>
      <c r="AV276" s="3053"/>
      <c r="AW276" s="4999"/>
      <c r="AX276" s="4999"/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2</v>
      </c>
      <c r="D277" s="349">
        <f>SUM(F277+H277+J277+L277+N277+P277+R277+T277+V277+X277+Z277+AB277+AD277+AF277+AH277+AJ277+AL277+AN277+AP277+AR277)</f>
        <v>2</v>
      </c>
      <c r="E277" s="350">
        <f>SUM(G277+I277+K277+M277+O277+Q277+S277+U277+W277+Y277+AA277+AC277+AE277+AG277+AI277+AK277+AM277+AO277+AQ277+AS277)</f>
        <v>0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/>
      <c r="S277" s="448"/>
      <c r="T277" s="397"/>
      <c r="U277" s="448"/>
      <c r="V277" s="397"/>
      <c r="W277" s="448"/>
      <c r="X277" s="397"/>
      <c r="Y277" s="448"/>
      <c r="Z277" s="397">
        <v>1</v>
      </c>
      <c r="AA277" s="448"/>
      <c r="AB277" s="397">
        <v>1</v>
      </c>
      <c r="AC277" s="448"/>
      <c r="AD277" s="397"/>
      <c r="AE277" s="448"/>
      <c r="AF277" s="397"/>
      <c r="AG277" s="448"/>
      <c r="AH277" s="397"/>
      <c r="AI277" s="448"/>
      <c r="AJ277" s="397"/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/>
      <c r="AU277" s="378"/>
      <c r="AV277" s="379"/>
      <c r="AW277" s="378"/>
      <c r="AX277" s="378"/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 xml:space="preserve">* No olvide digitar los campos Trans y/o Pueblo Originario y/o Migrantes (Digite CERO si no tiene). </v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1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5295">
        <f t="shared" si="93"/>
        <v>1</v>
      </c>
      <c r="D278" s="5296">
        <f>SUM(F278+H278+J278+L278+N278+P278+R278+T278+V278+X278+Z278+AB278+AD278+AF278+AH278+AJ278+AL278+AN278+AP278+AR278)</f>
        <v>0</v>
      </c>
      <c r="E278" s="5297">
        <f>SUM(G278+I278+K278+M278+O278+Q278+S278+U278+W278+Y278+AA278+AC278+AE278+AG278+AI278+AK278+AM278+AO278+AQ278+AS278)</f>
        <v>1</v>
      </c>
      <c r="F278" s="5298"/>
      <c r="G278" s="5298"/>
      <c r="H278" s="5246"/>
      <c r="I278" s="5298"/>
      <c r="J278" s="5246"/>
      <c r="K278" s="5219"/>
      <c r="L278" s="5246"/>
      <c r="M278" s="5299"/>
      <c r="N278" s="5246"/>
      <c r="O278" s="5219"/>
      <c r="P278" s="5246"/>
      <c r="Q278" s="5298"/>
      <c r="R278" s="5246"/>
      <c r="S278" s="5298"/>
      <c r="T278" s="5246"/>
      <c r="U278" s="5298">
        <v>1</v>
      </c>
      <c r="V278" s="5246"/>
      <c r="W278" s="5298"/>
      <c r="X278" s="5246"/>
      <c r="Y278" s="5298"/>
      <c r="Z278" s="5246"/>
      <c r="AA278" s="5298"/>
      <c r="AB278" s="5246"/>
      <c r="AC278" s="5298"/>
      <c r="AD278" s="5246"/>
      <c r="AE278" s="5298"/>
      <c r="AF278" s="5246"/>
      <c r="AG278" s="5298"/>
      <c r="AH278" s="5246"/>
      <c r="AI278" s="5298"/>
      <c r="AJ278" s="5246"/>
      <c r="AK278" s="5298"/>
      <c r="AL278" s="5246"/>
      <c r="AM278" s="5298"/>
      <c r="AN278" s="5246"/>
      <c r="AO278" s="5298"/>
      <c r="AP278" s="5246"/>
      <c r="AQ278" s="5298"/>
      <c r="AR278" s="5246"/>
      <c r="AS278" s="5219"/>
      <c r="AT278" s="5246"/>
      <c r="AU278" s="5219"/>
      <c r="AV278" s="5300"/>
      <c r="AW278" s="5219">
        <v>1</v>
      </c>
      <c r="AX278" s="5219"/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 xml:space="preserve">* No olvide digitar los campos Trans y/o Pueblo Originario y/o Migrantes (Digite CERO si no tiene). </v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1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1</v>
      </c>
      <c r="D279" s="1179">
        <f>SUM(F279+H279+J279+L279+N279+P279+R279+T279+V279+X279+Z279+AB279+AD279+AF279+AH279+AJ279+AL279+AN279+AP279+AR279)</f>
        <v>0</v>
      </c>
      <c r="E279" s="1180">
        <f t="shared" ref="E279" si="98">SUM(G279+I279+K279+M279+O279+Q279+S279+U279+W279+Y279+AA279+AC279+AE279+AG279+AI279+AK279+AM279+AO279+AQ279+AS279)</f>
        <v>1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>
        <v>1</v>
      </c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/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/>
      <c r="AW279" s="534">
        <v>1</v>
      </c>
      <c r="AX279" s="534"/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 xml:space="preserve">* No olvide digitar los campos Trans y/o Pueblo Originario y/o Migrantes (Digite CERO si no tiene). </v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1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0</v>
      </c>
      <c r="D283" s="168">
        <f>SUM(F283+H283+J283+L283+N283+P283+R283+T283+V283+X283+Z283+AB283+AD283+AF283+AH283+AJ283+AL283+AN283+AP283+AR283)</f>
        <v>0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542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/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5273"/>
      <c r="AN284" s="5273"/>
      <c r="AO284" s="5273"/>
      <c r="AP284" s="5273"/>
      <c r="AQ284" s="5273"/>
      <c r="AR284" s="5273"/>
      <c r="AS284" s="5273"/>
      <c r="AT284" s="5273"/>
      <c r="AU284" s="5273"/>
      <c r="AV284" s="5272"/>
      <c r="AW284" s="5272"/>
      <c r="AX284" s="5272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5250" t="s">
        <v>56</v>
      </c>
      <c r="B285" s="5251"/>
      <c r="C285" s="5116" t="s">
        <v>263</v>
      </c>
      <c r="D285" s="5116"/>
      <c r="E285" s="5116"/>
      <c r="F285" s="5097" t="s">
        <v>251</v>
      </c>
      <c r="G285" s="5274"/>
      <c r="H285" s="5274"/>
      <c r="I285" s="5274"/>
      <c r="J285" s="5274"/>
      <c r="K285" s="5274"/>
      <c r="L285" s="5274"/>
      <c r="M285" s="5274"/>
      <c r="N285" s="5274"/>
      <c r="O285" s="5274"/>
      <c r="P285" s="5274"/>
      <c r="Q285" s="5274"/>
      <c r="R285" s="5274"/>
      <c r="S285" s="5274"/>
      <c r="T285" s="5274"/>
      <c r="U285" s="5274"/>
      <c r="V285" s="5274"/>
      <c r="W285" s="5274"/>
      <c r="X285" s="5274"/>
      <c r="Y285" s="5274"/>
      <c r="Z285" s="5274"/>
      <c r="AA285" s="5274"/>
      <c r="AB285" s="5274"/>
      <c r="AC285" s="5274"/>
      <c r="AD285" s="5274"/>
      <c r="AE285" s="5274"/>
      <c r="AF285" s="5274"/>
      <c r="AG285" s="5275"/>
      <c r="AH285" s="5301" t="s">
        <v>265</v>
      </c>
      <c r="AI285" s="5277"/>
      <c r="AJ285" s="5302" t="s">
        <v>7</v>
      </c>
      <c r="AK285" s="5251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5116"/>
      <c r="D286" s="5116"/>
      <c r="E286" s="5116"/>
      <c r="F286" s="5091" t="s">
        <v>104</v>
      </c>
      <c r="G286" s="5115"/>
      <c r="H286" s="5091" t="s">
        <v>11</v>
      </c>
      <c r="I286" s="5115"/>
      <c r="J286" s="5091" t="s">
        <v>106</v>
      </c>
      <c r="K286" s="5093"/>
      <c r="L286" s="5091" t="s">
        <v>107</v>
      </c>
      <c r="M286" s="5093"/>
      <c r="N286" s="5091" t="s">
        <v>108</v>
      </c>
      <c r="O286" s="5093"/>
      <c r="P286" s="5091" t="s">
        <v>109</v>
      </c>
      <c r="Q286" s="5093"/>
      <c r="R286" s="5091" t="s">
        <v>110</v>
      </c>
      <c r="S286" s="5093"/>
      <c r="T286" s="5091" t="s">
        <v>111</v>
      </c>
      <c r="U286" s="5093"/>
      <c r="V286" s="5091" t="s">
        <v>112</v>
      </c>
      <c r="W286" s="5093"/>
      <c r="X286" s="5091" t="s">
        <v>113</v>
      </c>
      <c r="Y286" s="5093"/>
      <c r="Z286" s="5091" t="s">
        <v>114</v>
      </c>
      <c r="AA286" s="5093"/>
      <c r="AB286" s="5091" t="s">
        <v>115</v>
      </c>
      <c r="AC286" s="5093"/>
      <c r="AD286" s="5091" t="s">
        <v>116</v>
      </c>
      <c r="AE286" s="5093"/>
      <c r="AF286" s="5091" t="s">
        <v>117</v>
      </c>
      <c r="AG286" s="5146"/>
      <c r="AH286" s="3382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5101" t="s">
        <v>82</v>
      </c>
      <c r="D287" s="5042" t="s">
        <v>83</v>
      </c>
      <c r="E287" s="5252" t="s">
        <v>84</v>
      </c>
      <c r="F287" s="5101" t="s">
        <v>270</v>
      </c>
      <c r="G287" s="5018" t="s">
        <v>84</v>
      </c>
      <c r="H287" s="5101" t="s">
        <v>270</v>
      </c>
      <c r="I287" s="5018" t="s">
        <v>84</v>
      </c>
      <c r="J287" s="5101" t="s">
        <v>270</v>
      </c>
      <c r="K287" s="5018" t="s">
        <v>84</v>
      </c>
      <c r="L287" s="5101" t="s">
        <v>270</v>
      </c>
      <c r="M287" s="5018" t="s">
        <v>84</v>
      </c>
      <c r="N287" s="5101" t="s">
        <v>270</v>
      </c>
      <c r="O287" s="5018" t="s">
        <v>84</v>
      </c>
      <c r="P287" s="5101" t="s">
        <v>270</v>
      </c>
      <c r="Q287" s="5018" t="s">
        <v>84</v>
      </c>
      <c r="R287" s="5101" t="s">
        <v>270</v>
      </c>
      <c r="S287" s="5018" t="s">
        <v>84</v>
      </c>
      <c r="T287" s="5101" t="s">
        <v>270</v>
      </c>
      <c r="U287" s="5018" t="s">
        <v>84</v>
      </c>
      <c r="V287" s="5101" t="s">
        <v>270</v>
      </c>
      <c r="W287" s="5018" t="s">
        <v>84</v>
      </c>
      <c r="X287" s="5101" t="s">
        <v>270</v>
      </c>
      <c r="Y287" s="5018" t="s">
        <v>84</v>
      </c>
      <c r="Z287" s="5101" t="s">
        <v>270</v>
      </c>
      <c r="AA287" s="5018" t="s">
        <v>84</v>
      </c>
      <c r="AB287" s="5101" t="s">
        <v>270</v>
      </c>
      <c r="AC287" s="5018" t="s">
        <v>84</v>
      </c>
      <c r="AD287" s="5101" t="s">
        <v>270</v>
      </c>
      <c r="AE287" s="5018" t="s">
        <v>84</v>
      </c>
      <c r="AF287" s="5101" t="s">
        <v>270</v>
      </c>
      <c r="AG287" s="5279" t="s">
        <v>84</v>
      </c>
      <c r="AH287" s="5303" t="s">
        <v>271</v>
      </c>
      <c r="AI287" s="3101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5304" t="s">
        <v>176</v>
      </c>
      <c r="B288" s="5304"/>
      <c r="C288" s="5305">
        <f>SUM(D288+E288)</f>
        <v>3</v>
      </c>
      <c r="D288" s="5306">
        <f t="shared" ref="D288:E290" si="100">SUM(F288+H288+J288+L288+N288+P288+R288+T288+V288+X288+Z288+AB288+AD288+AF288)</f>
        <v>0</v>
      </c>
      <c r="E288" s="5307">
        <f t="shared" si="100"/>
        <v>3</v>
      </c>
      <c r="F288" s="5246"/>
      <c r="G288" s="5298"/>
      <c r="H288" s="5246"/>
      <c r="I288" s="5298"/>
      <c r="J288" s="5246"/>
      <c r="K288" s="5298">
        <v>1</v>
      </c>
      <c r="L288" s="5246"/>
      <c r="M288" s="5298">
        <v>1</v>
      </c>
      <c r="N288" s="5246"/>
      <c r="O288" s="5298"/>
      <c r="P288" s="5246"/>
      <c r="Q288" s="5298">
        <v>1</v>
      </c>
      <c r="R288" s="5246"/>
      <c r="S288" s="5298"/>
      <c r="T288" s="5246"/>
      <c r="U288" s="5298"/>
      <c r="V288" s="5246"/>
      <c r="W288" s="5298"/>
      <c r="X288" s="5246"/>
      <c r="Y288" s="5298"/>
      <c r="Z288" s="5246"/>
      <c r="AA288" s="5298"/>
      <c r="AB288" s="5246"/>
      <c r="AC288" s="5298"/>
      <c r="AD288" s="5246"/>
      <c r="AE288" s="5298"/>
      <c r="AF288" s="5246"/>
      <c r="AG288" s="5308"/>
      <c r="AH288" s="5298">
        <v>0</v>
      </c>
      <c r="AI288" s="5309">
        <v>0</v>
      </c>
      <c r="AJ288" s="5246">
        <v>0</v>
      </c>
      <c r="AK288" s="5219">
        <v>0</v>
      </c>
      <c r="AL288" s="1352"/>
      <c r="AM288" s="15"/>
      <c r="AN288" s="15"/>
      <c r="AO288" s="15"/>
      <c r="AP288" s="15"/>
      <c r="AQ288" s="15"/>
      <c r="AR288" s="5310"/>
      <c r="AS288" s="5310"/>
      <c r="AT288" s="5310"/>
      <c r="AU288" s="5310"/>
      <c r="AV288" s="5310"/>
      <c r="AW288" s="5310"/>
      <c r="AX288" s="5310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>
        <v>0</v>
      </c>
      <c r="AI289" s="554">
        <v>0</v>
      </c>
      <c r="AJ289" s="551">
        <v>0</v>
      </c>
      <c r="AK289" s="554">
        <v>0</v>
      </c>
      <c r="AL289" s="1352"/>
      <c r="AM289" s="15"/>
      <c r="AN289" s="15"/>
      <c r="AO289" s="15"/>
      <c r="AP289" s="15"/>
      <c r="AQ289" s="15"/>
      <c r="AR289" s="5310"/>
      <c r="AS289" s="5310"/>
      <c r="AT289" s="5310"/>
      <c r="AU289" s="5310"/>
      <c r="AV289" s="5310"/>
      <c r="AW289" s="5310"/>
      <c r="AX289" s="5310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2</v>
      </c>
      <c r="D290" s="168">
        <f t="shared" si="100"/>
        <v>0</v>
      </c>
      <c r="E290" s="856">
        <f t="shared" si="100"/>
        <v>2</v>
      </c>
      <c r="F290" s="111"/>
      <c r="G290" s="555"/>
      <c r="H290" s="111"/>
      <c r="I290" s="555"/>
      <c r="J290" s="111"/>
      <c r="K290" s="555">
        <v>2</v>
      </c>
      <c r="L290" s="111"/>
      <c r="M290" s="555"/>
      <c r="N290" s="111"/>
      <c r="O290" s="555"/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>
        <v>0</v>
      </c>
      <c r="AI290" s="114">
        <v>0</v>
      </c>
      <c r="AJ290" s="111">
        <v>0</v>
      </c>
      <c r="AK290" s="114">
        <v>0</v>
      </c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5311" t="s">
        <v>299</v>
      </c>
      <c r="B291" s="5312"/>
      <c r="C291" s="5313"/>
      <c r="D291" s="5313"/>
      <c r="E291" s="5313"/>
      <c r="F291" s="5313"/>
      <c r="G291" s="5313"/>
      <c r="H291" s="5313"/>
      <c r="I291" s="5313"/>
      <c r="J291" s="5313"/>
      <c r="K291" s="5313"/>
      <c r="L291" s="5313"/>
      <c r="M291" s="5313"/>
      <c r="N291" s="5313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77"/>
      <c r="G292" s="3677"/>
      <c r="H292" s="3677"/>
      <c r="I292" s="3677"/>
      <c r="J292" s="3677"/>
      <c r="K292" s="3677"/>
      <c r="L292" s="3677"/>
      <c r="M292" s="3677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77"/>
      <c r="D293" s="3631"/>
      <c r="E293" s="5091" t="s">
        <v>168</v>
      </c>
      <c r="F293" s="5093"/>
      <c r="G293" s="5091" t="s">
        <v>169</v>
      </c>
      <c r="H293" s="5093"/>
      <c r="I293" s="5091" t="s">
        <v>170</v>
      </c>
      <c r="J293" s="5093"/>
      <c r="K293" s="5091" t="s">
        <v>104</v>
      </c>
      <c r="L293" s="5093"/>
      <c r="M293" s="5091" t="s">
        <v>11</v>
      </c>
      <c r="N293" s="5093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3098" t="s">
        <v>82</v>
      </c>
      <c r="C294" s="1532" t="s">
        <v>83</v>
      </c>
      <c r="D294" s="3100" t="s">
        <v>84</v>
      </c>
      <c r="E294" s="5101" t="s">
        <v>83</v>
      </c>
      <c r="F294" s="5100" t="s">
        <v>84</v>
      </c>
      <c r="G294" s="5101" t="s">
        <v>83</v>
      </c>
      <c r="H294" s="5100" t="s">
        <v>84</v>
      </c>
      <c r="I294" s="5101" t="s">
        <v>83</v>
      </c>
      <c r="J294" s="5100" t="s">
        <v>84</v>
      </c>
      <c r="K294" s="5101" t="s">
        <v>83</v>
      </c>
      <c r="L294" s="5100" t="s">
        <v>84</v>
      </c>
      <c r="M294" s="5101" t="s">
        <v>83</v>
      </c>
      <c r="N294" s="5100" t="s">
        <v>84</v>
      </c>
    </row>
    <row r="295" spans="1:88" ht="20.25" customHeight="1" x14ac:dyDescent="0.2">
      <c r="A295" s="3103" t="s">
        <v>58</v>
      </c>
      <c r="B295" s="3069">
        <f>SUM(C295+D295)</f>
        <v>0</v>
      </c>
      <c r="C295" s="5314">
        <f>SUM(E295+G295+I295+K295+M295)</f>
        <v>0</v>
      </c>
      <c r="D295" s="5174">
        <f>SUM(F295+H295+J295+L295+N295)</f>
        <v>0</v>
      </c>
      <c r="E295" s="26"/>
      <c r="F295" s="4999"/>
      <c r="G295" s="26"/>
      <c r="H295" s="4999"/>
      <c r="I295" s="26"/>
      <c r="J295" s="31"/>
      <c r="K295" s="26"/>
      <c r="L295" s="31"/>
      <c r="M295" s="5055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542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418</v>
      </c>
      <c r="B317" s="570">
        <f>SUM(CF8:CN296)</f>
        <v>4</v>
      </c>
    </row>
    <row r="318" spans="1:104" hidden="1" x14ac:dyDescent="0.2"/>
  </sheetData>
  <mergeCells count="418">
    <mergeCell ref="A288:B288"/>
    <mergeCell ref="A289:B289"/>
    <mergeCell ref="A290:B290"/>
    <mergeCell ref="A292:A294"/>
    <mergeCell ref="B292:D293"/>
    <mergeCell ref="E292:M292"/>
    <mergeCell ref="E293:F293"/>
    <mergeCell ref="G293:H293"/>
    <mergeCell ref="I293:J293"/>
    <mergeCell ref="K293:L293"/>
    <mergeCell ref="M293:N293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J274:AK274"/>
    <mergeCell ref="AL274:AM274"/>
    <mergeCell ref="AN274:AO274"/>
    <mergeCell ref="AP274:AQ274"/>
    <mergeCell ref="AR274:AS274"/>
    <mergeCell ref="AT274:AT275"/>
    <mergeCell ref="AU274:AU275"/>
    <mergeCell ref="A276:A277"/>
    <mergeCell ref="A278:B278"/>
    <mergeCell ref="A253:B253"/>
    <mergeCell ref="A263:A271"/>
    <mergeCell ref="A273:B275"/>
    <mergeCell ref="C273:E274"/>
    <mergeCell ref="F273:AS273"/>
    <mergeCell ref="AT273:AU273"/>
    <mergeCell ref="AV273:AV275"/>
    <mergeCell ref="AW273:AW27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AL251:AM251"/>
    <mergeCell ref="AN251:AN252"/>
    <mergeCell ref="AO251:AO252"/>
    <mergeCell ref="AP251:AP252"/>
    <mergeCell ref="AB235:AC235"/>
    <mergeCell ref="AD235:AE235"/>
    <mergeCell ref="AF235:AG235"/>
    <mergeCell ref="AH235:AI235"/>
    <mergeCell ref="AJ235:AK235"/>
    <mergeCell ref="A237:A238"/>
    <mergeCell ref="A239:A240"/>
    <mergeCell ref="A242:A244"/>
    <mergeCell ref="B242:B244"/>
    <mergeCell ref="C242:E243"/>
    <mergeCell ref="F242:AK242"/>
    <mergeCell ref="F243:G243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Z243:AA243"/>
    <mergeCell ref="AB243:AC243"/>
    <mergeCell ref="AD243:AE243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H103:AJ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AH104:AH105"/>
    <mergeCell ref="AI104:AI105"/>
    <mergeCell ref="AJ104:AJ105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F83:AG83"/>
    <mergeCell ref="F84:G84"/>
    <mergeCell ref="H84:I84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1:A52"/>
    <mergeCell ref="A53:B53"/>
    <mergeCell ref="N62:O62"/>
    <mergeCell ref="P62:Q62"/>
    <mergeCell ref="R62:S62"/>
    <mergeCell ref="A64:B64"/>
    <mergeCell ref="A58:B58"/>
    <mergeCell ref="A59:B59"/>
    <mergeCell ref="A61:B63"/>
    <mergeCell ref="C61:E62"/>
    <mergeCell ref="F61:Q61"/>
    <mergeCell ref="F62:G62"/>
    <mergeCell ref="H62:I62"/>
    <mergeCell ref="J62:K62"/>
    <mergeCell ref="L62:M62"/>
    <mergeCell ref="R61:S61"/>
    <mergeCell ref="T61:U61"/>
    <mergeCell ref="T62:U62"/>
    <mergeCell ref="V62:W62"/>
    <mergeCell ref="A65:B65"/>
    <mergeCell ref="A66:B66"/>
    <mergeCell ref="A67:B67"/>
    <mergeCell ref="A73:B73"/>
    <mergeCell ref="A74:B74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A96:B96"/>
    <mergeCell ref="A97:A101"/>
    <mergeCell ref="A103:B105"/>
    <mergeCell ref="C103:E104"/>
    <mergeCell ref="F103:AG103"/>
    <mergeCell ref="A106:B106"/>
    <mergeCell ref="A107:B107"/>
    <mergeCell ref="A108:A109"/>
    <mergeCell ref="A110:B110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A131:A134"/>
    <mergeCell ref="A122:B122"/>
    <mergeCell ref="Q122:R122"/>
    <mergeCell ref="A127:A129"/>
    <mergeCell ref="A130:B130"/>
    <mergeCell ref="A135:B135"/>
    <mergeCell ref="A136:B136"/>
    <mergeCell ref="A138:B139"/>
    <mergeCell ref="C138:E138"/>
    <mergeCell ref="F138:G138"/>
    <mergeCell ref="H138:I138"/>
    <mergeCell ref="J138:K138"/>
    <mergeCell ref="L138:M138"/>
    <mergeCell ref="A154:B154"/>
    <mergeCell ref="A155:A156"/>
    <mergeCell ref="A158:A159"/>
    <mergeCell ref="A161:A168"/>
    <mergeCell ref="A169:A171"/>
    <mergeCell ref="A172:A175"/>
    <mergeCell ref="A176:A181"/>
    <mergeCell ref="A182:A184"/>
    <mergeCell ref="A185:B185"/>
    <mergeCell ref="A203:A210"/>
    <mergeCell ref="A211:A213"/>
    <mergeCell ref="A214:A217"/>
    <mergeCell ref="A218:A223"/>
    <mergeCell ref="A224:A226"/>
    <mergeCell ref="A227:B227"/>
    <mergeCell ref="H235:I235"/>
    <mergeCell ref="J235:K235"/>
    <mergeCell ref="L235:M235"/>
    <mergeCell ref="N235:O235"/>
    <mergeCell ref="P235:Q235"/>
    <mergeCell ref="R235:S235"/>
    <mergeCell ref="T235:U235"/>
    <mergeCell ref="V235:W235"/>
    <mergeCell ref="X235:Y235"/>
    <mergeCell ref="Z235:AA235"/>
    <mergeCell ref="AL242:AL244"/>
    <mergeCell ref="AF243:AG243"/>
    <mergeCell ref="AH243:AI243"/>
    <mergeCell ref="AJ243:AK243"/>
    <mergeCell ref="A254:A262"/>
    <mergeCell ref="A245:A246"/>
    <mergeCell ref="A247:A248"/>
    <mergeCell ref="A250:B252"/>
    <mergeCell ref="C250:E251"/>
    <mergeCell ref="F250:AM250"/>
    <mergeCell ref="AN250:AP250"/>
    <mergeCell ref="AQ250:AR251"/>
    <mergeCell ref="A279:B279"/>
    <mergeCell ref="A280:B280"/>
    <mergeCell ref="A281:A283"/>
    <mergeCell ref="A285:B287"/>
    <mergeCell ref="C285:E286"/>
    <mergeCell ref="F285:AG285"/>
  </mergeCells>
  <dataValidations count="2">
    <dataValidation operator="greaterThanOrEqual" allowBlank="1" showInputMessage="1" showErrorMessage="1" error="Valor no Permitido" sqref="B283 AX273:AX275" xr:uid="{1B2F0C0C-EF0B-4246-9A02-5EA89B7F2F5D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F14DB6F5-07AA-4F58-96DD-0271EE7EA60E}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B7E26-82F3-475E-B5A8-4E9D38A0804D}">
  <dimension ref="A1:CZ31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3.42578125" style="2" customWidth="1"/>
    <col min="3" max="3" width="11.85546875" style="2" customWidth="1"/>
    <col min="4" max="4" width="13.5703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06" width="11.140625" style="2" customWidth="1"/>
    <col min="107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",[2]NOMBRE!B2," - ","( ",[2]NOMBRE!C2,[2]NOMBRE!D2,[2]NOMBRE!E2,[2]NOMBRE!F2,[2]NOMBRE!G2," )")</f>
        <v>COMUNA: LINARES - ( 07401 )</v>
      </c>
    </row>
    <row r="3" spans="1:92" ht="16.149999999999999" customHeigh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",[2]NOMBRE!B6," - ","( ",[2]NOMBRE!C6,[2]NOMBRE!D6," )")</f>
        <v>MES: ENERO - ( 01 )</v>
      </c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</row>
    <row r="5" spans="1:92" ht="16.149999999999999" customHeight="1" x14ac:dyDescent="0.2">
      <c r="A5" s="1" t="str">
        <f>CONCATENATE("AÑO: ",[2]NOMBRE!B7)</f>
        <v>AÑO: 2019</v>
      </c>
      <c r="AE5" s="619"/>
      <c r="AF5" s="619"/>
      <c r="AG5" s="619"/>
      <c r="AH5" s="619"/>
      <c r="AI5" s="619"/>
      <c r="AJ5" s="619"/>
      <c r="AK5" s="619"/>
      <c r="AL5" s="619"/>
      <c r="AM5" s="619"/>
      <c r="AN5" s="619"/>
      <c r="AO5" s="619"/>
      <c r="AP5" s="619"/>
      <c r="AQ5" s="619"/>
      <c r="AR5" s="619"/>
      <c r="AS5" s="619"/>
      <c r="AT5" s="619"/>
      <c r="AU5" s="619"/>
      <c r="AV5" s="619"/>
      <c r="AW5" s="619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620"/>
      <c r="AF6" s="620"/>
      <c r="AG6" s="620"/>
      <c r="AH6" s="620"/>
      <c r="AI6" s="620"/>
      <c r="AJ6" s="620"/>
      <c r="AK6" s="620"/>
      <c r="AL6" s="620"/>
      <c r="AM6" s="620"/>
      <c r="AN6" s="620"/>
      <c r="AO6" s="620"/>
      <c r="AP6" s="620"/>
      <c r="AQ6" s="620"/>
      <c r="AR6" s="620"/>
      <c r="AS6" s="620"/>
      <c r="AT6" s="620"/>
      <c r="AU6" s="620"/>
      <c r="AV6" s="620"/>
      <c r="AW6" s="619"/>
    </row>
    <row r="7" spans="1:92" ht="15" x14ac:dyDescent="0.2">
      <c r="A7" s="603"/>
      <c r="B7" s="603"/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620"/>
      <c r="AF7" s="620"/>
      <c r="AG7" s="620"/>
      <c r="AH7" s="620"/>
      <c r="AI7" s="620"/>
      <c r="AJ7" s="620"/>
      <c r="AK7" s="620"/>
      <c r="AL7" s="620"/>
      <c r="AM7" s="620"/>
      <c r="AN7" s="620"/>
      <c r="AO7" s="620"/>
      <c r="AP7" s="620"/>
      <c r="AQ7" s="620"/>
      <c r="AR7" s="620"/>
      <c r="AS7" s="620"/>
      <c r="AT7" s="620"/>
      <c r="AU7" s="620"/>
      <c r="AV7" s="620"/>
      <c r="AW7" s="619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620"/>
      <c r="AF8" s="620"/>
      <c r="AG8" s="620"/>
      <c r="AH8" s="620"/>
      <c r="AI8" s="620"/>
      <c r="AJ8" s="620"/>
      <c r="AK8" s="620"/>
      <c r="AL8" s="620"/>
      <c r="AM8" s="620"/>
      <c r="AN8" s="620"/>
      <c r="AO8" s="620"/>
      <c r="AP8" s="620"/>
      <c r="AQ8" s="620"/>
      <c r="AR8" s="620"/>
      <c r="AS8" s="620"/>
      <c r="AT8" s="620"/>
      <c r="AU8" s="620"/>
      <c r="AV8" s="620"/>
      <c r="AW8" s="619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3790" t="s">
        <v>3</v>
      </c>
      <c r="B9" s="3780"/>
      <c r="C9" s="3791" t="s">
        <v>4</v>
      </c>
      <c r="D9" s="3792" t="s">
        <v>5</v>
      </c>
      <c r="E9" s="3793"/>
      <c r="F9" s="3793"/>
      <c r="G9" s="3793"/>
      <c r="H9" s="3793"/>
      <c r="I9" s="3793"/>
      <c r="J9" s="3793"/>
      <c r="K9" s="3793"/>
      <c r="L9" s="3793"/>
      <c r="M9" s="3794"/>
      <c r="N9" s="3795" t="s">
        <v>6</v>
      </c>
      <c r="O9" s="3791" t="s">
        <v>7</v>
      </c>
      <c r="P9" s="3791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1"/>
      <c r="AQ9" s="621"/>
      <c r="AR9" s="621"/>
      <c r="AS9" s="621"/>
      <c r="AT9" s="621"/>
      <c r="AU9" s="621"/>
      <c r="AV9" s="621"/>
      <c r="AW9" s="621"/>
      <c r="AX9" s="619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592" t="s">
        <v>9</v>
      </c>
      <c r="E10" s="593" t="s">
        <v>10</v>
      </c>
      <c r="F10" s="593" t="s">
        <v>11</v>
      </c>
      <c r="G10" s="593" t="s">
        <v>12</v>
      </c>
      <c r="H10" s="593" t="s">
        <v>13</v>
      </c>
      <c r="I10" s="593" t="s">
        <v>14</v>
      </c>
      <c r="J10" s="593" t="s">
        <v>15</v>
      </c>
      <c r="K10" s="593" t="s">
        <v>16</v>
      </c>
      <c r="L10" s="593" t="s">
        <v>17</v>
      </c>
      <c r="M10" s="594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622"/>
      <c r="AG10" s="622"/>
      <c r="AH10" s="622"/>
      <c r="AI10" s="622"/>
      <c r="AJ10" s="622"/>
      <c r="AK10" s="622"/>
      <c r="AL10" s="622"/>
      <c r="AM10" s="622"/>
      <c r="AN10" s="622"/>
      <c r="AO10" s="623"/>
      <c r="AP10" s="623"/>
      <c r="AQ10" s="623"/>
      <c r="AR10" s="623"/>
      <c r="AS10" s="623"/>
      <c r="AT10" s="623"/>
      <c r="AU10" s="623"/>
      <c r="AV10" s="623"/>
      <c r="AW10" s="623"/>
      <c r="AX10" s="619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3786" t="s">
        <v>19</v>
      </c>
      <c r="B11" s="3787"/>
      <c r="C11" s="624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625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622"/>
      <c r="AG11" s="622"/>
      <c r="AH11" s="622"/>
      <c r="AI11" s="622"/>
      <c r="AJ11" s="622"/>
      <c r="AK11" s="623"/>
      <c r="AL11" s="623"/>
      <c r="AM11" s="623"/>
      <c r="AN11" s="623"/>
      <c r="AO11" s="623"/>
      <c r="AP11" s="623"/>
      <c r="AQ11" s="623"/>
      <c r="AR11" s="623"/>
      <c r="AS11" s="623"/>
      <c r="AT11" s="623"/>
      <c r="AU11" s="623"/>
      <c r="AV11" s="623"/>
      <c r="AW11" s="623"/>
      <c r="AX11" s="619"/>
      <c r="CD11" s="4" t="str">
        <f>IF(C11&gt;=[2]A03!C78,"","*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622"/>
      <c r="AG12" s="622"/>
      <c r="AH12" s="622"/>
      <c r="AI12" s="622"/>
      <c r="AJ12" s="622"/>
      <c r="AK12" s="623"/>
      <c r="AL12" s="623"/>
      <c r="AM12" s="623"/>
      <c r="AN12" s="623"/>
      <c r="AO12" s="622"/>
      <c r="AP12" s="622"/>
      <c r="AQ12" s="623"/>
      <c r="AR12" s="623"/>
      <c r="AS12" s="623"/>
      <c r="AT12" s="623"/>
      <c r="AU12" s="623"/>
      <c r="AV12" s="623"/>
      <c r="AW12" s="623"/>
      <c r="AX12" s="619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622"/>
      <c r="AG13" s="622"/>
      <c r="AH13" s="622"/>
      <c r="AI13" s="622"/>
      <c r="AJ13" s="622"/>
      <c r="AK13" s="623"/>
      <c r="AL13" s="623"/>
      <c r="AM13" s="623"/>
      <c r="AN13" s="623"/>
      <c r="AO13" s="622"/>
      <c r="AP13" s="622"/>
      <c r="AQ13" s="622"/>
      <c r="AR13" s="623"/>
      <c r="AS13" s="623"/>
      <c r="AT13" s="623"/>
      <c r="AU13" s="623"/>
      <c r="AV13" s="623"/>
      <c r="AW13" s="623"/>
      <c r="AX13" s="619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622"/>
      <c r="AG14" s="622"/>
      <c r="AH14" s="622"/>
      <c r="AI14" s="622"/>
      <c r="AJ14" s="622"/>
      <c r="AK14" s="622"/>
      <c r="AL14" s="622"/>
      <c r="AM14" s="622"/>
      <c r="AN14" s="622"/>
      <c r="AO14" s="623"/>
      <c r="AP14" s="623"/>
      <c r="AQ14" s="623"/>
      <c r="AR14" s="623"/>
      <c r="AS14" s="623"/>
      <c r="AT14" s="623"/>
      <c r="AU14" s="623"/>
      <c r="AV14" s="623"/>
      <c r="AW14" s="623"/>
      <c r="AX14" s="619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622"/>
      <c r="AG15" s="622"/>
      <c r="AH15" s="622"/>
      <c r="AI15" s="622"/>
      <c r="AJ15" s="622"/>
      <c r="AK15" s="622"/>
      <c r="AL15" s="622"/>
      <c r="AM15" s="622"/>
      <c r="AN15" s="622"/>
      <c r="AO15" s="623"/>
      <c r="AP15" s="623"/>
      <c r="AQ15" s="623"/>
      <c r="AR15" s="623"/>
      <c r="AS15" s="623"/>
      <c r="AT15" s="623"/>
      <c r="AU15" s="623"/>
      <c r="AV15" s="623"/>
      <c r="AW15" s="623"/>
      <c r="AX15" s="619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3788" t="s">
        <v>23</v>
      </c>
      <c r="B16" s="3789"/>
      <c r="C16" s="626">
        <f>SUM(D16:M16)</f>
        <v>0</v>
      </c>
      <c r="D16" s="627"/>
      <c r="E16" s="628"/>
      <c r="F16" s="628"/>
      <c r="G16" s="628"/>
      <c r="H16" s="628"/>
      <c r="I16" s="628"/>
      <c r="J16" s="628"/>
      <c r="K16" s="628"/>
      <c r="L16" s="629"/>
      <c r="M16" s="630"/>
      <c r="N16" s="631"/>
      <c r="O16" s="632"/>
      <c r="P16" s="632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622"/>
      <c r="AG16" s="622"/>
      <c r="AH16" s="622"/>
      <c r="AI16" s="622"/>
      <c r="AJ16" s="622"/>
      <c r="AK16" s="622"/>
      <c r="AL16" s="622"/>
      <c r="AM16" s="622"/>
      <c r="AN16" s="622"/>
      <c r="AO16" s="623"/>
      <c r="AP16" s="623"/>
      <c r="AQ16" s="623"/>
      <c r="AR16" s="623"/>
      <c r="AS16" s="623"/>
      <c r="AT16" s="623"/>
      <c r="AU16" s="623"/>
      <c r="AV16" s="623"/>
      <c r="AW16" s="623"/>
      <c r="AX16" s="619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622"/>
      <c r="AF17" s="622"/>
      <c r="AG17" s="622"/>
      <c r="AH17" s="622"/>
      <c r="AI17" s="622"/>
      <c r="AJ17" s="622"/>
      <c r="AK17" s="622"/>
      <c r="AL17" s="622"/>
      <c r="AM17" s="622"/>
      <c r="AN17" s="622"/>
      <c r="AO17" s="622"/>
      <c r="AP17" s="622"/>
      <c r="AQ17" s="622"/>
      <c r="AR17" s="622"/>
      <c r="AS17" s="622"/>
      <c r="AT17" s="622"/>
      <c r="AU17" s="622"/>
      <c r="AV17" s="622"/>
      <c r="AW17" s="619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3796" t="s">
        <v>25</v>
      </c>
      <c r="B18" s="3795"/>
      <c r="C18" s="3781" t="s">
        <v>26</v>
      </c>
      <c r="D18" s="3781" t="s">
        <v>27</v>
      </c>
      <c r="E18" s="3781" t="s">
        <v>7</v>
      </c>
      <c r="F18" s="3781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622"/>
      <c r="AF18" s="623"/>
      <c r="AG18" s="623"/>
      <c r="AH18" s="623"/>
      <c r="AI18" s="623"/>
      <c r="AJ18" s="623"/>
      <c r="AK18" s="623"/>
      <c r="AL18" s="623"/>
      <c r="AM18" s="623"/>
      <c r="AN18" s="623"/>
      <c r="AO18" s="623"/>
      <c r="AP18" s="623"/>
      <c r="AQ18" s="623"/>
      <c r="AR18" s="623"/>
      <c r="AS18" s="623"/>
      <c r="AT18" s="623"/>
      <c r="AU18" s="623"/>
      <c r="AV18" s="623"/>
      <c r="AW18" s="619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622"/>
      <c r="AF19" s="623"/>
      <c r="AG19" s="623"/>
      <c r="AH19" s="623"/>
      <c r="AI19" s="623"/>
      <c r="AJ19" s="623"/>
      <c r="AK19" s="623"/>
      <c r="AL19" s="623"/>
      <c r="AM19" s="623"/>
      <c r="AN19" s="623"/>
      <c r="AO19" s="623"/>
      <c r="AP19" s="623"/>
      <c r="AQ19" s="623"/>
      <c r="AR19" s="623"/>
      <c r="AS19" s="623"/>
      <c r="AT19" s="623"/>
      <c r="AU19" s="623"/>
      <c r="AV19" s="623"/>
      <c r="AW19" s="619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3784" t="s">
        <v>28</v>
      </c>
      <c r="B20" s="3785"/>
      <c r="C20" s="633">
        <v>98</v>
      </c>
      <c r="D20" s="633">
        <v>0</v>
      </c>
      <c r="E20" s="633">
        <v>1</v>
      </c>
      <c r="F20" s="633">
        <v>4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622"/>
      <c r="AF20" s="623"/>
      <c r="AG20" s="623"/>
      <c r="AH20" s="623"/>
      <c r="AI20" s="623"/>
      <c r="AJ20" s="623"/>
      <c r="AK20" s="623"/>
      <c r="AL20" s="623"/>
      <c r="AM20" s="623"/>
      <c r="AN20" s="623"/>
      <c r="AO20" s="623"/>
      <c r="AP20" s="623"/>
      <c r="AQ20" s="623"/>
      <c r="AR20" s="623"/>
      <c r="AS20" s="623"/>
      <c r="AT20" s="623"/>
      <c r="AU20" s="623"/>
      <c r="AV20" s="623"/>
      <c r="AW20" s="619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3782" t="s">
        <v>29</v>
      </c>
      <c r="B21" s="3783"/>
      <c r="C21" s="65"/>
      <c r="D21" s="65"/>
      <c r="E21" s="65"/>
      <c r="F21" s="65"/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622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3"/>
      <c r="AU21" s="623"/>
      <c r="AV21" s="623"/>
      <c r="AW21" s="619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1</v>
      </c>
      <c r="D22" s="66">
        <v>0</v>
      </c>
      <c r="E22" s="66">
        <v>0</v>
      </c>
      <c r="F22" s="66">
        <v>1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622"/>
      <c r="AF22" s="623"/>
      <c r="AG22" s="623"/>
      <c r="AH22" s="623"/>
      <c r="AI22" s="623"/>
      <c r="AJ22" s="623"/>
      <c r="AK22" s="623"/>
      <c r="AL22" s="623"/>
      <c r="AM22" s="623"/>
      <c r="AN22" s="623"/>
      <c r="AO22" s="623"/>
      <c r="AP22" s="623"/>
      <c r="AQ22" s="623"/>
      <c r="AR22" s="623"/>
      <c r="AS22" s="623"/>
      <c r="AT22" s="623"/>
      <c r="AU22" s="623"/>
      <c r="AV22" s="623"/>
      <c r="AW22" s="619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10</v>
      </c>
      <c r="D23" s="66">
        <v>0</v>
      </c>
      <c r="E23" s="66">
        <v>0</v>
      </c>
      <c r="F23" s="66">
        <v>0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622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3"/>
      <c r="AU23" s="623"/>
      <c r="AV23" s="623"/>
      <c r="AW23" s="619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2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622"/>
      <c r="AF24" s="623"/>
      <c r="AG24" s="623"/>
      <c r="AH24" s="623"/>
      <c r="AI24" s="623"/>
      <c r="AJ24" s="623"/>
      <c r="AK24" s="623"/>
      <c r="AL24" s="623"/>
      <c r="AM24" s="623"/>
      <c r="AN24" s="623"/>
      <c r="AO24" s="623"/>
      <c r="AP24" s="623"/>
      <c r="AQ24" s="623"/>
      <c r="AR24" s="623"/>
      <c r="AS24" s="623"/>
      <c r="AT24" s="623"/>
      <c r="AU24" s="623"/>
      <c r="AV24" s="623"/>
      <c r="AW24" s="619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622"/>
      <c r="AF25" s="623"/>
      <c r="AG25" s="623"/>
      <c r="AH25" s="623"/>
      <c r="AI25" s="623"/>
      <c r="AJ25" s="623"/>
      <c r="AK25" s="623"/>
      <c r="AL25" s="623"/>
      <c r="AM25" s="623"/>
      <c r="AN25" s="623"/>
      <c r="AO25" s="623"/>
      <c r="AP25" s="623"/>
      <c r="AQ25" s="623"/>
      <c r="AR25" s="623"/>
      <c r="AS25" s="623"/>
      <c r="AT25" s="623"/>
      <c r="AU25" s="623"/>
      <c r="AV25" s="623"/>
      <c r="AW25" s="619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/>
      <c r="D26" s="66"/>
      <c r="E26" s="66"/>
      <c r="F26" s="66"/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622"/>
      <c r="AF26" s="623"/>
      <c r="AG26" s="623"/>
      <c r="AH26" s="623"/>
      <c r="AI26" s="623"/>
      <c r="AJ26" s="623"/>
      <c r="AK26" s="623"/>
      <c r="AL26" s="623"/>
      <c r="AM26" s="623"/>
      <c r="AN26" s="623"/>
      <c r="AO26" s="623"/>
      <c r="AP26" s="623"/>
      <c r="AQ26" s="623"/>
      <c r="AR26" s="623"/>
      <c r="AS26" s="623"/>
      <c r="AT26" s="623"/>
      <c r="AU26" s="623"/>
      <c r="AV26" s="623"/>
      <c r="AW26" s="619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18</v>
      </c>
      <c r="D27" s="66">
        <v>0</v>
      </c>
      <c r="E27" s="66">
        <v>1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622"/>
      <c r="AF27" s="623"/>
      <c r="AG27" s="623"/>
      <c r="AH27" s="623"/>
      <c r="AI27" s="623"/>
      <c r="AJ27" s="623"/>
      <c r="AK27" s="623"/>
      <c r="AL27" s="623"/>
      <c r="AM27" s="623"/>
      <c r="AN27" s="623"/>
      <c r="AO27" s="623"/>
      <c r="AP27" s="623"/>
      <c r="AQ27" s="623"/>
      <c r="AR27" s="623"/>
      <c r="AS27" s="623"/>
      <c r="AT27" s="623"/>
      <c r="AU27" s="623"/>
      <c r="AV27" s="623"/>
      <c r="AW27" s="619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15</v>
      </c>
      <c r="D28" s="66">
        <v>0</v>
      </c>
      <c r="E28" s="66">
        <v>0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622"/>
      <c r="AF28" s="623"/>
      <c r="AG28" s="623"/>
      <c r="AH28" s="623"/>
      <c r="AI28" s="623"/>
      <c r="AJ28" s="623"/>
      <c r="AK28" s="623"/>
      <c r="AL28" s="623"/>
      <c r="AM28" s="623"/>
      <c r="AN28" s="623"/>
      <c r="AO28" s="623"/>
      <c r="AP28" s="623"/>
      <c r="AQ28" s="623"/>
      <c r="AR28" s="623"/>
      <c r="AS28" s="623"/>
      <c r="AT28" s="623"/>
      <c r="AU28" s="623"/>
      <c r="AV28" s="623"/>
      <c r="AW28" s="619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>
        <v>2</v>
      </c>
      <c r="D29" s="66">
        <v>0</v>
      </c>
      <c r="E29" s="66">
        <v>0</v>
      </c>
      <c r="F29" s="66">
        <v>0</v>
      </c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622"/>
      <c r="AF29" s="623"/>
      <c r="AG29" s="623"/>
      <c r="AH29" s="623"/>
      <c r="AI29" s="623"/>
      <c r="AJ29" s="623"/>
      <c r="AK29" s="623"/>
      <c r="AL29" s="623"/>
      <c r="AM29" s="623"/>
      <c r="AN29" s="623"/>
      <c r="AO29" s="623"/>
      <c r="AP29" s="623"/>
      <c r="AQ29" s="623"/>
      <c r="AR29" s="623"/>
      <c r="AS29" s="623"/>
      <c r="AT29" s="623"/>
      <c r="AU29" s="623"/>
      <c r="AV29" s="623"/>
      <c r="AW29" s="619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50</v>
      </c>
      <c r="D30" s="67">
        <v>0</v>
      </c>
      <c r="E30" s="67">
        <v>0</v>
      </c>
      <c r="F30" s="67">
        <v>3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620"/>
      <c r="AF30" s="620"/>
      <c r="AG30" s="620"/>
      <c r="AH30" s="634"/>
      <c r="AI30" s="620"/>
      <c r="AJ30" s="620"/>
      <c r="AK30" s="620"/>
      <c r="AL30" s="620"/>
      <c r="AM30" s="620"/>
      <c r="AN30" s="620"/>
      <c r="AO30" s="620"/>
      <c r="AP30" s="620"/>
      <c r="AQ30" s="620"/>
      <c r="AR30" s="620"/>
      <c r="AS30" s="620"/>
      <c r="AT30" s="620"/>
      <c r="AU30" s="620"/>
      <c r="AV30" s="620"/>
      <c r="AW30" s="635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11" t="s">
        <v>39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620"/>
      <c r="AF31" s="620"/>
      <c r="AG31" s="620"/>
      <c r="AH31" s="634"/>
      <c r="AI31" s="620"/>
      <c r="AJ31" s="620"/>
      <c r="AK31" s="620"/>
      <c r="AL31" s="620"/>
      <c r="AM31" s="620"/>
      <c r="AN31" s="620"/>
      <c r="AO31" s="620"/>
      <c r="AP31" s="620"/>
      <c r="AQ31" s="620"/>
      <c r="AR31" s="620"/>
      <c r="AS31" s="620"/>
      <c r="AT31" s="620"/>
      <c r="AU31" s="620"/>
      <c r="AV31" s="620"/>
      <c r="AW31" s="635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3779" t="s">
        <v>40</v>
      </c>
      <c r="B32" s="3780"/>
      <c r="C32" s="3781" t="s">
        <v>4</v>
      </c>
      <c r="D32" s="3772" t="s">
        <v>5</v>
      </c>
      <c r="E32" s="3773"/>
      <c r="F32" s="3773"/>
      <c r="G32" s="3773"/>
      <c r="H32" s="3773"/>
      <c r="I32" s="3773"/>
      <c r="J32" s="3773"/>
      <c r="K32" s="3773"/>
      <c r="L32" s="3773"/>
      <c r="M32" s="3773"/>
      <c r="N32" s="3774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636"/>
      <c r="AG32" s="636"/>
      <c r="AH32" s="636"/>
      <c r="AI32" s="637"/>
      <c r="AJ32" s="636"/>
      <c r="AK32" s="636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9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591" t="s">
        <v>9</v>
      </c>
      <c r="E33" s="640" t="s">
        <v>10</v>
      </c>
      <c r="F33" s="640" t="s">
        <v>11</v>
      </c>
      <c r="G33" s="640" t="s">
        <v>12</v>
      </c>
      <c r="H33" s="640" t="s">
        <v>13</v>
      </c>
      <c r="I33" s="640" t="s">
        <v>14</v>
      </c>
      <c r="J33" s="640" t="s">
        <v>15</v>
      </c>
      <c r="K33" s="640" t="s">
        <v>16</v>
      </c>
      <c r="L33" s="640" t="s">
        <v>17</v>
      </c>
      <c r="M33" s="641" t="s">
        <v>18</v>
      </c>
      <c r="N33" s="642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646"/>
      <c r="AG33" s="646"/>
      <c r="AH33" s="646"/>
      <c r="AI33" s="647"/>
      <c r="AJ33" s="646"/>
      <c r="AK33" s="646"/>
      <c r="AL33" s="646"/>
      <c r="AM33" s="646"/>
      <c r="AN33" s="646"/>
      <c r="AO33" s="646"/>
      <c r="AP33" s="646"/>
      <c r="AQ33" s="648"/>
      <c r="AR33" s="648"/>
      <c r="AS33" s="648"/>
      <c r="AT33" s="648"/>
      <c r="AU33" s="648"/>
      <c r="AV33" s="648"/>
      <c r="AW33" s="648"/>
      <c r="AX33" s="639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3775" t="s">
        <v>42</v>
      </c>
      <c r="B34" s="3775"/>
      <c r="C34" s="649">
        <f>SUM(D34:M34)</f>
        <v>0</v>
      </c>
      <c r="D34" s="650">
        <f t="shared" ref="D34:K34" si="1">SUM(D35:D43)</f>
        <v>0</v>
      </c>
      <c r="E34" s="651">
        <f t="shared" si="1"/>
        <v>0</v>
      </c>
      <c r="F34" s="651">
        <f t="shared" si="1"/>
        <v>0</v>
      </c>
      <c r="G34" s="651">
        <f t="shared" si="1"/>
        <v>0</v>
      </c>
      <c r="H34" s="651">
        <f t="shared" si="1"/>
        <v>0</v>
      </c>
      <c r="I34" s="651">
        <f t="shared" si="1"/>
        <v>0</v>
      </c>
      <c r="J34" s="651">
        <f t="shared" si="1"/>
        <v>0</v>
      </c>
      <c r="K34" s="651">
        <f t="shared" si="1"/>
        <v>0</v>
      </c>
      <c r="L34" s="651">
        <f>SUM(L35:L43)</f>
        <v>0</v>
      </c>
      <c r="M34" s="652">
        <f>SUM(M35:M43)</f>
        <v>0</v>
      </c>
      <c r="N34" s="653">
        <f>SUM(N35:N43)</f>
        <v>0</v>
      </c>
      <c r="O34" s="654"/>
      <c r="P34" s="655"/>
      <c r="Q34" s="656"/>
      <c r="R34" s="87"/>
      <c r="S34" s="87"/>
      <c r="T34" s="656"/>
      <c r="U34" s="657"/>
      <c r="V34" s="65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646"/>
      <c r="AK34" s="646"/>
      <c r="AL34" s="646"/>
      <c r="AM34" s="646"/>
      <c r="AN34" s="646"/>
      <c r="AO34" s="646"/>
      <c r="AP34" s="646"/>
      <c r="AQ34" s="648"/>
      <c r="AR34" s="648"/>
      <c r="AS34" s="648"/>
      <c r="AT34" s="648"/>
      <c r="AU34" s="648"/>
      <c r="AV34" s="648"/>
      <c r="AW34" s="648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3776" t="s">
        <v>43</v>
      </c>
      <c r="B35" s="3777"/>
      <c r="C35" s="658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625"/>
      <c r="O35" s="90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646"/>
      <c r="AK35" s="648"/>
      <c r="AL35" s="648"/>
      <c r="AM35" s="648"/>
      <c r="AN35" s="648"/>
      <c r="AO35" s="648"/>
      <c r="AP35" s="648"/>
      <c r="AQ35" s="648"/>
      <c r="AR35" s="648"/>
      <c r="AS35" s="648"/>
      <c r="AT35" s="648"/>
      <c r="AU35" s="648"/>
      <c r="AV35" s="648"/>
      <c r="AW35" s="648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44</v>
      </c>
      <c r="B36" s="3604"/>
      <c r="C36" s="92">
        <f t="shared" ref="C36:C44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90" t="str">
        <f t="shared" ref="O36:O44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646"/>
      <c r="AK36" s="648"/>
      <c r="AL36" s="648"/>
      <c r="AM36" s="648"/>
      <c r="AN36" s="648"/>
      <c r="AO36" s="648"/>
      <c r="AP36" s="648"/>
      <c r="AQ36" s="648"/>
      <c r="AR36" s="648"/>
      <c r="AS36" s="648"/>
      <c r="AT36" s="648"/>
      <c r="AU36" s="648"/>
      <c r="AV36" s="648"/>
      <c r="AW36" s="648"/>
      <c r="BZ36" s="2"/>
      <c r="CA36" s="4" t="str">
        <f t="shared" ref="CA36:CA44" si="4">IF(CG36=1,"* No olvide digitar la columna Espacios Amigables (Digite Cero si no tiene). ","")</f>
        <v/>
      </c>
      <c r="CG36" s="16">
        <f t="shared" ref="CG36:CG4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3778" t="s">
        <v>45</v>
      </c>
      <c r="B37" s="659" t="s">
        <v>46</v>
      </c>
      <c r="C37" s="658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625"/>
      <c r="O37" s="90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646"/>
      <c r="AK37" s="648"/>
      <c r="AL37" s="648"/>
      <c r="AM37" s="648"/>
      <c r="AN37" s="648"/>
      <c r="AO37" s="648"/>
      <c r="AP37" s="648"/>
      <c r="AQ37" s="648"/>
      <c r="AR37" s="648"/>
      <c r="AS37" s="648"/>
      <c r="AT37" s="648"/>
      <c r="AU37" s="648"/>
      <c r="AV37" s="648"/>
      <c r="AW37" s="648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68"/>
      <c r="B38" s="99" t="s">
        <v>47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90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646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68"/>
      <c r="B39" s="99" t="s">
        <v>48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90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646"/>
      <c r="AK39" s="648"/>
      <c r="AL39" s="648"/>
      <c r="AM39" s="648"/>
      <c r="AN39" s="648"/>
      <c r="AO39" s="648"/>
      <c r="AP39" s="648"/>
      <c r="AQ39" s="648"/>
      <c r="AR39" s="648"/>
      <c r="AS39" s="648"/>
      <c r="AT39" s="648"/>
      <c r="AU39" s="648"/>
      <c r="AV39" s="648"/>
      <c r="AW39" s="648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68"/>
      <c r="B40" s="99" t="s">
        <v>49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90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646"/>
      <c r="AK40" s="648"/>
      <c r="AL40" s="648"/>
      <c r="AM40" s="648"/>
      <c r="AN40" s="648"/>
      <c r="AO40" s="648"/>
      <c r="AP40" s="648"/>
      <c r="AQ40" s="648"/>
      <c r="AR40" s="648"/>
      <c r="AS40" s="648"/>
      <c r="AT40" s="648"/>
      <c r="AU40" s="648"/>
      <c r="AV40" s="648"/>
      <c r="AW40" s="648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88"/>
      <c r="B41" s="101" t="s">
        <v>50</v>
      </c>
      <c r="C41" s="92">
        <f t="shared" si="2"/>
        <v>0</v>
      </c>
      <c r="D41" s="93"/>
      <c r="E41" s="94"/>
      <c r="F41" s="94"/>
      <c r="G41" s="94"/>
      <c r="H41" s="94"/>
      <c r="I41" s="94"/>
      <c r="J41" s="94"/>
      <c r="K41" s="94"/>
      <c r="L41" s="94"/>
      <c r="M41" s="95"/>
      <c r="N41" s="96"/>
      <c r="O41" s="90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646"/>
      <c r="AK41" s="648"/>
      <c r="AL41" s="648"/>
      <c r="AM41" s="648"/>
      <c r="AN41" s="648"/>
      <c r="AO41" s="648"/>
      <c r="AP41" s="648"/>
      <c r="AQ41" s="648"/>
      <c r="AR41" s="648"/>
      <c r="AS41" s="648"/>
      <c r="AT41" s="648"/>
      <c r="AU41" s="648"/>
      <c r="AV41" s="648"/>
      <c r="AW41" s="648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82" t="s">
        <v>51</v>
      </c>
      <c r="B42" s="102" t="s">
        <v>52</v>
      </c>
      <c r="C42" s="103">
        <f t="shared" si="2"/>
        <v>0</v>
      </c>
      <c r="D42" s="104"/>
      <c r="E42" s="105"/>
      <c r="F42" s="105"/>
      <c r="G42" s="105"/>
      <c r="H42" s="105"/>
      <c r="I42" s="105"/>
      <c r="J42" s="105"/>
      <c r="K42" s="105"/>
      <c r="L42" s="105"/>
      <c r="M42" s="106"/>
      <c r="N42" s="107"/>
      <c r="O42" s="90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646"/>
      <c r="AK42" s="648"/>
      <c r="AL42" s="648"/>
      <c r="AM42" s="648"/>
      <c r="AN42" s="648"/>
      <c r="AO42" s="648"/>
      <c r="AP42" s="648"/>
      <c r="AQ42" s="648"/>
      <c r="AR42" s="648"/>
      <c r="AS42" s="648"/>
      <c r="AT42" s="648"/>
      <c r="AU42" s="648"/>
      <c r="AV42" s="648"/>
      <c r="AW42" s="648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thickBot="1" x14ac:dyDescent="0.25">
      <c r="A43" s="3605"/>
      <c r="B43" s="108" t="s">
        <v>53</v>
      </c>
      <c r="C43" s="109">
        <f t="shared" si="2"/>
        <v>0</v>
      </c>
      <c r="D43" s="50"/>
      <c r="E43" s="51"/>
      <c r="F43" s="51"/>
      <c r="G43" s="51"/>
      <c r="H43" s="51"/>
      <c r="I43" s="51"/>
      <c r="J43" s="51"/>
      <c r="K43" s="51"/>
      <c r="L43" s="51"/>
      <c r="M43" s="53"/>
      <c r="N43" s="54"/>
      <c r="O43" s="90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646"/>
      <c r="AK43" s="648"/>
      <c r="AL43" s="648"/>
      <c r="AM43" s="648"/>
      <c r="AN43" s="648"/>
      <c r="AO43" s="648"/>
      <c r="AP43" s="648"/>
      <c r="AQ43" s="648"/>
      <c r="AR43" s="648"/>
      <c r="AS43" s="648"/>
      <c r="AT43" s="648"/>
      <c r="AU43" s="648"/>
      <c r="AV43" s="648"/>
      <c r="AW43" s="648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thickTop="1" x14ac:dyDescent="0.2">
      <c r="A44" s="3596" t="s">
        <v>54</v>
      </c>
      <c r="B44" s="3597"/>
      <c r="C44" s="110">
        <f t="shared" si="2"/>
        <v>0</v>
      </c>
      <c r="D44" s="111"/>
      <c r="E44" s="112"/>
      <c r="F44" s="112"/>
      <c r="G44" s="112"/>
      <c r="H44" s="112"/>
      <c r="I44" s="112"/>
      <c r="J44" s="112"/>
      <c r="K44" s="112"/>
      <c r="L44" s="112"/>
      <c r="M44" s="113"/>
      <c r="N44" s="114"/>
      <c r="O44" s="90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646"/>
      <c r="AK44" s="648"/>
      <c r="AL44" s="648"/>
      <c r="AM44" s="648"/>
      <c r="AN44" s="648"/>
      <c r="AO44" s="648"/>
      <c r="AP44" s="648"/>
      <c r="AQ44" s="648"/>
      <c r="AR44" s="648"/>
      <c r="AS44" s="648"/>
      <c r="AT44" s="648"/>
      <c r="AU44" s="648"/>
      <c r="AV44" s="648"/>
      <c r="AW44" s="648"/>
      <c r="BZ44" s="2"/>
      <c r="CA44" s="4" t="str">
        <f t="shared" si="4"/>
        <v/>
      </c>
      <c r="CG44" s="16">
        <f>IF(AND(C44&lt;&gt;0,N44=""),1,0)</f>
        <v>0</v>
      </c>
      <c r="CH44" s="16"/>
      <c r="CI44" s="16"/>
      <c r="CJ44" s="16"/>
      <c r="CK44" s="16"/>
      <c r="CL44" s="16"/>
      <c r="CM44" s="16"/>
      <c r="CN44" s="16"/>
    </row>
    <row r="45" spans="1:92" ht="31.15" customHeight="1" x14ac:dyDescent="0.2">
      <c r="A45" s="115" t="s">
        <v>55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2"/>
      <c r="T45" s="12"/>
      <c r="U45" s="13"/>
      <c r="V45" s="13"/>
      <c r="W45" s="13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636"/>
      <c r="AJ45" s="636"/>
      <c r="AK45" s="636"/>
      <c r="AL45" s="636"/>
      <c r="AM45" s="636"/>
      <c r="AN45" s="636"/>
      <c r="AO45" s="636"/>
      <c r="AP45" s="636"/>
      <c r="AQ45" s="636"/>
      <c r="AR45" s="636"/>
      <c r="AS45" s="636"/>
      <c r="AT45" s="636"/>
      <c r="AU45" s="636"/>
      <c r="AV45" s="636"/>
      <c r="BZ45" s="2"/>
      <c r="CG45" s="16"/>
      <c r="CH45" s="16"/>
      <c r="CI45" s="16"/>
      <c r="CJ45" s="16"/>
      <c r="CK45" s="16"/>
      <c r="CL45" s="16"/>
      <c r="CM45" s="16"/>
      <c r="CN45" s="16"/>
    </row>
    <row r="46" spans="1:92" ht="16.149999999999999" customHeight="1" x14ac:dyDescent="0.2">
      <c r="A46" s="605" t="s">
        <v>56</v>
      </c>
      <c r="B46" s="660" t="s">
        <v>57</v>
      </c>
      <c r="C46" s="118"/>
      <c r="D46" s="118"/>
      <c r="E46" s="118"/>
      <c r="F46" s="118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661"/>
      <c r="AJ46" s="661"/>
      <c r="AK46" s="661"/>
      <c r="AL46" s="661"/>
      <c r="AM46" s="661"/>
      <c r="AN46" s="661"/>
      <c r="AO46" s="661"/>
      <c r="AP46" s="661"/>
      <c r="AQ46" s="661"/>
      <c r="AR46" s="661"/>
      <c r="AS46" s="661"/>
      <c r="AT46" s="661"/>
      <c r="AU46" s="661"/>
      <c r="AV46" s="661"/>
      <c r="CG46" s="16"/>
      <c r="CH46" s="16"/>
      <c r="CI46" s="16"/>
      <c r="CJ46" s="16"/>
      <c r="CK46" s="16"/>
      <c r="CL46" s="16"/>
      <c r="CM46" s="16"/>
      <c r="CN46" s="16"/>
    </row>
    <row r="47" spans="1:92" ht="16.149999999999999" customHeight="1" x14ac:dyDescent="0.2">
      <c r="A47" s="662" t="s">
        <v>58</v>
      </c>
      <c r="B47" s="633"/>
      <c r="C47" s="7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661"/>
      <c r="AJ47" s="661"/>
      <c r="AK47" s="661"/>
      <c r="AL47" s="661"/>
      <c r="AM47" s="661"/>
      <c r="AN47" s="661"/>
      <c r="AO47" s="663"/>
      <c r="AP47" s="663"/>
      <c r="AQ47" s="663"/>
      <c r="AR47" s="663"/>
      <c r="AS47" s="663"/>
      <c r="AT47" s="663"/>
      <c r="AU47" s="663"/>
      <c r="AV47" s="663"/>
      <c r="CG47" s="16"/>
      <c r="CH47" s="16"/>
      <c r="CI47" s="16"/>
      <c r="CJ47" s="16"/>
      <c r="CK47" s="16"/>
      <c r="CL47" s="16"/>
      <c r="CM47" s="16"/>
      <c r="CN47" s="16"/>
    </row>
    <row r="48" spans="1:92" ht="31.15" customHeight="1" x14ac:dyDescent="0.2">
      <c r="A48" s="121" t="s">
        <v>59</v>
      </c>
      <c r="B48" s="74"/>
      <c r="C48" s="13"/>
      <c r="D48" s="13"/>
      <c r="E48" s="13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3"/>
      <c r="U48" s="13"/>
      <c r="V48" s="13"/>
      <c r="W48" s="13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661"/>
      <c r="AP48" s="661"/>
      <c r="AQ48" s="661"/>
      <c r="AR48" s="661"/>
      <c r="AS48" s="661"/>
      <c r="AT48" s="661"/>
      <c r="AU48" s="661"/>
      <c r="AV48" s="661"/>
      <c r="AW48" s="664"/>
      <c r="BZ48" s="2"/>
      <c r="CG48" s="16"/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3762" t="s">
        <v>60</v>
      </c>
      <c r="B49" s="3763"/>
      <c r="C49" s="660" t="s">
        <v>57</v>
      </c>
      <c r="D49" s="591" t="s">
        <v>61</v>
      </c>
      <c r="E49" s="665" t="s">
        <v>62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666"/>
      <c r="AP49" s="666"/>
      <c r="AQ49" s="666"/>
      <c r="AR49" s="666"/>
      <c r="AS49" s="666"/>
      <c r="AT49" s="666"/>
      <c r="AU49" s="666"/>
      <c r="AV49" s="666"/>
      <c r="AW49" s="664"/>
      <c r="CG49" s="16"/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3764" t="s">
        <v>63</v>
      </c>
      <c r="B50" s="3765"/>
      <c r="C50" s="649">
        <f>SUM(D50:E50)</f>
        <v>0</v>
      </c>
      <c r="D50" s="627"/>
      <c r="E50" s="667"/>
      <c r="F50" s="32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17"/>
      <c r="S50" s="17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3"/>
      <c r="AM50" s="123"/>
      <c r="AN50" s="123"/>
      <c r="AO50" s="668"/>
      <c r="AP50" s="668"/>
      <c r="AQ50" s="666"/>
      <c r="AR50" s="666"/>
      <c r="AS50" s="666"/>
      <c r="AT50" s="666"/>
      <c r="AU50" s="666"/>
      <c r="AV50" s="666"/>
      <c r="AW50" s="664"/>
      <c r="CA50" s="4" t="str">
        <f>IF(AND(([2]A01!$C18+[2]A01!$C19+[2]A01!$C20+[2]A01!$C21+[2]A01!$F31+[2]A01!$F32+[2]A01!$F33)&lt;&gt;0,D50=0,E50=""),"* Observacion : En A01 existen contoles no ingresados, Revisar. ","")</f>
        <v/>
      </c>
      <c r="CG50" s="16"/>
      <c r="CH50" s="16"/>
      <c r="CI50" s="16"/>
      <c r="CJ50" s="16"/>
      <c r="CK50" s="16"/>
      <c r="CL50" s="16"/>
      <c r="CM50" s="16"/>
      <c r="CN50" s="16"/>
    </row>
    <row r="51" spans="1:96" ht="31.15" customHeight="1" x14ac:dyDescent="0.2">
      <c r="A51" s="124" t="s">
        <v>64</v>
      </c>
      <c r="B51" s="13"/>
      <c r="C51" s="13"/>
      <c r="D51" s="13"/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3"/>
      <c r="U51" s="13"/>
      <c r="V51" s="13"/>
      <c r="W51" s="13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661"/>
      <c r="AP51" s="661"/>
      <c r="AQ51" s="661"/>
      <c r="AR51" s="661"/>
      <c r="AS51" s="661"/>
      <c r="AT51" s="661"/>
      <c r="AU51" s="661"/>
      <c r="AV51" s="661"/>
      <c r="AW51" s="664"/>
      <c r="BZ51" s="2"/>
      <c r="CG51" s="16"/>
      <c r="CH51" s="16"/>
      <c r="CI51" s="16"/>
      <c r="CJ51" s="16"/>
      <c r="CK51" s="16"/>
      <c r="CL51" s="16"/>
      <c r="CM51" s="16"/>
      <c r="CN51" s="16"/>
    </row>
    <row r="52" spans="1:96" ht="27.75" customHeight="1" x14ac:dyDescent="0.2">
      <c r="A52" s="3766" t="s">
        <v>65</v>
      </c>
      <c r="B52" s="3767"/>
      <c r="C52" s="3766" t="s">
        <v>66</v>
      </c>
      <c r="D52" s="3768"/>
      <c r="E52" s="3767"/>
      <c r="F52" s="3769" t="s">
        <v>67</v>
      </c>
      <c r="G52" s="3770"/>
      <c r="H52" s="3770"/>
      <c r="I52" s="3770"/>
      <c r="J52" s="3770"/>
      <c r="K52" s="3770"/>
      <c r="L52" s="3770"/>
      <c r="M52" s="3770"/>
      <c r="N52" s="3770"/>
      <c r="O52" s="3770"/>
      <c r="P52" s="3770"/>
      <c r="Q52" s="3771"/>
      <c r="R52" s="3756" t="s">
        <v>68</v>
      </c>
      <c r="S52" s="3757"/>
      <c r="T52" s="3758" t="s">
        <v>69</v>
      </c>
      <c r="U52" s="3757"/>
      <c r="V52" s="669" t="s">
        <v>70</v>
      </c>
      <c r="W52" s="669"/>
      <c r="X52" s="669"/>
      <c r="Y52" s="669"/>
      <c r="Z52" s="670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671"/>
      <c r="AT52" s="671"/>
      <c r="AU52" s="671"/>
      <c r="AV52" s="672"/>
      <c r="AW52" s="672"/>
      <c r="AX52" s="672"/>
      <c r="AY52" s="672"/>
      <c r="AZ52" s="672"/>
      <c r="BA52" s="673"/>
      <c r="BZ52" s="2"/>
      <c r="CA52" s="3"/>
      <c r="CB52" s="3"/>
      <c r="CC52" s="3"/>
      <c r="CD52" s="3"/>
      <c r="CK52" s="16"/>
      <c r="CL52" s="16"/>
      <c r="CM52" s="16"/>
      <c r="CN52" s="16"/>
      <c r="CO52" s="16"/>
      <c r="CP52" s="16"/>
      <c r="CQ52" s="16"/>
      <c r="CR52" s="16"/>
    </row>
    <row r="53" spans="1:96" ht="25.15" customHeight="1" x14ac:dyDescent="0.2">
      <c r="A53" s="3374"/>
      <c r="B53" s="3375"/>
      <c r="C53" s="3366"/>
      <c r="D53" s="3630"/>
      <c r="E53" s="3631"/>
      <c r="F53" s="3753" t="s">
        <v>71</v>
      </c>
      <c r="G53" s="3751"/>
      <c r="H53" s="3753" t="s">
        <v>72</v>
      </c>
      <c r="I53" s="3751"/>
      <c r="J53" s="3753" t="s">
        <v>73</v>
      </c>
      <c r="K53" s="3751"/>
      <c r="L53" s="3753" t="s">
        <v>74</v>
      </c>
      <c r="M53" s="3751"/>
      <c r="N53" s="3753" t="s">
        <v>75</v>
      </c>
      <c r="O53" s="3751"/>
      <c r="P53" s="3753" t="s">
        <v>76</v>
      </c>
      <c r="Q53" s="3759"/>
      <c r="R53" s="3756" t="s">
        <v>77</v>
      </c>
      <c r="S53" s="3760"/>
      <c r="T53" s="3761" t="s">
        <v>78</v>
      </c>
      <c r="U53" s="3760"/>
      <c r="V53" s="3750" t="s">
        <v>79</v>
      </c>
      <c r="W53" s="3751"/>
      <c r="X53" s="3752" t="s">
        <v>80</v>
      </c>
      <c r="Y53" s="3753" t="s">
        <v>81</v>
      </c>
      <c r="Z53" s="3751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671"/>
      <c r="AT53" s="671"/>
      <c r="AU53" s="671"/>
      <c r="AV53" s="672"/>
      <c r="AW53" s="672"/>
      <c r="AX53" s="672"/>
      <c r="AY53" s="672"/>
      <c r="AZ53" s="672"/>
      <c r="BA53" s="673"/>
      <c r="BZ53" s="2"/>
      <c r="CA53" s="3"/>
      <c r="CB53" s="3"/>
      <c r="CC53" s="3"/>
      <c r="CD53" s="3"/>
      <c r="CK53" s="16"/>
      <c r="CL53" s="16"/>
      <c r="CM53" s="16"/>
      <c r="CN53" s="16"/>
      <c r="CO53" s="16"/>
      <c r="CP53" s="16"/>
      <c r="CQ53" s="16"/>
      <c r="CR53" s="16"/>
    </row>
    <row r="54" spans="1:96" ht="35.25" customHeight="1" x14ac:dyDescent="0.2">
      <c r="A54" s="3366"/>
      <c r="B54" s="3631"/>
      <c r="C54" s="591" t="s">
        <v>82</v>
      </c>
      <c r="D54" s="674" t="s">
        <v>83</v>
      </c>
      <c r="E54" s="675" t="s">
        <v>84</v>
      </c>
      <c r="F54" s="676" t="s">
        <v>83</v>
      </c>
      <c r="G54" s="677" t="s">
        <v>84</v>
      </c>
      <c r="H54" s="676" t="s">
        <v>83</v>
      </c>
      <c r="I54" s="677" t="s">
        <v>84</v>
      </c>
      <c r="J54" s="676" t="s">
        <v>83</v>
      </c>
      <c r="K54" s="677" t="s">
        <v>84</v>
      </c>
      <c r="L54" s="676" t="s">
        <v>83</v>
      </c>
      <c r="M54" s="677" t="s">
        <v>84</v>
      </c>
      <c r="N54" s="676" t="s">
        <v>83</v>
      </c>
      <c r="O54" s="677" t="s">
        <v>84</v>
      </c>
      <c r="P54" s="676" t="s">
        <v>83</v>
      </c>
      <c r="Q54" s="678" t="s">
        <v>84</v>
      </c>
      <c r="R54" s="679" t="s">
        <v>83</v>
      </c>
      <c r="S54" s="680" t="s">
        <v>84</v>
      </c>
      <c r="T54" s="679" t="s">
        <v>83</v>
      </c>
      <c r="U54" s="680" t="s">
        <v>84</v>
      </c>
      <c r="V54" s="677" t="s">
        <v>85</v>
      </c>
      <c r="W54" s="660" t="s">
        <v>86</v>
      </c>
      <c r="X54" s="3421"/>
      <c r="Y54" s="681" t="s">
        <v>87</v>
      </c>
      <c r="Z54" s="660" t="s">
        <v>88</v>
      </c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671"/>
      <c r="AT54" s="671"/>
      <c r="AU54" s="671"/>
      <c r="AV54" s="672"/>
      <c r="AW54" s="672"/>
      <c r="AX54" s="672"/>
      <c r="AY54" s="672"/>
      <c r="AZ54" s="672"/>
      <c r="BA54" s="673"/>
      <c r="BZ54" s="2"/>
      <c r="CA54" s="3"/>
      <c r="CB54" s="3"/>
      <c r="CC54" s="3"/>
      <c r="CD54" s="3"/>
      <c r="CK54" s="16"/>
      <c r="CL54" s="16"/>
      <c r="CM54" s="16"/>
      <c r="CN54" s="16"/>
      <c r="CO54" s="16"/>
      <c r="CP54" s="16"/>
      <c r="CQ54" s="16"/>
      <c r="CR54" s="16"/>
    </row>
    <row r="55" spans="1:96" ht="16.149999999999999" customHeight="1" x14ac:dyDescent="0.2">
      <c r="A55" s="3754" t="s">
        <v>89</v>
      </c>
      <c r="B55" s="3755"/>
      <c r="C55" s="137">
        <f>SUM(D55:E55)</f>
        <v>0</v>
      </c>
      <c r="D55" s="138">
        <f>SUM(F55+H55+J55+L55+N55+P55)</f>
        <v>0</v>
      </c>
      <c r="E55" s="682">
        <f t="shared" ref="D55:E57" si="6">SUM(G55+I55+K55+M55+O55+Q55)</f>
        <v>0</v>
      </c>
      <c r="F55" s="26"/>
      <c r="G55" s="625"/>
      <c r="H55" s="26"/>
      <c r="I55" s="625"/>
      <c r="J55" s="26"/>
      <c r="K55" s="625"/>
      <c r="L55" s="26"/>
      <c r="M55" s="625"/>
      <c r="N55" s="26"/>
      <c r="O55" s="625"/>
      <c r="P55" s="26"/>
      <c r="Q55" s="683"/>
      <c r="R55" s="141"/>
      <c r="S55" s="684"/>
      <c r="T55" s="141"/>
      <c r="U55" s="684"/>
      <c r="V55" s="590"/>
      <c r="W55" s="26"/>
      <c r="X55" s="685"/>
      <c r="Y55" s="685"/>
      <c r="Z55" s="589"/>
      <c r="AA55" s="146"/>
      <c r="AB55" s="127"/>
      <c r="AC55" s="127"/>
      <c r="AD55" s="127"/>
      <c r="AE55" s="127"/>
      <c r="AF55" s="127"/>
      <c r="AG55" s="127"/>
      <c r="AH55" s="12"/>
      <c r="AI55" s="12"/>
      <c r="AJ55" s="12"/>
      <c r="AK55" s="12"/>
      <c r="AL55" s="127"/>
      <c r="AM55" s="127"/>
      <c r="AN55" s="12"/>
      <c r="AO55" s="127"/>
      <c r="AP55" s="127"/>
      <c r="AQ55" s="127"/>
      <c r="AR55" s="127"/>
      <c r="AS55" s="686"/>
      <c r="AT55" s="686"/>
      <c r="AU55" s="686"/>
      <c r="AV55" s="687"/>
      <c r="AW55" s="687"/>
      <c r="AX55" s="687"/>
      <c r="AY55" s="687"/>
      <c r="AZ55" s="687"/>
      <c r="BA55" s="585"/>
      <c r="BZ55" s="2"/>
      <c r="CA55" s="3"/>
      <c r="CB55" s="3"/>
      <c r="CC55" s="3"/>
      <c r="CD55" s="3"/>
      <c r="CG55" s="4">
        <v>0</v>
      </c>
      <c r="CH55" s="4">
        <v>0</v>
      </c>
      <c r="CK55" s="16"/>
      <c r="CL55" s="16"/>
      <c r="CM55" s="16"/>
      <c r="CN55" s="16"/>
      <c r="CO55" s="16"/>
      <c r="CP55" s="16"/>
      <c r="CQ55" s="16"/>
      <c r="CR55" s="16"/>
    </row>
    <row r="56" spans="1:96" ht="16.149999999999999" customHeight="1" x14ac:dyDescent="0.2">
      <c r="A56" s="3499" t="s">
        <v>90</v>
      </c>
      <c r="B56" s="3501"/>
      <c r="C56" s="147">
        <f>SUM(D56:E56)</f>
        <v>0</v>
      </c>
      <c r="D56" s="148">
        <f>SUM(F56+H56+J56+L56+N56+P56)</f>
        <v>0</v>
      </c>
      <c r="E56" s="149">
        <f t="shared" si="6"/>
        <v>0</v>
      </c>
      <c r="F56" s="35"/>
      <c r="G56" s="39"/>
      <c r="H56" s="35"/>
      <c r="I56" s="39"/>
      <c r="J56" s="35"/>
      <c r="K56" s="39"/>
      <c r="L56" s="35"/>
      <c r="M56" s="39"/>
      <c r="N56" s="35"/>
      <c r="O56" s="39"/>
      <c r="P56" s="35"/>
      <c r="Q56" s="150"/>
      <c r="R56" s="151"/>
      <c r="S56" s="152"/>
      <c r="T56" s="151"/>
      <c r="U56" s="152"/>
      <c r="V56" s="153"/>
      <c r="W56" s="35"/>
      <c r="X56" s="154"/>
      <c r="Y56" s="154"/>
      <c r="Z56" s="66"/>
      <c r="AA56" s="146"/>
      <c r="AB56" s="127"/>
      <c r="AC56" s="127"/>
      <c r="AD56" s="127"/>
      <c r="AE56" s="127"/>
      <c r="AF56" s="127"/>
      <c r="AG56" s="127"/>
      <c r="AH56" s="12"/>
      <c r="AI56" s="12"/>
      <c r="AJ56" s="12"/>
      <c r="AK56" s="12"/>
      <c r="AL56" s="127"/>
      <c r="AM56" s="127"/>
      <c r="AN56" s="12"/>
      <c r="AO56" s="127"/>
      <c r="AP56" s="127"/>
      <c r="AQ56" s="127"/>
      <c r="AR56" s="127"/>
      <c r="AS56" s="686"/>
      <c r="AT56" s="686"/>
      <c r="AU56" s="686"/>
      <c r="AV56" s="687"/>
      <c r="AW56" s="687"/>
      <c r="AX56" s="687"/>
      <c r="AY56" s="687"/>
      <c r="AZ56" s="687"/>
      <c r="BA56" s="585"/>
      <c r="BZ56" s="2"/>
      <c r="CA56" s="3"/>
      <c r="CB56" s="3"/>
      <c r="CC56" s="3"/>
      <c r="CD56" s="3"/>
      <c r="CG56" s="4">
        <v>0</v>
      </c>
      <c r="CH56" s="4">
        <v>0</v>
      </c>
      <c r="CK56" s="16"/>
      <c r="CL56" s="16"/>
      <c r="CM56" s="16"/>
      <c r="CN56" s="16"/>
      <c r="CO56" s="16"/>
      <c r="CP56" s="16"/>
      <c r="CQ56" s="16"/>
      <c r="CR56" s="16"/>
    </row>
    <row r="57" spans="1:96" ht="16.149999999999999" customHeight="1" x14ac:dyDescent="0.2">
      <c r="A57" s="3499" t="s">
        <v>91</v>
      </c>
      <c r="B57" s="3501"/>
      <c r="C57" s="147">
        <f>SUM(D57:E57)</f>
        <v>0</v>
      </c>
      <c r="D57" s="148">
        <f t="shared" si="6"/>
        <v>0</v>
      </c>
      <c r="E57" s="149">
        <f>SUM(G57+I57+K57+M57+O57+Q57)</f>
        <v>0</v>
      </c>
      <c r="F57" s="35"/>
      <c r="G57" s="39"/>
      <c r="H57" s="35"/>
      <c r="I57" s="39"/>
      <c r="J57" s="35"/>
      <c r="K57" s="39"/>
      <c r="L57" s="35"/>
      <c r="M57" s="39"/>
      <c r="N57" s="35"/>
      <c r="O57" s="39"/>
      <c r="P57" s="35"/>
      <c r="Q57" s="150"/>
      <c r="R57" s="151"/>
      <c r="S57" s="152"/>
      <c r="T57" s="151"/>
      <c r="U57" s="152"/>
      <c r="V57" s="153"/>
      <c r="W57" s="35"/>
      <c r="X57" s="154"/>
      <c r="Y57" s="154"/>
      <c r="Z57" s="66"/>
      <c r="AA57" s="146"/>
      <c r="AB57" s="127"/>
      <c r="AC57" s="127"/>
      <c r="AD57" s="127"/>
      <c r="AE57" s="127"/>
      <c r="AF57" s="127"/>
      <c r="AG57" s="127"/>
      <c r="AH57" s="12"/>
      <c r="AI57" s="12"/>
      <c r="AJ57" s="12"/>
      <c r="AK57" s="12"/>
      <c r="AL57" s="127"/>
      <c r="AM57" s="127"/>
      <c r="AN57" s="12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585"/>
      <c r="BZ57" s="2"/>
      <c r="CA57" s="3"/>
      <c r="CB57" s="3"/>
      <c r="CC57" s="3"/>
      <c r="CD57" s="3"/>
      <c r="CG57" s="4">
        <v>0</v>
      </c>
      <c r="CH57" s="4">
        <v>0</v>
      </c>
      <c r="CK57" s="16"/>
      <c r="CL57" s="16"/>
      <c r="CM57" s="16"/>
      <c r="CN57" s="16"/>
      <c r="CO57" s="16"/>
      <c r="CP57" s="16"/>
      <c r="CQ57" s="16"/>
      <c r="CR57" s="16"/>
    </row>
    <row r="58" spans="1:96" ht="16.149999999999999" customHeight="1" x14ac:dyDescent="0.2">
      <c r="A58" s="3575"/>
      <c r="B58" s="3576"/>
      <c r="C58" s="155"/>
      <c r="D58" s="156"/>
      <c r="E58" s="157"/>
      <c r="F58" s="158"/>
      <c r="G58" s="159"/>
      <c r="H58" s="158"/>
      <c r="I58" s="159"/>
      <c r="J58" s="158"/>
      <c r="K58" s="159"/>
      <c r="L58" s="158"/>
      <c r="M58" s="159"/>
      <c r="N58" s="158"/>
      <c r="O58" s="159"/>
      <c r="P58" s="158"/>
      <c r="Q58" s="160"/>
      <c r="R58" s="161"/>
      <c r="S58" s="162"/>
      <c r="T58" s="161"/>
      <c r="U58" s="162"/>
      <c r="V58" s="163"/>
      <c r="W58" s="158"/>
      <c r="X58" s="164"/>
      <c r="Y58" s="165"/>
      <c r="Z58" s="166"/>
      <c r="AA58" s="146"/>
      <c r="AB58" s="127"/>
      <c r="AC58" s="127"/>
      <c r="AD58" s="127"/>
      <c r="AE58" s="127"/>
      <c r="AF58" s="127"/>
      <c r="AG58" s="127"/>
      <c r="AH58" s="12"/>
      <c r="AI58" s="12"/>
      <c r="AJ58" s="12"/>
      <c r="AK58" s="12"/>
      <c r="AL58" s="127"/>
      <c r="AM58" s="127"/>
      <c r="AN58" s="12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585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16.149999999999999" customHeight="1" x14ac:dyDescent="0.2">
      <c r="A59" s="3577" t="s">
        <v>92</v>
      </c>
      <c r="B59" s="3507"/>
      <c r="C59" s="167">
        <f>SUM(D59:E59)</f>
        <v>0</v>
      </c>
      <c r="D59" s="168">
        <f>SUM(F59+H59+J59+L59+N59+P59)</f>
        <v>0</v>
      </c>
      <c r="E59" s="688">
        <f>SUM(G59+I59+K59+M59+O59+Q59)</f>
        <v>0</v>
      </c>
      <c r="F59" s="93"/>
      <c r="G59" s="96"/>
      <c r="H59" s="93"/>
      <c r="I59" s="96"/>
      <c r="J59" s="93"/>
      <c r="K59" s="96"/>
      <c r="L59" s="93"/>
      <c r="M59" s="96"/>
      <c r="N59" s="93"/>
      <c r="O59" s="96"/>
      <c r="P59" s="93"/>
      <c r="Q59" s="170"/>
      <c r="R59" s="171"/>
      <c r="S59" s="172"/>
      <c r="T59" s="171"/>
      <c r="U59" s="172"/>
      <c r="V59" s="173"/>
      <c r="W59" s="93"/>
      <c r="X59" s="174"/>
      <c r="Y59" s="689"/>
      <c r="Z59" s="689"/>
      <c r="AA59" s="146"/>
      <c r="AB59" s="127"/>
      <c r="AC59" s="127"/>
      <c r="AD59" s="127"/>
      <c r="AE59" s="127"/>
      <c r="AF59" s="127"/>
      <c r="AG59" s="127"/>
      <c r="AH59" s="12"/>
      <c r="AI59" s="12"/>
      <c r="AJ59" s="12"/>
      <c r="AK59" s="12"/>
      <c r="AL59" s="127"/>
      <c r="AM59" s="127"/>
      <c r="AN59" s="12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585"/>
      <c r="BZ59" s="2"/>
      <c r="CA59" s="3"/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27" customHeight="1" x14ac:dyDescent="0.2">
      <c r="A60" s="124" t="s">
        <v>93</v>
      </c>
      <c r="B60" s="176"/>
      <c r="C60" s="176"/>
      <c r="D60" s="176"/>
      <c r="E60" s="176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6"/>
      <c r="U60" s="176"/>
      <c r="V60" s="176"/>
      <c r="W60" s="13"/>
      <c r="X60" s="8"/>
      <c r="Y60" s="8"/>
      <c r="Z60" s="8"/>
      <c r="AA60" s="178"/>
      <c r="AB60" s="127"/>
      <c r="AC60" s="127"/>
      <c r="AD60" s="127"/>
      <c r="AE60" s="127"/>
      <c r="AF60" s="127"/>
      <c r="AG60" s="127"/>
      <c r="AH60" s="12"/>
      <c r="AI60" s="12"/>
      <c r="AJ60" s="12"/>
      <c r="AK60" s="12"/>
      <c r="AL60" s="127"/>
      <c r="AM60" s="127"/>
      <c r="AN60" s="12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.75" customHeight="1" x14ac:dyDescent="0.2">
      <c r="A61" s="3741" t="s">
        <v>65</v>
      </c>
      <c r="B61" s="3742"/>
      <c r="C61" s="3741" t="s">
        <v>66</v>
      </c>
      <c r="D61" s="3743"/>
      <c r="E61" s="3742"/>
      <c r="F61" s="3745" t="s">
        <v>94</v>
      </c>
      <c r="G61" s="3746"/>
      <c r="H61" s="3746"/>
      <c r="I61" s="3746"/>
      <c r="J61" s="3746"/>
      <c r="K61" s="3746"/>
      <c r="L61" s="3746"/>
      <c r="M61" s="3746"/>
      <c r="N61" s="3746"/>
      <c r="O61" s="3746"/>
      <c r="P61" s="3746"/>
      <c r="Q61" s="3747"/>
      <c r="R61" s="3584" t="s">
        <v>95</v>
      </c>
      <c r="S61" s="3748"/>
      <c r="T61" s="3748"/>
      <c r="U61" s="3748"/>
      <c r="V61" s="3749"/>
      <c r="W61" s="178"/>
      <c r="X61" s="127"/>
      <c r="Y61" s="127"/>
      <c r="Z61" s="127"/>
      <c r="AA61" s="127"/>
      <c r="AB61" s="127"/>
      <c r="AC61" s="127"/>
      <c r="AD61" s="12"/>
      <c r="AE61" s="12"/>
      <c r="AF61" s="12"/>
      <c r="AG61" s="12"/>
      <c r="AH61" s="127"/>
      <c r="AI61" s="127"/>
      <c r="AJ61" s="12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CG61" s="16"/>
      <c r="CH61" s="16"/>
      <c r="CI61" s="16"/>
      <c r="CJ61" s="16"/>
      <c r="CK61" s="16"/>
      <c r="CL61" s="16"/>
      <c r="CM61" s="16"/>
      <c r="CN61" s="16"/>
    </row>
    <row r="62" spans="1:96" ht="21.75" customHeight="1" x14ac:dyDescent="0.2">
      <c r="A62" s="3398"/>
      <c r="B62" s="3388"/>
      <c r="C62" s="3399"/>
      <c r="D62" s="3744"/>
      <c r="E62" s="3645"/>
      <c r="F62" s="3736" t="s">
        <v>71</v>
      </c>
      <c r="G62" s="3737"/>
      <c r="H62" s="3736" t="s">
        <v>72</v>
      </c>
      <c r="I62" s="3737"/>
      <c r="J62" s="3736" t="s">
        <v>73</v>
      </c>
      <c r="K62" s="3737"/>
      <c r="L62" s="3736" t="s">
        <v>74</v>
      </c>
      <c r="M62" s="3737"/>
      <c r="N62" s="3736" t="s">
        <v>75</v>
      </c>
      <c r="O62" s="3737"/>
      <c r="P62" s="3736" t="s">
        <v>76</v>
      </c>
      <c r="Q62" s="3738"/>
      <c r="R62" s="3739" t="s">
        <v>79</v>
      </c>
      <c r="S62" s="3737"/>
      <c r="T62" s="3740" t="s">
        <v>80</v>
      </c>
      <c r="U62" s="3736" t="s">
        <v>81</v>
      </c>
      <c r="V62" s="3737"/>
      <c r="W62" s="178"/>
      <c r="X62" s="127"/>
      <c r="Y62" s="127"/>
      <c r="Z62" s="127"/>
      <c r="AA62" s="127"/>
      <c r="AB62" s="127"/>
      <c r="AC62" s="127"/>
      <c r="AD62" s="12"/>
      <c r="AE62" s="12"/>
      <c r="AF62" s="12"/>
      <c r="AG62" s="12"/>
      <c r="AH62" s="127"/>
      <c r="AI62" s="127"/>
      <c r="AJ62" s="12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CG62" s="16"/>
      <c r="CH62" s="16"/>
      <c r="CI62" s="16"/>
      <c r="CJ62" s="16"/>
      <c r="CK62" s="16"/>
      <c r="CL62" s="16"/>
      <c r="CM62" s="16"/>
      <c r="CN62" s="16"/>
    </row>
    <row r="63" spans="1:96" ht="22.5" customHeight="1" x14ac:dyDescent="0.2">
      <c r="A63" s="3399"/>
      <c r="B63" s="3645"/>
      <c r="C63" s="690" t="s">
        <v>82</v>
      </c>
      <c r="D63" s="691" t="s">
        <v>83</v>
      </c>
      <c r="E63" s="692" t="s">
        <v>84</v>
      </c>
      <c r="F63" s="693" t="s">
        <v>83</v>
      </c>
      <c r="G63" s="694" t="s">
        <v>84</v>
      </c>
      <c r="H63" s="693" t="s">
        <v>83</v>
      </c>
      <c r="I63" s="694" t="s">
        <v>84</v>
      </c>
      <c r="J63" s="693" t="s">
        <v>83</v>
      </c>
      <c r="K63" s="694" t="s">
        <v>84</v>
      </c>
      <c r="L63" s="693" t="s">
        <v>83</v>
      </c>
      <c r="M63" s="694" t="s">
        <v>84</v>
      </c>
      <c r="N63" s="693" t="s">
        <v>83</v>
      </c>
      <c r="O63" s="694" t="s">
        <v>84</v>
      </c>
      <c r="P63" s="693" t="s">
        <v>83</v>
      </c>
      <c r="Q63" s="606" t="s">
        <v>84</v>
      </c>
      <c r="R63" s="694" t="s">
        <v>85</v>
      </c>
      <c r="S63" s="695" t="s">
        <v>86</v>
      </c>
      <c r="T63" s="3458"/>
      <c r="U63" s="696" t="s">
        <v>87</v>
      </c>
      <c r="V63" s="695" t="s">
        <v>88</v>
      </c>
      <c r="W63" s="178"/>
      <c r="X63" s="127"/>
      <c r="Y63" s="127"/>
      <c r="Z63" s="127"/>
      <c r="AA63" s="127"/>
      <c r="AB63" s="127"/>
      <c r="AC63" s="127"/>
      <c r="AD63" s="12"/>
      <c r="AE63" s="12"/>
      <c r="AF63" s="12"/>
      <c r="AG63" s="12"/>
      <c r="AH63" s="127"/>
      <c r="AI63" s="127"/>
      <c r="AJ63" s="12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CG63" s="16"/>
      <c r="CH63" s="16"/>
      <c r="CI63" s="16"/>
      <c r="CJ63" s="16"/>
      <c r="CK63" s="16"/>
      <c r="CL63" s="16"/>
      <c r="CM63" s="16"/>
      <c r="CN63" s="16"/>
    </row>
    <row r="64" spans="1:96" ht="16.149999999999999" customHeight="1" x14ac:dyDescent="0.2">
      <c r="A64" s="3573" t="s">
        <v>89</v>
      </c>
      <c r="B64" s="3574"/>
      <c r="C64" s="186">
        <f>SUM(D64:E64)</f>
        <v>0</v>
      </c>
      <c r="D64" s="187">
        <f t="shared" ref="D64:E67" si="7">SUM(F64+H64+J64+L64+N64+P64)</f>
        <v>0</v>
      </c>
      <c r="E64" s="188">
        <f t="shared" si="7"/>
        <v>0</v>
      </c>
      <c r="F64" s="189"/>
      <c r="G64" s="190"/>
      <c r="H64" s="189"/>
      <c r="I64" s="190"/>
      <c r="J64" s="189"/>
      <c r="K64" s="190"/>
      <c r="L64" s="189"/>
      <c r="M64" s="190"/>
      <c r="N64" s="189"/>
      <c r="O64" s="190"/>
      <c r="P64" s="189"/>
      <c r="Q64" s="191"/>
      <c r="R64" s="192"/>
      <c r="S64" s="189"/>
      <c r="T64" s="193"/>
      <c r="U64" s="193"/>
      <c r="V64" s="194"/>
      <c r="W64" s="178"/>
      <c r="X64" s="127"/>
      <c r="Y64" s="127"/>
      <c r="Z64" s="127"/>
      <c r="AA64" s="127"/>
      <c r="AB64" s="127"/>
      <c r="AC64" s="127"/>
      <c r="AD64" s="12"/>
      <c r="AE64" s="12"/>
      <c r="AF64" s="12"/>
      <c r="AG64" s="12"/>
      <c r="AH64" s="127"/>
      <c r="AI64" s="127"/>
      <c r="AJ64" s="12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CG64" s="16"/>
      <c r="CH64" s="16"/>
      <c r="CI64" s="16"/>
      <c r="CJ64" s="16"/>
      <c r="CK64" s="16"/>
      <c r="CL64" s="16"/>
      <c r="CM64" s="16"/>
      <c r="CN64" s="16"/>
    </row>
    <row r="65" spans="1:92" ht="16.149999999999999" customHeight="1" x14ac:dyDescent="0.2">
      <c r="A65" s="3563" t="s">
        <v>90</v>
      </c>
      <c r="B65" s="3564"/>
      <c r="C65" s="195">
        <f>SUM(D65:E65)</f>
        <v>0</v>
      </c>
      <c r="D65" s="196">
        <f t="shared" si="7"/>
        <v>0</v>
      </c>
      <c r="E65" s="197">
        <f t="shared" si="7"/>
        <v>0</v>
      </c>
      <c r="F65" s="198"/>
      <c r="G65" s="199"/>
      <c r="H65" s="198"/>
      <c r="I65" s="199"/>
      <c r="J65" s="198"/>
      <c r="K65" s="199"/>
      <c r="L65" s="198"/>
      <c r="M65" s="199"/>
      <c r="N65" s="198"/>
      <c r="O65" s="199"/>
      <c r="P65" s="198"/>
      <c r="Q65" s="200"/>
      <c r="R65" s="201"/>
      <c r="S65" s="198"/>
      <c r="T65" s="202"/>
      <c r="U65" s="202"/>
      <c r="V65" s="203"/>
      <c r="W65" s="178"/>
      <c r="X65" s="127"/>
      <c r="Y65" s="127"/>
      <c r="Z65" s="127"/>
      <c r="AA65" s="127"/>
      <c r="AB65" s="127"/>
      <c r="AC65" s="127"/>
      <c r="AD65" s="12"/>
      <c r="AE65" s="12"/>
      <c r="AF65" s="12"/>
      <c r="AG65" s="12"/>
      <c r="AH65" s="127"/>
      <c r="AI65" s="127"/>
      <c r="AJ65" s="12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CG65" s="16"/>
      <c r="CH65" s="16"/>
      <c r="CI65" s="16"/>
      <c r="CJ65" s="16"/>
      <c r="CK65" s="16"/>
      <c r="CL65" s="16"/>
      <c r="CM65" s="16"/>
      <c r="CN65" s="16"/>
    </row>
    <row r="66" spans="1:92" ht="16.149999999999999" customHeight="1" x14ac:dyDescent="0.2">
      <c r="A66" s="3563" t="s">
        <v>91</v>
      </c>
      <c r="B66" s="3564"/>
      <c r="C66" s="195">
        <f>SUM(D66:E66)</f>
        <v>0</v>
      </c>
      <c r="D66" s="196">
        <f t="shared" si="7"/>
        <v>0</v>
      </c>
      <c r="E66" s="197">
        <f t="shared" si="7"/>
        <v>0</v>
      </c>
      <c r="F66" s="198"/>
      <c r="G66" s="199"/>
      <c r="H66" s="198"/>
      <c r="I66" s="199"/>
      <c r="J66" s="198"/>
      <c r="K66" s="199"/>
      <c r="L66" s="198"/>
      <c r="M66" s="199"/>
      <c r="N66" s="198"/>
      <c r="O66" s="199"/>
      <c r="P66" s="198"/>
      <c r="Q66" s="200"/>
      <c r="R66" s="201"/>
      <c r="S66" s="198"/>
      <c r="T66" s="202"/>
      <c r="U66" s="202"/>
      <c r="V66" s="203"/>
      <c r="W66" s="178"/>
      <c r="X66" s="127"/>
      <c r="Y66" s="127"/>
      <c r="Z66" s="127"/>
      <c r="AA66" s="127"/>
      <c r="AB66" s="127"/>
      <c r="AC66" s="127"/>
      <c r="AD66" s="12"/>
      <c r="AE66" s="12"/>
      <c r="AF66" s="12"/>
      <c r="AG66" s="12"/>
      <c r="AH66" s="127"/>
      <c r="AI66" s="127"/>
      <c r="AJ66" s="12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CG66" s="16"/>
      <c r="CH66" s="16"/>
      <c r="CI66" s="16"/>
      <c r="CJ66" s="16"/>
      <c r="CK66" s="16"/>
      <c r="CL66" s="16"/>
      <c r="CM66" s="16"/>
      <c r="CN66" s="16"/>
    </row>
    <row r="67" spans="1:92" ht="16.149999999999999" customHeight="1" x14ac:dyDescent="0.2">
      <c r="A67" s="3565" t="s">
        <v>92</v>
      </c>
      <c r="B67" s="3566"/>
      <c r="C67" s="204">
        <f>SUM(D67:E67)</f>
        <v>0</v>
      </c>
      <c r="D67" s="205">
        <f t="shared" si="7"/>
        <v>0</v>
      </c>
      <c r="E67" s="697">
        <f t="shared" si="7"/>
        <v>0</v>
      </c>
      <c r="F67" s="207"/>
      <c r="G67" s="208"/>
      <c r="H67" s="207"/>
      <c r="I67" s="208"/>
      <c r="J67" s="207"/>
      <c r="K67" s="208"/>
      <c r="L67" s="207"/>
      <c r="M67" s="208"/>
      <c r="N67" s="207"/>
      <c r="O67" s="208"/>
      <c r="P67" s="207"/>
      <c r="Q67" s="209"/>
      <c r="R67" s="210"/>
      <c r="S67" s="207"/>
      <c r="T67" s="211"/>
      <c r="U67" s="698"/>
      <c r="V67" s="698"/>
      <c r="W67" s="178"/>
      <c r="X67" s="127"/>
      <c r="Y67" s="127"/>
      <c r="Z67" s="127"/>
      <c r="AA67" s="12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2" ht="31.15" customHeight="1" x14ac:dyDescent="0.2">
      <c r="A68" s="213" t="s">
        <v>96</v>
      </c>
      <c r="B68" s="127"/>
      <c r="C68" s="127"/>
      <c r="D68" s="127"/>
      <c r="E68" s="127"/>
      <c r="F68" s="127"/>
      <c r="G68" s="12"/>
      <c r="H68" s="12"/>
      <c r="I68" s="12"/>
      <c r="J68" s="12"/>
      <c r="K68" s="127"/>
      <c r="L68" s="127"/>
      <c r="M68" s="12"/>
      <c r="N68" s="127"/>
      <c r="O68" s="127"/>
      <c r="P68" s="127"/>
      <c r="Q68" s="127"/>
      <c r="R68" s="699"/>
      <c r="S68" s="699"/>
      <c r="T68" s="699"/>
      <c r="U68" s="700"/>
      <c r="V68" s="700"/>
      <c r="W68" s="700"/>
      <c r="X68" s="700"/>
      <c r="Y68" s="700"/>
      <c r="Z68" s="701"/>
      <c r="AR68" s="127"/>
      <c r="AS68" s="127"/>
      <c r="AT68" s="127"/>
      <c r="AU68" s="127"/>
      <c r="AV68" s="127"/>
      <c r="AW68" s="127"/>
      <c r="AX68" s="127"/>
      <c r="AY68" s="127"/>
      <c r="AZ68" s="127"/>
      <c r="BZ68" s="2"/>
      <c r="CG68" s="16"/>
      <c r="CH68" s="16"/>
      <c r="CI68" s="16"/>
      <c r="CJ68" s="16"/>
      <c r="CK68" s="16"/>
      <c r="CL68" s="16"/>
      <c r="CM68" s="16"/>
      <c r="CN68" s="16"/>
    </row>
    <row r="69" spans="1:92" ht="16.149999999999999" customHeight="1" x14ac:dyDescent="0.2">
      <c r="A69" s="3734" t="s">
        <v>97</v>
      </c>
      <c r="B69" s="3735"/>
      <c r="C69" s="3717" t="s">
        <v>57</v>
      </c>
      <c r="D69" s="3727"/>
      <c r="E69" s="3718"/>
      <c r="F69" s="3713" t="s">
        <v>98</v>
      </c>
      <c r="G69" s="3714"/>
      <c r="H69" s="3714"/>
      <c r="I69" s="3714"/>
      <c r="J69" s="3714"/>
      <c r="K69" s="3714"/>
      <c r="L69" s="3714"/>
      <c r="M69" s="3714"/>
      <c r="N69" s="3714"/>
      <c r="O69" s="3714"/>
      <c r="P69" s="216"/>
      <c r="Q69" s="127"/>
      <c r="R69" s="699"/>
      <c r="S69" s="699"/>
      <c r="T69" s="699"/>
      <c r="U69" s="700"/>
      <c r="V69" s="700"/>
      <c r="W69" s="700"/>
      <c r="X69" s="700"/>
      <c r="Y69" s="700"/>
      <c r="Z69" s="701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2" ht="16.149999999999999" customHeight="1" x14ac:dyDescent="0.2">
      <c r="A70" s="3568"/>
      <c r="B70" s="3533"/>
      <c r="C70" s="3374"/>
      <c r="D70" s="3558"/>
      <c r="E70" s="3375"/>
      <c r="F70" s="3713" t="s">
        <v>99</v>
      </c>
      <c r="G70" s="3715"/>
      <c r="H70" s="3713" t="s">
        <v>100</v>
      </c>
      <c r="I70" s="3715"/>
      <c r="J70" s="3713" t="s">
        <v>101</v>
      </c>
      <c r="K70" s="3715"/>
      <c r="L70" s="3713" t="s">
        <v>102</v>
      </c>
      <c r="M70" s="3715"/>
      <c r="N70" s="3722" t="s">
        <v>11</v>
      </c>
      <c r="O70" s="3723"/>
      <c r="P70" s="127"/>
      <c r="Q70" s="127"/>
      <c r="R70" s="699"/>
      <c r="S70" s="699"/>
      <c r="T70" s="699"/>
      <c r="U70" s="700"/>
      <c r="V70" s="700"/>
      <c r="W70" s="700"/>
      <c r="X70" s="700"/>
      <c r="Y70" s="700"/>
      <c r="Z70" s="701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2" ht="16.149999999999999" customHeight="1" x14ac:dyDescent="0.2">
      <c r="A71" s="3411"/>
      <c r="B71" s="3657"/>
      <c r="C71" s="702" t="s">
        <v>82</v>
      </c>
      <c r="D71" s="582" t="s">
        <v>83</v>
      </c>
      <c r="E71" s="703" t="s">
        <v>84</v>
      </c>
      <c r="F71" s="581" t="s">
        <v>83</v>
      </c>
      <c r="G71" s="703" t="s">
        <v>84</v>
      </c>
      <c r="H71" s="581" t="s">
        <v>83</v>
      </c>
      <c r="I71" s="703" t="s">
        <v>84</v>
      </c>
      <c r="J71" s="581" t="s">
        <v>83</v>
      </c>
      <c r="K71" s="703" t="s">
        <v>84</v>
      </c>
      <c r="L71" s="581" t="s">
        <v>83</v>
      </c>
      <c r="M71" s="703" t="s">
        <v>84</v>
      </c>
      <c r="N71" s="581" t="s">
        <v>83</v>
      </c>
      <c r="O71" s="703" t="s">
        <v>84</v>
      </c>
      <c r="P71" s="127"/>
      <c r="Q71" s="127"/>
      <c r="R71" s="699"/>
      <c r="S71" s="699"/>
      <c r="T71" s="699"/>
      <c r="U71" s="700"/>
      <c r="V71" s="700"/>
      <c r="W71" s="700"/>
      <c r="X71" s="700"/>
      <c r="Y71" s="700"/>
      <c r="Z71" s="701"/>
      <c r="CG71" s="16"/>
      <c r="CH71" s="16"/>
      <c r="CI71" s="16"/>
      <c r="CJ71" s="16"/>
      <c r="CK71" s="16"/>
      <c r="CL71" s="16"/>
      <c r="CM71" s="16"/>
      <c r="CN71" s="16"/>
    </row>
    <row r="72" spans="1:92" ht="16.149999999999999" customHeight="1" x14ac:dyDescent="0.2">
      <c r="A72" s="3713" t="s">
        <v>58</v>
      </c>
      <c r="B72" s="3715"/>
      <c r="C72" s="704">
        <f>SUM(D72:E72)</f>
        <v>0</v>
      </c>
      <c r="D72" s="705">
        <f>SUM(F72+H72+J72+L72+N72)</f>
        <v>0</v>
      </c>
      <c r="E72" s="706">
        <f>SUM(G72+I72+K72+M72+O72)</f>
        <v>0</v>
      </c>
      <c r="F72" s="583"/>
      <c r="G72" s="707"/>
      <c r="H72" s="583"/>
      <c r="I72" s="707"/>
      <c r="J72" s="583"/>
      <c r="K72" s="584"/>
      <c r="L72" s="583"/>
      <c r="M72" s="584"/>
      <c r="N72" s="583"/>
      <c r="O72" s="584"/>
      <c r="P72" s="127"/>
      <c r="Q72" s="127"/>
      <c r="R72" s="699"/>
      <c r="S72" s="699"/>
      <c r="T72" s="699"/>
      <c r="U72" s="700"/>
      <c r="V72" s="700"/>
      <c r="W72" s="700"/>
      <c r="X72" s="700"/>
      <c r="Y72" s="700"/>
      <c r="Z72" s="701"/>
      <c r="CG72" s="16"/>
      <c r="CH72" s="16"/>
      <c r="CI72" s="16"/>
      <c r="CJ72" s="16"/>
      <c r="CK72" s="16"/>
      <c r="CL72" s="16"/>
      <c r="CM72" s="16"/>
      <c r="CN72" s="16"/>
    </row>
    <row r="73" spans="1:92" ht="31.15" customHeight="1" x14ac:dyDescent="0.2">
      <c r="A73" s="115" t="s">
        <v>103</v>
      </c>
      <c r="B73" s="221"/>
      <c r="C73" s="115"/>
      <c r="D73" s="115"/>
      <c r="E73" s="115"/>
      <c r="F73" s="115"/>
      <c r="G73" s="115"/>
      <c r="H73" s="222"/>
      <c r="I73" s="222"/>
      <c r="J73" s="222"/>
      <c r="K73" s="223"/>
      <c r="L73" s="223"/>
      <c r="M73" s="223"/>
      <c r="N73" s="223"/>
      <c r="O73" s="223"/>
      <c r="P73" s="222"/>
      <c r="Q73" s="222"/>
      <c r="R73" s="222"/>
      <c r="S73" s="222"/>
      <c r="T73" s="127"/>
      <c r="U73" s="127"/>
      <c r="V73" s="127"/>
      <c r="W73" s="127"/>
      <c r="X73" s="12"/>
      <c r="Y73" s="12"/>
      <c r="Z73" s="12"/>
      <c r="AA73" s="12"/>
      <c r="AB73" s="127"/>
      <c r="AC73" s="127"/>
      <c r="AD73" s="12"/>
      <c r="AE73" s="127"/>
      <c r="AF73" s="127"/>
      <c r="AG73" s="127"/>
      <c r="AH73" s="127"/>
      <c r="AI73" s="127"/>
      <c r="AJ73" s="127"/>
      <c r="AK73" s="127"/>
      <c r="AL73" s="224"/>
      <c r="AM73" s="225"/>
      <c r="AN73" s="708"/>
      <c r="AO73" s="700"/>
      <c r="AP73" s="700"/>
      <c r="AQ73" s="700"/>
      <c r="AR73" s="700"/>
      <c r="AS73" s="700"/>
      <c r="AT73" s="700"/>
      <c r="AU73" s="700"/>
      <c r="AV73" s="700"/>
      <c r="AW73" s="701"/>
      <c r="BZ73" s="2"/>
      <c r="CG73" s="16"/>
      <c r="CH73" s="16"/>
      <c r="CI73" s="16"/>
      <c r="CJ73" s="16"/>
      <c r="CK73" s="16"/>
      <c r="CL73" s="16"/>
      <c r="CM73" s="16"/>
      <c r="CN73" s="16"/>
    </row>
    <row r="74" spans="1:92" ht="16.149999999999999" customHeight="1" x14ac:dyDescent="0.2">
      <c r="A74" s="3717" t="s">
        <v>56</v>
      </c>
      <c r="B74" s="3718"/>
      <c r="C74" s="3717" t="s">
        <v>57</v>
      </c>
      <c r="D74" s="3727"/>
      <c r="E74" s="3718"/>
      <c r="F74" s="3713" t="s">
        <v>58</v>
      </c>
      <c r="G74" s="3714"/>
      <c r="H74" s="3714"/>
      <c r="I74" s="3714"/>
      <c r="J74" s="3714"/>
      <c r="K74" s="3714"/>
      <c r="L74" s="3714"/>
      <c r="M74" s="3714"/>
      <c r="N74" s="3714"/>
      <c r="O74" s="3714"/>
      <c r="P74" s="3714"/>
      <c r="Q74" s="3714"/>
      <c r="R74" s="3714"/>
      <c r="S74" s="3714"/>
      <c r="T74" s="3714"/>
      <c r="U74" s="3714"/>
      <c r="V74" s="3714"/>
      <c r="W74" s="3714"/>
      <c r="X74" s="3714"/>
      <c r="Y74" s="3714"/>
      <c r="Z74" s="3714"/>
      <c r="AA74" s="3714"/>
      <c r="AB74" s="3714"/>
      <c r="AC74" s="3714"/>
      <c r="AD74" s="3714"/>
      <c r="AE74" s="3714"/>
      <c r="AF74" s="3714"/>
      <c r="AG74" s="3715"/>
      <c r="AH74" s="71"/>
      <c r="AI74" s="12"/>
      <c r="AJ74" s="12"/>
      <c r="AK74" s="12"/>
      <c r="AL74" s="709"/>
      <c r="AM74" s="709"/>
      <c r="AN74" s="709"/>
      <c r="AO74" s="709"/>
      <c r="AP74" s="709"/>
      <c r="AQ74" s="709"/>
      <c r="AR74" s="709"/>
      <c r="AS74" s="709"/>
      <c r="AT74" s="709"/>
      <c r="AU74" s="710"/>
      <c r="CG74" s="16"/>
      <c r="CH74" s="16"/>
      <c r="CI74" s="16"/>
      <c r="CJ74" s="16"/>
      <c r="CK74" s="16"/>
      <c r="CL74" s="16"/>
      <c r="CM74" s="16"/>
      <c r="CN74" s="16"/>
    </row>
    <row r="75" spans="1:92" ht="16.149999999999999" customHeight="1" x14ac:dyDescent="0.2">
      <c r="A75" s="3374"/>
      <c r="B75" s="3375"/>
      <c r="C75" s="3374"/>
      <c r="D75" s="3558"/>
      <c r="E75" s="3375"/>
      <c r="F75" s="3731" t="s">
        <v>104</v>
      </c>
      <c r="G75" s="3731"/>
      <c r="H75" s="3731" t="s">
        <v>105</v>
      </c>
      <c r="I75" s="3731"/>
      <c r="J75" s="3731" t="s">
        <v>106</v>
      </c>
      <c r="K75" s="3731"/>
      <c r="L75" s="3731" t="s">
        <v>107</v>
      </c>
      <c r="M75" s="3731"/>
      <c r="N75" s="3731" t="s">
        <v>108</v>
      </c>
      <c r="O75" s="3731"/>
      <c r="P75" s="3731" t="s">
        <v>109</v>
      </c>
      <c r="Q75" s="3731"/>
      <c r="R75" s="3731" t="s">
        <v>110</v>
      </c>
      <c r="S75" s="3731"/>
      <c r="T75" s="3731" t="s">
        <v>111</v>
      </c>
      <c r="U75" s="3731"/>
      <c r="V75" s="3731" t="s">
        <v>112</v>
      </c>
      <c r="W75" s="3731"/>
      <c r="X75" s="3731" t="s">
        <v>113</v>
      </c>
      <c r="Y75" s="3731"/>
      <c r="Z75" s="3713" t="s">
        <v>114</v>
      </c>
      <c r="AA75" s="3715"/>
      <c r="AB75" s="3713" t="s">
        <v>115</v>
      </c>
      <c r="AC75" s="3715"/>
      <c r="AD75" s="3713" t="s">
        <v>116</v>
      </c>
      <c r="AE75" s="3715"/>
      <c r="AF75" s="3713" t="s">
        <v>117</v>
      </c>
      <c r="AG75" s="3715"/>
      <c r="AH75" s="12"/>
      <c r="AI75" s="12"/>
      <c r="AJ75" s="12"/>
      <c r="AK75" s="12"/>
      <c r="AL75" s="709"/>
      <c r="AM75" s="709"/>
      <c r="AN75" s="709"/>
      <c r="AO75" s="709"/>
      <c r="AP75" s="709"/>
      <c r="AQ75" s="709"/>
      <c r="AR75" s="709"/>
      <c r="AS75" s="709"/>
      <c r="AT75" s="709"/>
      <c r="AU75" s="710"/>
      <c r="CG75" s="16"/>
      <c r="CH75" s="16"/>
      <c r="CI75" s="16"/>
      <c r="CJ75" s="16"/>
      <c r="CK75" s="16"/>
      <c r="CL75" s="16"/>
      <c r="CM75" s="16"/>
      <c r="CN75" s="16"/>
    </row>
    <row r="76" spans="1:92" ht="16.149999999999999" customHeight="1" x14ac:dyDescent="0.2">
      <c r="A76" s="3374"/>
      <c r="B76" s="3375"/>
      <c r="C76" s="581" t="s">
        <v>82</v>
      </c>
      <c r="D76" s="582" t="s">
        <v>83</v>
      </c>
      <c r="E76" s="703" t="s">
        <v>84</v>
      </c>
      <c r="F76" s="711" t="s">
        <v>83</v>
      </c>
      <c r="G76" s="712" t="s">
        <v>84</v>
      </c>
      <c r="H76" s="711" t="s">
        <v>83</v>
      </c>
      <c r="I76" s="712" t="s">
        <v>84</v>
      </c>
      <c r="J76" s="711" t="s">
        <v>83</v>
      </c>
      <c r="K76" s="712" t="s">
        <v>84</v>
      </c>
      <c r="L76" s="711" t="s">
        <v>83</v>
      </c>
      <c r="M76" s="712" t="s">
        <v>84</v>
      </c>
      <c r="N76" s="711" t="s">
        <v>83</v>
      </c>
      <c r="O76" s="712" t="s">
        <v>84</v>
      </c>
      <c r="P76" s="711" t="s">
        <v>83</v>
      </c>
      <c r="Q76" s="712" t="s">
        <v>84</v>
      </c>
      <c r="R76" s="711" t="s">
        <v>83</v>
      </c>
      <c r="S76" s="712" t="s">
        <v>84</v>
      </c>
      <c r="T76" s="711" t="s">
        <v>83</v>
      </c>
      <c r="U76" s="712" t="s">
        <v>84</v>
      </c>
      <c r="V76" s="711" t="s">
        <v>83</v>
      </c>
      <c r="W76" s="712" t="s">
        <v>84</v>
      </c>
      <c r="X76" s="711" t="s">
        <v>83</v>
      </c>
      <c r="Y76" s="712" t="s">
        <v>84</v>
      </c>
      <c r="Z76" s="711" t="s">
        <v>83</v>
      </c>
      <c r="AA76" s="712" t="s">
        <v>84</v>
      </c>
      <c r="AB76" s="711" t="s">
        <v>83</v>
      </c>
      <c r="AC76" s="712" t="s">
        <v>84</v>
      </c>
      <c r="AD76" s="711" t="s">
        <v>83</v>
      </c>
      <c r="AE76" s="712" t="s">
        <v>84</v>
      </c>
      <c r="AF76" s="711" t="s">
        <v>83</v>
      </c>
      <c r="AG76" s="712" t="s">
        <v>84</v>
      </c>
      <c r="AH76" s="12"/>
      <c r="AI76" s="12"/>
      <c r="AJ76" s="12"/>
      <c r="AK76" s="17"/>
      <c r="AL76" s="713"/>
      <c r="AM76" s="713"/>
      <c r="AN76" s="713"/>
      <c r="AO76" s="713"/>
      <c r="AP76" s="713"/>
      <c r="AQ76" s="713"/>
      <c r="AR76" s="713"/>
      <c r="AS76" s="713"/>
      <c r="AT76" s="713"/>
      <c r="AU76" s="714"/>
      <c r="AV76" s="230"/>
      <c r="AW76" s="230"/>
      <c r="AX76" s="230"/>
      <c r="AY76" s="230"/>
      <c r="CG76" s="16"/>
      <c r="CH76" s="16"/>
      <c r="CI76" s="16"/>
      <c r="CJ76" s="16"/>
      <c r="CK76" s="16"/>
      <c r="CL76" s="16"/>
      <c r="CM76" s="16"/>
      <c r="CN76" s="16"/>
    </row>
    <row r="77" spans="1:92" ht="16.149999999999999" customHeight="1" x14ac:dyDescent="0.2">
      <c r="A77" s="3725" t="s">
        <v>118</v>
      </c>
      <c r="B77" s="3726"/>
      <c r="C77" s="586">
        <f t="shared" ref="C77:C82" si="8">SUM(D77:E77)</f>
        <v>3</v>
      </c>
      <c r="D77" s="587">
        <f t="shared" ref="D77:E82" si="9">SUM(F77+H77+J77+L77+N77+P77+R77+T77+V77+X77+Z77+AB77+AD77+AF77)</f>
        <v>1</v>
      </c>
      <c r="E77" s="715">
        <f t="shared" si="9"/>
        <v>2</v>
      </c>
      <c r="F77" s="26"/>
      <c r="G77" s="143"/>
      <c r="H77" s="26"/>
      <c r="I77" s="143"/>
      <c r="J77" s="26"/>
      <c r="K77" s="143"/>
      <c r="L77" s="26"/>
      <c r="M77" s="143">
        <v>1</v>
      </c>
      <c r="N77" s="26"/>
      <c r="O77" s="143"/>
      <c r="P77" s="26"/>
      <c r="Q77" s="143"/>
      <c r="R77" s="26"/>
      <c r="S77" s="143"/>
      <c r="T77" s="26"/>
      <c r="U77" s="143"/>
      <c r="V77" s="26"/>
      <c r="W77" s="143"/>
      <c r="X77" s="26"/>
      <c r="Y77" s="143">
        <v>1</v>
      </c>
      <c r="Z77" s="26"/>
      <c r="AA77" s="143"/>
      <c r="AB77" s="26">
        <v>1</v>
      </c>
      <c r="AC77" s="143"/>
      <c r="AD77" s="26"/>
      <c r="AE77" s="143"/>
      <c r="AF77" s="26"/>
      <c r="AG77" s="31"/>
      <c r="AH77" s="12"/>
      <c r="AI77" s="12"/>
      <c r="AJ77" s="12"/>
      <c r="AK77" s="17"/>
      <c r="AL77" s="713"/>
      <c r="AM77" s="713"/>
      <c r="AN77" s="713"/>
      <c r="AO77" s="713"/>
      <c r="AP77" s="713"/>
      <c r="AQ77" s="713"/>
      <c r="AR77" s="713"/>
      <c r="AS77" s="713"/>
      <c r="AT77" s="713"/>
      <c r="AU77" s="714"/>
      <c r="AV77" s="230"/>
      <c r="AW77" s="230"/>
      <c r="AX77" s="230"/>
      <c r="AY77" s="230"/>
      <c r="CG77" s="16"/>
      <c r="CH77" s="16"/>
      <c r="CI77" s="16"/>
      <c r="CJ77" s="16"/>
      <c r="CK77" s="16"/>
      <c r="CL77" s="16"/>
      <c r="CM77" s="16"/>
      <c r="CN77" s="16"/>
    </row>
    <row r="78" spans="1:92" ht="16.149999999999999" customHeight="1" x14ac:dyDescent="0.2">
      <c r="A78" s="3727" t="s">
        <v>119</v>
      </c>
      <c r="B78" s="601" t="s">
        <v>120</v>
      </c>
      <c r="C78" s="137">
        <f t="shared" si="8"/>
        <v>0</v>
      </c>
      <c r="D78" s="138">
        <f t="shared" si="9"/>
        <v>0</v>
      </c>
      <c r="E78" s="139">
        <f t="shared" si="9"/>
        <v>0</v>
      </c>
      <c r="F78" s="26"/>
      <c r="G78" s="30"/>
      <c r="H78" s="26"/>
      <c r="I78" s="30"/>
      <c r="J78" s="26"/>
      <c r="K78" s="30"/>
      <c r="L78" s="26"/>
      <c r="M78" s="30"/>
      <c r="N78" s="26"/>
      <c r="O78" s="30"/>
      <c r="P78" s="26"/>
      <c r="Q78" s="30"/>
      <c r="R78" s="26"/>
      <c r="S78" s="30"/>
      <c r="T78" s="26"/>
      <c r="U78" s="30"/>
      <c r="V78" s="26"/>
      <c r="W78" s="30"/>
      <c r="X78" s="26"/>
      <c r="Y78" s="30"/>
      <c r="Z78" s="26"/>
      <c r="AA78" s="30"/>
      <c r="AB78" s="26"/>
      <c r="AC78" s="30"/>
      <c r="AD78" s="26"/>
      <c r="AE78" s="30"/>
      <c r="AF78" s="26"/>
      <c r="AG78" s="31"/>
      <c r="AH78" s="12"/>
      <c r="AI78" s="12"/>
      <c r="AJ78" s="123"/>
      <c r="AK78" s="716"/>
      <c r="AL78" s="713"/>
      <c r="AM78" s="713"/>
      <c r="AN78" s="713"/>
      <c r="AO78" s="713"/>
      <c r="AP78" s="713"/>
      <c r="AQ78" s="713"/>
      <c r="AR78" s="713"/>
      <c r="AS78" s="713"/>
      <c r="AT78" s="713"/>
      <c r="AU78" s="714"/>
      <c r="AV78" s="230"/>
      <c r="AW78" s="230"/>
      <c r="AX78" s="230"/>
      <c r="AY78" s="230"/>
      <c r="CG78" s="16"/>
      <c r="CH78" s="16"/>
      <c r="CI78" s="16"/>
      <c r="CJ78" s="16"/>
      <c r="CK78" s="16"/>
      <c r="CL78" s="16"/>
      <c r="CM78" s="16"/>
      <c r="CN78" s="16"/>
    </row>
    <row r="79" spans="1:92" ht="16.149999999999999" customHeight="1" x14ac:dyDescent="0.2">
      <c r="A79" s="3558"/>
      <c r="B79" s="602" t="s">
        <v>121</v>
      </c>
      <c r="C79" s="147">
        <f t="shared" si="8"/>
        <v>3</v>
      </c>
      <c r="D79" s="148">
        <f t="shared" si="9"/>
        <v>1</v>
      </c>
      <c r="E79" s="149">
        <f t="shared" si="9"/>
        <v>2</v>
      </c>
      <c r="F79" s="35"/>
      <c r="G79" s="39"/>
      <c r="H79" s="35"/>
      <c r="I79" s="39"/>
      <c r="J79" s="35"/>
      <c r="K79" s="39"/>
      <c r="L79" s="35"/>
      <c r="M79" s="39">
        <v>1</v>
      </c>
      <c r="N79" s="35"/>
      <c r="O79" s="39"/>
      <c r="P79" s="35"/>
      <c r="Q79" s="39"/>
      <c r="R79" s="35"/>
      <c r="S79" s="39"/>
      <c r="T79" s="35"/>
      <c r="U79" s="39"/>
      <c r="V79" s="35"/>
      <c r="W79" s="39"/>
      <c r="X79" s="35"/>
      <c r="Y79" s="39">
        <v>1</v>
      </c>
      <c r="Z79" s="35"/>
      <c r="AA79" s="39"/>
      <c r="AB79" s="35">
        <v>1</v>
      </c>
      <c r="AC79" s="39"/>
      <c r="AD79" s="35"/>
      <c r="AE79" s="39"/>
      <c r="AF79" s="35"/>
      <c r="AG79" s="40"/>
      <c r="AH79" s="127"/>
      <c r="AI79" s="12"/>
      <c r="AJ79" s="717"/>
      <c r="AK79" s="713"/>
      <c r="AL79" s="713"/>
      <c r="AM79" s="713"/>
      <c r="AN79" s="713"/>
      <c r="AO79" s="713"/>
      <c r="AP79" s="713"/>
      <c r="AQ79" s="713"/>
      <c r="AR79" s="713"/>
      <c r="AS79" s="713"/>
      <c r="AT79" s="713"/>
      <c r="AU79" s="714"/>
      <c r="AV79" s="230"/>
      <c r="AW79" s="230"/>
      <c r="AX79" s="230"/>
      <c r="AY79" s="230"/>
      <c r="CG79" s="16"/>
      <c r="CH79" s="16"/>
      <c r="CI79" s="16"/>
      <c r="CJ79" s="16"/>
      <c r="CK79" s="16"/>
      <c r="CL79" s="16"/>
      <c r="CM79" s="16"/>
      <c r="CN79" s="16"/>
    </row>
    <row r="80" spans="1:92" ht="16.149999999999999" customHeight="1" x14ac:dyDescent="0.2">
      <c r="A80" s="3558"/>
      <c r="B80" s="602" t="s">
        <v>122</v>
      </c>
      <c r="C80" s="147">
        <f t="shared" si="8"/>
        <v>0</v>
      </c>
      <c r="D80" s="148">
        <f t="shared" si="9"/>
        <v>0</v>
      </c>
      <c r="E80" s="149">
        <f t="shared" si="9"/>
        <v>0</v>
      </c>
      <c r="F80" s="35"/>
      <c r="G80" s="39"/>
      <c r="H80" s="35"/>
      <c r="I80" s="39"/>
      <c r="J80" s="35"/>
      <c r="K80" s="39"/>
      <c r="L80" s="35"/>
      <c r="M80" s="39"/>
      <c r="N80" s="35"/>
      <c r="O80" s="39"/>
      <c r="P80" s="35"/>
      <c r="Q80" s="39"/>
      <c r="R80" s="35"/>
      <c r="S80" s="39"/>
      <c r="T80" s="35"/>
      <c r="U80" s="39"/>
      <c r="V80" s="35"/>
      <c r="W80" s="39"/>
      <c r="X80" s="35"/>
      <c r="Y80" s="39"/>
      <c r="Z80" s="35"/>
      <c r="AA80" s="39"/>
      <c r="AB80" s="35"/>
      <c r="AC80" s="39"/>
      <c r="AD80" s="35"/>
      <c r="AE80" s="39"/>
      <c r="AF80" s="35"/>
      <c r="AG80" s="40"/>
      <c r="AH80" s="12"/>
      <c r="AI80" s="12"/>
      <c r="AJ80" s="718"/>
      <c r="AK80" s="17"/>
      <c r="AL80" s="713"/>
      <c r="AM80" s="713"/>
      <c r="AN80" s="713"/>
      <c r="AO80" s="713"/>
      <c r="AP80" s="713"/>
      <c r="AQ80" s="713"/>
      <c r="AR80" s="713"/>
      <c r="AS80" s="713"/>
      <c r="AT80" s="713"/>
      <c r="AU80" s="714"/>
      <c r="AV80" s="230"/>
      <c r="AW80" s="230"/>
      <c r="AX80" s="230"/>
      <c r="AY80" s="230"/>
      <c r="CG80" s="16"/>
      <c r="CH80" s="16"/>
      <c r="CI80" s="16"/>
      <c r="CJ80" s="16"/>
      <c r="CK80" s="16"/>
      <c r="CL80" s="16"/>
      <c r="CM80" s="16"/>
      <c r="CN80" s="16"/>
    </row>
    <row r="81" spans="1:92" ht="25.15" customHeight="1" x14ac:dyDescent="0.2">
      <c r="A81" s="3558"/>
      <c r="B81" s="237" t="s">
        <v>123</v>
      </c>
      <c r="C81" s="147">
        <f t="shared" si="8"/>
        <v>0</v>
      </c>
      <c r="D81" s="148">
        <f t="shared" si="9"/>
        <v>0</v>
      </c>
      <c r="E81" s="149">
        <f t="shared" si="9"/>
        <v>0</v>
      </c>
      <c r="F81" s="35"/>
      <c r="G81" s="39"/>
      <c r="H81" s="35"/>
      <c r="I81" s="39"/>
      <c r="J81" s="35"/>
      <c r="K81" s="39"/>
      <c r="L81" s="35"/>
      <c r="M81" s="39"/>
      <c r="N81" s="35"/>
      <c r="O81" s="39"/>
      <c r="P81" s="35"/>
      <c r="Q81" s="39"/>
      <c r="R81" s="35"/>
      <c r="S81" s="39"/>
      <c r="T81" s="35"/>
      <c r="U81" s="39"/>
      <c r="V81" s="35"/>
      <c r="W81" s="39"/>
      <c r="X81" s="35"/>
      <c r="Y81" s="39"/>
      <c r="Z81" s="35"/>
      <c r="AA81" s="39"/>
      <c r="AB81" s="35"/>
      <c r="AC81" s="39"/>
      <c r="AD81" s="35"/>
      <c r="AE81" s="39"/>
      <c r="AF81" s="35"/>
      <c r="AG81" s="40"/>
      <c r="AH81" s="12"/>
      <c r="AI81" s="12"/>
      <c r="AJ81" s="719"/>
      <c r="AK81" s="716"/>
      <c r="AL81" s="713"/>
      <c r="AM81" s="713"/>
      <c r="AN81" s="713"/>
      <c r="AO81" s="713"/>
      <c r="AP81" s="713"/>
      <c r="AQ81" s="713"/>
      <c r="AR81" s="713"/>
      <c r="AS81" s="713"/>
      <c r="AT81" s="713"/>
      <c r="AU81" s="714"/>
      <c r="AV81" s="230"/>
      <c r="AW81" s="230"/>
      <c r="AX81" s="230"/>
      <c r="AY81" s="230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3630"/>
      <c r="B82" s="239" t="s">
        <v>124</v>
      </c>
      <c r="C82" s="240">
        <f t="shared" si="8"/>
        <v>0</v>
      </c>
      <c r="D82" s="241">
        <f t="shared" si="9"/>
        <v>0</v>
      </c>
      <c r="E82" s="242">
        <f t="shared" si="9"/>
        <v>0</v>
      </c>
      <c r="F82" s="93"/>
      <c r="G82" s="96"/>
      <c r="H82" s="93"/>
      <c r="I82" s="96"/>
      <c r="J82" s="93"/>
      <c r="K82" s="96"/>
      <c r="L82" s="93"/>
      <c r="M82" s="96"/>
      <c r="N82" s="93"/>
      <c r="O82" s="96"/>
      <c r="P82" s="93"/>
      <c r="Q82" s="96"/>
      <c r="R82" s="93"/>
      <c r="S82" s="96"/>
      <c r="T82" s="93"/>
      <c r="U82" s="96"/>
      <c r="V82" s="93"/>
      <c r="W82" s="96"/>
      <c r="X82" s="93"/>
      <c r="Y82" s="96"/>
      <c r="Z82" s="93"/>
      <c r="AA82" s="96"/>
      <c r="AB82" s="93"/>
      <c r="AC82" s="96"/>
      <c r="AD82" s="93"/>
      <c r="AE82" s="96"/>
      <c r="AF82" s="93"/>
      <c r="AG82" s="243"/>
      <c r="AH82" s="12"/>
      <c r="AI82" s="12"/>
      <c r="AJ82" s="718"/>
      <c r="AK82" s="720"/>
      <c r="AL82" s="713"/>
      <c r="AM82" s="713"/>
      <c r="AN82" s="713"/>
      <c r="AO82" s="713"/>
      <c r="AP82" s="713"/>
      <c r="AQ82" s="713"/>
      <c r="AR82" s="713"/>
      <c r="AS82" s="713"/>
      <c r="AT82" s="713"/>
      <c r="AU82" s="714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31.15" customHeight="1" x14ac:dyDescent="0.2">
      <c r="A83" s="245" t="s">
        <v>125</v>
      </c>
      <c r="B83" s="115"/>
      <c r="C83" s="115"/>
      <c r="D83" s="115"/>
      <c r="E83" s="115"/>
      <c r="F83" s="246"/>
      <c r="G83" s="115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3"/>
      <c r="X83" s="223"/>
      <c r="Y83" s="223"/>
      <c r="Z83" s="223"/>
      <c r="AA83" s="223"/>
      <c r="AB83" s="222"/>
      <c r="AC83" s="222"/>
      <c r="AD83" s="222"/>
      <c r="AE83" s="222"/>
      <c r="AF83" s="222"/>
      <c r="AG83" s="222"/>
      <c r="AH83" s="12"/>
      <c r="AI83" s="12"/>
      <c r="AJ83" s="8"/>
      <c r="AK83" s="15"/>
      <c r="AL83" s="15"/>
      <c r="AM83" s="15"/>
      <c r="AN83" s="721"/>
      <c r="AO83" s="721"/>
      <c r="AP83" s="721"/>
      <c r="AQ83" s="721"/>
      <c r="AR83" s="721"/>
      <c r="AS83" s="721"/>
      <c r="AT83" s="721"/>
      <c r="AU83" s="721"/>
      <c r="AV83" s="721"/>
      <c r="AW83" s="714"/>
      <c r="AX83" s="230"/>
      <c r="AY83" s="230"/>
      <c r="BZ83" s="2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717" t="s">
        <v>56</v>
      </c>
      <c r="B84" s="3718"/>
      <c r="C84" s="3719" t="s">
        <v>57</v>
      </c>
      <c r="D84" s="3719"/>
      <c r="E84" s="3719"/>
      <c r="F84" s="3732" t="s">
        <v>126</v>
      </c>
      <c r="G84" s="3732"/>
      <c r="H84" s="3732"/>
      <c r="I84" s="3732"/>
      <c r="J84" s="3732"/>
      <c r="K84" s="3732"/>
      <c r="L84" s="3732"/>
      <c r="M84" s="3732"/>
      <c r="N84" s="3732"/>
      <c r="O84" s="3732"/>
      <c r="P84" s="3732"/>
      <c r="Q84" s="3732"/>
      <c r="R84" s="3732"/>
      <c r="S84" s="3732"/>
      <c r="T84" s="3732"/>
      <c r="U84" s="3732"/>
      <c r="V84" s="3732"/>
      <c r="W84" s="3732"/>
      <c r="X84" s="3732"/>
      <c r="Y84" s="3732"/>
      <c r="Z84" s="3732"/>
      <c r="AA84" s="3732"/>
      <c r="AB84" s="3732"/>
      <c r="AC84" s="3732"/>
      <c r="AD84" s="3732"/>
      <c r="AE84" s="3732"/>
      <c r="AF84" s="3732"/>
      <c r="AG84" s="3562"/>
      <c r="AH84" s="3561" t="s">
        <v>127</v>
      </c>
      <c r="AI84" s="3730"/>
      <c r="AJ84" s="3730"/>
      <c r="AK84" s="3728"/>
      <c r="AL84" s="713"/>
      <c r="AM84" s="713"/>
      <c r="AN84" s="713"/>
      <c r="AO84" s="713"/>
      <c r="AP84" s="713"/>
      <c r="AQ84" s="713"/>
      <c r="AR84" s="713"/>
      <c r="AS84" s="713"/>
      <c r="AT84" s="713"/>
      <c r="AU84" s="714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3420"/>
      <c r="D85" s="3420"/>
      <c r="E85" s="3420"/>
      <c r="F85" s="3731" t="s">
        <v>104</v>
      </c>
      <c r="G85" s="3731"/>
      <c r="H85" s="3731" t="s">
        <v>105</v>
      </c>
      <c r="I85" s="3731"/>
      <c r="J85" s="3732" t="s">
        <v>106</v>
      </c>
      <c r="K85" s="3732"/>
      <c r="L85" s="3732" t="s">
        <v>107</v>
      </c>
      <c r="M85" s="3732"/>
      <c r="N85" s="3732" t="s">
        <v>108</v>
      </c>
      <c r="O85" s="3732"/>
      <c r="P85" s="3732" t="s">
        <v>109</v>
      </c>
      <c r="Q85" s="3732"/>
      <c r="R85" s="3731" t="s">
        <v>110</v>
      </c>
      <c r="S85" s="3731"/>
      <c r="T85" s="3732" t="s">
        <v>111</v>
      </c>
      <c r="U85" s="3732"/>
      <c r="V85" s="3732" t="s">
        <v>112</v>
      </c>
      <c r="W85" s="3732"/>
      <c r="X85" s="3732" t="s">
        <v>113</v>
      </c>
      <c r="Y85" s="3732"/>
      <c r="Z85" s="3732" t="s">
        <v>114</v>
      </c>
      <c r="AA85" s="3732"/>
      <c r="AB85" s="3732" t="s">
        <v>115</v>
      </c>
      <c r="AC85" s="3732"/>
      <c r="AD85" s="3732" t="s">
        <v>116</v>
      </c>
      <c r="AE85" s="3732"/>
      <c r="AF85" s="3732" t="s">
        <v>117</v>
      </c>
      <c r="AG85" s="3562"/>
      <c r="AH85" s="3718" t="s">
        <v>128</v>
      </c>
      <c r="AI85" s="3719" t="s">
        <v>129</v>
      </c>
      <c r="AJ85" s="3719" t="s">
        <v>130</v>
      </c>
      <c r="AK85" s="3733" t="s">
        <v>131</v>
      </c>
      <c r="AL85" s="713"/>
      <c r="AM85" s="713"/>
      <c r="AN85" s="713"/>
      <c r="AO85" s="713"/>
      <c r="AP85" s="713"/>
      <c r="AQ85" s="713"/>
      <c r="AR85" s="713"/>
      <c r="AS85" s="713"/>
      <c r="AT85" s="713"/>
      <c r="AU85" s="714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3374"/>
      <c r="B86" s="3375"/>
      <c r="C86" s="581" t="s">
        <v>82</v>
      </c>
      <c r="D86" s="582" t="s">
        <v>83</v>
      </c>
      <c r="E86" s="703" t="s">
        <v>84</v>
      </c>
      <c r="F86" s="711" t="s">
        <v>83</v>
      </c>
      <c r="G86" s="722" t="s">
        <v>84</v>
      </c>
      <c r="H86" s="711" t="s">
        <v>83</v>
      </c>
      <c r="I86" s="722" t="s">
        <v>84</v>
      </c>
      <c r="J86" s="711" t="s">
        <v>83</v>
      </c>
      <c r="K86" s="722" t="s">
        <v>84</v>
      </c>
      <c r="L86" s="711" t="s">
        <v>83</v>
      </c>
      <c r="M86" s="722" t="s">
        <v>84</v>
      </c>
      <c r="N86" s="711" t="s">
        <v>83</v>
      </c>
      <c r="O86" s="722" t="s">
        <v>84</v>
      </c>
      <c r="P86" s="711" t="s">
        <v>83</v>
      </c>
      <c r="Q86" s="722" t="s">
        <v>84</v>
      </c>
      <c r="R86" s="711" t="s">
        <v>83</v>
      </c>
      <c r="S86" s="722" t="s">
        <v>84</v>
      </c>
      <c r="T86" s="711" t="s">
        <v>83</v>
      </c>
      <c r="U86" s="722" t="s">
        <v>84</v>
      </c>
      <c r="V86" s="711" t="s">
        <v>83</v>
      </c>
      <c r="W86" s="722" t="s">
        <v>84</v>
      </c>
      <c r="X86" s="711" t="s">
        <v>83</v>
      </c>
      <c r="Y86" s="722" t="s">
        <v>84</v>
      </c>
      <c r="Z86" s="711" t="s">
        <v>83</v>
      </c>
      <c r="AA86" s="722" t="s">
        <v>84</v>
      </c>
      <c r="AB86" s="711" t="s">
        <v>83</v>
      </c>
      <c r="AC86" s="722" t="s">
        <v>84</v>
      </c>
      <c r="AD86" s="711" t="s">
        <v>83</v>
      </c>
      <c r="AE86" s="722" t="s">
        <v>84</v>
      </c>
      <c r="AF86" s="711" t="s">
        <v>83</v>
      </c>
      <c r="AG86" s="723" t="s">
        <v>84</v>
      </c>
      <c r="AH86" s="3631"/>
      <c r="AI86" s="3421"/>
      <c r="AJ86" s="3421"/>
      <c r="AK86" s="3458"/>
      <c r="AL86" s="713"/>
      <c r="AM86" s="713"/>
      <c r="AN86" s="713"/>
      <c r="AO86" s="713"/>
      <c r="AP86" s="713"/>
      <c r="AQ86" s="713"/>
      <c r="AR86" s="713"/>
      <c r="AS86" s="713"/>
      <c r="AT86" s="713"/>
      <c r="AU86" s="714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16.149999999999999" customHeight="1" x14ac:dyDescent="0.2">
      <c r="A87" s="3725" t="s">
        <v>132</v>
      </c>
      <c r="B87" s="3726"/>
      <c r="C87" s="586">
        <f t="shared" ref="C87:C92" si="10">SUM(D87:E87)</f>
        <v>0</v>
      </c>
      <c r="D87" s="587">
        <f t="shared" ref="D87:E92" si="11">SUM(F87+H87+J87+L87+N87+P87+R87+T87+V87+X87+Z87+AB87+AD87+AF87)</f>
        <v>0</v>
      </c>
      <c r="E87" s="715">
        <f t="shared" si="11"/>
        <v>0</v>
      </c>
      <c r="F87" s="26"/>
      <c r="G87" s="30"/>
      <c r="H87" s="26"/>
      <c r="I87" s="30"/>
      <c r="J87" s="26"/>
      <c r="K87" s="30"/>
      <c r="L87" s="26"/>
      <c r="M87" s="30"/>
      <c r="N87" s="26"/>
      <c r="O87" s="30"/>
      <c r="P87" s="26"/>
      <c r="Q87" s="30"/>
      <c r="R87" s="26"/>
      <c r="S87" s="30"/>
      <c r="T87" s="26"/>
      <c r="U87" s="30"/>
      <c r="V87" s="26"/>
      <c r="W87" s="30"/>
      <c r="X87" s="26"/>
      <c r="Y87" s="30"/>
      <c r="Z87" s="26"/>
      <c r="AA87" s="30"/>
      <c r="AB87" s="26"/>
      <c r="AC87" s="30"/>
      <c r="AD87" s="26"/>
      <c r="AE87" s="30"/>
      <c r="AF87" s="26"/>
      <c r="AG87" s="140"/>
      <c r="AH87" s="30"/>
      <c r="AI87" s="145"/>
      <c r="AJ87" s="145"/>
      <c r="AK87" s="145"/>
      <c r="AL87" s="250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727" t="s">
        <v>119</v>
      </c>
      <c r="B88" s="601" t="s">
        <v>120</v>
      </c>
      <c r="C88" s="137">
        <f t="shared" si="10"/>
        <v>0</v>
      </c>
      <c r="D88" s="138">
        <f t="shared" si="11"/>
        <v>0</v>
      </c>
      <c r="E88" s="139">
        <f t="shared" si="11"/>
        <v>0</v>
      </c>
      <c r="F88" s="26"/>
      <c r="G88" s="30"/>
      <c r="H88" s="26"/>
      <c r="I88" s="30"/>
      <c r="J88" s="26"/>
      <c r="K88" s="30"/>
      <c r="L88" s="26"/>
      <c r="M88" s="30"/>
      <c r="N88" s="26"/>
      <c r="O88" s="30"/>
      <c r="P88" s="26"/>
      <c r="Q88" s="30"/>
      <c r="R88" s="26"/>
      <c r="S88" s="30"/>
      <c r="T88" s="26"/>
      <c r="U88" s="30"/>
      <c r="V88" s="26"/>
      <c r="W88" s="30"/>
      <c r="X88" s="26"/>
      <c r="Y88" s="30"/>
      <c r="Z88" s="26"/>
      <c r="AA88" s="30"/>
      <c r="AB88" s="26"/>
      <c r="AC88" s="30"/>
      <c r="AD88" s="26"/>
      <c r="AE88" s="30"/>
      <c r="AF88" s="26"/>
      <c r="AG88" s="140"/>
      <c r="AH88" s="30"/>
      <c r="AI88" s="145"/>
      <c r="AJ88" s="145"/>
      <c r="AK88" s="145"/>
      <c r="AL88" s="250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6.149999999999999" customHeight="1" x14ac:dyDescent="0.2">
      <c r="A89" s="3558"/>
      <c r="B89" s="602" t="s">
        <v>121</v>
      </c>
      <c r="C89" s="147">
        <f t="shared" si="10"/>
        <v>0</v>
      </c>
      <c r="D89" s="148">
        <f t="shared" si="11"/>
        <v>0</v>
      </c>
      <c r="E89" s="149">
        <f t="shared" si="11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150"/>
      <c r="AH89" s="39"/>
      <c r="AI89" s="66"/>
      <c r="AJ89" s="66"/>
      <c r="AK89" s="66"/>
      <c r="AL89" s="250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230"/>
      <c r="AX89" s="230"/>
      <c r="AY89" s="230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16.149999999999999" customHeight="1" x14ac:dyDescent="0.2">
      <c r="A90" s="3558"/>
      <c r="B90" s="602" t="s">
        <v>122</v>
      </c>
      <c r="C90" s="147">
        <f t="shared" si="10"/>
        <v>0</v>
      </c>
      <c r="D90" s="148">
        <f t="shared" si="11"/>
        <v>0</v>
      </c>
      <c r="E90" s="149">
        <f t="shared" si="11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150"/>
      <c r="AH90" s="39"/>
      <c r="AI90" s="66"/>
      <c r="AJ90" s="66"/>
      <c r="AK90" s="66"/>
      <c r="AL90" s="250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25.15" customHeight="1" x14ac:dyDescent="0.2">
      <c r="A91" s="3558"/>
      <c r="B91" s="237" t="s">
        <v>123</v>
      </c>
      <c r="C91" s="147">
        <f t="shared" si="10"/>
        <v>0</v>
      </c>
      <c r="D91" s="148">
        <f t="shared" si="11"/>
        <v>0</v>
      </c>
      <c r="E91" s="149">
        <f t="shared" si="11"/>
        <v>0</v>
      </c>
      <c r="F91" s="35"/>
      <c r="G91" s="39"/>
      <c r="H91" s="35"/>
      <c r="I91" s="39"/>
      <c r="J91" s="35"/>
      <c r="K91" s="39"/>
      <c r="L91" s="35"/>
      <c r="M91" s="39"/>
      <c r="N91" s="35"/>
      <c r="O91" s="39"/>
      <c r="P91" s="35"/>
      <c r="Q91" s="39"/>
      <c r="R91" s="35"/>
      <c r="S91" s="39"/>
      <c r="T91" s="35"/>
      <c r="U91" s="39"/>
      <c r="V91" s="35"/>
      <c r="W91" s="39"/>
      <c r="X91" s="35"/>
      <c r="Y91" s="39"/>
      <c r="Z91" s="35"/>
      <c r="AA91" s="39"/>
      <c r="AB91" s="35"/>
      <c r="AC91" s="39"/>
      <c r="AD91" s="35"/>
      <c r="AE91" s="39"/>
      <c r="AF91" s="35"/>
      <c r="AG91" s="150"/>
      <c r="AH91" s="39"/>
      <c r="AI91" s="66"/>
      <c r="AJ91" s="66"/>
      <c r="AK91" s="66"/>
      <c r="AL91" s="250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3630"/>
      <c r="B92" s="239" t="s">
        <v>124</v>
      </c>
      <c r="C92" s="240">
        <f t="shared" si="10"/>
        <v>0</v>
      </c>
      <c r="D92" s="241">
        <f>SUM(F92+H92+J92+L92+N92+P92+R92+T92+V92+X92+Z92+AB92+AD92+AF92)</f>
        <v>0</v>
      </c>
      <c r="E92" s="242">
        <f t="shared" si="11"/>
        <v>0</v>
      </c>
      <c r="F92" s="93"/>
      <c r="G92" s="96"/>
      <c r="H92" s="93"/>
      <c r="I92" s="96"/>
      <c r="J92" s="93"/>
      <c r="K92" s="96"/>
      <c r="L92" s="93"/>
      <c r="M92" s="96"/>
      <c r="N92" s="93"/>
      <c r="O92" s="96"/>
      <c r="P92" s="93"/>
      <c r="Q92" s="96"/>
      <c r="R92" s="93"/>
      <c r="S92" s="96"/>
      <c r="T92" s="93"/>
      <c r="U92" s="96"/>
      <c r="V92" s="93"/>
      <c r="W92" s="96"/>
      <c r="X92" s="93"/>
      <c r="Y92" s="96"/>
      <c r="Z92" s="93"/>
      <c r="AA92" s="96"/>
      <c r="AB92" s="93"/>
      <c r="AC92" s="96"/>
      <c r="AD92" s="93"/>
      <c r="AE92" s="96"/>
      <c r="AF92" s="93"/>
      <c r="AG92" s="170"/>
      <c r="AH92" s="96"/>
      <c r="AI92" s="67"/>
      <c r="AJ92" s="67"/>
      <c r="AK92" s="67"/>
      <c r="AL92" s="250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31.15" customHeight="1" x14ac:dyDescent="0.2">
      <c r="A93" s="115" t="s">
        <v>133</v>
      </c>
      <c r="B93" s="115"/>
      <c r="C93" s="115"/>
      <c r="D93" s="115"/>
      <c r="E93" s="115"/>
      <c r="F93" s="115"/>
      <c r="G93" s="115"/>
      <c r="H93" s="222"/>
      <c r="I93" s="222"/>
      <c r="J93" s="222"/>
      <c r="K93" s="22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2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15"/>
      <c r="AL93" s="15"/>
      <c r="AM93" s="15"/>
      <c r="AN93" s="721"/>
      <c r="AO93" s="721"/>
      <c r="AP93" s="721"/>
      <c r="AQ93" s="721"/>
      <c r="AR93" s="721"/>
      <c r="AS93" s="721"/>
      <c r="AT93" s="721"/>
      <c r="AU93" s="724"/>
      <c r="AV93" s="724"/>
      <c r="AW93" s="230"/>
      <c r="AX93" s="230"/>
      <c r="AY93" s="230"/>
      <c r="BZ93" s="2"/>
      <c r="CG93" s="16"/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727" t="s">
        <v>56</v>
      </c>
      <c r="B94" s="3727"/>
      <c r="C94" s="3717" t="s">
        <v>57</v>
      </c>
      <c r="D94" s="3727"/>
      <c r="E94" s="3718"/>
      <c r="F94" s="3713" t="s">
        <v>58</v>
      </c>
      <c r="G94" s="3714"/>
      <c r="H94" s="3714"/>
      <c r="I94" s="3714"/>
      <c r="J94" s="3714"/>
      <c r="K94" s="3714"/>
      <c r="L94" s="3714"/>
      <c r="M94" s="3714"/>
      <c r="N94" s="3714"/>
      <c r="O94" s="3714"/>
      <c r="P94" s="3714"/>
      <c r="Q94" s="3714"/>
      <c r="R94" s="3714"/>
      <c r="S94" s="3714"/>
      <c r="T94" s="3714"/>
      <c r="U94" s="3714"/>
      <c r="V94" s="3714"/>
      <c r="W94" s="3714"/>
      <c r="X94" s="3714"/>
      <c r="Y94" s="3714"/>
      <c r="Z94" s="3714"/>
      <c r="AA94" s="3714"/>
      <c r="AB94" s="3714"/>
      <c r="AC94" s="3714"/>
      <c r="AD94" s="3714"/>
      <c r="AE94" s="3714"/>
      <c r="AF94" s="3714"/>
      <c r="AG94" s="3724"/>
      <c r="AH94" s="3728" t="s">
        <v>127</v>
      </c>
      <c r="AI94" s="3729"/>
      <c r="AJ94" s="3729"/>
      <c r="AK94" s="15"/>
      <c r="AL94" s="721"/>
      <c r="AM94" s="721"/>
      <c r="AN94" s="721"/>
      <c r="AO94" s="721"/>
      <c r="AP94" s="721"/>
      <c r="AQ94" s="721"/>
      <c r="AR94" s="725"/>
      <c r="AS94" s="721"/>
      <c r="AT94" s="721"/>
      <c r="AU94" s="726"/>
      <c r="AV94" s="230"/>
      <c r="AW94" s="230"/>
      <c r="AX94" s="230"/>
      <c r="AY94" s="230"/>
      <c r="CG94" s="16"/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558"/>
      <c r="B95" s="3558"/>
      <c r="C95" s="3374"/>
      <c r="D95" s="3558"/>
      <c r="E95" s="3375"/>
      <c r="F95" s="3722" t="s">
        <v>134</v>
      </c>
      <c r="G95" s="3723"/>
      <c r="H95" s="3722" t="s">
        <v>105</v>
      </c>
      <c r="I95" s="3723"/>
      <c r="J95" s="3722" t="s">
        <v>106</v>
      </c>
      <c r="K95" s="3723"/>
      <c r="L95" s="3722" t="s">
        <v>107</v>
      </c>
      <c r="M95" s="3723"/>
      <c r="N95" s="3722" t="s">
        <v>108</v>
      </c>
      <c r="O95" s="3723"/>
      <c r="P95" s="3722" t="s">
        <v>109</v>
      </c>
      <c r="Q95" s="3723"/>
      <c r="R95" s="3722" t="s">
        <v>110</v>
      </c>
      <c r="S95" s="3723"/>
      <c r="T95" s="3722" t="s">
        <v>111</v>
      </c>
      <c r="U95" s="3723"/>
      <c r="V95" s="3722" t="s">
        <v>112</v>
      </c>
      <c r="W95" s="3723"/>
      <c r="X95" s="3722" t="s">
        <v>113</v>
      </c>
      <c r="Y95" s="3723"/>
      <c r="Z95" s="3713" t="s">
        <v>114</v>
      </c>
      <c r="AA95" s="3715"/>
      <c r="AB95" s="3713" t="s">
        <v>115</v>
      </c>
      <c r="AC95" s="3715"/>
      <c r="AD95" s="3713" t="s">
        <v>116</v>
      </c>
      <c r="AE95" s="3715"/>
      <c r="AF95" s="3713" t="s">
        <v>117</v>
      </c>
      <c r="AG95" s="3724"/>
      <c r="AH95" s="3718" t="s">
        <v>135</v>
      </c>
      <c r="AI95" s="3719" t="s">
        <v>136</v>
      </c>
      <c r="AJ95" s="3719" t="s">
        <v>130</v>
      </c>
      <c r="AK95" s="17"/>
      <c r="AL95" s="713"/>
      <c r="AM95" s="713"/>
      <c r="AN95" s="713"/>
      <c r="AO95" s="713"/>
      <c r="AP95" s="713"/>
      <c r="AQ95" s="713"/>
      <c r="AR95" s="727"/>
      <c r="AS95" s="713"/>
      <c r="AT95" s="713"/>
      <c r="AU95" s="726"/>
      <c r="AV95" s="230"/>
      <c r="AW95" s="230"/>
      <c r="AX95" s="230"/>
      <c r="AY95" s="230"/>
      <c r="CG95" s="16"/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3630"/>
      <c r="B96" s="3630"/>
      <c r="C96" s="581" t="s">
        <v>82</v>
      </c>
      <c r="D96" s="582" t="s">
        <v>83</v>
      </c>
      <c r="E96" s="703" t="s">
        <v>84</v>
      </c>
      <c r="F96" s="711" t="s">
        <v>83</v>
      </c>
      <c r="G96" s="722" t="s">
        <v>84</v>
      </c>
      <c r="H96" s="711" t="s">
        <v>83</v>
      </c>
      <c r="I96" s="722" t="s">
        <v>84</v>
      </c>
      <c r="J96" s="711" t="s">
        <v>83</v>
      </c>
      <c r="K96" s="722" t="s">
        <v>84</v>
      </c>
      <c r="L96" s="711" t="s">
        <v>83</v>
      </c>
      <c r="M96" s="722" t="s">
        <v>84</v>
      </c>
      <c r="N96" s="711" t="s">
        <v>83</v>
      </c>
      <c r="O96" s="722" t="s">
        <v>84</v>
      </c>
      <c r="P96" s="711" t="s">
        <v>83</v>
      </c>
      <c r="Q96" s="722" t="s">
        <v>84</v>
      </c>
      <c r="R96" s="711" t="s">
        <v>83</v>
      </c>
      <c r="S96" s="722" t="s">
        <v>84</v>
      </c>
      <c r="T96" s="711" t="s">
        <v>83</v>
      </c>
      <c r="U96" s="722" t="s">
        <v>84</v>
      </c>
      <c r="V96" s="711" t="s">
        <v>83</v>
      </c>
      <c r="W96" s="722" t="s">
        <v>84</v>
      </c>
      <c r="X96" s="711" t="s">
        <v>83</v>
      </c>
      <c r="Y96" s="722" t="s">
        <v>84</v>
      </c>
      <c r="Z96" s="711" t="s">
        <v>83</v>
      </c>
      <c r="AA96" s="722" t="s">
        <v>84</v>
      </c>
      <c r="AB96" s="711" t="s">
        <v>83</v>
      </c>
      <c r="AC96" s="722" t="s">
        <v>84</v>
      </c>
      <c r="AD96" s="711" t="s">
        <v>83</v>
      </c>
      <c r="AE96" s="722" t="s">
        <v>84</v>
      </c>
      <c r="AF96" s="711" t="s">
        <v>83</v>
      </c>
      <c r="AG96" s="723" t="s">
        <v>84</v>
      </c>
      <c r="AH96" s="3631"/>
      <c r="AI96" s="3421"/>
      <c r="AJ96" s="3421"/>
      <c r="AK96" s="255"/>
      <c r="AL96" s="17"/>
      <c r="AM96" s="17"/>
      <c r="AN96" s="17"/>
      <c r="AO96" s="17"/>
      <c r="AP96" s="17"/>
      <c r="AQ96" s="17"/>
      <c r="AR96" s="17"/>
      <c r="AS96" s="713"/>
      <c r="AT96" s="713"/>
      <c r="AU96" s="726"/>
      <c r="AV96" s="230"/>
      <c r="AW96" s="230"/>
      <c r="AX96" s="230"/>
      <c r="AY96" s="230"/>
      <c r="CG96" s="16"/>
      <c r="CH96" s="16"/>
      <c r="CI96" s="16"/>
      <c r="CJ96" s="16"/>
      <c r="CK96" s="16"/>
      <c r="CL96" s="16"/>
      <c r="CM96" s="16"/>
      <c r="CN96" s="16"/>
    </row>
    <row r="97" spans="1:92" ht="16.149999999999999" customHeight="1" x14ac:dyDescent="0.25">
      <c r="A97" s="3547" t="s">
        <v>137</v>
      </c>
      <c r="B97" s="3548"/>
      <c r="C97" s="137">
        <f>SUM(D97:E97)</f>
        <v>0</v>
      </c>
      <c r="D97" s="138">
        <f t="shared" ref="D97:E100" si="12">SUM(F97+H97+J97+L97+N97+P97+R97+T97+V97+X97+Z97+AB97+AD97+AF97)</f>
        <v>0</v>
      </c>
      <c r="E97" s="139">
        <f t="shared" si="12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256"/>
      <c r="AL97" s="17"/>
      <c r="AM97" s="17"/>
      <c r="AN97" s="17"/>
      <c r="AO97" s="17"/>
      <c r="AP97" s="17"/>
      <c r="AQ97" s="17"/>
      <c r="AR97" s="17"/>
      <c r="AS97" s="713"/>
      <c r="AT97" s="713"/>
      <c r="AU97" s="726"/>
      <c r="AV97" s="230"/>
      <c r="AW97" s="230"/>
      <c r="AX97" s="230"/>
      <c r="AY97" s="230"/>
      <c r="CG97" s="16"/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49" t="s">
        <v>138</v>
      </c>
      <c r="B98" s="3550"/>
      <c r="C98" s="257">
        <f>SUM(D98:E98)</f>
        <v>0</v>
      </c>
      <c r="D98" s="258">
        <f t="shared" si="12"/>
        <v>0</v>
      </c>
      <c r="E98" s="259">
        <f t="shared" si="12"/>
        <v>0</v>
      </c>
      <c r="F98" s="50"/>
      <c r="G98" s="54"/>
      <c r="H98" s="50"/>
      <c r="I98" s="54"/>
      <c r="J98" s="50"/>
      <c r="K98" s="54"/>
      <c r="L98" s="50"/>
      <c r="M98" s="54"/>
      <c r="N98" s="50"/>
      <c r="O98" s="54"/>
      <c r="P98" s="50"/>
      <c r="Q98" s="54"/>
      <c r="R98" s="50"/>
      <c r="S98" s="54"/>
      <c r="T98" s="50"/>
      <c r="U98" s="54"/>
      <c r="V98" s="50"/>
      <c r="W98" s="54"/>
      <c r="X98" s="50"/>
      <c r="Y98" s="54"/>
      <c r="Z98" s="50"/>
      <c r="AA98" s="54"/>
      <c r="AB98" s="50"/>
      <c r="AC98" s="54"/>
      <c r="AD98" s="50"/>
      <c r="AE98" s="54"/>
      <c r="AF98" s="50"/>
      <c r="AG98" s="260"/>
      <c r="AH98" s="54"/>
      <c r="AI98" s="261"/>
      <c r="AJ98" s="261"/>
      <c r="AK98" s="262"/>
      <c r="AL98" s="17"/>
      <c r="AM98" s="17"/>
      <c r="AN98" s="17"/>
      <c r="AO98" s="17"/>
      <c r="AP98" s="17"/>
      <c r="AQ98" s="17"/>
      <c r="AR98" s="17"/>
      <c r="AS98" s="713"/>
      <c r="AT98" s="713"/>
      <c r="AU98" s="726"/>
      <c r="AV98" s="230"/>
      <c r="AW98" s="230"/>
      <c r="AX98" s="230"/>
      <c r="AY98" s="230"/>
      <c r="CG98" s="16"/>
      <c r="CH98" s="16"/>
      <c r="CI98" s="16"/>
      <c r="CJ98" s="16"/>
      <c r="CK98" s="16"/>
      <c r="CL98" s="16"/>
      <c r="CM98" s="16"/>
      <c r="CN98" s="16"/>
    </row>
    <row r="99" spans="1:92" ht="16.149999999999999" customHeight="1" x14ac:dyDescent="0.2">
      <c r="A99" s="3720" t="s">
        <v>139</v>
      </c>
      <c r="B99" s="601" t="s">
        <v>140</v>
      </c>
      <c r="C99" s="137">
        <f>SUM(D99:E99)</f>
        <v>0</v>
      </c>
      <c r="D99" s="138">
        <f t="shared" si="12"/>
        <v>0</v>
      </c>
      <c r="E99" s="139">
        <f t="shared" si="12"/>
        <v>0</v>
      </c>
      <c r="F99" s="26"/>
      <c r="G99" s="30"/>
      <c r="H99" s="26"/>
      <c r="I99" s="30"/>
      <c r="J99" s="26"/>
      <c r="K99" s="30"/>
      <c r="L99" s="26"/>
      <c r="M99" s="30"/>
      <c r="N99" s="26"/>
      <c r="O99" s="30"/>
      <c r="P99" s="26"/>
      <c r="Q99" s="30"/>
      <c r="R99" s="26"/>
      <c r="S99" s="30"/>
      <c r="T99" s="26"/>
      <c r="U99" s="30"/>
      <c r="V99" s="26"/>
      <c r="W99" s="30"/>
      <c r="X99" s="26"/>
      <c r="Y99" s="30"/>
      <c r="Z99" s="26"/>
      <c r="AA99" s="30"/>
      <c r="AB99" s="26"/>
      <c r="AC99" s="30"/>
      <c r="AD99" s="26"/>
      <c r="AE99" s="30"/>
      <c r="AF99" s="26"/>
      <c r="AG99" s="140"/>
      <c r="AH99" s="30"/>
      <c r="AI99" s="145"/>
      <c r="AJ99" s="145"/>
      <c r="AK99" s="262"/>
      <c r="AL99" s="17"/>
      <c r="AM99" s="17"/>
      <c r="AN99" s="17"/>
      <c r="AO99" s="17"/>
      <c r="AP99" s="17"/>
      <c r="AQ99" s="17"/>
      <c r="AR99" s="17"/>
      <c r="AS99" s="713"/>
      <c r="AT99" s="713"/>
      <c r="AU99" s="726"/>
      <c r="AV99" s="230"/>
      <c r="AW99" s="230"/>
      <c r="AX99" s="230"/>
      <c r="AY99" s="230"/>
      <c r="CG99" s="16"/>
      <c r="CH99" s="16"/>
      <c r="CI99" s="16"/>
      <c r="CJ99" s="16"/>
      <c r="CK99" s="16"/>
      <c r="CL99" s="16"/>
      <c r="CM99" s="16"/>
      <c r="CN99" s="16"/>
    </row>
    <row r="100" spans="1:92" ht="16.149999999999999" customHeight="1" x14ac:dyDescent="0.2">
      <c r="A100" s="3552"/>
      <c r="B100" s="239" t="s">
        <v>141</v>
      </c>
      <c r="C100" s="240">
        <f>SUM(D100:E100)</f>
        <v>0</v>
      </c>
      <c r="D100" s="241">
        <f t="shared" si="12"/>
        <v>0</v>
      </c>
      <c r="E100" s="242">
        <f t="shared" si="12"/>
        <v>0</v>
      </c>
      <c r="F100" s="93"/>
      <c r="G100" s="96"/>
      <c r="H100" s="93"/>
      <c r="I100" s="96"/>
      <c r="J100" s="93"/>
      <c r="K100" s="96"/>
      <c r="L100" s="93"/>
      <c r="M100" s="96"/>
      <c r="N100" s="93"/>
      <c r="O100" s="96"/>
      <c r="P100" s="93"/>
      <c r="Q100" s="96"/>
      <c r="R100" s="93"/>
      <c r="S100" s="96"/>
      <c r="T100" s="93"/>
      <c r="U100" s="96"/>
      <c r="V100" s="93"/>
      <c r="W100" s="96"/>
      <c r="X100" s="93"/>
      <c r="Y100" s="96"/>
      <c r="Z100" s="93"/>
      <c r="AA100" s="96"/>
      <c r="AB100" s="93"/>
      <c r="AC100" s="96"/>
      <c r="AD100" s="93"/>
      <c r="AE100" s="96"/>
      <c r="AF100" s="93"/>
      <c r="AG100" s="170"/>
      <c r="AH100" s="96"/>
      <c r="AI100" s="67"/>
      <c r="AJ100" s="67"/>
      <c r="AK100" s="262"/>
      <c r="AL100" s="17"/>
      <c r="AM100" s="17"/>
      <c r="AN100" s="17"/>
      <c r="AO100" s="17"/>
      <c r="AP100" s="17"/>
      <c r="AQ100" s="17"/>
      <c r="AR100" s="17"/>
      <c r="AS100" s="716"/>
      <c r="AT100" s="716"/>
      <c r="AU100" s="726"/>
      <c r="AV100" s="230"/>
      <c r="AW100" s="230"/>
      <c r="AX100" s="230"/>
      <c r="AY100" s="230"/>
      <c r="CG100" s="16"/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553" t="s">
        <v>142</v>
      </c>
      <c r="B101" s="3721"/>
      <c r="C101" s="167">
        <f>SUM(D101:E101)</f>
        <v>0</v>
      </c>
      <c r="D101" s="168">
        <f>SUM(F101+H101+J101+L101+N101+P101+R101+T101+V101+X101+Z101+AB101+AD101+AF101)</f>
        <v>0</v>
      </c>
      <c r="E101" s="688">
        <f>SUM(G101+I101+K101+M101+O101+Q101+S101+U101+W101+Y101+AA101+AC101+AE101+AG101)</f>
        <v>0</v>
      </c>
      <c r="F101" s="263"/>
      <c r="G101" s="728"/>
      <c r="H101" s="263"/>
      <c r="I101" s="728"/>
      <c r="J101" s="263"/>
      <c r="K101" s="728"/>
      <c r="L101" s="263"/>
      <c r="M101" s="728"/>
      <c r="N101" s="263"/>
      <c r="O101" s="728"/>
      <c r="P101" s="263"/>
      <c r="Q101" s="728"/>
      <c r="R101" s="263"/>
      <c r="S101" s="728"/>
      <c r="T101" s="263"/>
      <c r="U101" s="728"/>
      <c r="V101" s="263"/>
      <c r="W101" s="728"/>
      <c r="X101" s="263"/>
      <c r="Y101" s="728"/>
      <c r="Z101" s="263"/>
      <c r="AA101" s="728"/>
      <c r="AB101" s="263"/>
      <c r="AC101" s="728"/>
      <c r="AD101" s="263"/>
      <c r="AE101" s="728"/>
      <c r="AF101" s="263"/>
      <c r="AG101" s="265"/>
      <c r="AH101" s="728"/>
      <c r="AI101" s="266"/>
      <c r="AJ101" s="266"/>
      <c r="AK101" s="32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230"/>
      <c r="AX101" s="230"/>
      <c r="AY101" s="230"/>
      <c r="CA101" s="4" t="str">
        <f>IF(C101&gt;C100+C99,"* Los Ingresos de pacientes dependientes severos con escaras DEBEN estar incluidos en los Ingresos de pacientes dependientes severos Oncológicos o No Oncológicos. ","")</f>
        <v/>
      </c>
      <c r="CG101" s="16"/>
      <c r="CH101" s="16"/>
      <c r="CI101" s="16"/>
      <c r="CJ101" s="16"/>
      <c r="CK101" s="16"/>
      <c r="CL101" s="16"/>
      <c r="CM101" s="16"/>
      <c r="CN101" s="16"/>
    </row>
    <row r="102" spans="1:92" ht="31.15" customHeight="1" x14ac:dyDescent="0.2">
      <c r="A102" s="121" t="s">
        <v>143</v>
      </c>
      <c r="B102" s="121"/>
      <c r="C102" s="121"/>
      <c r="D102" s="121"/>
      <c r="E102" s="121"/>
      <c r="F102" s="115"/>
      <c r="G102" s="115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15"/>
      <c r="AL102" s="729"/>
      <c r="AM102" s="15"/>
      <c r="AN102" s="721"/>
      <c r="AO102" s="721"/>
      <c r="AP102" s="721"/>
      <c r="AQ102" s="721"/>
      <c r="AR102" s="721"/>
      <c r="AS102" s="721"/>
      <c r="AT102" s="721"/>
      <c r="AU102" s="721"/>
      <c r="AV102" s="721"/>
      <c r="AW102" s="714"/>
      <c r="AX102" s="230"/>
      <c r="AY102" s="230"/>
      <c r="BZ102" s="2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">
      <c r="A103" s="3717" t="s">
        <v>3</v>
      </c>
      <c r="B103" s="3718"/>
      <c r="C103" s="3713" t="s">
        <v>57</v>
      </c>
      <c r="D103" s="3714"/>
      <c r="E103" s="3715"/>
      <c r="F103" s="3713" t="s">
        <v>114</v>
      </c>
      <c r="G103" s="3715"/>
      <c r="H103" s="3713" t="s">
        <v>115</v>
      </c>
      <c r="I103" s="3715"/>
      <c r="J103" s="3713" t="s">
        <v>116</v>
      </c>
      <c r="K103" s="3715"/>
      <c r="L103" s="3713" t="s">
        <v>117</v>
      </c>
      <c r="M103" s="3715"/>
      <c r="N103" s="268"/>
      <c r="O103" s="730"/>
      <c r="P103" s="123"/>
      <c r="Q103" s="731"/>
      <c r="R103" s="731"/>
      <c r="S103" s="732"/>
      <c r="T103" s="733"/>
      <c r="U103" s="734"/>
      <c r="V103" s="733"/>
      <c r="W103" s="733"/>
      <c r="X103" s="733"/>
      <c r="Y103" s="733"/>
      <c r="Z103" s="735"/>
      <c r="AA103" s="735"/>
      <c r="AB103" s="701"/>
      <c r="AC103" s="701"/>
      <c r="AD103" s="71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366"/>
      <c r="B104" s="3631"/>
      <c r="C104" s="581" t="s">
        <v>82</v>
      </c>
      <c r="D104" s="582" t="s">
        <v>83</v>
      </c>
      <c r="E104" s="703" t="s">
        <v>84</v>
      </c>
      <c r="F104" s="581" t="s">
        <v>83</v>
      </c>
      <c r="G104" s="703" t="s">
        <v>84</v>
      </c>
      <c r="H104" s="581" t="s">
        <v>83</v>
      </c>
      <c r="I104" s="703" t="s">
        <v>84</v>
      </c>
      <c r="J104" s="581" t="s">
        <v>83</v>
      </c>
      <c r="K104" s="703" t="s">
        <v>84</v>
      </c>
      <c r="L104" s="581" t="s">
        <v>83</v>
      </c>
      <c r="M104" s="703" t="s">
        <v>84</v>
      </c>
      <c r="N104" s="736"/>
      <c r="O104" s="733"/>
      <c r="P104" s="733"/>
      <c r="Q104" s="733"/>
      <c r="R104" s="733"/>
      <c r="S104" s="733"/>
      <c r="T104" s="733"/>
      <c r="U104" s="733"/>
      <c r="V104" s="737"/>
      <c r="W104" s="733"/>
      <c r="X104" s="733"/>
      <c r="Y104" s="733"/>
      <c r="Z104" s="735"/>
      <c r="AA104" s="735"/>
      <c r="AB104" s="701"/>
      <c r="AC104" s="701"/>
      <c r="AD104" s="71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712" t="s">
        <v>144</v>
      </c>
      <c r="B105" s="89" t="s">
        <v>145</v>
      </c>
      <c r="C105" s="137">
        <f>SUM(D105:E105)</f>
        <v>0</v>
      </c>
      <c r="D105" s="138">
        <f t="shared" ref="D105:E107" si="13">SUM(F105+H105+J105+L105)</f>
        <v>0</v>
      </c>
      <c r="E105" s="139">
        <f t="shared" si="13"/>
        <v>0</v>
      </c>
      <c r="F105" s="104"/>
      <c r="G105" s="107"/>
      <c r="H105" s="104"/>
      <c r="I105" s="107"/>
      <c r="J105" s="104"/>
      <c r="K105" s="107"/>
      <c r="L105" s="104"/>
      <c r="M105" s="107"/>
      <c r="N105" s="736"/>
      <c r="O105" s="733"/>
      <c r="P105" s="733"/>
      <c r="Q105" s="733"/>
      <c r="R105" s="733"/>
      <c r="S105" s="733"/>
      <c r="T105" s="733"/>
      <c r="U105" s="733"/>
      <c r="V105" s="737"/>
      <c r="W105" s="733"/>
      <c r="X105" s="733"/>
      <c r="Y105" s="733"/>
      <c r="Z105" s="735"/>
      <c r="AA105" s="735"/>
      <c r="AB105" s="701"/>
      <c r="AC105" s="701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38"/>
      <c r="B106" s="100" t="s">
        <v>146</v>
      </c>
      <c r="C106" s="147">
        <f>SUM(D106:E106)</f>
        <v>0</v>
      </c>
      <c r="D106" s="148">
        <f t="shared" si="13"/>
        <v>0</v>
      </c>
      <c r="E106" s="149">
        <f t="shared" si="13"/>
        <v>0</v>
      </c>
      <c r="F106" s="104"/>
      <c r="G106" s="107"/>
      <c r="H106" s="104"/>
      <c r="I106" s="107"/>
      <c r="J106" s="104"/>
      <c r="K106" s="107"/>
      <c r="L106" s="104"/>
      <c r="M106" s="107"/>
      <c r="N106" s="736"/>
      <c r="O106" s="733"/>
      <c r="P106" s="733"/>
      <c r="Q106" s="733"/>
      <c r="R106" s="733"/>
      <c r="S106" s="733"/>
      <c r="T106" s="733"/>
      <c r="U106" s="733"/>
      <c r="V106" s="737"/>
      <c r="W106" s="733"/>
      <c r="X106" s="733"/>
      <c r="Y106" s="733"/>
      <c r="Z106" s="735"/>
      <c r="AA106" s="735"/>
      <c r="AB106" s="701"/>
      <c r="AC106" s="701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706"/>
      <c r="B107" s="275" t="s">
        <v>147</v>
      </c>
      <c r="C107" s="257">
        <f>SUM(D107:E107)</f>
        <v>0</v>
      </c>
      <c r="D107" s="258">
        <f t="shared" si="13"/>
        <v>0</v>
      </c>
      <c r="E107" s="259">
        <f t="shared" si="13"/>
        <v>0</v>
      </c>
      <c r="F107" s="104"/>
      <c r="G107" s="107"/>
      <c r="H107" s="104"/>
      <c r="I107" s="107"/>
      <c r="J107" s="104"/>
      <c r="K107" s="107"/>
      <c r="L107" s="104"/>
      <c r="M107" s="107"/>
      <c r="N107" s="736"/>
      <c r="O107" s="733"/>
      <c r="P107" s="733"/>
      <c r="Q107" s="733"/>
      <c r="R107" s="733"/>
      <c r="S107" s="733"/>
      <c r="T107" s="733"/>
      <c r="U107" s="733"/>
      <c r="V107" s="737"/>
      <c r="W107" s="733"/>
      <c r="X107" s="733"/>
      <c r="Y107" s="733"/>
      <c r="Z107" s="735"/>
      <c r="AA107" s="735"/>
      <c r="AB107" s="701"/>
      <c r="AC107" s="701"/>
      <c r="CG107" s="16"/>
      <c r="CH107" s="16"/>
      <c r="CI107" s="16"/>
      <c r="CJ107" s="16"/>
      <c r="CK107" s="16"/>
      <c r="CL107" s="16"/>
      <c r="CM107" s="16"/>
      <c r="CN107" s="16"/>
    </row>
    <row r="108" spans="1:92" ht="16.149999999999999" customHeight="1" x14ac:dyDescent="0.2">
      <c r="A108" s="3716" t="s">
        <v>148</v>
      </c>
      <c r="B108" s="3716"/>
      <c r="C108" s="586">
        <f t="shared" ref="C108:M108" si="14">SUM(C105:C107)</f>
        <v>0</v>
      </c>
      <c r="D108" s="587">
        <f t="shared" si="14"/>
        <v>0</v>
      </c>
      <c r="E108" s="715">
        <f t="shared" si="14"/>
        <v>0</v>
      </c>
      <c r="F108" s="586">
        <f t="shared" si="14"/>
        <v>0</v>
      </c>
      <c r="G108" s="715">
        <f t="shared" si="14"/>
        <v>0</v>
      </c>
      <c r="H108" s="586">
        <f t="shared" si="14"/>
        <v>0</v>
      </c>
      <c r="I108" s="715">
        <f t="shared" si="14"/>
        <v>0</v>
      </c>
      <c r="J108" s="586">
        <f t="shared" si="14"/>
        <v>0</v>
      </c>
      <c r="K108" s="715">
        <f t="shared" si="14"/>
        <v>0</v>
      </c>
      <c r="L108" s="586">
        <f t="shared" si="14"/>
        <v>0</v>
      </c>
      <c r="M108" s="715">
        <f t="shared" si="14"/>
        <v>0</v>
      </c>
      <c r="N108" s="736"/>
      <c r="O108" s="733"/>
      <c r="P108" s="733"/>
      <c r="Q108" s="733"/>
      <c r="R108" s="733"/>
      <c r="S108" s="733"/>
      <c r="T108" s="733"/>
      <c r="U108" s="733"/>
      <c r="V108" s="737"/>
      <c r="W108" s="733"/>
      <c r="X108" s="733"/>
      <c r="Y108" s="733"/>
      <c r="Z108" s="735"/>
      <c r="AA108" s="735"/>
      <c r="AB108" s="701"/>
      <c r="AC108" s="701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712" t="s">
        <v>149</v>
      </c>
      <c r="B109" s="103" t="s">
        <v>150</v>
      </c>
      <c r="C109" s="276">
        <f>SUM(D109:E109)</f>
        <v>0</v>
      </c>
      <c r="D109" s="277">
        <f t="shared" ref="D109:E112" si="15">SUM(F109+H109+J109+L109)</f>
        <v>0</v>
      </c>
      <c r="E109" s="278">
        <f t="shared" si="15"/>
        <v>0</v>
      </c>
      <c r="F109" s="104"/>
      <c r="G109" s="107"/>
      <c r="H109" s="104"/>
      <c r="I109" s="107"/>
      <c r="J109" s="104"/>
      <c r="K109" s="107"/>
      <c r="L109" s="104"/>
      <c r="M109" s="107"/>
      <c r="N109" s="736"/>
      <c r="O109" s="733"/>
      <c r="P109" s="733"/>
      <c r="Q109" s="733"/>
      <c r="R109" s="733"/>
      <c r="S109" s="733"/>
      <c r="T109" s="733"/>
      <c r="U109" s="733"/>
      <c r="V109" s="737"/>
      <c r="W109" s="733"/>
      <c r="X109" s="735"/>
      <c r="Y109" s="735"/>
      <c r="Z109" s="735"/>
      <c r="AA109" s="735"/>
      <c r="AB109" s="701"/>
      <c r="AC109" s="701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38"/>
      <c r="B110" s="100" t="s">
        <v>151</v>
      </c>
      <c r="C110" s="147">
        <f>SUM(D110:E110)</f>
        <v>0</v>
      </c>
      <c r="D110" s="148">
        <f t="shared" si="15"/>
        <v>0</v>
      </c>
      <c r="E110" s="149">
        <f t="shared" si="15"/>
        <v>0</v>
      </c>
      <c r="F110" s="35"/>
      <c r="G110" s="39"/>
      <c r="H110" s="35"/>
      <c r="I110" s="39"/>
      <c r="J110" s="35"/>
      <c r="K110" s="39"/>
      <c r="L110" s="35"/>
      <c r="M110" s="39"/>
      <c r="N110" s="71"/>
      <c r="O110" s="12"/>
      <c r="P110" s="12"/>
      <c r="Q110" s="12"/>
      <c r="R110" s="12"/>
      <c r="S110" s="12"/>
      <c r="T110" s="12"/>
      <c r="U110" s="737"/>
      <c r="V110" s="733"/>
      <c r="W110" s="733"/>
      <c r="X110" s="733"/>
      <c r="Y110" s="733"/>
      <c r="Z110" s="733"/>
      <c r="AA110" s="733"/>
      <c r="AB110" s="733"/>
      <c r="AC110" s="733"/>
      <c r="AD110" s="733"/>
      <c r="AE110" s="733"/>
      <c r="AF110" s="733"/>
      <c r="AG110" s="733"/>
      <c r="AH110" s="737"/>
      <c r="AI110" s="733"/>
      <c r="AJ110" s="735"/>
      <c r="AK110" s="735"/>
      <c r="AL110" s="735"/>
      <c r="AM110" s="735"/>
      <c r="AN110" s="701"/>
      <c r="AO110" s="701"/>
      <c r="CG110" s="16"/>
      <c r="CH110" s="16"/>
      <c r="CI110" s="16"/>
      <c r="CJ110" s="16"/>
      <c r="CK110" s="16"/>
      <c r="CL110" s="16"/>
      <c r="CM110" s="16"/>
      <c r="CN110" s="16"/>
    </row>
    <row r="111" spans="1:92" ht="16.149999999999999" customHeight="1" x14ac:dyDescent="0.2">
      <c r="A111" s="3538"/>
      <c r="B111" s="100" t="s">
        <v>152</v>
      </c>
      <c r="C111" s="147">
        <f>SUM(D111:E111)</f>
        <v>0</v>
      </c>
      <c r="D111" s="148">
        <f t="shared" si="15"/>
        <v>0</v>
      </c>
      <c r="E111" s="149">
        <f t="shared" si="15"/>
        <v>0</v>
      </c>
      <c r="F111" s="35"/>
      <c r="G111" s="39"/>
      <c r="H111" s="35"/>
      <c r="I111" s="39"/>
      <c r="J111" s="35"/>
      <c r="K111" s="39"/>
      <c r="L111" s="35"/>
      <c r="M111" s="39"/>
      <c r="N111" s="71"/>
      <c r="O111" s="12"/>
      <c r="P111" s="12"/>
      <c r="Q111" s="12"/>
      <c r="R111" s="12"/>
      <c r="S111" s="12"/>
      <c r="T111" s="12"/>
      <c r="U111" s="737"/>
      <c r="V111" s="733"/>
      <c r="W111" s="733"/>
      <c r="X111" s="733"/>
      <c r="Y111" s="733"/>
      <c r="Z111" s="733"/>
      <c r="AA111" s="733"/>
      <c r="AB111" s="733"/>
      <c r="AC111" s="733"/>
      <c r="AD111" s="733"/>
      <c r="AE111" s="733"/>
      <c r="AF111" s="733"/>
      <c r="AG111" s="733"/>
      <c r="AH111" s="737"/>
      <c r="AI111" s="733"/>
      <c r="AJ111" s="735"/>
      <c r="AK111" s="735"/>
      <c r="AL111" s="735"/>
      <c r="AM111" s="735"/>
      <c r="AN111" s="701"/>
      <c r="AO111" s="701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3706"/>
      <c r="B112" s="109" t="s">
        <v>153</v>
      </c>
      <c r="C112" s="257">
        <f>SUM(D112:E112)</f>
        <v>0</v>
      </c>
      <c r="D112" s="258">
        <f t="shared" si="15"/>
        <v>0</v>
      </c>
      <c r="E112" s="259">
        <f t="shared" si="15"/>
        <v>0</v>
      </c>
      <c r="F112" s="50"/>
      <c r="G112" s="54"/>
      <c r="H112" s="50"/>
      <c r="I112" s="54"/>
      <c r="J112" s="50"/>
      <c r="K112" s="54"/>
      <c r="L112" s="50"/>
      <c r="M112" s="54"/>
      <c r="N112" s="71"/>
      <c r="O112" s="12"/>
      <c r="P112" s="12"/>
      <c r="Q112" s="12"/>
      <c r="R112" s="12"/>
      <c r="S112" s="12"/>
      <c r="T112" s="12"/>
      <c r="U112" s="123"/>
      <c r="V112" s="733"/>
      <c r="W112" s="733"/>
      <c r="X112" s="733"/>
      <c r="Y112" s="733"/>
      <c r="Z112" s="733"/>
      <c r="AA112" s="733"/>
      <c r="AB112" s="733"/>
      <c r="AC112" s="733"/>
      <c r="AD112" s="733"/>
      <c r="AE112" s="733"/>
      <c r="AF112" s="733"/>
      <c r="AG112" s="733"/>
      <c r="AH112" s="737"/>
      <c r="AI112" s="733"/>
      <c r="AJ112" s="735"/>
      <c r="AK112" s="735"/>
      <c r="AL112" s="735"/>
      <c r="AM112" s="735"/>
      <c r="AN112" s="701"/>
      <c r="AO112" s="701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716" t="s">
        <v>148</v>
      </c>
      <c r="B113" s="3716"/>
      <c r="C113" s="586">
        <f t="shared" ref="C113:M113" si="16">SUM(C109:C112)</f>
        <v>0</v>
      </c>
      <c r="D113" s="587">
        <f t="shared" si="16"/>
        <v>0</v>
      </c>
      <c r="E113" s="715">
        <f t="shared" si="16"/>
        <v>0</v>
      </c>
      <c r="F113" s="586">
        <f t="shared" si="16"/>
        <v>0</v>
      </c>
      <c r="G113" s="715">
        <f t="shared" si="16"/>
        <v>0</v>
      </c>
      <c r="H113" s="586">
        <f t="shared" si="16"/>
        <v>0</v>
      </c>
      <c r="I113" s="715">
        <f t="shared" si="16"/>
        <v>0</v>
      </c>
      <c r="J113" s="586">
        <f t="shared" si="16"/>
        <v>0</v>
      </c>
      <c r="K113" s="715">
        <f t="shared" si="16"/>
        <v>0</v>
      </c>
      <c r="L113" s="586">
        <f t="shared" si="16"/>
        <v>0</v>
      </c>
      <c r="M113" s="715">
        <f t="shared" si="16"/>
        <v>0</v>
      </c>
      <c r="N113" s="71"/>
      <c r="O113" s="12"/>
      <c r="P113" s="12"/>
      <c r="Q113" s="12"/>
      <c r="R113" s="12"/>
      <c r="S113" s="12"/>
      <c r="T113" s="12"/>
      <c r="U113" s="718"/>
      <c r="V113" s="733"/>
      <c r="W113" s="733"/>
      <c r="X113" s="733"/>
      <c r="Y113" s="733"/>
      <c r="Z113" s="733"/>
      <c r="AA113" s="733"/>
      <c r="AB113" s="733"/>
      <c r="AC113" s="733"/>
      <c r="AD113" s="733"/>
      <c r="AE113" s="733"/>
      <c r="AF113" s="733"/>
      <c r="AG113" s="733"/>
      <c r="AH113" s="737"/>
      <c r="AI113" s="733"/>
      <c r="AJ113" s="735"/>
      <c r="AK113" s="735"/>
      <c r="AL113" s="735"/>
      <c r="AM113" s="735"/>
      <c r="AN113" s="701"/>
      <c r="AO113" s="701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3540" t="s">
        <v>154</v>
      </c>
      <c r="B114" s="3540"/>
      <c r="C114" s="167">
        <f t="shared" ref="C114:M114" si="17">SUM(C108+C113)</f>
        <v>0</v>
      </c>
      <c r="D114" s="168">
        <f t="shared" si="17"/>
        <v>0</v>
      </c>
      <c r="E114" s="688">
        <f t="shared" si="17"/>
        <v>0</v>
      </c>
      <c r="F114" s="167">
        <f t="shared" si="17"/>
        <v>0</v>
      </c>
      <c r="G114" s="688">
        <f t="shared" si="17"/>
        <v>0</v>
      </c>
      <c r="H114" s="167">
        <f t="shared" si="17"/>
        <v>0</v>
      </c>
      <c r="I114" s="688">
        <f t="shared" si="17"/>
        <v>0</v>
      </c>
      <c r="J114" s="167">
        <f t="shared" si="17"/>
        <v>0</v>
      </c>
      <c r="K114" s="688">
        <f t="shared" si="17"/>
        <v>0</v>
      </c>
      <c r="L114" s="167">
        <f t="shared" si="17"/>
        <v>0</v>
      </c>
      <c r="M114" s="688">
        <f t="shared" si="17"/>
        <v>0</v>
      </c>
      <c r="O114" s="12"/>
      <c r="P114" s="12"/>
      <c r="Q114" s="12"/>
      <c r="R114" s="12"/>
      <c r="S114" s="12"/>
      <c r="T114" s="12"/>
      <c r="U114" s="718"/>
      <c r="V114" s="733"/>
      <c r="W114" s="733"/>
      <c r="X114" s="733"/>
      <c r="Y114" s="733"/>
      <c r="Z114" s="733"/>
      <c r="AA114" s="733"/>
      <c r="AB114" s="733"/>
      <c r="AC114" s="733"/>
      <c r="AD114" s="733"/>
      <c r="AE114" s="733"/>
      <c r="AF114" s="733"/>
      <c r="AG114" s="733"/>
      <c r="AH114" s="737"/>
      <c r="AI114" s="733"/>
      <c r="AJ114" s="735"/>
      <c r="AK114" s="735"/>
      <c r="AL114" s="735"/>
      <c r="AM114" s="735"/>
      <c r="AN114" s="701"/>
      <c r="AO114" s="701"/>
      <c r="CG114" s="16"/>
      <c r="CH114" s="16"/>
      <c r="CI114" s="16"/>
      <c r="CJ114" s="16"/>
      <c r="CK114" s="16"/>
      <c r="CL114" s="16"/>
      <c r="CM114" s="16"/>
      <c r="CN114" s="16"/>
    </row>
    <row r="115" spans="1:92" ht="31.15" customHeight="1" x14ac:dyDescent="0.2">
      <c r="A115" s="121" t="s">
        <v>155</v>
      </c>
      <c r="B115" s="121"/>
      <c r="C115" s="121"/>
      <c r="D115" s="279"/>
      <c r="E115" s="121"/>
      <c r="F115" s="121"/>
      <c r="G115" s="115"/>
      <c r="H115" s="115"/>
      <c r="I115" s="222"/>
      <c r="J115" s="222"/>
      <c r="K115" s="222"/>
      <c r="L115" s="222"/>
      <c r="M115" s="222"/>
      <c r="N115" s="222"/>
      <c r="O115" s="222"/>
      <c r="P115" s="222"/>
      <c r="Q115" s="280"/>
      <c r="R115" s="280"/>
      <c r="S115" s="15"/>
      <c r="T115" s="738"/>
      <c r="U115" s="15"/>
      <c r="V115" s="15"/>
      <c r="W115" s="15"/>
      <c r="X115" s="721"/>
      <c r="Y115" s="721"/>
      <c r="Z115" s="721"/>
      <c r="AA115" s="721"/>
      <c r="AB115" s="721"/>
      <c r="AC115" s="721"/>
      <c r="AD115" s="721"/>
      <c r="AE115" s="721"/>
      <c r="AF115" s="739"/>
      <c r="AG115" s="735"/>
      <c r="AH115" s="735"/>
      <c r="AI115" s="735"/>
      <c r="AJ115" s="740"/>
      <c r="AK115" s="735"/>
      <c r="AL115" s="735"/>
      <c r="AM115" s="735"/>
      <c r="AN115" s="735"/>
      <c r="AO115" s="735"/>
      <c r="AP115" s="735"/>
      <c r="AQ115" s="735"/>
      <c r="BZ115" s="2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17" t="s">
        <v>3</v>
      </c>
      <c r="B116" s="3718"/>
      <c r="C116" s="3713" t="s">
        <v>57</v>
      </c>
      <c r="D116" s="3714"/>
      <c r="E116" s="3715"/>
      <c r="F116" s="3713" t="s">
        <v>114</v>
      </c>
      <c r="G116" s="3715"/>
      <c r="H116" s="3713" t="s">
        <v>115</v>
      </c>
      <c r="I116" s="3715"/>
      <c r="J116" s="3713" t="s">
        <v>116</v>
      </c>
      <c r="K116" s="3715"/>
      <c r="L116" s="3713" t="s">
        <v>117</v>
      </c>
      <c r="M116" s="3714"/>
      <c r="N116" s="3546" t="s">
        <v>127</v>
      </c>
      <c r="O116" s="3714"/>
      <c r="P116" s="3715"/>
      <c r="Q116" s="3709"/>
      <c r="R116" s="3710"/>
      <c r="S116" s="3711"/>
      <c r="T116" s="3711"/>
      <c r="U116" s="3711"/>
      <c r="V116" s="3711"/>
      <c r="W116" s="3711"/>
      <c r="X116" s="3711"/>
      <c r="Y116" s="3711"/>
      <c r="Z116" s="3711"/>
      <c r="AA116" s="741"/>
      <c r="AB116" s="713"/>
      <c r="AC116" s="713"/>
      <c r="AD116" s="713"/>
      <c r="AE116" s="721"/>
      <c r="AF116" s="735"/>
      <c r="AG116" s="735"/>
      <c r="AH116" s="735"/>
      <c r="AI116" s="709"/>
      <c r="AJ116" s="709"/>
      <c r="AK116" s="709"/>
      <c r="AL116" s="709"/>
      <c r="AM116" s="742"/>
      <c r="AN116" s="733"/>
      <c r="AO116" s="733"/>
      <c r="AP116" s="733"/>
      <c r="AQ116" s="733"/>
      <c r="AR116" s="733"/>
      <c r="AS116" s="733"/>
      <c r="AT116" s="733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3366"/>
      <c r="B117" s="3631"/>
      <c r="C117" s="581" t="s">
        <v>82</v>
      </c>
      <c r="D117" s="582" t="s">
        <v>83</v>
      </c>
      <c r="E117" s="703" t="s">
        <v>84</v>
      </c>
      <c r="F117" s="581" t="s">
        <v>83</v>
      </c>
      <c r="G117" s="703" t="s">
        <v>84</v>
      </c>
      <c r="H117" s="581" t="s">
        <v>83</v>
      </c>
      <c r="I117" s="703" t="s">
        <v>84</v>
      </c>
      <c r="J117" s="581" t="s">
        <v>83</v>
      </c>
      <c r="K117" s="703" t="s">
        <v>84</v>
      </c>
      <c r="L117" s="581" t="s">
        <v>83</v>
      </c>
      <c r="M117" s="743" t="s">
        <v>84</v>
      </c>
      <c r="N117" s="286" t="s">
        <v>128</v>
      </c>
      <c r="O117" s="582" t="s">
        <v>129</v>
      </c>
      <c r="P117" s="703" t="s">
        <v>130</v>
      </c>
      <c r="Q117" s="744"/>
      <c r="R117" s="745"/>
      <c r="S117" s="745"/>
      <c r="T117" s="745"/>
      <c r="U117" s="745"/>
      <c r="V117" s="745"/>
      <c r="W117" s="745"/>
      <c r="X117" s="745"/>
      <c r="Y117" s="745"/>
      <c r="Z117" s="745"/>
      <c r="AA117" s="741"/>
      <c r="AB117" s="713"/>
      <c r="AC117" s="713"/>
      <c r="AD117" s="713"/>
      <c r="AE117" s="721"/>
      <c r="AF117" s="735"/>
      <c r="AG117" s="735"/>
      <c r="AH117" s="735"/>
      <c r="AI117" s="709"/>
      <c r="AJ117" s="709"/>
      <c r="AK117" s="709"/>
      <c r="AL117" s="709"/>
      <c r="AM117" s="742"/>
      <c r="AN117" s="733"/>
      <c r="AO117" s="733"/>
      <c r="AP117" s="733"/>
      <c r="AQ117" s="733"/>
      <c r="AR117" s="733"/>
      <c r="AS117" s="733"/>
      <c r="AT117" s="733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3712" t="s">
        <v>144</v>
      </c>
      <c r="B118" s="89" t="s">
        <v>145</v>
      </c>
      <c r="C118" s="289">
        <f>SUM(D118:E118)</f>
        <v>0</v>
      </c>
      <c r="D118" s="290">
        <f t="shared" ref="D118:E120" si="18">SUM(F118+H118+J118+L118)</f>
        <v>0</v>
      </c>
      <c r="E118" s="291">
        <f t="shared" si="18"/>
        <v>0</v>
      </c>
      <c r="F118" s="26"/>
      <c r="G118" s="30"/>
      <c r="H118" s="26"/>
      <c r="I118" s="30"/>
      <c r="J118" s="26"/>
      <c r="K118" s="30"/>
      <c r="L118" s="26"/>
      <c r="M118" s="746"/>
      <c r="N118" s="293"/>
      <c r="O118" s="27"/>
      <c r="P118" s="30"/>
      <c r="Q118" s="747"/>
      <c r="R118" s="748"/>
      <c r="S118" s="748"/>
      <c r="T118" s="748"/>
      <c r="U118" s="748"/>
      <c r="V118" s="748"/>
      <c r="W118" s="748"/>
      <c r="X118" s="748"/>
      <c r="Y118" s="749"/>
      <c r="Z118" s="749"/>
      <c r="AA118" s="750"/>
      <c r="AB118" s="748"/>
      <c r="AC118" s="748"/>
      <c r="AD118" s="748"/>
      <c r="AE118" s="751"/>
      <c r="AF118" s="752"/>
      <c r="AG118" s="752"/>
      <c r="AH118" s="752"/>
      <c r="AI118" s="753"/>
      <c r="AJ118" s="753"/>
      <c r="AK118" s="753"/>
      <c r="AL118" s="753"/>
      <c r="AM118" s="753"/>
      <c r="AN118" s="754"/>
      <c r="AO118" s="754"/>
      <c r="AP118" s="754"/>
      <c r="AQ118" s="754"/>
      <c r="AR118" s="754"/>
      <c r="AS118" s="754"/>
      <c r="AT118" s="754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146</v>
      </c>
      <c r="C119" s="296">
        <f>SUM(D119:E119)</f>
        <v>0</v>
      </c>
      <c r="D119" s="297">
        <f t="shared" si="18"/>
        <v>0</v>
      </c>
      <c r="E119" s="298">
        <f t="shared" si="18"/>
        <v>0</v>
      </c>
      <c r="F119" s="35"/>
      <c r="G119" s="39"/>
      <c r="H119" s="35"/>
      <c r="I119" s="39"/>
      <c r="J119" s="35"/>
      <c r="K119" s="39"/>
      <c r="L119" s="35"/>
      <c r="M119" s="299"/>
      <c r="N119" s="300"/>
      <c r="O119" s="36"/>
      <c r="P119" s="39"/>
      <c r="Q119" s="747"/>
      <c r="R119" s="748"/>
      <c r="S119" s="748"/>
      <c r="T119" s="748"/>
      <c r="U119" s="748"/>
      <c r="V119" s="748"/>
      <c r="W119" s="748"/>
      <c r="X119" s="748"/>
      <c r="Y119" s="749"/>
      <c r="Z119" s="755"/>
      <c r="AA119" s="720"/>
      <c r="AB119" s="716"/>
      <c r="AC119" s="716"/>
      <c r="AD119" s="716"/>
      <c r="AE119" s="724"/>
      <c r="AF119" s="756"/>
      <c r="AG119" s="756"/>
      <c r="AH119" s="756"/>
      <c r="AI119" s="757"/>
      <c r="AJ119" s="757"/>
      <c r="AK119" s="757"/>
      <c r="AL119" s="757"/>
      <c r="AM119" s="753"/>
      <c r="AN119" s="754"/>
      <c r="AO119" s="754"/>
      <c r="AP119" s="754"/>
      <c r="AQ119" s="754"/>
      <c r="AR119" s="754"/>
      <c r="AS119" s="754"/>
      <c r="AT119" s="754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706"/>
      <c r="B120" s="275" t="s">
        <v>147</v>
      </c>
      <c r="C120" s="304">
        <f>SUM(D120:E120)</f>
        <v>0</v>
      </c>
      <c r="D120" s="305">
        <f t="shared" si="18"/>
        <v>0</v>
      </c>
      <c r="E120" s="306">
        <f t="shared" si="18"/>
        <v>0</v>
      </c>
      <c r="F120" s="50"/>
      <c r="G120" s="54"/>
      <c r="H120" s="50"/>
      <c r="I120" s="54"/>
      <c r="J120" s="50"/>
      <c r="K120" s="54"/>
      <c r="L120" s="50"/>
      <c r="M120" s="307"/>
      <c r="N120" s="308"/>
      <c r="O120" s="51"/>
      <c r="P120" s="54"/>
      <c r="Q120" s="747"/>
      <c r="R120" s="748"/>
      <c r="S120" s="748"/>
      <c r="T120" s="748"/>
      <c r="U120" s="748"/>
      <c r="V120" s="748"/>
      <c r="W120" s="748"/>
      <c r="X120" s="748"/>
      <c r="Y120" s="758"/>
      <c r="Z120" s="749"/>
      <c r="AA120" s="748"/>
      <c r="AB120" s="748"/>
      <c r="AC120" s="748"/>
      <c r="AD120" s="748"/>
      <c r="AE120" s="751"/>
      <c r="AF120" s="752"/>
      <c r="AG120" s="752"/>
      <c r="AH120" s="752"/>
      <c r="AI120" s="753"/>
      <c r="AJ120" s="753"/>
      <c r="AK120" s="753"/>
      <c r="AL120" s="753"/>
      <c r="AM120" s="753"/>
      <c r="AN120" s="754"/>
      <c r="AO120" s="754"/>
      <c r="AP120" s="754"/>
      <c r="AQ120" s="754"/>
      <c r="AR120" s="754"/>
      <c r="AS120" s="754"/>
      <c r="AT120" s="754"/>
      <c r="CG120" s="16"/>
      <c r="CH120" s="16"/>
      <c r="CI120" s="16"/>
      <c r="CJ120" s="16"/>
      <c r="CK120" s="16"/>
      <c r="CL120" s="16"/>
      <c r="CM120" s="16"/>
      <c r="CN120" s="16"/>
    </row>
    <row r="121" spans="1:92" ht="16.149999999999999" customHeight="1" x14ac:dyDescent="0.2">
      <c r="A121" s="3704" t="s">
        <v>148</v>
      </c>
      <c r="B121" s="3704"/>
      <c r="C121" s="759">
        <f t="shared" ref="C121:P121" si="19">SUM(C118:C120)</f>
        <v>0</v>
      </c>
      <c r="D121" s="760">
        <f t="shared" si="19"/>
        <v>0</v>
      </c>
      <c r="E121" s="761">
        <f t="shared" si="19"/>
        <v>0</v>
      </c>
      <c r="F121" s="759">
        <f t="shared" si="19"/>
        <v>0</v>
      </c>
      <c r="G121" s="761">
        <f t="shared" si="19"/>
        <v>0</v>
      </c>
      <c r="H121" s="759">
        <f t="shared" si="19"/>
        <v>0</v>
      </c>
      <c r="I121" s="761">
        <f t="shared" si="19"/>
        <v>0</v>
      </c>
      <c r="J121" s="759">
        <f t="shared" si="19"/>
        <v>0</v>
      </c>
      <c r="K121" s="761">
        <f t="shared" si="19"/>
        <v>0</v>
      </c>
      <c r="L121" s="759">
        <f t="shared" si="19"/>
        <v>0</v>
      </c>
      <c r="M121" s="762">
        <f t="shared" si="19"/>
        <v>0</v>
      </c>
      <c r="N121" s="763">
        <f t="shared" si="19"/>
        <v>0</v>
      </c>
      <c r="O121" s="760">
        <f t="shared" si="19"/>
        <v>0</v>
      </c>
      <c r="P121" s="761">
        <f t="shared" si="19"/>
        <v>0</v>
      </c>
      <c r="Q121" s="32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748"/>
      <c r="AD121" s="748"/>
      <c r="AE121" s="751"/>
      <c r="AF121" s="752"/>
      <c r="AG121" s="752"/>
      <c r="AH121" s="752"/>
      <c r="AI121" s="753"/>
      <c r="AJ121" s="753"/>
      <c r="AK121" s="753"/>
      <c r="AL121" s="753"/>
      <c r="AM121" s="753"/>
      <c r="AN121" s="754"/>
      <c r="AO121" s="754"/>
      <c r="AP121" s="754"/>
      <c r="AQ121" s="754"/>
      <c r="AR121" s="754"/>
      <c r="AS121" s="754"/>
      <c r="AT121" s="754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3705" t="s">
        <v>149</v>
      </c>
      <c r="B122" s="103" t="s">
        <v>150</v>
      </c>
      <c r="C122" s="315">
        <f>SUM(D122:E122)</f>
        <v>0</v>
      </c>
      <c r="D122" s="316">
        <f t="shared" ref="D122:E125" si="20">SUM(F122+H122+J122+L122)</f>
        <v>0</v>
      </c>
      <c r="E122" s="317">
        <f t="shared" si="20"/>
        <v>0</v>
      </c>
      <c r="F122" s="104"/>
      <c r="G122" s="107"/>
      <c r="H122" s="104"/>
      <c r="I122" s="107"/>
      <c r="J122" s="104"/>
      <c r="K122" s="107"/>
      <c r="L122" s="104"/>
      <c r="M122" s="318"/>
      <c r="N122" s="319"/>
      <c r="O122" s="105"/>
      <c r="P122" s="107"/>
      <c r="Q122" s="747"/>
      <c r="R122" s="748"/>
      <c r="S122" s="748"/>
      <c r="T122" s="748"/>
      <c r="U122" s="748"/>
      <c r="V122" s="748"/>
      <c r="W122" s="748"/>
      <c r="X122" s="748"/>
      <c r="Y122" s="764"/>
      <c r="Z122" s="748"/>
      <c r="AA122" s="748"/>
      <c r="AB122" s="748"/>
      <c r="AC122" s="748"/>
      <c r="AD122" s="748"/>
      <c r="AE122" s="748"/>
      <c r="AF122" s="754"/>
      <c r="AG122" s="754"/>
      <c r="AH122" s="754"/>
      <c r="AI122" s="754"/>
      <c r="AJ122" s="754"/>
      <c r="AK122" s="754"/>
      <c r="AL122" s="754"/>
      <c r="AM122" s="754"/>
      <c r="AN122" s="754"/>
      <c r="AO122" s="752"/>
      <c r="AP122" s="752"/>
      <c r="AQ122" s="752"/>
      <c r="AR122" s="752"/>
      <c r="AS122" s="753"/>
      <c r="AT122" s="753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38"/>
      <c r="B123" s="100" t="s">
        <v>151</v>
      </c>
      <c r="C123" s="296">
        <f>SUM(D123:E123)</f>
        <v>0</v>
      </c>
      <c r="D123" s="297">
        <f t="shared" si="20"/>
        <v>0</v>
      </c>
      <c r="E123" s="298">
        <f t="shared" si="20"/>
        <v>0</v>
      </c>
      <c r="F123" s="35"/>
      <c r="G123" s="39"/>
      <c r="H123" s="35"/>
      <c r="I123" s="39"/>
      <c r="J123" s="35"/>
      <c r="K123" s="39"/>
      <c r="L123" s="35"/>
      <c r="M123" s="299"/>
      <c r="N123" s="300"/>
      <c r="O123" s="36"/>
      <c r="P123" s="39"/>
      <c r="Q123" s="320"/>
      <c r="R123" s="17"/>
      <c r="S123" s="17"/>
      <c r="T123" s="17"/>
      <c r="U123" s="17"/>
      <c r="V123" s="17"/>
      <c r="W123" s="17"/>
      <c r="X123" s="17"/>
      <c r="Y123" s="17"/>
      <c r="Z123" s="748"/>
      <c r="AA123" s="748"/>
      <c r="AB123" s="748"/>
      <c r="AC123" s="748"/>
      <c r="AD123" s="748"/>
      <c r="AE123" s="748"/>
      <c r="AF123" s="754"/>
      <c r="AG123" s="754"/>
      <c r="AH123" s="754"/>
      <c r="AI123" s="754"/>
      <c r="AJ123" s="754"/>
      <c r="AK123" s="754"/>
      <c r="AL123" s="754"/>
      <c r="AM123" s="754"/>
      <c r="AN123" s="754"/>
      <c r="AO123" s="752"/>
      <c r="AP123" s="752"/>
      <c r="AQ123" s="752"/>
      <c r="AR123" s="752"/>
      <c r="AS123" s="753"/>
      <c r="AT123" s="753"/>
      <c r="CG123" s="16"/>
      <c r="CH123" s="16"/>
      <c r="CI123" s="16"/>
      <c r="CJ123" s="16"/>
      <c r="CK123" s="16"/>
      <c r="CL123" s="16"/>
      <c r="CM123" s="16"/>
      <c r="CN123" s="16"/>
    </row>
    <row r="124" spans="1:92" ht="16.149999999999999" customHeight="1" x14ac:dyDescent="0.2">
      <c r="A124" s="3538"/>
      <c r="B124" s="100" t="s">
        <v>152</v>
      </c>
      <c r="C124" s="296">
        <f>SUM(D124:E124)</f>
        <v>0</v>
      </c>
      <c r="D124" s="297">
        <f t="shared" si="20"/>
        <v>0</v>
      </c>
      <c r="E124" s="298">
        <f t="shared" si="20"/>
        <v>0</v>
      </c>
      <c r="F124" s="35"/>
      <c r="G124" s="39"/>
      <c r="H124" s="35"/>
      <c r="I124" s="39"/>
      <c r="J124" s="35"/>
      <c r="K124" s="39"/>
      <c r="L124" s="35"/>
      <c r="M124" s="299"/>
      <c r="N124" s="300"/>
      <c r="O124" s="36"/>
      <c r="P124" s="39"/>
      <c r="Q124" s="320"/>
      <c r="R124" s="17"/>
      <c r="S124" s="17"/>
      <c r="T124" s="17"/>
      <c r="U124" s="17"/>
      <c r="V124" s="17"/>
      <c r="W124" s="17"/>
      <c r="X124" s="17"/>
      <c r="Y124" s="17"/>
      <c r="Z124" s="748"/>
      <c r="AA124" s="748"/>
      <c r="AB124" s="748"/>
      <c r="AC124" s="748"/>
      <c r="AD124" s="748"/>
      <c r="AE124" s="748"/>
      <c r="AF124" s="754"/>
      <c r="AG124" s="754"/>
      <c r="AH124" s="754"/>
      <c r="AI124" s="754"/>
      <c r="AJ124" s="754"/>
      <c r="AK124" s="754"/>
      <c r="AL124" s="754"/>
      <c r="AM124" s="754"/>
      <c r="AN124" s="754"/>
      <c r="AO124" s="752"/>
      <c r="AP124" s="752"/>
      <c r="AQ124" s="752"/>
      <c r="AR124" s="752"/>
      <c r="AS124" s="753"/>
      <c r="AT124" s="753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3706"/>
      <c r="B125" s="109" t="s">
        <v>153</v>
      </c>
      <c r="C125" s="304">
        <f>SUM(D125:E125)</f>
        <v>0</v>
      </c>
      <c r="D125" s="305">
        <f t="shared" si="20"/>
        <v>0</v>
      </c>
      <c r="E125" s="306">
        <f t="shared" si="20"/>
        <v>0</v>
      </c>
      <c r="F125" s="50"/>
      <c r="G125" s="54"/>
      <c r="H125" s="50"/>
      <c r="I125" s="54"/>
      <c r="J125" s="50"/>
      <c r="K125" s="54"/>
      <c r="L125" s="50"/>
      <c r="M125" s="307"/>
      <c r="N125" s="308"/>
      <c r="O125" s="51"/>
      <c r="P125" s="54"/>
      <c r="Q125" s="320"/>
      <c r="R125" s="17"/>
      <c r="S125" s="17"/>
      <c r="T125" s="17"/>
      <c r="U125" s="17"/>
      <c r="V125" s="17"/>
      <c r="W125" s="17"/>
      <c r="X125" s="17"/>
      <c r="Y125" s="17"/>
      <c r="Z125" s="748"/>
      <c r="AA125" s="748"/>
      <c r="AB125" s="748"/>
      <c r="AC125" s="748"/>
      <c r="AD125" s="748"/>
      <c r="AE125" s="748"/>
      <c r="AF125" s="754"/>
      <c r="AG125" s="754"/>
      <c r="AH125" s="754"/>
      <c r="AI125" s="754"/>
      <c r="AJ125" s="754"/>
      <c r="AK125" s="754"/>
      <c r="AL125" s="754"/>
      <c r="AM125" s="754"/>
      <c r="AN125" s="754"/>
      <c r="AO125" s="752"/>
      <c r="AP125" s="752"/>
      <c r="AQ125" s="752"/>
      <c r="AR125" s="752"/>
      <c r="AS125" s="753"/>
      <c r="AT125" s="753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704" t="s">
        <v>148</v>
      </c>
      <c r="B126" s="3704"/>
      <c r="C126" s="759">
        <f t="shared" ref="C126:P126" si="21">SUM(C122:C125)</f>
        <v>0</v>
      </c>
      <c r="D126" s="760">
        <f t="shared" si="21"/>
        <v>0</v>
      </c>
      <c r="E126" s="761">
        <f t="shared" si="21"/>
        <v>0</v>
      </c>
      <c r="F126" s="759">
        <f t="shared" si="21"/>
        <v>0</v>
      </c>
      <c r="G126" s="761">
        <f t="shared" si="21"/>
        <v>0</v>
      </c>
      <c r="H126" s="759">
        <f t="shared" si="21"/>
        <v>0</v>
      </c>
      <c r="I126" s="761">
        <f t="shared" si="21"/>
        <v>0</v>
      </c>
      <c r="J126" s="759">
        <f t="shared" si="21"/>
        <v>0</v>
      </c>
      <c r="K126" s="761">
        <f t="shared" si="21"/>
        <v>0</v>
      </c>
      <c r="L126" s="759">
        <f t="shared" si="21"/>
        <v>0</v>
      </c>
      <c r="M126" s="762">
        <f t="shared" si="21"/>
        <v>0</v>
      </c>
      <c r="N126" s="763">
        <f t="shared" si="21"/>
        <v>0</v>
      </c>
      <c r="O126" s="760">
        <f t="shared" si="21"/>
        <v>0</v>
      </c>
      <c r="P126" s="761">
        <f t="shared" si="21"/>
        <v>0</v>
      </c>
      <c r="Q126" s="32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748"/>
      <c r="AD126" s="748"/>
      <c r="AE126" s="748"/>
      <c r="AF126" s="754"/>
      <c r="AG126" s="754"/>
      <c r="AH126" s="754"/>
      <c r="AI126" s="754"/>
      <c r="AJ126" s="754"/>
      <c r="AK126" s="754"/>
      <c r="AL126" s="754"/>
      <c r="AM126" s="754"/>
      <c r="AN126" s="754"/>
      <c r="AO126" s="752"/>
      <c r="AP126" s="752"/>
      <c r="AQ126" s="752"/>
      <c r="AR126" s="752"/>
      <c r="AS126" s="753"/>
      <c r="AT126" s="753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3540" t="s">
        <v>154</v>
      </c>
      <c r="B127" s="3540"/>
      <c r="C127" s="321">
        <f t="shared" ref="C127:P127" si="22">SUM(C121+C126)</f>
        <v>0</v>
      </c>
      <c r="D127" s="322">
        <f t="shared" si="22"/>
        <v>0</v>
      </c>
      <c r="E127" s="765">
        <f t="shared" si="22"/>
        <v>0</v>
      </c>
      <c r="F127" s="321">
        <f t="shared" si="22"/>
        <v>0</v>
      </c>
      <c r="G127" s="765">
        <f t="shared" si="22"/>
        <v>0</v>
      </c>
      <c r="H127" s="321">
        <f t="shared" si="22"/>
        <v>0</v>
      </c>
      <c r="I127" s="765">
        <f t="shared" si="22"/>
        <v>0</v>
      </c>
      <c r="J127" s="321">
        <f t="shared" si="22"/>
        <v>0</v>
      </c>
      <c r="K127" s="765">
        <f t="shared" si="22"/>
        <v>0</v>
      </c>
      <c r="L127" s="321">
        <f t="shared" si="22"/>
        <v>0</v>
      </c>
      <c r="M127" s="766">
        <f t="shared" si="22"/>
        <v>0</v>
      </c>
      <c r="N127" s="325">
        <f t="shared" si="22"/>
        <v>0</v>
      </c>
      <c r="O127" s="322">
        <f t="shared" si="22"/>
        <v>0</v>
      </c>
      <c r="P127" s="765">
        <f t="shared" si="22"/>
        <v>0</v>
      </c>
      <c r="Q127" s="320"/>
      <c r="R127" s="17"/>
      <c r="S127" s="17"/>
      <c r="T127" s="17"/>
      <c r="U127" s="17"/>
      <c r="V127" s="17"/>
      <c r="W127" s="17"/>
      <c r="X127" s="17"/>
      <c r="Y127" s="17"/>
      <c r="Z127" s="748"/>
      <c r="AA127" s="748"/>
      <c r="AB127" s="748"/>
      <c r="AC127" s="748"/>
      <c r="AD127" s="748"/>
      <c r="AE127" s="748"/>
      <c r="AF127" s="754"/>
      <c r="AG127" s="754"/>
      <c r="AH127" s="754"/>
      <c r="AI127" s="754"/>
      <c r="AJ127" s="754"/>
      <c r="AK127" s="754"/>
      <c r="AL127" s="754"/>
      <c r="AM127" s="754"/>
      <c r="AN127" s="754"/>
      <c r="AO127" s="754"/>
      <c r="AP127" s="754"/>
      <c r="AQ127" s="754"/>
      <c r="AR127" s="754"/>
      <c r="AS127" s="754"/>
      <c r="AT127" s="754"/>
      <c r="CG127" s="16"/>
      <c r="CH127" s="16"/>
      <c r="CI127" s="16"/>
      <c r="CJ127" s="16"/>
      <c r="CK127" s="16"/>
      <c r="CL127" s="16"/>
      <c r="CM127" s="16"/>
      <c r="CN127" s="16"/>
    </row>
    <row r="128" spans="1:92" ht="31.15" customHeight="1" x14ac:dyDescent="0.2">
      <c r="A128" s="124" t="s">
        <v>156</v>
      </c>
      <c r="B128" s="121"/>
      <c r="C128" s="121"/>
      <c r="D128" s="279"/>
      <c r="E128" s="121"/>
      <c r="F128" s="121"/>
      <c r="G128" s="115"/>
      <c r="H128" s="115"/>
      <c r="I128" s="222"/>
      <c r="J128" s="222"/>
      <c r="K128" s="222"/>
      <c r="L128" s="222"/>
      <c r="M128" s="222"/>
      <c r="N128" s="123"/>
      <c r="O128" s="326"/>
      <c r="P128" s="12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748"/>
      <c r="AC128" s="748"/>
      <c r="AD128" s="748"/>
      <c r="AE128" s="748"/>
      <c r="AF128" s="754"/>
      <c r="AG128" s="754"/>
      <c r="AH128" s="754"/>
      <c r="AI128" s="754"/>
      <c r="AJ128" s="754"/>
      <c r="AK128" s="754"/>
      <c r="AL128" s="754"/>
      <c r="AM128" s="754"/>
      <c r="AN128" s="754"/>
      <c r="AO128" s="754"/>
      <c r="AP128" s="754"/>
      <c r="AQ128" s="754"/>
      <c r="AR128" s="754"/>
      <c r="AS128" s="754"/>
      <c r="AT128" s="754"/>
      <c r="AU128" s="754"/>
      <c r="AV128" s="754"/>
      <c r="BZ128" s="2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7" t="s">
        <v>3</v>
      </c>
      <c r="B129" s="3708"/>
      <c r="C129" s="3644" t="s">
        <v>57</v>
      </c>
      <c r="D129" s="3644"/>
      <c r="E129" s="3633"/>
      <c r="F129" s="3632" t="s">
        <v>113</v>
      </c>
      <c r="G129" s="3633"/>
      <c r="H129" s="3632" t="s">
        <v>114</v>
      </c>
      <c r="I129" s="3633"/>
      <c r="J129" s="3632" t="s">
        <v>115</v>
      </c>
      <c r="K129" s="3633"/>
      <c r="L129" s="3632" t="s">
        <v>116</v>
      </c>
      <c r="M129" s="3633"/>
      <c r="N129" s="3632" t="s">
        <v>117</v>
      </c>
      <c r="O129" s="3633"/>
      <c r="P129" s="12"/>
      <c r="Q129" s="17"/>
      <c r="R129" s="17"/>
      <c r="S129" s="17"/>
      <c r="T129" s="17"/>
      <c r="U129" s="17"/>
      <c r="V129" s="17"/>
      <c r="W129" s="748"/>
      <c r="X129" s="748"/>
      <c r="Y129" s="748"/>
      <c r="Z129" s="748"/>
      <c r="AA129" s="748"/>
      <c r="AB129" s="748"/>
      <c r="AC129" s="748"/>
      <c r="AD129" s="748"/>
      <c r="AE129" s="748"/>
      <c r="AF129" s="754"/>
      <c r="AG129" s="754"/>
      <c r="AH129" s="754"/>
      <c r="AI129" s="754"/>
      <c r="AJ129" s="754"/>
      <c r="AK129" s="754"/>
      <c r="AL129" s="754"/>
      <c r="AM129" s="754"/>
      <c r="AN129" s="754"/>
      <c r="AO129" s="754"/>
      <c r="AP129" s="754"/>
      <c r="AQ129" s="754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3366"/>
      <c r="B130" s="3631"/>
      <c r="C130" s="767" t="s">
        <v>82</v>
      </c>
      <c r="D130" s="768" t="s">
        <v>83</v>
      </c>
      <c r="E130" s="769" t="s">
        <v>84</v>
      </c>
      <c r="F130" s="767" t="s">
        <v>83</v>
      </c>
      <c r="G130" s="769" t="s">
        <v>84</v>
      </c>
      <c r="H130" s="767" t="s">
        <v>83</v>
      </c>
      <c r="I130" s="769" t="s">
        <v>84</v>
      </c>
      <c r="J130" s="767" t="s">
        <v>83</v>
      </c>
      <c r="K130" s="769" t="s">
        <v>84</v>
      </c>
      <c r="L130" s="767" t="s">
        <v>83</v>
      </c>
      <c r="M130" s="769" t="s">
        <v>84</v>
      </c>
      <c r="N130" s="770" t="s">
        <v>83</v>
      </c>
      <c r="O130" s="771" t="s">
        <v>84</v>
      </c>
      <c r="P130" s="17"/>
      <c r="Q130" s="17"/>
      <c r="R130" s="17"/>
      <c r="S130" s="17"/>
      <c r="T130" s="17"/>
      <c r="U130" s="17"/>
      <c r="V130" s="17"/>
      <c r="W130" s="748"/>
      <c r="X130" s="748"/>
      <c r="Y130" s="748"/>
      <c r="Z130" s="748"/>
      <c r="AA130" s="748"/>
      <c r="AB130" s="748"/>
      <c r="AC130" s="748"/>
      <c r="AD130" s="748"/>
      <c r="AE130" s="748"/>
      <c r="AF130" s="754"/>
      <c r="AG130" s="754"/>
      <c r="AH130" s="754"/>
      <c r="AI130" s="754"/>
      <c r="AJ130" s="754"/>
      <c r="AK130" s="754"/>
      <c r="AL130" s="754"/>
      <c r="AM130" s="754"/>
      <c r="AN130" s="754"/>
      <c r="AO130" s="754"/>
      <c r="AP130" s="754"/>
      <c r="AQ130" s="754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3703" t="s">
        <v>157</v>
      </c>
      <c r="B131" s="772" t="s">
        <v>145</v>
      </c>
      <c r="C131" s="276">
        <f>SUM(D131+E131)</f>
        <v>0</v>
      </c>
      <c r="D131" s="277">
        <f>SUM(F131+H131+J131+L131+N131)</f>
        <v>0</v>
      </c>
      <c r="E131" s="278">
        <f>SUM(G131+I131+K131+M131+O131)</f>
        <v>0</v>
      </c>
      <c r="F131" s="26"/>
      <c r="G131" s="30"/>
      <c r="H131" s="26"/>
      <c r="I131" s="107"/>
      <c r="J131" s="104"/>
      <c r="K131" s="107"/>
      <c r="L131" s="104"/>
      <c r="M131" s="107"/>
      <c r="N131" s="329"/>
      <c r="O131" s="31"/>
      <c r="P131" s="17"/>
      <c r="Q131" s="17"/>
      <c r="R131" s="17"/>
      <c r="S131" s="17"/>
      <c r="T131" s="17"/>
      <c r="U131" s="17"/>
      <c r="V131" s="17"/>
      <c r="W131" s="748"/>
      <c r="X131" s="748"/>
      <c r="Y131" s="748"/>
      <c r="Z131" s="748"/>
      <c r="AA131" s="748"/>
      <c r="AB131" s="748"/>
      <c r="AC131" s="748"/>
      <c r="AD131" s="748"/>
      <c r="AE131" s="748"/>
      <c r="AF131" s="754"/>
      <c r="AG131" s="754"/>
      <c r="AH131" s="754"/>
      <c r="AI131" s="754"/>
      <c r="AJ131" s="754"/>
      <c r="AK131" s="754"/>
      <c r="AL131" s="754"/>
      <c r="AM131" s="754"/>
      <c r="AN131" s="754"/>
      <c r="AO131" s="754"/>
      <c r="AP131" s="754"/>
      <c r="AQ131" s="754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3"/>
      <c r="B132" s="330" t="s">
        <v>146</v>
      </c>
      <c r="C132" s="147">
        <f>SUM(D132+E132)</f>
        <v>0</v>
      </c>
      <c r="D132" s="148">
        <f>SUM(H132+J132+L132+N132)</f>
        <v>0</v>
      </c>
      <c r="E132" s="149">
        <f>SUM(I132+K132+M132+O132)</f>
        <v>0</v>
      </c>
      <c r="F132" s="331"/>
      <c r="G132" s="332"/>
      <c r="H132" s="104"/>
      <c r="I132" s="107"/>
      <c r="J132" s="104"/>
      <c r="K132" s="107"/>
      <c r="L132" s="104"/>
      <c r="M132" s="107"/>
      <c r="N132" s="329"/>
      <c r="O132" s="333"/>
      <c r="P132" s="17"/>
      <c r="Q132" s="17"/>
      <c r="R132" s="17"/>
      <c r="S132" s="17"/>
      <c r="T132" s="17"/>
      <c r="U132" s="17"/>
      <c r="V132" s="17"/>
      <c r="W132" s="748"/>
      <c r="X132" s="748"/>
      <c r="Y132" s="748"/>
      <c r="Z132" s="748"/>
      <c r="AA132" s="748"/>
      <c r="AB132" s="748"/>
      <c r="AC132" s="748"/>
      <c r="AD132" s="748"/>
      <c r="AE132" s="748"/>
      <c r="AF132" s="754"/>
      <c r="AG132" s="754"/>
      <c r="AH132" s="754"/>
      <c r="AI132" s="754"/>
      <c r="AJ132" s="754"/>
      <c r="AK132" s="754"/>
      <c r="AL132" s="754"/>
      <c r="AM132" s="754"/>
      <c r="AN132" s="754"/>
      <c r="AO132" s="754"/>
      <c r="AP132" s="754"/>
      <c r="AQ132" s="773"/>
      <c r="AR132" s="774"/>
      <c r="AS132" s="774"/>
      <c r="AT132" s="774"/>
      <c r="AU132" s="774"/>
      <c r="AV132" s="774"/>
      <c r="AW132" s="774"/>
      <c r="AX132" s="774"/>
      <c r="AY132" s="774"/>
      <c r="AZ132" s="774"/>
      <c r="BA132" s="774"/>
      <c r="BB132" s="774"/>
      <c r="BC132" s="774"/>
      <c r="CG132" s="16"/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3"/>
      <c r="B133" s="334" t="s">
        <v>147</v>
      </c>
      <c r="C133" s="240">
        <f>SUM(D133+E133)</f>
        <v>0</v>
      </c>
      <c r="D133" s="241">
        <f>SUM(H133+J133+L133+N133)</f>
        <v>0</v>
      </c>
      <c r="E133" s="242">
        <f>SUM(I133+K133+M133+O133)</f>
        <v>0</v>
      </c>
      <c r="F133" s="335"/>
      <c r="G133" s="336"/>
      <c r="H133" s="93"/>
      <c r="I133" s="96"/>
      <c r="J133" s="93"/>
      <c r="K133" s="96"/>
      <c r="L133" s="93"/>
      <c r="M133" s="96"/>
      <c r="N133" s="173"/>
      <c r="O133" s="243"/>
      <c r="P133" s="17"/>
      <c r="Q133" s="17"/>
      <c r="R133" s="17"/>
      <c r="S133" s="17"/>
      <c r="T133" s="17"/>
      <c r="U133" s="17"/>
      <c r="V133" s="17"/>
      <c r="W133" s="748"/>
      <c r="X133" s="748"/>
      <c r="Y133" s="748"/>
      <c r="Z133" s="748"/>
      <c r="AA133" s="748"/>
      <c r="AB133" s="748"/>
      <c r="AC133" s="748"/>
      <c r="AD133" s="748"/>
      <c r="AE133" s="748"/>
      <c r="AF133" s="754"/>
      <c r="AG133" s="754"/>
      <c r="AH133" s="754"/>
      <c r="AI133" s="754"/>
      <c r="AJ133" s="754"/>
      <c r="AK133" s="754"/>
      <c r="AL133" s="754"/>
      <c r="AM133" s="754"/>
      <c r="AN133" s="754"/>
      <c r="AO133" s="754"/>
      <c r="AP133" s="754"/>
      <c r="AQ133" s="717"/>
      <c r="AR133" s="774"/>
      <c r="AS133" s="774"/>
      <c r="AT133" s="774"/>
      <c r="AU133" s="774"/>
      <c r="AV133" s="774"/>
      <c r="AW133" s="774"/>
      <c r="AX133" s="774"/>
      <c r="AY133" s="774"/>
      <c r="AZ133" s="774"/>
      <c r="BA133" s="774"/>
      <c r="BB133" s="774"/>
      <c r="BC133" s="774"/>
      <c r="CG133" s="16"/>
      <c r="CH133" s="16"/>
      <c r="CI133" s="16"/>
      <c r="CJ133" s="16"/>
      <c r="CK133" s="16"/>
      <c r="CL133" s="16"/>
      <c r="CM133" s="16"/>
      <c r="CN133" s="16"/>
    </row>
    <row r="134" spans="1:104" s="347" customFormat="1" ht="16.149999999999999" customHeight="1" thickBot="1" x14ac:dyDescent="0.25">
      <c r="A134" s="3535"/>
      <c r="B134" s="337" t="s">
        <v>158</v>
      </c>
      <c r="C134" s="338">
        <f t="shared" ref="C134:O134" si="23">SUM(C131:C133)</f>
        <v>0</v>
      </c>
      <c r="D134" s="339">
        <f t="shared" si="23"/>
        <v>0</v>
      </c>
      <c r="E134" s="340">
        <f t="shared" si="23"/>
        <v>0</v>
      </c>
      <c r="F134" s="338">
        <f t="shared" si="23"/>
        <v>0</v>
      </c>
      <c r="G134" s="340">
        <f t="shared" si="23"/>
        <v>0</v>
      </c>
      <c r="H134" s="338">
        <f t="shared" si="23"/>
        <v>0</v>
      </c>
      <c r="I134" s="340">
        <f t="shared" si="23"/>
        <v>0</v>
      </c>
      <c r="J134" s="338">
        <f t="shared" si="23"/>
        <v>0</v>
      </c>
      <c r="K134" s="340">
        <f t="shared" si="23"/>
        <v>0</v>
      </c>
      <c r="L134" s="338">
        <f t="shared" si="23"/>
        <v>0</v>
      </c>
      <c r="M134" s="340">
        <f t="shared" si="23"/>
        <v>0</v>
      </c>
      <c r="N134" s="341">
        <f t="shared" si="23"/>
        <v>0</v>
      </c>
      <c r="O134" s="342">
        <f t="shared" si="23"/>
        <v>0</v>
      </c>
      <c r="P134" s="764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748"/>
      <c r="AB134" s="748"/>
      <c r="AC134" s="748"/>
      <c r="AD134" s="754"/>
      <c r="AE134" s="754"/>
      <c r="AF134" s="754"/>
      <c r="AG134" s="754"/>
      <c r="AH134" s="754"/>
      <c r="AI134" s="775"/>
      <c r="AJ134" s="776"/>
      <c r="AK134" s="776"/>
      <c r="AL134" s="776"/>
      <c r="AM134" s="776"/>
      <c r="AN134" s="776"/>
      <c r="AO134" s="776"/>
      <c r="AP134" s="776"/>
      <c r="AQ134" s="776"/>
      <c r="AR134" s="776"/>
      <c r="AS134" s="776"/>
      <c r="AT134" s="776"/>
      <c r="AU134" s="776"/>
      <c r="AV134" s="776"/>
      <c r="AW134" s="776"/>
      <c r="AX134" s="776"/>
      <c r="AY134" s="776"/>
      <c r="AZ134" s="776"/>
      <c r="BA134" s="776"/>
      <c r="BB134" s="776"/>
      <c r="BC134" s="776"/>
      <c r="BD134" s="776"/>
      <c r="BE134" s="776"/>
      <c r="BF134" s="776"/>
      <c r="BG134" s="776"/>
      <c r="BH134" s="776"/>
      <c r="BI134" s="776"/>
      <c r="BJ134" s="776"/>
      <c r="BK134" s="776"/>
      <c r="BL134" s="776"/>
      <c r="BM134" s="776"/>
      <c r="BN134" s="776"/>
      <c r="BO134" s="776"/>
      <c r="BP134" s="776"/>
      <c r="BQ134" s="776"/>
      <c r="BR134" s="776"/>
      <c r="BS134" s="776"/>
      <c r="BT134" s="776"/>
      <c r="BU134" s="776"/>
      <c r="BV134" s="776"/>
      <c r="BW134" s="776"/>
      <c r="BX134" s="776"/>
      <c r="BY134" s="776"/>
      <c r="BZ134" s="777"/>
      <c r="CA134" s="778"/>
      <c r="CB134" s="778"/>
      <c r="CC134" s="778"/>
      <c r="CD134" s="778"/>
      <c r="CE134" s="778"/>
      <c r="CF134" s="778"/>
      <c r="CG134" s="779"/>
      <c r="CH134" s="779"/>
      <c r="CI134" s="779"/>
      <c r="CJ134" s="779"/>
      <c r="CK134" s="779"/>
      <c r="CL134" s="779"/>
      <c r="CM134" s="779"/>
      <c r="CN134" s="779"/>
      <c r="CO134" s="778"/>
      <c r="CP134" s="778"/>
      <c r="CQ134" s="778"/>
      <c r="CR134" s="778"/>
      <c r="CS134" s="778"/>
      <c r="CT134" s="778"/>
      <c r="CU134" s="778"/>
      <c r="CV134" s="778"/>
      <c r="CW134" s="778"/>
      <c r="CX134" s="778"/>
      <c r="CY134" s="778"/>
      <c r="CZ134" s="778"/>
    </row>
    <row r="135" spans="1:104" s="347" customFormat="1" ht="16.149999999999999" customHeight="1" thickTop="1" x14ac:dyDescent="0.2">
      <c r="A135" s="3532" t="s">
        <v>159</v>
      </c>
      <c r="B135" s="330" t="s">
        <v>160</v>
      </c>
      <c r="C135" s="348">
        <f>SUM(D135+E135)</f>
        <v>0</v>
      </c>
      <c r="D135" s="349">
        <f t="shared" ref="D135:E138" si="24">SUM(F135+H135+J135+L135+N135)</f>
        <v>0</v>
      </c>
      <c r="E135" s="350">
        <f t="shared" si="24"/>
        <v>0</v>
      </c>
      <c r="F135" s="351"/>
      <c r="G135" s="352"/>
      <c r="H135" s="353"/>
      <c r="I135" s="352"/>
      <c r="J135" s="354"/>
      <c r="K135" s="107"/>
      <c r="L135" s="354"/>
      <c r="M135" s="107"/>
      <c r="N135" s="353"/>
      <c r="O135" s="352"/>
      <c r="P135" s="17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748"/>
      <c r="AB135" s="748"/>
      <c r="AC135" s="748"/>
      <c r="AD135" s="754"/>
      <c r="AE135" s="754"/>
      <c r="AF135" s="754"/>
      <c r="AG135" s="754"/>
      <c r="AH135" s="754"/>
      <c r="AI135" s="775"/>
      <c r="AJ135" s="776"/>
      <c r="AK135" s="776"/>
      <c r="AL135" s="776"/>
      <c r="AM135" s="776"/>
      <c r="AN135" s="776"/>
      <c r="AO135" s="776"/>
      <c r="AP135" s="776"/>
      <c r="AQ135" s="776"/>
      <c r="AR135" s="776"/>
      <c r="AS135" s="776"/>
      <c r="AT135" s="776"/>
      <c r="AU135" s="776"/>
      <c r="AV135" s="776"/>
      <c r="AW135" s="776"/>
      <c r="AX135" s="776"/>
      <c r="AY135" s="776"/>
      <c r="AZ135" s="776"/>
      <c r="BA135" s="776"/>
      <c r="BB135" s="776"/>
      <c r="BC135" s="776"/>
      <c r="BD135" s="776"/>
      <c r="BE135" s="776"/>
      <c r="BF135" s="776"/>
      <c r="BG135" s="776"/>
      <c r="BH135" s="776"/>
      <c r="BI135" s="776"/>
      <c r="BJ135" s="776"/>
      <c r="BK135" s="776"/>
      <c r="BL135" s="776"/>
      <c r="BM135" s="776"/>
      <c r="BN135" s="776"/>
      <c r="BO135" s="776"/>
      <c r="BP135" s="776"/>
      <c r="BQ135" s="776"/>
      <c r="BR135" s="776"/>
      <c r="BS135" s="776"/>
      <c r="BT135" s="776"/>
      <c r="BU135" s="776"/>
      <c r="BV135" s="776"/>
      <c r="BW135" s="776"/>
      <c r="BX135" s="776"/>
      <c r="BY135" s="776"/>
      <c r="BZ135" s="777"/>
      <c r="CA135" s="778"/>
      <c r="CB135" s="778"/>
      <c r="CC135" s="778"/>
      <c r="CD135" s="778"/>
      <c r="CE135" s="778"/>
      <c r="CF135" s="778"/>
      <c r="CG135" s="779"/>
      <c r="CH135" s="779"/>
      <c r="CI135" s="779"/>
      <c r="CJ135" s="779"/>
      <c r="CK135" s="779"/>
      <c r="CL135" s="779"/>
      <c r="CM135" s="779"/>
      <c r="CN135" s="779"/>
      <c r="CO135" s="778"/>
      <c r="CP135" s="778"/>
      <c r="CQ135" s="778"/>
      <c r="CR135" s="778"/>
      <c r="CS135" s="778"/>
      <c r="CT135" s="778"/>
      <c r="CU135" s="778"/>
      <c r="CV135" s="778"/>
      <c r="CW135" s="778"/>
      <c r="CX135" s="778"/>
      <c r="CY135" s="778"/>
      <c r="CZ135" s="778"/>
    </row>
    <row r="136" spans="1:104" ht="16.149999999999999" customHeight="1" x14ac:dyDescent="0.2">
      <c r="A136" s="3533"/>
      <c r="B136" s="103" t="s">
        <v>161</v>
      </c>
      <c r="C136" s="355">
        <f>SUM(D136+E136)</f>
        <v>0</v>
      </c>
      <c r="D136" s="316">
        <f t="shared" si="24"/>
        <v>0</v>
      </c>
      <c r="E136" s="317">
        <f t="shared" si="24"/>
        <v>0</v>
      </c>
      <c r="F136" s="104"/>
      <c r="G136" s="107"/>
      <c r="H136" s="35"/>
      <c r="I136" s="107"/>
      <c r="J136" s="35"/>
      <c r="K136" s="107"/>
      <c r="L136" s="104"/>
      <c r="M136" s="107"/>
      <c r="N136" s="35"/>
      <c r="O136" s="333"/>
      <c r="P136" s="17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748"/>
      <c r="AB136" s="748"/>
      <c r="AC136" s="748"/>
      <c r="AD136" s="754"/>
      <c r="AE136" s="754"/>
      <c r="AF136" s="754"/>
      <c r="AG136" s="754"/>
      <c r="AH136" s="754"/>
      <c r="AI136" s="775"/>
      <c r="AJ136" s="774"/>
      <c r="AK136" s="774"/>
      <c r="AL136" s="774"/>
      <c r="AM136" s="774"/>
      <c r="AN136" s="774"/>
      <c r="AO136" s="774"/>
      <c r="AP136" s="774"/>
      <c r="AQ136" s="774"/>
      <c r="AR136" s="774"/>
      <c r="AS136" s="774"/>
      <c r="AT136" s="774"/>
      <c r="AU136" s="774"/>
      <c r="CG136" s="16"/>
      <c r="CH136" s="16"/>
      <c r="CI136" s="16"/>
      <c r="CJ136" s="16"/>
      <c r="CK136" s="16"/>
      <c r="CL136" s="16"/>
      <c r="CM136" s="16"/>
      <c r="CN136" s="16"/>
    </row>
    <row r="137" spans="1:104" ht="16.149999999999999" customHeight="1" x14ac:dyDescent="0.2">
      <c r="A137" s="3533"/>
      <c r="B137" s="100" t="s">
        <v>162</v>
      </c>
      <c r="C137" s="296">
        <f>SUM(D137+E137)</f>
        <v>0</v>
      </c>
      <c r="D137" s="297">
        <f t="shared" si="24"/>
        <v>0</v>
      </c>
      <c r="E137" s="298">
        <f t="shared" si="24"/>
        <v>0</v>
      </c>
      <c r="F137" s="35"/>
      <c r="G137" s="39"/>
      <c r="H137" s="35"/>
      <c r="I137" s="39"/>
      <c r="J137" s="35"/>
      <c r="K137" s="39"/>
      <c r="L137" s="35"/>
      <c r="M137" s="39"/>
      <c r="N137" s="153"/>
      <c r="O137" s="40"/>
      <c r="P137" s="17"/>
      <c r="Q137" s="17"/>
      <c r="R137" s="17"/>
      <c r="S137" s="17"/>
      <c r="T137" s="17"/>
      <c r="U137" s="17"/>
      <c r="V137" s="17"/>
      <c r="W137" s="17"/>
      <c r="X137" s="17"/>
      <c r="Y137" s="748"/>
      <c r="Z137" s="748"/>
      <c r="AA137" s="748"/>
      <c r="AB137" s="748"/>
      <c r="AC137" s="748"/>
      <c r="AD137" s="754"/>
      <c r="AE137" s="754"/>
      <c r="AF137" s="754"/>
      <c r="AG137" s="754"/>
      <c r="AH137" s="754"/>
      <c r="AI137" s="754"/>
      <c r="AJ137" s="754"/>
      <c r="AK137" s="754"/>
      <c r="AL137" s="754"/>
      <c r="AM137" s="754"/>
      <c r="AN137" s="754"/>
      <c r="AO137" s="773"/>
      <c r="AP137" s="754"/>
      <c r="AQ137" s="754"/>
      <c r="AR137" s="780"/>
      <c r="AS137" s="774"/>
      <c r="AT137" s="781"/>
      <c r="AU137" s="781"/>
      <c r="AV137" s="781"/>
      <c r="AW137" s="781"/>
      <c r="AX137" s="781"/>
      <c r="AY137" s="781"/>
      <c r="AZ137" s="781"/>
      <c r="BA137" s="781"/>
      <c r="BB137" s="781"/>
      <c r="BC137" s="781"/>
      <c r="BD137" s="230"/>
      <c r="BE137" s="230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3657"/>
      <c r="B138" s="92" t="s">
        <v>163</v>
      </c>
      <c r="C138" s="356">
        <f>SUM(D138+E138)</f>
        <v>0</v>
      </c>
      <c r="D138" s="357">
        <f t="shared" si="24"/>
        <v>0</v>
      </c>
      <c r="E138" s="358">
        <f t="shared" si="24"/>
        <v>0</v>
      </c>
      <c r="F138" s="93"/>
      <c r="G138" s="96"/>
      <c r="H138" s="93"/>
      <c r="I138" s="96"/>
      <c r="J138" s="93"/>
      <c r="K138" s="96"/>
      <c r="L138" s="93"/>
      <c r="M138" s="96"/>
      <c r="N138" s="173"/>
      <c r="O138" s="243"/>
      <c r="P138" s="17"/>
      <c r="Q138" s="17"/>
      <c r="R138" s="17"/>
      <c r="S138" s="17"/>
      <c r="T138" s="17"/>
      <c r="U138" s="17"/>
      <c r="V138" s="17"/>
      <c r="W138" s="17"/>
      <c r="X138" s="17"/>
      <c r="Y138" s="720"/>
      <c r="Z138" s="716"/>
      <c r="AA138" s="17"/>
      <c r="AB138" s="782"/>
      <c r="AC138" s="716"/>
      <c r="AD138" s="123"/>
      <c r="AE138" s="783"/>
      <c r="AF138" s="783"/>
      <c r="AG138" s="783"/>
      <c r="AH138" s="754"/>
      <c r="AI138" s="123"/>
      <c r="AJ138" s="773"/>
      <c r="AK138" s="773"/>
      <c r="AL138" s="773"/>
      <c r="AM138" s="754"/>
      <c r="AN138" s="123"/>
      <c r="AO138" s="773"/>
      <c r="AP138" s="754"/>
      <c r="AQ138" s="754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CG138" s="16"/>
      <c r="CH138" s="16"/>
      <c r="CI138" s="16"/>
      <c r="CJ138" s="16"/>
      <c r="CK138" s="16"/>
      <c r="CL138" s="16"/>
      <c r="CM138" s="16"/>
      <c r="CN138" s="16"/>
    </row>
    <row r="139" spans="1:104" x14ac:dyDescent="0.2">
      <c r="A139" s="361" t="s">
        <v>164</v>
      </c>
      <c r="B139" s="12"/>
      <c r="C139" s="12"/>
      <c r="D139" s="12"/>
      <c r="E139" s="12"/>
      <c r="F139" s="12"/>
      <c r="G139" s="12"/>
      <c r="H139" s="12"/>
      <c r="I139" s="12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CG139" s="16"/>
      <c r="CH139" s="16"/>
      <c r="CI139" s="16"/>
      <c r="CJ139" s="16"/>
      <c r="CK139" s="16"/>
      <c r="CL139" s="16"/>
      <c r="CM139" s="16"/>
      <c r="CN139" s="16"/>
    </row>
    <row r="140" spans="1:104" x14ac:dyDescent="0.2">
      <c r="A140" s="12" t="s">
        <v>165</v>
      </c>
      <c r="B140" s="12"/>
      <c r="C140" s="12"/>
      <c r="D140" s="12"/>
      <c r="E140" s="12"/>
      <c r="F140" s="12"/>
      <c r="G140" s="12"/>
      <c r="H140" s="12"/>
      <c r="I140" s="12"/>
      <c r="AT140" s="230"/>
      <c r="AU140" s="230"/>
      <c r="AV140" s="230"/>
      <c r="AW140" s="230"/>
      <c r="AX140" s="230"/>
      <c r="AY140" s="230"/>
      <c r="AZ140" s="230"/>
      <c r="BA140" s="230"/>
      <c r="BB140" s="230"/>
      <c r="BC140" s="230"/>
      <c r="BD140" s="230"/>
      <c r="BE140" s="230"/>
      <c r="BF140" s="230"/>
      <c r="BG140" s="230"/>
      <c r="CG140" s="16"/>
      <c r="CH140" s="16"/>
      <c r="CI140" s="16"/>
      <c r="CJ140" s="16"/>
      <c r="CK140" s="16"/>
      <c r="CL140" s="16"/>
      <c r="CM140" s="16"/>
      <c r="CN140" s="16"/>
    </row>
    <row r="141" spans="1:104" ht="31.15" customHeight="1" x14ac:dyDescent="0.2">
      <c r="A141" s="124" t="s">
        <v>166</v>
      </c>
      <c r="B141" s="121"/>
      <c r="C141" s="121"/>
      <c r="D141" s="121"/>
      <c r="E141" s="121"/>
      <c r="F141" s="115"/>
      <c r="G141" s="115"/>
      <c r="H141" s="362"/>
      <c r="I141" s="12"/>
      <c r="J141" s="12"/>
      <c r="K141" s="8"/>
      <c r="L141" s="13"/>
      <c r="M141" s="8"/>
      <c r="N141" s="8"/>
      <c r="O141" s="8"/>
      <c r="P141" s="8"/>
      <c r="Q141" s="12"/>
      <c r="R141" s="12"/>
      <c r="S141" s="12"/>
      <c r="T141" s="12"/>
      <c r="U141" s="12"/>
      <c r="V141" s="363"/>
      <c r="W141" s="12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784"/>
      <c r="AM141" s="785"/>
      <c r="AN141" s="785"/>
      <c r="AO141" s="366"/>
      <c r="AP141" s="785"/>
      <c r="AQ141" s="366"/>
      <c r="AR141" s="366"/>
      <c r="AS141" s="786"/>
      <c r="AT141" s="751"/>
      <c r="AU141" s="748"/>
      <c r="AV141" s="230"/>
      <c r="AW141" s="230"/>
      <c r="AX141" s="230"/>
      <c r="AY141" s="230"/>
      <c r="AZ141" s="230"/>
      <c r="BA141" s="230"/>
      <c r="BB141" s="230"/>
      <c r="BC141" s="230"/>
      <c r="BD141" s="230"/>
      <c r="BE141" s="230"/>
      <c r="BF141" s="230"/>
      <c r="BG141" s="230"/>
      <c r="BZ141" s="2"/>
      <c r="CG141" s="16"/>
      <c r="CH141" s="16"/>
      <c r="CI141" s="16"/>
      <c r="CJ141" s="16"/>
      <c r="CK141" s="16"/>
      <c r="CL141" s="16"/>
      <c r="CM141" s="16"/>
      <c r="CN141" s="16"/>
    </row>
    <row r="142" spans="1:104" ht="31.15" customHeight="1" x14ac:dyDescent="0.2">
      <c r="A142" s="3636" t="s">
        <v>167</v>
      </c>
      <c r="B142" s="3636"/>
      <c r="C142" s="3636"/>
      <c r="D142" s="3636" t="s">
        <v>57</v>
      </c>
      <c r="E142" s="3636"/>
      <c r="F142" s="3636"/>
      <c r="G142" s="3636" t="s">
        <v>168</v>
      </c>
      <c r="H142" s="3636"/>
      <c r="I142" s="3636" t="s">
        <v>169</v>
      </c>
      <c r="J142" s="3636"/>
      <c r="K142" s="3636" t="s">
        <v>170</v>
      </c>
      <c r="L142" s="3636"/>
      <c r="M142" s="3636" t="s">
        <v>104</v>
      </c>
      <c r="N142" s="3636"/>
      <c r="O142" s="3637" t="s">
        <v>11</v>
      </c>
      <c r="P142" s="3658"/>
      <c r="Q142" s="3679" t="s">
        <v>106</v>
      </c>
      <c r="R142" s="3679"/>
      <c r="S142" s="3679" t="s">
        <v>107</v>
      </c>
      <c r="T142" s="3679"/>
      <c r="U142" s="3679" t="s">
        <v>108</v>
      </c>
      <c r="V142" s="3679"/>
      <c r="W142" s="3679" t="s">
        <v>109</v>
      </c>
      <c r="X142" s="3679"/>
      <c r="Y142" s="3679" t="s">
        <v>110</v>
      </c>
      <c r="Z142" s="3679"/>
      <c r="AA142" s="3679" t="s">
        <v>111</v>
      </c>
      <c r="AB142" s="3679"/>
      <c r="AC142" s="3679" t="s">
        <v>112</v>
      </c>
      <c r="AD142" s="3679"/>
      <c r="AE142" s="3679" t="s">
        <v>113</v>
      </c>
      <c r="AF142" s="3679"/>
      <c r="AG142" s="3679" t="s">
        <v>114</v>
      </c>
      <c r="AH142" s="3679"/>
      <c r="AI142" s="3679" t="s">
        <v>115</v>
      </c>
      <c r="AJ142" s="3679"/>
      <c r="AK142" s="3679" t="s">
        <v>116</v>
      </c>
      <c r="AL142" s="3679"/>
      <c r="AM142" s="3679" t="s">
        <v>117</v>
      </c>
      <c r="AN142" s="3632"/>
      <c r="AO142" s="3530" t="s">
        <v>171</v>
      </c>
      <c r="AP142" s="3461" t="s">
        <v>172</v>
      </c>
      <c r="AQ142" s="3632" t="s">
        <v>173</v>
      </c>
      <c r="AR142" s="3633"/>
      <c r="AS142" s="3682" t="s">
        <v>174</v>
      </c>
      <c r="AT142" s="3682" t="s">
        <v>175</v>
      </c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0"/>
      <c r="BE142" s="230"/>
      <c r="BF142" s="230"/>
      <c r="BG142" s="230"/>
      <c r="CG142" s="16"/>
      <c r="CH142" s="16"/>
      <c r="CI142" s="16"/>
      <c r="CJ142" s="16"/>
      <c r="CK142" s="16"/>
      <c r="CL142" s="16"/>
      <c r="CM142" s="16"/>
      <c r="CN142" s="16"/>
    </row>
    <row r="143" spans="1:104" ht="31.15" customHeight="1" x14ac:dyDescent="0.2">
      <c r="A143" s="3636"/>
      <c r="B143" s="3636"/>
      <c r="C143" s="3636"/>
      <c r="D143" s="787" t="s">
        <v>82</v>
      </c>
      <c r="E143" s="788" t="s">
        <v>83</v>
      </c>
      <c r="F143" s="369" t="s">
        <v>84</v>
      </c>
      <c r="G143" s="787" t="s">
        <v>83</v>
      </c>
      <c r="H143" s="369" t="s">
        <v>84</v>
      </c>
      <c r="I143" s="787" t="s">
        <v>83</v>
      </c>
      <c r="J143" s="369" t="s">
        <v>84</v>
      </c>
      <c r="K143" s="787" t="s">
        <v>83</v>
      </c>
      <c r="L143" s="369" t="s">
        <v>84</v>
      </c>
      <c r="M143" s="787" t="s">
        <v>83</v>
      </c>
      <c r="N143" s="369" t="s">
        <v>84</v>
      </c>
      <c r="O143" s="787" t="s">
        <v>83</v>
      </c>
      <c r="P143" s="369" t="s">
        <v>84</v>
      </c>
      <c r="Q143" s="787" t="s">
        <v>83</v>
      </c>
      <c r="R143" s="369" t="s">
        <v>84</v>
      </c>
      <c r="S143" s="787" t="s">
        <v>83</v>
      </c>
      <c r="T143" s="369" t="s">
        <v>84</v>
      </c>
      <c r="U143" s="787" t="s">
        <v>83</v>
      </c>
      <c r="V143" s="369" t="s">
        <v>84</v>
      </c>
      <c r="W143" s="787" t="s">
        <v>83</v>
      </c>
      <c r="X143" s="369" t="s">
        <v>84</v>
      </c>
      <c r="Y143" s="787" t="s">
        <v>83</v>
      </c>
      <c r="Z143" s="369" t="s">
        <v>84</v>
      </c>
      <c r="AA143" s="787" t="s">
        <v>83</v>
      </c>
      <c r="AB143" s="369" t="s">
        <v>84</v>
      </c>
      <c r="AC143" s="787" t="s">
        <v>83</v>
      </c>
      <c r="AD143" s="369" t="s">
        <v>84</v>
      </c>
      <c r="AE143" s="787" t="s">
        <v>83</v>
      </c>
      <c r="AF143" s="369" t="s">
        <v>84</v>
      </c>
      <c r="AG143" s="787" t="s">
        <v>83</v>
      </c>
      <c r="AH143" s="369" t="s">
        <v>84</v>
      </c>
      <c r="AI143" s="787" t="s">
        <v>83</v>
      </c>
      <c r="AJ143" s="369" t="s">
        <v>84</v>
      </c>
      <c r="AK143" s="787" t="s">
        <v>83</v>
      </c>
      <c r="AL143" s="369" t="s">
        <v>84</v>
      </c>
      <c r="AM143" s="787" t="s">
        <v>83</v>
      </c>
      <c r="AN143" s="572" t="s">
        <v>84</v>
      </c>
      <c r="AO143" s="3531"/>
      <c r="AP143" s="3463"/>
      <c r="AQ143" s="787" t="s">
        <v>83</v>
      </c>
      <c r="AR143" s="369" t="s">
        <v>84</v>
      </c>
      <c r="AS143" s="3458"/>
      <c r="AT143" s="3458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x14ac:dyDescent="0.2">
      <c r="A144" s="372" t="s">
        <v>176</v>
      </c>
      <c r="B144" s="373"/>
      <c r="C144" s="597"/>
      <c r="D144" s="789">
        <f>SUM(E144+F144)</f>
        <v>19</v>
      </c>
      <c r="E144" s="790">
        <f>SUM(G144+I144+K144+M144+O144+Q144+S144+U144+W144+Y144+AA144+AC144+AE144+AG144+AI144+AK144+AM144)</f>
        <v>7</v>
      </c>
      <c r="F144" s="377">
        <f>SUM(H144+J144+L144+N144+P144+R144+T144+V144+X144+Z144+AB144+AD144+AF144+AH144+AJ144+AL144+AN144)</f>
        <v>12</v>
      </c>
      <c r="G144" s="791">
        <v>1</v>
      </c>
      <c r="H144" s="378">
        <v>1</v>
      </c>
      <c r="I144" s="791"/>
      <c r="J144" s="378"/>
      <c r="K144" s="791">
        <v>1</v>
      </c>
      <c r="L144" s="378"/>
      <c r="M144" s="791">
        <v>1</v>
      </c>
      <c r="N144" s="378"/>
      <c r="O144" s="791">
        <v>1</v>
      </c>
      <c r="P144" s="378"/>
      <c r="Q144" s="791"/>
      <c r="R144" s="378">
        <v>1</v>
      </c>
      <c r="S144" s="791"/>
      <c r="T144" s="378">
        <v>1</v>
      </c>
      <c r="U144" s="791"/>
      <c r="V144" s="378">
        <v>1</v>
      </c>
      <c r="W144" s="791">
        <v>1</v>
      </c>
      <c r="X144" s="378">
        <v>2</v>
      </c>
      <c r="Y144" s="791">
        <v>1</v>
      </c>
      <c r="Z144" s="378"/>
      <c r="AA144" s="791"/>
      <c r="AB144" s="378">
        <v>2</v>
      </c>
      <c r="AC144" s="791">
        <v>1</v>
      </c>
      <c r="AD144" s="378">
        <v>3</v>
      </c>
      <c r="AE144" s="263"/>
      <c r="AF144" s="378"/>
      <c r="AG144" s="263"/>
      <c r="AH144" s="378">
        <v>1</v>
      </c>
      <c r="AI144" s="263"/>
      <c r="AJ144" s="378"/>
      <c r="AK144" s="263"/>
      <c r="AL144" s="378"/>
      <c r="AM144" s="263"/>
      <c r="AN144" s="353"/>
      <c r="AO144" s="792">
        <v>0</v>
      </c>
      <c r="AP144" s="379">
        <v>0</v>
      </c>
      <c r="AQ144" s="263">
        <v>0</v>
      </c>
      <c r="AR144" s="378">
        <v>0</v>
      </c>
      <c r="AS144" s="793">
        <v>0</v>
      </c>
      <c r="AT144" s="793">
        <v>0</v>
      </c>
      <c r="AU144" s="380" t="str">
        <f>CA144&amp;CB144&amp;CC144&amp;CD144&amp;CE144&amp;CF144&amp;CO144</f>
        <v/>
      </c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230"/>
      <c r="BG144" s="230"/>
      <c r="CA144" s="4" t="str">
        <f>IF(CG144=0,"","* Las gestantes ingresadas al Programa NO debe ser mayor al Total de Mujeres ingresadas. ")</f>
        <v/>
      </c>
      <c r="CB144" s="4" t="str">
        <f>IF(CH144=0,"","* Las madres de hijos menor de 5 años NO DEBE ser mayor al Total de Mujeres ingresadas al Programa. ")</f>
        <v/>
      </c>
      <c r="CC144" s="4" t="str">
        <f>IF(CI144=0,"","* Los ingresos de Pueblos Originarios NO DEBE ser mayor al Total de ingresos del Programa.")</f>
        <v/>
      </c>
      <c r="CD144" s="4" t="str">
        <f>IF(CJ144=0,"","* Los Niños, Niñas, Adolescentes y Jóvenes de Programas SENAME NO DEBE ser mayor al Total de ingresos del Programa. ")</f>
        <v/>
      </c>
      <c r="CE144" s="4" t="str">
        <f>IF(CK144=0,"","* Los Migrantes NO DEBEN ser mayor al Total de ingresos del Programa. ")</f>
        <v/>
      </c>
      <c r="CF144" s="4" t="str">
        <f>IF(CL144=0,"","* No olvide escribir los campos Gestante y/o Madre de Hijo menor de 5 años y/o Pueblos Originarios y/o Niños, Niñas, Adolescentes y Jóvenes de Programas SENAME y/o Migrante (Digite CERO si no tiene). ")</f>
        <v/>
      </c>
      <c r="CG144" s="16">
        <f>IF(F144&lt;AO144,1,0)</f>
        <v>0</v>
      </c>
      <c r="CH144" s="16">
        <f>IF(D144&lt;AP144,1,0)</f>
        <v>0</v>
      </c>
      <c r="CI144" s="16">
        <f>IF(D144&lt;SUM(AQ144,AR144),1,0)</f>
        <v>0</v>
      </c>
      <c r="CJ144" s="16">
        <f>IF(D144&lt;AS144,1,0)</f>
        <v>0</v>
      </c>
      <c r="CK144" s="16">
        <f>IF(D144&lt;AT144,1,0)</f>
        <v>0</v>
      </c>
      <c r="CL144" s="16">
        <f>IF(AND(D144&lt;&gt;0,OR(AO144="",AP144="",AQ144="",AR144="",AS144="",AT144="")),1,0)</f>
        <v>0</v>
      </c>
      <c r="CM144" s="16">
        <f>IF(AND(D144=0,OR(D146&gt;0,D147&gt;0,D148&gt;0,D149&gt;0,D150&gt;0)),1,0)</f>
        <v>0</v>
      </c>
      <c r="CN144" s="16"/>
      <c r="CO144" s="4" t="str">
        <f>IF(AND(D144=0,OR(D146&gt;0,D147&gt;0,D148&gt;0,D149&gt;0,D150&gt;0)),"* No olvide registrar al menos un ingreso y una persona con diagnóstico. ","")</f>
        <v/>
      </c>
    </row>
    <row r="145" spans="1:92" ht="16.149999999999999" customHeight="1" x14ac:dyDescent="0.2">
      <c r="A145" s="3697" t="s">
        <v>177</v>
      </c>
      <c r="B145" s="3698"/>
      <c r="C145" s="3699"/>
      <c r="D145" s="3700"/>
      <c r="E145" s="3701"/>
      <c r="F145" s="3701"/>
      <c r="G145" s="3701"/>
      <c r="H145" s="3701"/>
      <c r="I145" s="3701"/>
      <c r="J145" s="3701"/>
      <c r="K145" s="3701"/>
      <c r="L145" s="3701"/>
      <c r="M145" s="3701"/>
      <c r="N145" s="3701"/>
      <c r="O145" s="3701"/>
      <c r="P145" s="3701"/>
      <c r="Q145" s="3701"/>
      <c r="R145" s="3701"/>
      <c r="S145" s="3701"/>
      <c r="T145" s="3701"/>
      <c r="U145" s="3701"/>
      <c r="V145" s="3701"/>
      <c r="W145" s="3701"/>
      <c r="X145" s="3701"/>
      <c r="Y145" s="3701"/>
      <c r="Z145" s="3701"/>
      <c r="AA145" s="3701"/>
      <c r="AB145" s="3701"/>
      <c r="AC145" s="3701"/>
      <c r="AD145" s="3701"/>
      <c r="AE145" s="3701"/>
      <c r="AF145" s="3701"/>
      <c r="AG145" s="3701"/>
      <c r="AH145" s="3701"/>
      <c r="AI145" s="3701"/>
      <c r="AJ145" s="3701"/>
      <c r="AK145" s="3701"/>
      <c r="AL145" s="3701"/>
      <c r="AM145" s="3701"/>
      <c r="AN145" s="3701"/>
      <c r="AO145" s="3701"/>
      <c r="AP145" s="3701"/>
      <c r="AQ145" s="3701"/>
      <c r="AR145" s="3701"/>
      <c r="AS145" s="3701"/>
      <c r="AT145" s="3702"/>
      <c r="AU145" s="38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92" ht="16.149999999999999" customHeight="1" x14ac:dyDescent="0.2">
      <c r="A146" s="3459" t="s">
        <v>178</v>
      </c>
      <c r="B146" s="3528" t="s">
        <v>179</v>
      </c>
      <c r="C146" s="3464"/>
      <c r="D146" s="381">
        <f t="shared" ref="D146:D154" si="25">SUM(E146+F146)</f>
        <v>0</v>
      </c>
      <c r="E146" s="382">
        <f t="shared" ref="E146:F154" si="26">SUM(G146+I146+K146+M146+O146+Q146+S146+U146+W146+Y146+AA146+AC146+AE146+AG146+AI146+AK146+AM146)</f>
        <v>0</v>
      </c>
      <c r="F146" s="600">
        <f t="shared" si="26"/>
        <v>0</v>
      </c>
      <c r="G146" s="26"/>
      <c r="H146" s="30"/>
      <c r="I146" s="26"/>
      <c r="J146" s="30"/>
      <c r="K146" s="26"/>
      <c r="L146" s="30"/>
      <c r="M146" s="26"/>
      <c r="N146" s="30"/>
      <c r="O146" s="26"/>
      <c r="P146" s="30"/>
      <c r="Q146" s="26"/>
      <c r="R146" s="30"/>
      <c r="S146" s="26"/>
      <c r="T146" s="30"/>
      <c r="U146" s="26"/>
      <c r="V146" s="30"/>
      <c r="W146" s="26"/>
      <c r="X146" s="30"/>
      <c r="Y146" s="26"/>
      <c r="Z146" s="30"/>
      <c r="AA146" s="26"/>
      <c r="AB146" s="30"/>
      <c r="AC146" s="26"/>
      <c r="AD146" s="30"/>
      <c r="AE146" s="26"/>
      <c r="AF146" s="30"/>
      <c r="AG146" s="26"/>
      <c r="AH146" s="30"/>
      <c r="AI146" s="26"/>
      <c r="AJ146" s="30"/>
      <c r="AK146" s="26"/>
      <c r="AL146" s="30"/>
      <c r="AM146" s="26"/>
      <c r="AN146" s="794"/>
      <c r="AO146" s="384"/>
      <c r="AP146" s="145"/>
      <c r="AQ146" s="26"/>
      <c r="AR146" s="30"/>
      <c r="AS146" s="30"/>
      <c r="AT146" s="30"/>
      <c r="AU146" s="380" t="str">
        <f t="shared" ref="AU146:AU182" si="27">CA146&amp;CB146&amp;CC146&amp;CD146&amp;CE146&amp;CF146</f>
        <v/>
      </c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230"/>
      <c r="BG146" s="230"/>
      <c r="CA146" s="4" t="str">
        <f>IF(CG146=0,"","* Las gestantes ingresadas al Programa NO debe ser mayor al Total de Mujeres ingresadas. ")</f>
        <v/>
      </c>
      <c r="CB146" s="4" t="str">
        <f>IF(CH146=0,"","* Las madres de hijos menor de 5 años NO DEBE ser mayor al Total de Mujeres ingresadas al Programa. ")</f>
        <v/>
      </c>
      <c r="CC146" s="4" t="str">
        <f>IF(CI146=0,"","* Los ingresos de Pueblos Originarios NO DEBE ser mayor al Total de ingresos del Programa.")</f>
        <v/>
      </c>
      <c r="CD146" s="4" t="str">
        <f>IF(CJ146=0,"","* Los Niños, Niñas, Adolescentes y Jóvenes de Programas SENAME NO DEBE ser mayor al Total de ingresos del Programa. ")</f>
        <v/>
      </c>
      <c r="CE146" s="4" t="str">
        <f>IF(CK146=0,"","* Los Migrantes NO DEBEN ser mayor al Total de ingresos del Programa. ")</f>
        <v/>
      </c>
      <c r="CF146" s="4" t="str">
        <f>IF(CL146=0,"","* No olvide escribir los campos Gestante y/o Madre de Hijo menor de 5 años y/o Pueblos Originarios y/o Niños, Niñas, Adolescentes y Jóvenes de Programas SENAME y/o Migrante (Digite CERO si no tiene). ")</f>
        <v/>
      </c>
      <c r="CG146" s="16">
        <f t="shared" ref="CG146:CG182" si="28">IF(F146&lt;AO146,1,0)</f>
        <v>0</v>
      </c>
      <c r="CH146" s="16">
        <f t="shared" ref="CH146:CH182" si="29">IF(D146&lt;AP146,1,0)</f>
        <v>0</v>
      </c>
      <c r="CI146" s="16">
        <f t="shared" ref="CI146:CI182" si="30">IF(D146&lt;SUM(AQ146,AR146),1,0)</f>
        <v>0</v>
      </c>
      <c r="CJ146" s="16">
        <f t="shared" ref="CJ146:CJ182" si="31">IF(D146&lt;AS146,1,0)</f>
        <v>0</v>
      </c>
      <c r="CK146" s="16">
        <f t="shared" ref="CK146:CK182" si="32">IF(D146&lt;AT146,1,0)</f>
        <v>0</v>
      </c>
      <c r="CL146" s="16">
        <f t="shared" ref="CL146:CL182" si="33">IF(AND(D146&lt;&gt;0,OR(AO146="",AP146="",AQ146="",AR146="",AS146="",AT146="")),1,0)</f>
        <v>0</v>
      </c>
      <c r="CM146" s="16"/>
      <c r="CN146" s="16"/>
    </row>
    <row r="147" spans="1:92" ht="16.149999999999999" customHeight="1" x14ac:dyDescent="0.2">
      <c r="A147" s="3440"/>
      <c r="B147" s="3529" t="s">
        <v>180</v>
      </c>
      <c r="C147" s="3465"/>
      <c r="D147" s="385">
        <f t="shared" si="25"/>
        <v>0</v>
      </c>
      <c r="E147" s="386">
        <f t="shared" si="26"/>
        <v>0</v>
      </c>
      <c r="F147" s="573">
        <f t="shared" si="26"/>
        <v>0</v>
      </c>
      <c r="G147" s="263"/>
      <c r="H147" s="574"/>
      <c r="I147" s="263"/>
      <c r="J147" s="574"/>
      <c r="K147" s="263"/>
      <c r="L147" s="574"/>
      <c r="M147" s="263"/>
      <c r="N147" s="574"/>
      <c r="O147" s="263"/>
      <c r="P147" s="574"/>
      <c r="Q147" s="263"/>
      <c r="R147" s="574"/>
      <c r="S147" s="263"/>
      <c r="T147" s="574"/>
      <c r="U147" s="263"/>
      <c r="V147" s="574"/>
      <c r="W147" s="263"/>
      <c r="X147" s="574"/>
      <c r="Y147" s="263"/>
      <c r="Z147" s="574"/>
      <c r="AA147" s="263"/>
      <c r="AB147" s="574"/>
      <c r="AC147" s="263"/>
      <c r="AD147" s="574"/>
      <c r="AE147" s="263"/>
      <c r="AF147" s="574"/>
      <c r="AG147" s="263"/>
      <c r="AH147" s="574"/>
      <c r="AI147" s="263"/>
      <c r="AJ147" s="574"/>
      <c r="AK147" s="263"/>
      <c r="AL147" s="574"/>
      <c r="AM147" s="263"/>
      <c r="AN147" s="542"/>
      <c r="AO147" s="389"/>
      <c r="AP147" s="266"/>
      <c r="AQ147" s="263"/>
      <c r="AR147" s="574"/>
      <c r="AS147" s="574"/>
      <c r="AT147" s="574"/>
      <c r="AU147" s="380" t="str">
        <f t="shared" si="27"/>
        <v/>
      </c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230"/>
      <c r="BG147" s="230"/>
      <c r="CA147" s="4" t="str">
        <f t="shared" ref="CA147:CA182" si="34">IF(CG147=0,"","* Las gestantes ingresadas al Programa NO debe ser mayor al Total de Mujeres ingresadas. ")</f>
        <v/>
      </c>
      <c r="CB147" s="4" t="str">
        <f t="shared" ref="CB147:CB182" si="35">IF(CH147=0,"","* Las madres de hijos menor de 5 años NO DEBE ser mayor al Total de Mujeres ingresadas al Programa. ")</f>
        <v/>
      </c>
      <c r="CC147" s="4" t="str">
        <f t="shared" ref="CC147:CC182" si="36">IF(CI147=0,"","* Los ingresos de Pueblos Originarios NO DEBE ser mayor al Total de ingresos del Programa.")</f>
        <v/>
      </c>
      <c r="CD147" s="4" t="str">
        <f t="shared" ref="CD147:CD182" si="37">IF(CJ147=0,"","* Los Niños, Niñas, Adolescentes y Jóvenes de Programas SENAME NO DEBE ser mayor al Total de ingresos del Programa. ")</f>
        <v/>
      </c>
      <c r="CE147" s="4" t="str">
        <f t="shared" ref="CE147:CE182" si="38">IF(CK147=0,"","* Los Migrantes NO DEBEN ser mayor al Total de ingresos del Programa. ")</f>
        <v/>
      </c>
      <c r="CF147" s="4" t="str">
        <f t="shared" ref="CF147:CF182" si="39">IF(CL147=0,"","* No olvide escribir los campos Gestante y/o Madre de Hijo menor de 5 años y/o Pueblos Originarios y/o Niños, Niñas, Adolescentes y Jóvenes de Programas SENAME y/o Migrante (Digite CERO si no tiene). ")</f>
        <v/>
      </c>
      <c r="CG147" s="16">
        <f t="shared" si="28"/>
        <v>0</v>
      </c>
      <c r="CH147" s="16">
        <f t="shared" si="29"/>
        <v>0</v>
      </c>
      <c r="CI147" s="16">
        <f t="shared" si="30"/>
        <v>0</v>
      </c>
      <c r="CJ147" s="16">
        <f t="shared" si="31"/>
        <v>0</v>
      </c>
      <c r="CK147" s="16">
        <f t="shared" si="32"/>
        <v>0</v>
      </c>
      <c r="CL147" s="16">
        <f t="shared" si="33"/>
        <v>0</v>
      </c>
      <c r="CM147" s="16"/>
      <c r="CN147" s="16"/>
    </row>
    <row r="148" spans="1:92" ht="16.149999999999999" customHeight="1" x14ac:dyDescent="0.2">
      <c r="A148" s="3694" t="s">
        <v>181</v>
      </c>
      <c r="B148" s="3695"/>
      <c r="C148" s="3696"/>
      <c r="D148" s="789">
        <f t="shared" si="25"/>
        <v>0</v>
      </c>
      <c r="E148" s="790">
        <f t="shared" si="26"/>
        <v>0</v>
      </c>
      <c r="F148" s="795">
        <f t="shared" si="26"/>
        <v>0</v>
      </c>
      <c r="G148" s="791"/>
      <c r="H148" s="793"/>
      <c r="I148" s="791"/>
      <c r="J148" s="793"/>
      <c r="K148" s="791"/>
      <c r="L148" s="793"/>
      <c r="M148" s="791"/>
      <c r="N148" s="793"/>
      <c r="O148" s="791"/>
      <c r="P148" s="793"/>
      <c r="Q148" s="791"/>
      <c r="R148" s="793"/>
      <c r="S148" s="791"/>
      <c r="T148" s="793"/>
      <c r="U148" s="791"/>
      <c r="V148" s="793"/>
      <c r="W148" s="791"/>
      <c r="X148" s="793"/>
      <c r="Y148" s="791"/>
      <c r="Z148" s="793"/>
      <c r="AA148" s="791"/>
      <c r="AB148" s="793"/>
      <c r="AC148" s="791"/>
      <c r="AD148" s="793"/>
      <c r="AE148" s="791"/>
      <c r="AF148" s="793"/>
      <c r="AG148" s="791"/>
      <c r="AH148" s="793"/>
      <c r="AI148" s="791"/>
      <c r="AJ148" s="793"/>
      <c r="AK148" s="791"/>
      <c r="AL148" s="793"/>
      <c r="AM148" s="791"/>
      <c r="AN148" s="796"/>
      <c r="AO148" s="792"/>
      <c r="AP148" s="797"/>
      <c r="AQ148" s="791"/>
      <c r="AR148" s="793"/>
      <c r="AS148" s="793"/>
      <c r="AT148" s="793"/>
      <c r="AU148" s="380" t="str">
        <f t="shared" si="27"/>
        <v/>
      </c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230"/>
      <c r="BG148" s="230"/>
      <c r="CA148" s="4" t="str">
        <f t="shared" si="34"/>
        <v/>
      </c>
      <c r="CB148" s="4" t="str">
        <f t="shared" si="35"/>
        <v/>
      </c>
      <c r="CC148" s="4" t="str">
        <f t="shared" si="36"/>
        <v/>
      </c>
      <c r="CD148" s="4" t="str">
        <f t="shared" si="37"/>
        <v/>
      </c>
      <c r="CE148" s="4" t="str">
        <f t="shared" si="38"/>
        <v/>
      </c>
      <c r="CF148" s="4" t="str">
        <f t="shared" si="39"/>
        <v/>
      </c>
      <c r="CG148" s="16">
        <f t="shared" si="28"/>
        <v>0</v>
      </c>
      <c r="CH148" s="16">
        <f t="shared" si="29"/>
        <v>0</v>
      </c>
      <c r="CI148" s="16">
        <f t="shared" si="30"/>
        <v>0</v>
      </c>
      <c r="CJ148" s="16">
        <f t="shared" si="31"/>
        <v>0</v>
      </c>
      <c r="CK148" s="16">
        <f t="shared" si="32"/>
        <v>0</v>
      </c>
      <c r="CL148" s="16">
        <f t="shared" si="33"/>
        <v>0</v>
      </c>
      <c r="CM148" s="16"/>
      <c r="CN148" s="16"/>
    </row>
    <row r="149" spans="1:92" ht="16.149999999999999" customHeight="1" x14ac:dyDescent="0.2">
      <c r="A149" s="3466" t="s">
        <v>182</v>
      </c>
      <c r="B149" s="3475" t="s">
        <v>183</v>
      </c>
      <c r="C149" s="3476"/>
      <c r="D149" s="381">
        <f>+E149+F149</f>
        <v>0</v>
      </c>
      <c r="E149" s="382">
        <f>+K149+M149+O149+Q149+S149+U149+W149+Y149+AA149+AC149+AE149+AG149+AI149+AK149+AM149</f>
        <v>0</v>
      </c>
      <c r="F149" s="600">
        <f>+L149+N149+P149+R149+T149+V149+X149+Z149+AB149+AD149+AF149+AH149+AJ149+AL149+AN149</f>
        <v>0</v>
      </c>
      <c r="G149" s="391"/>
      <c r="H149" s="392"/>
      <c r="I149" s="391"/>
      <c r="J149" s="392"/>
      <c r="K149" s="26"/>
      <c r="L149" s="30"/>
      <c r="M149" s="26"/>
      <c r="N149" s="30"/>
      <c r="O149" s="26"/>
      <c r="P149" s="30"/>
      <c r="Q149" s="26"/>
      <c r="R149" s="30"/>
      <c r="S149" s="26"/>
      <c r="T149" s="30"/>
      <c r="U149" s="26"/>
      <c r="V149" s="30"/>
      <c r="W149" s="26"/>
      <c r="X149" s="30"/>
      <c r="Y149" s="26"/>
      <c r="Z149" s="30"/>
      <c r="AA149" s="26"/>
      <c r="AB149" s="30"/>
      <c r="AC149" s="26"/>
      <c r="AD149" s="30"/>
      <c r="AE149" s="26"/>
      <c r="AF149" s="30"/>
      <c r="AG149" s="26"/>
      <c r="AH149" s="30"/>
      <c r="AI149" s="26"/>
      <c r="AJ149" s="30"/>
      <c r="AK149" s="26"/>
      <c r="AL149" s="30"/>
      <c r="AM149" s="26"/>
      <c r="AN149" s="794"/>
      <c r="AO149" s="384"/>
      <c r="AP149" s="145"/>
      <c r="AQ149" s="26"/>
      <c r="AR149" s="30"/>
      <c r="AS149" s="30"/>
      <c r="AT149" s="30"/>
      <c r="AU149" s="380" t="str">
        <f t="shared" si="27"/>
        <v/>
      </c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230"/>
      <c r="BG149" s="230"/>
      <c r="CA149" s="4" t="str">
        <f t="shared" si="34"/>
        <v/>
      </c>
      <c r="CB149" s="4" t="str">
        <f t="shared" si="35"/>
        <v/>
      </c>
      <c r="CC149" s="4" t="str">
        <f t="shared" si="36"/>
        <v/>
      </c>
      <c r="CD149" s="4" t="str">
        <f t="shared" si="37"/>
        <v/>
      </c>
      <c r="CE149" s="4" t="str">
        <f t="shared" si="38"/>
        <v/>
      </c>
      <c r="CF149" s="4" t="str">
        <f t="shared" si="39"/>
        <v/>
      </c>
      <c r="CG149" s="16">
        <f t="shared" si="28"/>
        <v>0</v>
      </c>
      <c r="CH149" s="16">
        <f t="shared" si="29"/>
        <v>0</v>
      </c>
      <c r="CI149" s="16">
        <f t="shared" si="30"/>
        <v>0</v>
      </c>
      <c r="CJ149" s="16">
        <f t="shared" si="31"/>
        <v>0</v>
      </c>
      <c r="CK149" s="16">
        <f t="shared" si="32"/>
        <v>0</v>
      </c>
      <c r="CL149" s="16">
        <f t="shared" si="33"/>
        <v>0</v>
      </c>
      <c r="CM149" s="16"/>
      <c r="CN149" s="16"/>
    </row>
    <row r="150" spans="1:92" ht="16.149999999999999" customHeight="1" x14ac:dyDescent="0.2">
      <c r="A150" s="3474"/>
      <c r="B150" s="3520" t="s">
        <v>184</v>
      </c>
      <c r="C150" s="3521"/>
      <c r="D150" s="393">
        <f>+E150+F150</f>
        <v>0</v>
      </c>
      <c r="E150" s="394">
        <f>+K150+M150+O150+Q150+S150+U150+W150+Y150+AA150+AC150+AE150+AG150+AI150+AK150+AM150</f>
        <v>0</v>
      </c>
      <c r="F150" s="377">
        <f>+L150+N150+P150+R150+T150+V150+X150+Z150+AB150+AD150+AF150+AH150+AJ150+AL150+AN150</f>
        <v>0</v>
      </c>
      <c r="G150" s="395"/>
      <c r="H150" s="396"/>
      <c r="I150" s="395"/>
      <c r="J150" s="396"/>
      <c r="K150" s="397"/>
      <c r="L150" s="378"/>
      <c r="M150" s="263"/>
      <c r="N150" s="574"/>
      <c r="O150" s="397"/>
      <c r="P150" s="378"/>
      <c r="Q150" s="397"/>
      <c r="R150" s="378"/>
      <c r="S150" s="397"/>
      <c r="T150" s="378"/>
      <c r="U150" s="397"/>
      <c r="V150" s="378"/>
      <c r="W150" s="397"/>
      <c r="X150" s="378"/>
      <c r="Y150" s="397"/>
      <c r="Z150" s="378"/>
      <c r="AA150" s="397"/>
      <c r="AB150" s="378"/>
      <c r="AC150" s="397"/>
      <c r="AD150" s="378"/>
      <c r="AE150" s="397"/>
      <c r="AF150" s="378"/>
      <c r="AG150" s="397"/>
      <c r="AH150" s="378"/>
      <c r="AI150" s="397"/>
      <c r="AJ150" s="378"/>
      <c r="AK150" s="397"/>
      <c r="AL150" s="378"/>
      <c r="AM150" s="397"/>
      <c r="AN150" s="353"/>
      <c r="AO150" s="389"/>
      <c r="AP150" s="266"/>
      <c r="AQ150" s="263"/>
      <c r="AR150" s="574"/>
      <c r="AS150" s="574"/>
      <c r="AT150" s="574"/>
      <c r="AU150" s="380" t="str">
        <f t="shared" si="27"/>
        <v/>
      </c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230"/>
      <c r="BG150" s="230"/>
      <c r="CA150" s="4" t="str">
        <f t="shared" si="34"/>
        <v/>
      </c>
      <c r="CB150" s="4" t="str">
        <f t="shared" si="35"/>
        <v/>
      </c>
      <c r="CC150" s="4" t="str">
        <f t="shared" si="36"/>
        <v/>
      </c>
      <c r="CD150" s="4" t="str">
        <f t="shared" si="37"/>
        <v/>
      </c>
      <c r="CE150" s="4" t="str">
        <f t="shared" si="38"/>
        <v/>
      </c>
      <c r="CF150" s="4" t="str">
        <f t="shared" si="39"/>
        <v/>
      </c>
      <c r="CG150" s="16">
        <f t="shared" si="28"/>
        <v>0</v>
      </c>
      <c r="CH150" s="16">
        <f t="shared" si="29"/>
        <v>0</v>
      </c>
      <c r="CI150" s="16">
        <f t="shared" si="30"/>
        <v>0</v>
      </c>
      <c r="CJ150" s="16">
        <f t="shared" si="31"/>
        <v>0</v>
      </c>
      <c r="CK150" s="16">
        <f t="shared" si="32"/>
        <v>0</v>
      </c>
      <c r="CL150" s="16">
        <f t="shared" si="33"/>
        <v>0</v>
      </c>
      <c r="CM150" s="16"/>
      <c r="CN150" s="16"/>
    </row>
    <row r="151" spans="1:92" ht="16.149999999999999" customHeight="1" x14ac:dyDescent="0.2">
      <c r="A151" s="3684" t="s">
        <v>185</v>
      </c>
      <c r="B151" s="3685"/>
      <c r="C151" s="3686"/>
      <c r="D151" s="798">
        <f t="shared" si="25"/>
        <v>19</v>
      </c>
      <c r="E151" s="799">
        <f t="shared" si="26"/>
        <v>7</v>
      </c>
      <c r="F151" s="800">
        <f t="shared" si="26"/>
        <v>12</v>
      </c>
      <c r="G151" s="791">
        <v>1</v>
      </c>
      <c r="H151" s="793">
        <v>1</v>
      </c>
      <c r="I151" s="791"/>
      <c r="J151" s="793"/>
      <c r="K151" s="791">
        <v>1</v>
      </c>
      <c r="L151" s="793"/>
      <c r="M151" s="791">
        <v>1</v>
      </c>
      <c r="N151" s="793"/>
      <c r="O151" s="791">
        <v>1</v>
      </c>
      <c r="P151" s="793"/>
      <c r="Q151" s="791"/>
      <c r="R151" s="793">
        <v>1</v>
      </c>
      <c r="S151" s="791"/>
      <c r="T151" s="793">
        <v>1</v>
      </c>
      <c r="U151" s="791"/>
      <c r="V151" s="793">
        <v>1</v>
      </c>
      <c r="W151" s="791">
        <v>1</v>
      </c>
      <c r="X151" s="793">
        <v>2</v>
      </c>
      <c r="Y151" s="791">
        <v>1</v>
      </c>
      <c r="Z151" s="793"/>
      <c r="AA151" s="791"/>
      <c r="AB151" s="793">
        <v>2</v>
      </c>
      <c r="AC151" s="791">
        <v>1</v>
      </c>
      <c r="AD151" s="793">
        <v>3</v>
      </c>
      <c r="AE151" s="791"/>
      <c r="AF151" s="793"/>
      <c r="AG151" s="791"/>
      <c r="AH151" s="793">
        <v>1</v>
      </c>
      <c r="AI151" s="791"/>
      <c r="AJ151" s="793"/>
      <c r="AK151" s="791"/>
      <c r="AL151" s="793"/>
      <c r="AM151" s="791"/>
      <c r="AN151" s="796"/>
      <c r="AO151" s="792">
        <v>0</v>
      </c>
      <c r="AP151" s="797">
        <v>0</v>
      </c>
      <c r="AQ151" s="263">
        <v>0</v>
      </c>
      <c r="AR151" s="793">
        <v>0</v>
      </c>
      <c r="AS151" s="793">
        <v>0</v>
      </c>
      <c r="AT151" s="793">
        <v>0</v>
      </c>
      <c r="AU151" s="380" t="str">
        <f>CA151&amp;CB151&amp;CC151&amp;CD151&amp;CE151&amp;CF151&amp;CO151</f>
        <v/>
      </c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230"/>
      <c r="BG151" s="230"/>
      <c r="CA151" s="4" t="str">
        <f t="shared" si="34"/>
        <v/>
      </c>
      <c r="CB151" s="4" t="str">
        <f t="shared" si="35"/>
        <v/>
      </c>
      <c r="CC151" s="4" t="str">
        <f t="shared" si="36"/>
        <v/>
      </c>
      <c r="CD151" s="4" t="str">
        <f t="shared" si="37"/>
        <v/>
      </c>
      <c r="CE151" s="4" t="str">
        <f t="shared" si="38"/>
        <v/>
      </c>
      <c r="CF151" s="4" t="str">
        <f t="shared" si="39"/>
        <v/>
      </c>
      <c r="CG151" s="16">
        <f t="shared" si="28"/>
        <v>0</v>
      </c>
      <c r="CH151" s="16">
        <f t="shared" si="29"/>
        <v>0</v>
      </c>
      <c r="CI151" s="16">
        <f t="shared" si="30"/>
        <v>0</v>
      </c>
      <c r="CJ151" s="16">
        <f t="shared" si="31"/>
        <v>0</v>
      </c>
      <c r="CK151" s="16">
        <f t="shared" si="32"/>
        <v>0</v>
      </c>
      <c r="CL151" s="16">
        <f t="shared" si="33"/>
        <v>0</v>
      </c>
      <c r="CM151" s="16">
        <v>0</v>
      </c>
      <c r="CN151" s="16"/>
    </row>
    <row r="152" spans="1:92" ht="16.149999999999999" customHeight="1" x14ac:dyDescent="0.2">
      <c r="A152" s="3693" t="s">
        <v>186</v>
      </c>
      <c r="B152" s="3498" t="s">
        <v>187</v>
      </c>
      <c r="C152" s="3444"/>
      <c r="D152" s="398">
        <f t="shared" si="25"/>
        <v>0</v>
      </c>
      <c r="E152" s="399">
        <f t="shared" si="26"/>
        <v>0</v>
      </c>
      <c r="F152" s="400">
        <f t="shared" si="26"/>
        <v>0</v>
      </c>
      <c r="G152" s="104"/>
      <c r="H152" s="107"/>
      <c r="I152" s="104"/>
      <c r="J152" s="107"/>
      <c r="K152" s="104"/>
      <c r="L152" s="107"/>
      <c r="M152" s="104"/>
      <c r="N152" s="107"/>
      <c r="O152" s="104"/>
      <c r="P152" s="107"/>
      <c r="Q152" s="104"/>
      <c r="R152" s="107"/>
      <c r="S152" s="104"/>
      <c r="T152" s="107"/>
      <c r="U152" s="104"/>
      <c r="V152" s="107"/>
      <c r="W152" s="104"/>
      <c r="X152" s="107"/>
      <c r="Y152" s="104"/>
      <c r="Z152" s="107"/>
      <c r="AA152" s="104"/>
      <c r="AB152" s="107"/>
      <c r="AC152" s="104"/>
      <c r="AD152" s="107"/>
      <c r="AE152" s="104"/>
      <c r="AF152" s="107"/>
      <c r="AG152" s="104"/>
      <c r="AH152" s="107"/>
      <c r="AI152" s="104"/>
      <c r="AJ152" s="107"/>
      <c r="AK152" s="104"/>
      <c r="AL152" s="107"/>
      <c r="AM152" s="104"/>
      <c r="AN152" s="318"/>
      <c r="AO152" s="401"/>
      <c r="AP152" s="65"/>
      <c r="AQ152" s="104"/>
      <c r="AR152" s="378"/>
      <c r="AS152" s="378"/>
      <c r="AT152" s="378"/>
      <c r="AU152" s="380" t="str">
        <f t="shared" si="27"/>
        <v/>
      </c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230"/>
      <c r="BG152" s="230"/>
      <c r="CA152" s="4" t="str">
        <f t="shared" si="34"/>
        <v/>
      </c>
      <c r="CB152" s="4" t="str">
        <f t="shared" si="35"/>
        <v/>
      </c>
      <c r="CC152" s="4" t="str">
        <f t="shared" si="36"/>
        <v/>
      </c>
      <c r="CD152" s="4" t="str">
        <f t="shared" si="37"/>
        <v/>
      </c>
      <c r="CE152" s="4" t="str">
        <f t="shared" si="38"/>
        <v/>
      </c>
      <c r="CF152" s="4" t="str">
        <f t="shared" si="39"/>
        <v/>
      </c>
      <c r="CG152" s="16">
        <f t="shared" si="28"/>
        <v>0</v>
      </c>
      <c r="CH152" s="16">
        <f t="shared" si="29"/>
        <v>0</v>
      </c>
      <c r="CI152" s="16">
        <f t="shared" si="30"/>
        <v>0</v>
      </c>
      <c r="CJ152" s="16">
        <f t="shared" si="31"/>
        <v>0</v>
      </c>
      <c r="CK152" s="16">
        <f t="shared" si="32"/>
        <v>0</v>
      </c>
      <c r="CL152" s="16">
        <f t="shared" si="33"/>
        <v>0</v>
      </c>
      <c r="CM152" s="16"/>
      <c r="CN152" s="16"/>
    </row>
    <row r="153" spans="1:92" ht="16.149999999999999" customHeight="1" x14ac:dyDescent="0.2">
      <c r="A153" s="3420"/>
      <c r="B153" s="3501" t="s">
        <v>188</v>
      </c>
      <c r="C153" s="3445"/>
      <c r="D153" s="402">
        <f t="shared" si="25"/>
        <v>0</v>
      </c>
      <c r="E153" s="403">
        <f t="shared" si="26"/>
        <v>0</v>
      </c>
      <c r="F153" s="599">
        <f t="shared" si="26"/>
        <v>0</v>
      </c>
      <c r="G153" s="35"/>
      <c r="H153" s="39"/>
      <c r="I153" s="35"/>
      <c r="J153" s="39"/>
      <c r="K153" s="35"/>
      <c r="L153" s="39"/>
      <c r="M153" s="35"/>
      <c r="N153" s="39"/>
      <c r="O153" s="35"/>
      <c r="P153" s="39"/>
      <c r="Q153" s="35"/>
      <c r="R153" s="39"/>
      <c r="S153" s="35"/>
      <c r="T153" s="39"/>
      <c r="U153" s="35"/>
      <c r="V153" s="39"/>
      <c r="W153" s="35"/>
      <c r="X153" s="39"/>
      <c r="Y153" s="35"/>
      <c r="Z153" s="39"/>
      <c r="AA153" s="35"/>
      <c r="AB153" s="39"/>
      <c r="AC153" s="35"/>
      <c r="AD153" s="39"/>
      <c r="AE153" s="35"/>
      <c r="AF153" s="39"/>
      <c r="AG153" s="35"/>
      <c r="AH153" s="39"/>
      <c r="AI153" s="35"/>
      <c r="AJ153" s="39"/>
      <c r="AK153" s="35"/>
      <c r="AL153" s="39"/>
      <c r="AM153" s="35"/>
      <c r="AN153" s="299"/>
      <c r="AO153" s="405"/>
      <c r="AP153" s="66"/>
      <c r="AQ153" s="35"/>
      <c r="AR153" s="54"/>
      <c r="AS153" s="54"/>
      <c r="AT153" s="54"/>
      <c r="AU153" s="380" t="str">
        <f t="shared" si="27"/>
        <v/>
      </c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230"/>
      <c r="BG153" s="230"/>
      <c r="CA153" s="4" t="str">
        <f t="shared" si="34"/>
        <v/>
      </c>
      <c r="CB153" s="4" t="str">
        <f t="shared" si="35"/>
        <v/>
      </c>
      <c r="CC153" s="4" t="str">
        <f t="shared" si="36"/>
        <v/>
      </c>
      <c r="CD153" s="4" t="str">
        <f t="shared" si="37"/>
        <v/>
      </c>
      <c r="CE153" s="4" t="str">
        <f t="shared" si="38"/>
        <v/>
      </c>
      <c r="CF153" s="4" t="str">
        <f t="shared" si="39"/>
        <v/>
      </c>
      <c r="CG153" s="16">
        <f t="shared" si="28"/>
        <v>0</v>
      </c>
      <c r="CH153" s="16">
        <f t="shared" si="29"/>
        <v>0</v>
      </c>
      <c r="CI153" s="16">
        <f t="shared" si="30"/>
        <v>0</v>
      </c>
      <c r="CJ153" s="16">
        <f t="shared" si="31"/>
        <v>0</v>
      </c>
      <c r="CK153" s="16">
        <f t="shared" si="32"/>
        <v>0</v>
      </c>
      <c r="CL153" s="16">
        <f t="shared" si="33"/>
        <v>0</v>
      </c>
      <c r="CM153" s="16"/>
      <c r="CN153" s="16"/>
    </row>
    <row r="154" spans="1:92" ht="16.149999999999999" customHeight="1" x14ac:dyDescent="0.2">
      <c r="A154" s="3420"/>
      <c r="B154" s="3501" t="s">
        <v>189</v>
      </c>
      <c r="C154" s="3445"/>
      <c r="D154" s="402">
        <f t="shared" si="25"/>
        <v>1</v>
      </c>
      <c r="E154" s="406">
        <f t="shared" si="26"/>
        <v>1</v>
      </c>
      <c r="F154" s="599">
        <f t="shared" si="26"/>
        <v>0</v>
      </c>
      <c r="G154" s="35"/>
      <c r="H154" s="39"/>
      <c r="I154" s="35"/>
      <c r="J154" s="39"/>
      <c r="K154" s="35"/>
      <c r="L154" s="39"/>
      <c r="M154" s="35">
        <v>1</v>
      </c>
      <c r="N154" s="39"/>
      <c r="O154" s="35"/>
      <c r="P154" s="39"/>
      <c r="Q154" s="35"/>
      <c r="R154" s="39"/>
      <c r="S154" s="35"/>
      <c r="T154" s="39"/>
      <c r="U154" s="35"/>
      <c r="V154" s="39"/>
      <c r="W154" s="35"/>
      <c r="X154" s="39"/>
      <c r="Y154" s="35"/>
      <c r="Z154" s="39"/>
      <c r="AA154" s="35"/>
      <c r="AB154" s="39"/>
      <c r="AC154" s="35"/>
      <c r="AD154" s="39"/>
      <c r="AE154" s="35"/>
      <c r="AF154" s="39"/>
      <c r="AG154" s="35"/>
      <c r="AH154" s="39"/>
      <c r="AI154" s="35"/>
      <c r="AJ154" s="39"/>
      <c r="AK154" s="35"/>
      <c r="AL154" s="39"/>
      <c r="AM154" s="35"/>
      <c r="AN154" s="299"/>
      <c r="AO154" s="405">
        <v>0</v>
      </c>
      <c r="AP154" s="66">
        <v>0</v>
      </c>
      <c r="AQ154" s="35">
        <v>0</v>
      </c>
      <c r="AR154" s="39">
        <v>0</v>
      </c>
      <c r="AS154" s="39">
        <v>0</v>
      </c>
      <c r="AT154" s="39">
        <v>0</v>
      </c>
      <c r="AU154" s="380" t="str">
        <f t="shared" si="27"/>
        <v/>
      </c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230"/>
      <c r="BG154" s="230"/>
      <c r="CA154" s="4" t="str">
        <f t="shared" si="34"/>
        <v/>
      </c>
      <c r="CB154" s="4" t="str">
        <f t="shared" si="35"/>
        <v/>
      </c>
      <c r="CC154" s="4" t="str">
        <f t="shared" si="36"/>
        <v/>
      </c>
      <c r="CD154" s="4" t="str">
        <f t="shared" si="37"/>
        <v/>
      </c>
      <c r="CE154" s="4" t="str">
        <f t="shared" si="38"/>
        <v/>
      </c>
      <c r="CF154" s="4" t="str">
        <f t="shared" si="39"/>
        <v/>
      </c>
      <c r="CG154" s="16">
        <f t="shared" si="28"/>
        <v>0</v>
      </c>
      <c r="CH154" s="16">
        <f t="shared" si="29"/>
        <v>0</v>
      </c>
      <c r="CI154" s="16">
        <f t="shared" si="30"/>
        <v>0</v>
      </c>
      <c r="CJ154" s="16">
        <f t="shared" si="31"/>
        <v>0</v>
      </c>
      <c r="CK154" s="16">
        <f t="shared" si="32"/>
        <v>0</v>
      </c>
      <c r="CL154" s="16">
        <f t="shared" si="33"/>
        <v>0</v>
      </c>
      <c r="CM154" s="16"/>
      <c r="CN154" s="16"/>
    </row>
    <row r="155" spans="1:92" ht="16.149999999999999" customHeight="1" x14ac:dyDescent="0.2">
      <c r="A155" s="3420"/>
      <c r="B155" s="3447" t="s">
        <v>190</v>
      </c>
      <c r="C155" s="3448"/>
      <c r="D155" s="407">
        <f>E155+F155</f>
        <v>0</v>
      </c>
      <c r="E155" s="408"/>
      <c r="F155" s="599">
        <f>SUM(L155+N155+P155+R155+T155+V155+X155+Z155+AB155+AD155+AF155+AH155+AJ155+AL155+AN155)</f>
        <v>0</v>
      </c>
      <c r="G155" s="801"/>
      <c r="H155" s="802"/>
      <c r="I155" s="801"/>
      <c r="J155" s="802"/>
      <c r="K155" s="801"/>
      <c r="L155" s="39"/>
      <c r="M155" s="801"/>
      <c r="N155" s="39"/>
      <c r="O155" s="801"/>
      <c r="P155" s="39"/>
      <c r="Q155" s="801"/>
      <c r="R155" s="39"/>
      <c r="S155" s="801"/>
      <c r="T155" s="39"/>
      <c r="U155" s="801"/>
      <c r="V155" s="39"/>
      <c r="W155" s="801"/>
      <c r="X155" s="39"/>
      <c r="Y155" s="801"/>
      <c r="Z155" s="39"/>
      <c r="AA155" s="801"/>
      <c r="AB155" s="39"/>
      <c r="AC155" s="801"/>
      <c r="AD155" s="39"/>
      <c r="AE155" s="801"/>
      <c r="AF155" s="39"/>
      <c r="AG155" s="801"/>
      <c r="AH155" s="39"/>
      <c r="AI155" s="801"/>
      <c r="AJ155" s="39"/>
      <c r="AK155" s="801"/>
      <c r="AL155" s="39"/>
      <c r="AM155" s="801"/>
      <c r="AN155" s="299"/>
      <c r="AO155" s="405"/>
      <c r="AP155" s="66"/>
      <c r="AQ155" s="801"/>
      <c r="AR155" s="39"/>
      <c r="AS155" s="39"/>
      <c r="AT155" s="39"/>
      <c r="AU155" s="380" t="str">
        <f t="shared" si="27"/>
        <v/>
      </c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230"/>
      <c r="BG155" s="230"/>
      <c r="CA155" s="4" t="str">
        <f t="shared" si="34"/>
        <v/>
      </c>
      <c r="CB155" s="4" t="str">
        <f t="shared" si="35"/>
        <v/>
      </c>
      <c r="CC155" s="4" t="str">
        <f t="shared" si="36"/>
        <v/>
      </c>
      <c r="CD155" s="4" t="str">
        <f t="shared" si="37"/>
        <v/>
      </c>
      <c r="CE155" s="4" t="str">
        <f t="shared" si="38"/>
        <v/>
      </c>
      <c r="CF155" s="4" t="str">
        <f t="shared" si="39"/>
        <v/>
      </c>
      <c r="CG155" s="16">
        <f t="shared" si="28"/>
        <v>0</v>
      </c>
      <c r="CH155" s="16">
        <f t="shared" si="29"/>
        <v>0</v>
      </c>
      <c r="CI155" s="16">
        <f t="shared" si="30"/>
        <v>0</v>
      </c>
      <c r="CJ155" s="16">
        <f t="shared" si="31"/>
        <v>0</v>
      </c>
      <c r="CK155" s="16">
        <f t="shared" si="32"/>
        <v>0</v>
      </c>
      <c r="CL155" s="16">
        <f t="shared" si="33"/>
        <v>0</v>
      </c>
      <c r="CM155" s="16"/>
      <c r="CN155" s="16"/>
    </row>
    <row r="156" spans="1:92" ht="16.149999999999999" customHeight="1" x14ac:dyDescent="0.2">
      <c r="A156" s="3420"/>
      <c r="B156" s="3501" t="s">
        <v>191</v>
      </c>
      <c r="C156" s="3445"/>
      <c r="D156" s="402">
        <f t="shared" ref="D156:D182" si="40">SUM(E156+F156)</f>
        <v>4</v>
      </c>
      <c r="E156" s="399">
        <f t="shared" ref="E156:F162" si="41">SUM(G156+I156+K156+M156+O156+Q156+S156+U156+W156+Y156+AA156+AC156+AE156+AG156+AI156+AK156+AM156)</f>
        <v>2</v>
      </c>
      <c r="F156" s="599">
        <f t="shared" si="41"/>
        <v>2</v>
      </c>
      <c r="G156" s="35"/>
      <c r="H156" s="39"/>
      <c r="I156" s="35"/>
      <c r="J156" s="39"/>
      <c r="K156" s="35"/>
      <c r="L156" s="39"/>
      <c r="M156" s="35"/>
      <c r="N156" s="39"/>
      <c r="O156" s="35">
        <v>1</v>
      </c>
      <c r="P156" s="39"/>
      <c r="Q156" s="35"/>
      <c r="R156" s="39"/>
      <c r="S156" s="35"/>
      <c r="T156" s="39"/>
      <c r="U156" s="35"/>
      <c r="V156" s="39"/>
      <c r="W156" s="35">
        <v>1</v>
      </c>
      <c r="X156" s="39"/>
      <c r="Y156" s="35"/>
      <c r="Z156" s="39"/>
      <c r="AA156" s="35"/>
      <c r="AB156" s="39">
        <v>1</v>
      </c>
      <c r="AC156" s="35"/>
      <c r="AD156" s="39">
        <v>1</v>
      </c>
      <c r="AE156" s="35"/>
      <c r="AF156" s="39"/>
      <c r="AG156" s="35"/>
      <c r="AH156" s="39"/>
      <c r="AI156" s="35"/>
      <c r="AJ156" s="39"/>
      <c r="AK156" s="35"/>
      <c r="AL156" s="39"/>
      <c r="AM156" s="35"/>
      <c r="AN156" s="299"/>
      <c r="AO156" s="405">
        <v>0</v>
      </c>
      <c r="AP156" s="66">
        <v>0</v>
      </c>
      <c r="AQ156" s="35">
        <v>0</v>
      </c>
      <c r="AR156" s="39">
        <v>0</v>
      </c>
      <c r="AS156" s="39">
        <v>0</v>
      </c>
      <c r="AT156" s="39">
        <v>0</v>
      </c>
      <c r="AU156" s="380" t="str">
        <f t="shared" si="27"/>
        <v/>
      </c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230"/>
      <c r="BG156" s="230"/>
      <c r="CA156" s="4" t="str">
        <f t="shared" si="34"/>
        <v/>
      </c>
      <c r="CB156" s="4" t="str">
        <f t="shared" si="35"/>
        <v/>
      </c>
      <c r="CC156" s="4" t="str">
        <f t="shared" si="36"/>
        <v/>
      </c>
      <c r="CD156" s="4" t="str">
        <f t="shared" si="37"/>
        <v/>
      </c>
      <c r="CE156" s="4" t="str">
        <f t="shared" si="38"/>
        <v/>
      </c>
      <c r="CF156" s="4" t="str">
        <f t="shared" si="39"/>
        <v/>
      </c>
      <c r="CG156" s="16">
        <f t="shared" si="28"/>
        <v>0</v>
      </c>
      <c r="CH156" s="16">
        <f t="shared" si="29"/>
        <v>0</v>
      </c>
      <c r="CI156" s="16">
        <f t="shared" si="30"/>
        <v>0</v>
      </c>
      <c r="CJ156" s="16">
        <f t="shared" si="31"/>
        <v>0</v>
      </c>
      <c r="CK156" s="16">
        <f t="shared" si="32"/>
        <v>0</v>
      </c>
      <c r="CL156" s="16">
        <f t="shared" si="33"/>
        <v>0</v>
      </c>
      <c r="CM156" s="16"/>
      <c r="CN156" s="16"/>
    </row>
    <row r="157" spans="1:92" ht="16.149999999999999" customHeight="1" x14ac:dyDescent="0.2">
      <c r="A157" s="3420"/>
      <c r="B157" s="3511" t="s">
        <v>192</v>
      </c>
      <c r="C157" s="3512"/>
      <c r="D157" s="402">
        <f t="shared" si="40"/>
        <v>4</v>
      </c>
      <c r="E157" s="403">
        <f t="shared" si="41"/>
        <v>1</v>
      </c>
      <c r="F157" s="599">
        <f t="shared" si="41"/>
        <v>3</v>
      </c>
      <c r="G157" s="35"/>
      <c r="H157" s="39"/>
      <c r="I157" s="35"/>
      <c r="J157" s="39"/>
      <c r="K157" s="35"/>
      <c r="L157" s="39"/>
      <c r="M157" s="35"/>
      <c r="N157" s="39"/>
      <c r="O157" s="35"/>
      <c r="P157" s="39"/>
      <c r="Q157" s="35"/>
      <c r="R157" s="39"/>
      <c r="S157" s="35"/>
      <c r="T157" s="39"/>
      <c r="U157" s="35"/>
      <c r="V157" s="39"/>
      <c r="W157" s="35"/>
      <c r="X157" s="39"/>
      <c r="Y157" s="35"/>
      <c r="Z157" s="39"/>
      <c r="AA157" s="35"/>
      <c r="AB157" s="39"/>
      <c r="AC157" s="35">
        <v>1</v>
      </c>
      <c r="AD157" s="39">
        <v>2</v>
      </c>
      <c r="AE157" s="35"/>
      <c r="AF157" s="39"/>
      <c r="AG157" s="35"/>
      <c r="AH157" s="39">
        <v>1</v>
      </c>
      <c r="AI157" s="35"/>
      <c r="AJ157" s="39"/>
      <c r="AK157" s="35"/>
      <c r="AL157" s="39"/>
      <c r="AM157" s="35"/>
      <c r="AN157" s="299"/>
      <c r="AO157" s="405">
        <v>0</v>
      </c>
      <c r="AP157" s="66">
        <v>0</v>
      </c>
      <c r="AQ157" s="35">
        <v>0</v>
      </c>
      <c r="AR157" s="378">
        <v>0</v>
      </c>
      <c r="AS157" s="378">
        <v>0</v>
      </c>
      <c r="AT157" s="378">
        <v>0</v>
      </c>
      <c r="AU157" s="380" t="str">
        <f t="shared" si="27"/>
        <v/>
      </c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230"/>
      <c r="BG157" s="230"/>
      <c r="CA157" s="4" t="str">
        <f t="shared" si="34"/>
        <v/>
      </c>
      <c r="CB157" s="4" t="str">
        <f t="shared" si="35"/>
        <v/>
      </c>
      <c r="CC157" s="4" t="str">
        <f t="shared" si="36"/>
        <v/>
      </c>
      <c r="CD157" s="4" t="str">
        <f t="shared" si="37"/>
        <v/>
      </c>
      <c r="CE157" s="4" t="str">
        <f t="shared" si="38"/>
        <v/>
      </c>
      <c r="CF157" s="4" t="str">
        <f t="shared" si="39"/>
        <v/>
      </c>
      <c r="CG157" s="16">
        <f t="shared" si="28"/>
        <v>0</v>
      </c>
      <c r="CH157" s="16">
        <f t="shared" si="29"/>
        <v>0</v>
      </c>
      <c r="CI157" s="16">
        <f t="shared" si="30"/>
        <v>0</v>
      </c>
      <c r="CJ157" s="16">
        <f t="shared" si="31"/>
        <v>0</v>
      </c>
      <c r="CK157" s="16">
        <f t="shared" si="32"/>
        <v>0</v>
      </c>
      <c r="CL157" s="16">
        <f t="shared" si="33"/>
        <v>0</v>
      </c>
      <c r="CM157" s="16"/>
      <c r="CN157" s="16"/>
    </row>
    <row r="158" spans="1:92" ht="16.149999999999999" customHeight="1" x14ac:dyDescent="0.2">
      <c r="A158" s="3420"/>
      <c r="B158" s="3513" t="s">
        <v>193</v>
      </c>
      <c r="C158" s="3514"/>
      <c r="D158" s="402">
        <f t="shared" si="40"/>
        <v>0</v>
      </c>
      <c r="E158" s="403">
        <f t="shared" si="41"/>
        <v>0</v>
      </c>
      <c r="F158" s="599">
        <f t="shared" si="41"/>
        <v>0</v>
      </c>
      <c r="G158" s="35"/>
      <c r="H158" s="39"/>
      <c r="I158" s="35"/>
      <c r="J158" s="39"/>
      <c r="K158" s="35"/>
      <c r="L158" s="39"/>
      <c r="M158" s="35"/>
      <c r="N158" s="39"/>
      <c r="O158" s="35"/>
      <c r="P158" s="39"/>
      <c r="Q158" s="35"/>
      <c r="R158" s="39"/>
      <c r="S158" s="35"/>
      <c r="T158" s="39"/>
      <c r="U158" s="35"/>
      <c r="V158" s="39"/>
      <c r="W158" s="35"/>
      <c r="X158" s="39"/>
      <c r="Y158" s="35"/>
      <c r="Z158" s="39"/>
      <c r="AA158" s="35"/>
      <c r="AB158" s="39"/>
      <c r="AC158" s="35"/>
      <c r="AD158" s="39"/>
      <c r="AE158" s="35"/>
      <c r="AF158" s="39"/>
      <c r="AG158" s="35"/>
      <c r="AH158" s="39"/>
      <c r="AI158" s="35"/>
      <c r="AJ158" s="39"/>
      <c r="AK158" s="35"/>
      <c r="AL158" s="39"/>
      <c r="AM158" s="35"/>
      <c r="AN158" s="299"/>
      <c r="AO158" s="405"/>
      <c r="AP158" s="66"/>
      <c r="AQ158" s="35"/>
      <c r="AR158" s="54"/>
      <c r="AS158" s="54"/>
      <c r="AT158" s="54"/>
      <c r="AU158" s="380" t="str">
        <f t="shared" si="27"/>
        <v/>
      </c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230"/>
      <c r="BG158" s="230"/>
      <c r="CA158" s="4" t="str">
        <f t="shared" si="34"/>
        <v/>
      </c>
      <c r="CB158" s="4" t="str">
        <f t="shared" si="35"/>
        <v/>
      </c>
      <c r="CC158" s="4" t="str">
        <f t="shared" si="36"/>
        <v/>
      </c>
      <c r="CD158" s="4" t="str">
        <f t="shared" si="37"/>
        <v/>
      </c>
      <c r="CE158" s="4" t="str">
        <f t="shared" si="38"/>
        <v/>
      </c>
      <c r="CF158" s="4" t="str">
        <f t="shared" si="39"/>
        <v/>
      </c>
      <c r="CG158" s="16">
        <f t="shared" si="28"/>
        <v>0</v>
      </c>
      <c r="CH158" s="16">
        <f t="shared" si="29"/>
        <v>0</v>
      </c>
      <c r="CI158" s="16">
        <f t="shared" si="30"/>
        <v>0</v>
      </c>
      <c r="CJ158" s="16">
        <f t="shared" si="31"/>
        <v>0</v>
      </c>
      <c r="CK158" s="16">
        <f t="shared" si="32"/>
        <v>0</v>
      </c>
      <c r="CL158" s="16">
        <f t="shared" si="33"/>
        <v>0</v>
      </c>
      <c r="CM158" s="16"/>
      <c r="CN158" s="16"/>
    </row>
    <row r="159" spans="1:92" ht="16.149999999999999" customHeight="1" x14ac:dyDescent="0.2">
      <c r="A159" s="3421"/>
      <c r="B159" s="3515" t="s">
        <v>194</v>
      </c>
      <c r="C159" s="3516"/>
      <c r="D159" s="411">
        <f t="shared" si="40"/>
        <v>0</v>
      </c>
      <c r="E159" s="406">
        <f t="shared" si="41"/>
        <v>0</v>
      </c>
      <c r="F159" s="598">
        <f t="shared" si="41"/>
        <v>0</v>
      </c>
      <c r="G159" s="50"/>
      <c r="H159" s="54"/>
      <c r="I159" s="50"/>
      <c r="J159" s="54"/>
      <c r="K159" s="50"/>
      <c r="L159" s="54"/>
      <c r="M159" s="50"/>
      <c r="N159" s="54"/>
      <c r="O159" s="50"/>
      <c r="P159" s="54"/>
      <c r="Q159" s="50"/>
      <c r="R159" s="54"/>
      <c r="S159" s="50"/>
      <c r="T159" s="54"/>
      <c r="U159" s="50"/>
      <c r="V159" s="54"/>
      <c r="W159" s="50"/>
      <c r="X159" s="54"/>
      <c r="Y159" s="50"/>
      <c r="Z159" s="54"/>
      <c r="AA159" s="50"/>
      <c r="AB159" s="54"/>
      <c r="AC159" s="50"/>
      <c r="AD159" s="54"/>
      <c r="AE159" s="50"/>
      <c r="AF159" s="54"/>
      <c r="AG159" s="50"/>
      <c r="AH159" s="54"/>
      <c r="AI159" s="50"/>
      <c r="AJ159" s="54"/>
      <c r="AK159" s="50"/>
      <c r="AL159" s="54"/>
      <c r="AM159" s="50"/>
      <c r="AN159" s="307"/>
      <c r="AO159" s="413"/>
      <c r="AP159" s="261"/>
      <c r="AQ159" s="50"/>
      <c r="AR159" s="96"/>
      <c r="AS159" s="96"/>
      <c r="AT159" s="96"/>
      <c r="AU159" s="380" t="str">
        <f t="shared" si="27"/>
        <v/>
      </c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230"/>
      <c r="BG159" s="230"/>
      <c r="CA159" s="4" t="str">
        <f t="shared" si="34"/>
        <v/>
      </c>
      <c r="CB159" s="4" t="str">
        <f t="shared" si="35"/>
        <v/>
      </c>
      <c r="CC159" s="4" t="str">
        <f t="shared" si="36"/>
        <v/>
      </c>
      <c r="CD159" s="4" t="str">
        <f t="shared" si="37"/>
        <v/>
      </c>
      <c r="CE159" s="4" t="str">
        <f t="shared" si="38"/>
        <v/>
      </c>
      <c r="CF159" s="4" t="str">
        <f t="shared" si="39"/>
        <v/>
      </c>
      <c r="CG159" s="16">
        <f t="shared" si="28"/>
        <v>0</v>
      </c>
      <c r="CH159" s="16">
        <f t="shared" si="29"/>
        <v>0</v>
      </c>
      <c r="CI159" s="16">
        <f t="shared" si="30"/>
        <v>0</v>
      </c>
      <c r="CJ159" s="16">
        <f t="shared" si="31"/>
        <v>0</v>
      </c>
      <c r="CK159" s="16">
        <f t="shared" si="32"/>
        <v>0</v>
      </c>
      <c r="CL159" s="16">
        <f t="shared" si="33"/>
        <v>0</v>
      </c>
      <c r="CM159" s="16"/>
      <c r="CN159" s="16"/>
    </row>
    <row r="160" spans="1:92" ht="16.149999999999999" customHeight="1" x14ac:dyDescent="0.2">
      <c r="A160" s="3693" t="s">
        <v>195</v>
      </c>
      <c r="B160" s="3692" t="s">
        <v>196</v>
      </c>
      <c r="C160" s="3460"/>
      <c r="D160" s="381">
        <f t="shared" si="40"/>
        <v>0</v>
      </c>
      <c r="E160" s="382">
        <f t="shared" si="41"/>
        <v>0</v>
      </c>
      <c r="F160" s="600">
        <f t="shared" si="41"/>
        <v>0</v>
      </c>
      <c r="G160" s="26"/>
      <c r="H160" s="30"/>
      <c r="I160" s="26"/>
      <c r="J160" s="30"/>
      <c r="K160" s="26"/>
      <c r="L160" s="30"/>
      <c r="M160" s="26"/>
      <c r="N160" s="30"/>
      <c r="O160" s="26"/>
      <c r="P160" s="30"/>
      <c r="Q160" s="26"/>
      <c r="R160" s="30"/>
      <c r="S160" s="26"/>
      <c r="T160" s="30"/>
      <c r="U160" s="26"/>
      <c r="V160" s="30"/>
      <c r="W160" s="26"/>
      <c r="X160" s="30"/>
      <c r="Y160" s="26"/>
      <c r="Z160" s="30"/>
      <c r="AA160" s="26"/>
      <c r="AB160" s="30"/>
      <c r="AC160" s="26"/>
      <c r="AD160" s="30"/>
      <c r="AE160" s="26"/>
      <c r="AF160" s="30"/>
      <c r="AG160" s="26"/>
      <c r="AH160" s="30"/>
      <c r="AI160" s="26"/>
      <c r="AJ160" s="30"/>
      <c r="AK160" s="26"/>
      <c r="AL160" s="30"/>
      <c r="AM160" s="26"/>
      <c r="AN160" s="794"/>
      <c r="AO160" s="384"/>
      <c r="AP160" s="145"/>
      <c r="AQ160" s="26"/>
      <c r="AR160" s="803"/>
      <c r="AS160" s="803"/>
      <c r="AT160" s="803"/>
      <c r="AU160" s="380" t="str">
        <f t="shared" si="27"/>
        <v/>
      </c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230"/>
      <c r="BG160" s="230"/>
      <c r="CA160" s="4" t="str">
        <f t="shared" si="34"/>
        <v/>
      </c>
      <c r="CB160" s="4" t="str">
        <f t="shared" si="35"/>
        <v/>
      </c>
      <c r="CC160" s="4" t="str">
        <f t="shared" si="36"/>
        <v/>
      </c>
      <c r="CD160" s="4" t="str">
        <f t="shared" si="37"/>
        <v/>
      </c>
      <c r="CE160" s="4" t="str">
        <f t="shared" si="38"/>
        <v/>
      </c>
      <c r="CF160" s="4" t="str">
        <f t="shared" si="39"/>
        <v/>
      </c>
      <c r="CG160" s="16">
        <f t="shared" si="28"/>
        <v>0</v>
      </c>
      <c r="CH160" s="16">
        <f t="shared" si="29"/>
        <v>0</v>
      </c>
      <c r="CI160" s="16">
        <f t="shared" si="30"/>
        <v>0</v>
      </c>
      <c r="CJ160" s="16">
        <f t="shared" si="31"/>
        <v>0</v>
      </c>
      <c r="CK160" s="16">
        <f t="shared" si="32"/>
        <v>0</v>
      </c>
      <c r="CL160" s="16">
        <f t="shared" si="33"/>
        <v>0</v>
      </c>
      <c r="CM160" s="16"/>
      <c r="CN160" s="16"/>
    </row>
    <row r="161" spans="1:92" ht="23.25" customHeight="1" x14ac:dyDescent="0.2">
      <c r="A161" s="3420"/>
      <c r="B161" s="3501" t="s">
        <v>197</v>
      </c>
      <c r="C161" s="3445"/>
      <c r="D161" s="402">
        <f t="shared" si="40"/>
        <v>0</v>
      </c>
      <c r="E161" s="403">
        <f t="shared" si="41"/>
        <v>0</v>
      </c>
      <c r="F161" s="599">
        <f t="shared" si="41"/>
        <v>0</v>
      </c>
      <c r="G161" s="35"/>
      <c r="H161" s="39"/>
      <c r="I161" s="35"/>
      <c r="J161" s="39"/>
      <c r="K161" s="35"/>
      <c r="L161" s="39"/>
      <c r="M161" s="35"/>
      <c r="N161" s="39"/>
      <c r="O161" s="35"/>
      <c r="P161" s="39"/>
      <c r="Q161" s="35"/>
      <c r="R161" s="39"/>
      <c r="S161" s="35"/>
      <c r="T161" s="39"/>
      <c r="U161" s="35"/>
      <c r="V161" s="39"/>
      <c r="W161" s="35"/>
      <c r="X161" s="39"/>
      <c r="Y161" s="35"/>
      <c r="Z161" s="39"/>
      <c r="AA161" s="35"/>
      <c r="AB161" s="39"/>
      <c r="AC161" s="35"/>
      <c r="AD161" s="39"/>
      <c r="AE161" s="35"/>
      <c r="AF161" s="39"/>
      <c r="AG161" s="35"/>
      <c r="AH161" s="39"/>
      <c r="AI161" s="35"/>
      <c r="AJ161" s="39"/>
      <c r="AK161" s="35"/>
      <c r="AL161" s="39"/>
      <c r="AM161" s="35"/>
      <c r="AN161" s="299"/>
      <c r="AO161" s="405"/>
      <c r="AP161" s="66"/>
      <c r="AQ161" s="35"/>
      <c r="AR161" s="54"/>
      <c r="AS161" s="54"/>
      <c r="AT161" s="54"/>
      <c r="AU161" s="380" t="str">
        <f t="shared" si="27"/>
        <v/>
      </c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230"/>
      <c r="BG161" s="230"/>
      <c r="CA161" s="4" t="str">
        <f t="shared" si="34"/>
        <v/>
      </c>
      <c r="CB161" s="4" t="str">
        <f t="shared" si="35"/>
        <v/>
      </c>
      <c r="CC161" s="4" t="str">
        <f t="shared" si="36"/>
        <v/>
      </c>
      <c r="CD161" s="4" t="str">
        <f t="shared" si="37"/>
        <v/>
      </c>
      <c r="CE161" s="4" t="str">
        <f t="shared" si="38"/>
        <v/>
      </c>
      <c r="CF161" s="4" t="str">
        <f t="shared" si="39"/>
        <v/>
      </c>
      <c r="CG161" s="16">
        <f t="shared" si="28"/>
        <v>0</v>
      </c>
      <c r="CH161" s="16">
        <f t="shared" si="29"/>
        <v>0</v>
      </c>
      <c r="CI161" s="16">
        <f t="shared" si="30"/>
        <v>0</v>
      </c>
      <c r="CJ161" s="16">
        <f t="shared" si="31"/>
        <v>0</v>
      </c>
      <c r="CK161" s="16">
        <f t="shared" si="32"/>
        <v>0</v>
      </c>
      <c r="CL161" s="16">
        <f t="shared" si="33"/>
        <v>0</v>
      </c>
      <c r="CM161" s="16"/>
      <c r="CN161" s="16"/>
    </row>
    <row r="162" spans="1:92" ht="16.149999999999999" customHeight="1" x14ac:dyDescent="0.2">
      <c r="A162" s="3421"/>
      <c r="B162" s="3507" t="s">
        <v>198</v>
      </c>
      <c r="C162" s="3465"/>
      <c r="D162" s="414">
        <f t="shared" si="40"/>
        <v>0</v>
      </c>
      <c r="E162" s="415">
        <f t="shared" si="41"/>
        <v>0</v>
      </c>
      <c r="F162" s="416">
        <f t="shared" si="41"/>
        <v>0</v>
      </c>
      <c r="G162" s="93"/>
      <c r="H162" s="96"/>
      <c r="I162" s="93"/>
      <c r="J162" s="96"/>
      <c r="K162" s="93"/>
      <c r="L162" s="96"/>
      <c r="M162" s="93"/>
      <c r="N162" s="96"/>
      <c r="O162" s="93"/>
      <c r="P162" s="96"/>
      <c r="Q162" s="93"/>
      <c r="R162" s="96"/>
      <c r="S162" s="93"/>
      <c r="T162" s="96"/>
      <c r="U162" s="93"/>
      <c r="V162" s="96"/>
      <c r="W162" s="93"/>
      <c r="X162" s="96"/>
      <c r="Y162" s="93"/>
      <c r="Z162" s="96"/>
      <c r="AA162" s="93"/>
      <c r="AB162" s="96"/>
      <c r="AC162" s="93"/>
      <c r="AD162" s="96"/>
      <c r="AE162" s="93"/>
      <c r="AF162" s="96"/>
      <c r="AG162" s="93"/>
      <c r="AH162" s="96"/>
      <c r="AI162" s="93"/>
      <c r="AJ162" s="96"/>
      <c r="AK162" s="93"/>
      <c r="AL162" s="96"/>
      <c r="AM162" s="93"/>
      <c r="AN162" s="417"/>
      <c r="AO162" s="418"/>
      <c r="AP162" s="67"/>
      <c r="AQ162" s="93"/>
      <c r="AR162" s="96"/>
      <c r="AS162" s="96"/>
      <c r="AT162" s="96"/>
      <c r="AU162" s="380" t="str">
        <f t="shared" si="27"/>
        <v/>
      </c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230"/>
      <c r="BG162" s="230"/>
      <c r="CA162" s="4" t="str">
        <f t="shared" si="34"/>
        <v/>
      </c>
      <c r="CB162" s="4" t="str">
        <f t="shared" si="35"/>
        <v/>
      </c>
      <c r="CC162" s="4" t="str">
        <f t="shared" si="36"/>
        <v/>
      </c>
      <c r="CD162" s="4" t="str">
        <f t="shared" si="37"/>
        <v/>
      </c>
      <c r="CE162" s="4" t="str">
        <f t="shared" si="38"/>
        <v/>
      </c>
      <c r="CF162" s="4" t="str">
        <f t="shared" si="39"/>
        <v/>
      </c>
      <c r="CG162" s="16">
        <f t="shared" si="28"/>
        <v>0</v>
      </c>
      <c r="CH162" s="16">
        <f t="shared" si="29"/>
        <v>0</v>
      </c>
      <c r="CI162" s="16">
        <f t="shared" si="30"/>
        <v>0</v>
      </c>
      <c r="CJ162" s="16">
        <f t="shared" si="31"/>
        <v>0</v>
      </c>
      <c r="CK162" s="16">
        <f t="shared" si="32"/>
        <v>0</v>
      </c>
      <c r="CL162" s="16">
        <f t="shared" si="33"/>
        <v>0</v>
      </c>
      <c r="CM162" s="16"/>
      <c r="CN162" s="16"/>
    </row>
    <row r="163" spans="1:92" ht="16.149999999999999" customHeight="1" x14ac:dyDescent="0.2">
      <c r="A163" s="3693" t="s">
        <v>199</v>
      </c>
      <c r="B163" s="3506" t="s">
        <v>200</v>
      </c>
      <c r="C163" s="3464"/>
      <c r="D163" s="381">
        <f t="shared" si="40"/>
        <v>0</v>
      </c>
      <c r="E163" s="382">
        <f t="shared" ref="E163:F166" si="42">SUM(G163+I163+K163+M163+O163)</f>
        <v>0</v>
      </c>
      <c r="F163" s="600">
        <f t="shared" si="42"/>
        <v>0</v>
      </c>
      <c r="G163" s="26"/>
      <c r="H163" s="30"/>
      <c r="I163" s="26"/>
      <c r="J163" s="30"/>
      <c r="K163" s="26"/>
      <c r="L163" s="30"/>
      <c r="M163" s="26"/>
      <c r="N163" s="30"/>
      <c r="O163" s="26"/>
      <c r="P163" s="30"/>
      <c r="Q163" s="419"/>
      <c r="R163" s="420"/>
      <c r="S163" s="419"/>
      <c r="T163" s="420"/>
      <c r="U163" s="419"/>
      <c r="V163" s="420"/>
      <c r="W163" s="419"/>
      <c r="X163" s="420"/>
      <c r="Y163" s="419"/>
      <c r="Z163" s="420"/>
      <c r="AA163" s="419"/>
      <c r="AB163" s="420"/>
      <c r="AC163" s="419"/>
      <c r="AD163" s="420"/>
      <c r="AE163" s="419"/>
      <c r="AF163" s="420"/>
      <c r="AG163" s="419"/>
      <c r="AH163" s="420"/>
      <c r="AI163" s="419"/>
      <c r="AJ163" s="420"/>
      <c r="AK163" s="419"/>
      <c r="AL163" s="420"/>
      <c r="AM163" s="419"/>
      <c r="AN163" s="421"/>
      <c r="AO163" s="384"/>
      <c r="AP163" s="422"/>
      <c r="AQ163" s="26"/>
      <c r="AR163" s="803"/>
      <c r="AS163" s="803"/>
      <c r="AT163" s="803"/>
      <c r="AU163" s="380" t="str">
        <f t="shared" si="27"/>
        <v/>
      </c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230"/>
      <c r="BG163" s="230"/>
      <c r="CA163" s="4" t="str">
        <f t="shared" si="34"/>
        <v/>
      </c>
      <c r="CC163" s="4" t="str">
        <f t="shared" si="36"/>
        <v/>
      </c>
      <c r="CD163" s="4" t="str">
        <f t="shared" si="37"/>
        <v/>
      </c>
      <c r="CE163" s="4" t="str">
        <f t="shared" si="38"/>
        <v/>
      </c>
      <c r="CF163" s="4" t="str">
        <f t="shared" si="39"/>
        <v/>
      </c>
      <c r="CG163" s="16">
        <f t="shared" si="28"/>
        <v>0</v>
      </c>
      <c r="CH163" s="16"/>
      <c r="CI163" s="16">
        <f t="shared" si="30"/>
        <v>0</v>
      </c>
      <c r="CJ163" s="16">
        <f t="shared" si="31"/>
        <v>0</v>
      </c>
      <c r="CK163" s="16">
        <f t="shared" si="32"/>
        <v>0</v>
      </c>
      <c r="CL163" s="16">
        <f>IF(AND(D163&lt;&gt;0,OR(AO163="",AQ163="",AR163="",AS163="",AT163="")),1,0)</f>
        <v>0</v>
      </c>
      <c r="CM163" s="16"/>
      <c r="CN163" s="16"/>
    </row>
    <row r="164" spans="1:92" ht="16.149999999999999" customHeight="1" x14ac:dyDescent="0.2">
      <c r="A164" s="3420"/>
      <c r="B164" s="3501" t="s">
        <v>201</v>
      </c>
      <c r="C164" s="3445"/>
      <c r="D164" s="402">
        <f t="shared" si="40"/>
        <v>0</v>
      </c>
      <c r="E164" s="403">
        <f t="shared" si="42"/>
        <v>0</v>
      </c>
      <c r="F164" s="599">
        <f t="shared" si="42"/>
        <v>0</v>
      </c>
      <c r="G164" s="35"/>
      <c r="H164" s="39"/>
      <c r="I164" s="35"/>
      <c r="J164" s="39"/>
      <c r="K164" s="35"/>
      <c r="L164" s="39"/>
      <c r="M164" s="35"/>
      <c r="N164" s="39"/>
      <c r="O164" s="35"/>
      <c r="P164" s="39"/>
      <c r="Q164" s="331"/>
      <c r="R164" s="332"/>
      <c r="S164" s="331"/>
      <c r="T164" s="332"/>
      <c r="U164" s="331"/>
      <c r="V164" s="332"/>
      <c r="W164" s="331"/>
      <c r="X164" s="332"/>
      <c r="Y164" s="331"/>
      <c r="Z164" s="332"/>
      <c r="AA164" s="331"/>
      <c r="AB164" s="332"/>
      <c r="AC164" s="331"/>
      <c r="AD164" s="332"/>
      <c r="AE164" s="331"/>
      <c r="AF164" s="332"/>
      <c r="AG164" s="331"/>
      <c r="AH164" s="332"/>
      <c r="AI164" s="331"/>
      <c r="AJ164" s="332"/>
      <c r="AK164" s="331"/>
      <c r="AL164" s="332"/>
      <c r="AM164" s="331"/>
      <c r="AN164" s="423"/>
      <c r="AO164" s="405"/>
      <c r="AP164" s="424"/>
      <c r="AQ164" s="35"/>
      <c r="AR164" s="54"/>
      <c r="AS164" s="54"/>
      <c r="AT164" s="54"/>
      <c r="AU164" s="380" t="str">
        <f t="shared" si="27"/>
        <v/>
      </c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230"/>
      <c r="BG164" s="230"/>
      <c r="CA164" s="4" t="str">
        <f t="shared" si="34"/>
        <v/>
      </c>
      <c r="CC164" s="4" t="str">
        <f t="shared" si="36"/>
        <v/>
      </c>
      <c r="CD164" s="4" t="str">
        <f t="shared" si="37"/>
        <v/>
      </c>
      <c r="CE164" s="4" t="str">
        <f t="shared" si="38"/>
        <v/>
      </c>
      <c r="CF164" s="4" t="str">
        <f t="shared" si="39"/>
        <v/>
      </c>
      <c r="CG164" s="16">
        <f t="shared" si="28"/>
        <v>0</v>
      </c>
      <c r="CH164" s="16"/>
      <c r="CI164" s="16">
        <f t="shared" si="30"/>
        <v>0</v>
      </c>
      <c r="CJ164" s="16">
        <f t="shared" si="31"/>
        <v>0</v>
      </c>
      <c r="CK164" s="16">
        <f t="shared" si="32"/>
        <v>0</v>
      </c>
      <c r="CL164" s="16">
        <f>IF(AND(D164&lt;&gt;0,OR(AO164="",AQ164="",AR164="",AS164="",AT164="")),1,0)</f>
        <v>0</v>
      </c>
      <c r="CM164" s="16"/>
      <c r="CN164" s="16"/>
    </row>
    <row r="165" spans="1:92" ht="23.25" customHeight="1" x14ac:dyDescent="0.2">
      <c r="A165" s="3420"/>
      <c r="B165" s="3501" t="s">
        <v>202</v>
      </c>
      <c r="C165" s="3445"/>
      <c r="D165" s="402">
        <f t="shared" si="40"/>
        <v>0</v>
      </c>
      <c r="E165" s="403">
        <f t="shared" si="42"/>
        <v>0</v>
      </c>
      <c r="F165" s="599">
        <f t="shared" si="42"/>
        <v>0</v>
      </c>
      <c r="G165" s="35"/>
      <c r="H165" s="39"/>
      <c r="I165" s="35"/>
      <c r="J165" s="39"/>
      <c r="K165" s="35"/>
      <c r="L165" s="39"/>
      <c r="M165" s="35"/>
      <c r="N165" s="39"/>
      <c r="O165" s="35"/>
      <c r="P165" s="39"/>
      <c r="Q165" s="331"/>
      <c r="R165" s="332"/>
      <c r="S165" s="331"/>
      <c r="T165" s="332"/>
      <c r="U165" s="331"/>
      <c r="V165" s="332"/>
      <c r="W165" s="331"/>
      <c r="X165" s="332"/>
      <c r="Y165" s="331"/>
      <c r="Z165" s="332"/>
      <c r="AA165" s="331"/>
      <c r="AB165" s="332"/>
      <c r="AC165" s="331"/>
      <c r="AD165" s="332"/>
      <c r="AE165" s="331"/>
      <c r="AF165" s="332"/>
      <c r="AG165" s="331"/>
      <c r="AH165" s="332"/>
      <c r="AI165" s="331"/>
      <c r="AJ165" s="332"/>
      <c r="AK165" s="331"/>
      <c r="AL165" s="332"/>
      <c r="AM165" s="331"/>
      <c r="AN165" s="423"/>
      <c r="AO165" s="405"/>
      <c r="AP165" s="425"/>
      <c r="AQ165" s="35"/>
      <c r="AR165" s="54"/>
      <c r="AS165" s="54"/>
      <c r="AT165" s="54"/>
      <c r="AU165" s="380" t="str">
        <f t="shared" si="27"/>
        <v/>
      </c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230"/>
      <c r="BG165" s="230"/>
      <c r="CA165" s="4" t="str">
        <f t="shared" si="34"/>
        <v/>
      </c>
      <c r="CC165" s="4" t="str">
        <f t="shared" si="36"/>
        <v/>
      </c>
      <c r="CD165" s="4" t="str">
        <f t="shared" si="37"/>
        <v/>
      </c>
      <c r="CE165" s="4" t="str">
        <f t="shared" si="38"/>
        <v/>
      </c>
      <c r="CF165" s="4" t="str">
        <f t="shared" si="39"/>
        <v/>
      </c>
      <c r="CG165" s="16">
        <f>IF(F165&lt;AO165,1,0)</f>
        <v>0</v>
      </c>
      <c r="CH165" s="16"/>
      <c r="CI165" s="16">
        <f t="shared" si="30"/>
        <v>0</v>
      </c>
      <c r="CJ165" s="16">
        <f t="shared" si="31"/>
        <v>0</v>
      </c>
      <c r="CK165" s="16">
        <f t="shared" si="32"/>
        <v>0</v>
      </c>
      <c r="CL165" s="16">
        <f>IF(AND(D165&lt;&gt;0,OR(AO165="",AQ165="",AR165="",AS165="",AT165="")),1,0)</f>
        <v>0</v>
      </c>
      <c r="CM165" s="16"/>
      <c r="CN165" s="16"/>
    </row>
    <row r="166" spans="1:92" ht="22.15" customHeight="1" x14ac:dyDescent="0.2">
      <c r="A166" s="3421"/>
      <c r="B166" s="3507" t="s">
        <v>203</v>
      </c>
      <c r="C166" s="3465"/>
      <c r="D166" s="414">
        <f t="shared" si="40"/>
        <v>2</v>
      </c>
      <c r="E166" s="415">
        <f t="shared" si="42"/>
        <v>2</v>
      </c>
      <c r="F166" s="416">
        <f t="shared" si="42"/>
        <v>0</v>
      </c>
      <c r="G166" s="93">
        <v>1</v>
      </c>
      <c r="H166" s="96"/>
      <c r="I166" s="93"/>
      <c r="J166" s="96"/>
      <c r="K166" s="93">
        <v>1</v>
      </c>
      <c r="L166" s="96"/>
      <c r="M166" s="93"/>
      <c r="N166" s="96"/>
      <c r="O166" s="93"/>
      <c r="P166" s="96"/>
      <c r="Q166" s="426"/>
      <c r="R166" s="575"/>
      <c r="S166" s="426"/>
      <c r="T166" s="575"/>
      <c r="U166" s="426"/>
      <c r="V166" s="575"/>
      <c r="W166" s="426"/>
      <c r="X166" s="575"/>
      <c r="Y166" s="426"/>
      <c r="Z166" s="575"/>
      <c r="AA166" s="426"/>
      <c r="AB166" s="575"/>
      <c r="AC166" s="426"/>
      <c r="AD166" s="575"/>
      <c r="AE166" s="426"/>
      <c r="AF166" s="575"/>
      <c r="AG166" s="426"/>
      <c r="AH166" s="575"/>
      <c r="AI166" s="426"/>
      <c r="AJ166" s="575"/>
      <c r="AK166" s="426"/>
      <c r="AL166" s="575"/>
      <c r="AM166" s="426"/>
      <c r="AN166" s="575"/>
      <c r="AO166" s="418">
        <v>0</v>
      </c>
      <c r="AP166" s="336"/>
      <c r="AQ166" s="93">
        <v>0</v>
      </c>
      <c r="AR166" s="96">
        <v>0</v>
      </c>
      <c r="AS166" s="96">
        <v>0</v>
      </c>
      <c r="AT166" s="96">
        <v>0</v>
      </c>
      <c r="AU166" s="380" t="str">
        <f t="shared" si="27"/>
        <v/>
      </c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230"/>
      <c r="BG166" s="230"/>
      <c r="CA166" s="4" t="str">
        <f t="shared" si="34"/>
        <v/>
      </c>
      <c r="CC166" s="4" t="str">
        <f t="shared" si="36"/>
        <v/>
      </c>
      <c r="CD166" s="4" t="str">
        <f t="shared" si="37"/>
        <v/>
      </c>
      <c r="CE166" s="4" t="str">
        <f t="shared" si="38"/>
        <v/>
      </c>
      <c r="CF166" s="4" t="str">
        <f t="shared" si="39"/>
        <v/>
      </c>
      <c r="CG166" s="16">
        <f t="shared" si="28"/>
        <v>0</v>
      </c>
      <c r="CH166" s="16"/>
      <c r="CI166" s="16">
        <f t="shared" si="30"/>
        <v>0</v>
      </c>
      <c r="CJ166" s="16">
        <f t="shared" si="31"/>
        <v>0</v>
      </c>
      <c r="CK166" s="16">
        <f t="shared" si="32"/>
        <v>0</v>
      </c>
      <c r="CL166" s="16">
        <f>IF(AND(D166&lt;&gt;0,OR(AO166="",AQ166="",AR166="",AS166="",AT166="")),1,0)</f>
        <v>0</v>
      </c>
      <c r="CM166" s="16"/>
      <c r="CN166" s="16"/>
    </row>
    <row r="167" spans="1:92" ht="16.149999999999999" customHeight="1" x14ac:dyDescent="0.2">
      <c r="A167" s="3687" t="s">
        <v>204</v>
      </c>
      <c r="B167" s="3508" t="s">
        <v>205</v>
      </c>
      <c r="C167" s="3509"/>
      <c r="D167" s="398">
        <f>SUM(E167+F167)</f>
        <v>0</v>
      </c>
      <c r="E167" s="399">
        <f t="shared" ref="E167:F167" si="43">SUM(G167+I167+K167+M167+O167+Q167+S167+U167+W167+Y167+AA167+AC167+AE167+AG167+AI167+AK167+AM167)</f>
        <v>0</v>
      </c>
      <c r="F167" s="400">
        <f t="shared" si="43"/>
        <v>0</v>
      </c>
      <c r="G167" s="428"/>
      <c r="H167" s="429"/>
      <c r="I167" s="428"/>
      <c r="J167" s="429"/>
      <c r="K167" s="104"/>
      <c r="L167" s="107"/>
      <c r="M167" s="104"/>
      <c r="N167" s="107"/>
      <c r="O167" s="104"/>
      <c r="P167" s="107"/>
      <c r="Q167" s="104"/>
      <c r="R167" s="107"/>
      <c r="S167" s="104"/>
      <c r="T167" s="107"/>
      <c r="U167" s="104"/>
      <c r="V167" s="107"/>
      <c r="W167" s="104"/>
      <c r="X167" s="107"/>
      <c r="Y167" s="104"/>
      <c r="Z167" s="107"/>
      <c r="AA167" s="104"/>
      <c r="AB167" s="107"/>
      <c r="AC167" s="104"/>
      <c r="AD167" s="107"/>
      <c r="AE167" s="104"/>
      <c r="AF167" s="107"/>
      <c r="AG167" s="104"/>
      <c r="AH167" s="107"/>
      <c r="AI167" s="104"/>
      <c r="AJ167" s="107"/>
      <c r="AK167" s="104"/>
      <c r="AL167" s="107"/>
      <c r="AM167" s="104"/>
      <c r="AN167" s="106"/>
      <c r="AO167" s="107"/>
      <c r="AP167" s="145"/>
      <c r="AQ167" s="143"/>
      <c r="AR167" s="107"/>
      <c r="AS167" s="107"/>
      <c r="AT167" s="65"/>
      <c r="AU167" s="380" t="str">
        <f t="shared" si="27"/>
        <v/>
      </c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230"/>
      <c r="BG167" s="230"/>
      <c r="CA167" s="4" t="str">
        <f t="shared" si="34"/>
        <v/>
      </c>
      <c r="CB167" s="4" t="str">
        <f t="shared" si="35"/>
        <v/>
      </c>
      <c r="CC167" s="4" t="str">
        <f t="shared" si="36"/>
        <v/>
      </c>
      <c r="CD167" s="4" t="str">
        <f t="shared" si="37"/>
        <v/>
      </c>
      <c r="CE167" s="4" t="str">
        <f t="shared" si="38"/>
        <v/>
      </c>
      <c r="CF167" s="4" t="str">
        <f t="shared" si="39"/>
        <v/>
      </c>
      <c r="CG167" s="16">
        <f t="shared" si="28"/>
        <v>0</v>
      </c>
      <c r="CH167" s="16">
        <f t="shared" si="29"/>
        <v>0</v>
      </c>
      <c r="CI167" s="16">
        <f t="shared" si="30"/>
        <v>0</v>
      </c>
      <c r="CJ167" s="16">
        <f t="shared" si="31"/>
        <v>0</v>
      </c>
      <c r="CK167" s="16">
        <f t="shared" si="32"/>
        <v>0</v>
      </c>
      <c r="CL167" s="16">
        <f t="shared" si="33"/>
        <v>0</v>
      </c>
      <c r="CM167" s="16"/>
      <c r="CN167" s="16"/>
    </row>
    <row r="168" spans="1:92" ht="16.149999999999999" customHeight="1" x14ac:dyDescent="0.2">
      <c r="A168" s="3457"/>
      <c r="B168" s="3510" t="s">
        <v>206</v>
      </c>
      <c r="C168" s="3453"/>
      <c r="D168" s="402">
        <f t="shared" ref="D168:D172" si="44">SUM(E168+F168)</f>
        <v>0</v>
      </c>
      <c r="E168" s="403">
        <f t="shared" ref="E168:F171" si="45">+K168+M168+O168+Q168+S168+U168+W168+Y168+AA168+AC168+AE168+AG168+AI168+AK168+AM168</f>
        <v>0</v>
      </c>
      <c r="F168" s="599">
        <f t="shared" si="45"/>
        <v>0</v>
      </c>
      <c r="G168" s="42"/>
      <c r="H168" s="46"/>
      <c r="I168" s="42"/>
      <c r="J168" s="46"/>
      <c r="K168" s="35"/>
      <c r="L168" s="39"/>
      <c r="M168" s="35"/>
      <c r="N168" s="39"/>
      <c r="O168" s="35"/>
      <c r="P168" s="39"/>
      <c r="Q168" s="35"/>
      <c r="R168" s="39"/>
      <c r="S168" s="35"/>
      <c r="T168" s="39"/>
      <c r="U168" s="35"/>
      <c r="V168" s="39"/>
      <c r="W168" s="35"/>
      <c r="X168" s="39"/>
      <c r="Y168" s="35"/>
      <c r="Z168" s="39"/>
      <c r="AA168" s="35"/>
      <c r="AB168" s="39"/>
      <c r="AC168" s="35"/>
      <c r="AD168" s="39"/>
      <c r="AE168" s="35"/>
      <c r="AF168" s="39"/>
      <c r="AG168" s="35"/>
      <c r="AH168" s="39"/>
      <c r="AI168" s="35"/>
      <c r="AJ168" s="39"/>
      <c r="AK168" s="35"/>
      <c r="AL168" s="39"/>
      <c r="AM168" s="35"/>
      <c r="AN168" s="38"/>
      <c r="AO168" s="39"/>
      <c r="AP168" s="66"/>
      <c r="AQ168" s="153"/>
      <c r="AR168" s="39"/>
      <c r="AS168" s="39"/>
      <c r="AT168" s="66"/>
      <c r="AU168" s="380" t="str">
        <f t="shared" si="27"/>
        <v/>
      </c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230"/>
      <c r="BG168" s="230"/>
      <c r="CA168" s="4" t="str">
        <f t="shared" si="34"/>
        <v/>
      </c>
      <c r="CB168" s="4" t="str">
        <f t="shared" si="35"/>
        <v/>
      </c>
      <c r="CC168" s="4" t="str">
        <f t="shared" si="36"/>
        <v/>
      </c>
      <c r="CD168" s="4" t="str">
        <f t="shared" si="37"/>
        <v/>
      </c>
      <c r="CE168" s="4" t="str">
        <f t="shared" si="38"/>
        <v/>
      </c>
      <c r="CF168" s="4" t="str">
        <f t="shared" si="39"/>
        <v/>
      </c>
      <c r="CG168" s="16">
        <f t="shared" si="28"/>
        <v>0</v>
      </c>
      <c r="CH168" s="16">
        <f t="shared" si="29"/>
        <v>0</v>
      </c>
      <c r="CI168" s="16">
        <f t="shared" si="30"/>
        <v>0</v>
      </c>
      <c r="CJ168" s="16">
        <f t="shared" si="31"/>
        <v>0</v>
      </c>
      <c r="CK168" s="16">
        <f t="shared" si="32"/>
        <v>0</v>
      </c>
      <c r="CL168" s="16">
        <f t="shared" si="33"/>
        <v>0</v>
      </c>
      <c r="CM168" s="16"/>
      <c r="CN168" s="16"/>
    </row>
    <row r="169" spans="1:92" ht="16.149999999999999" customHeight="1" x14ac:dyDescent="0.2">
      <c r="A169" s="3457"/>
      <c r="B169" s="3450" t="s">
        <v>207</v>
      </c>
      <c r="C169" s="3451"/>
      <c r="D169" s="402">
        <f t="shared" si="44"/>
        <v>0</v>
      </c>
      <c r="E169" s="403">
        <f t="shared" si="45"/>
        <v>0</v>
      </c>
      <c r="F169" s="599">
        <f t="shared" si="45"/>
        <v>0</v>
      </c>
      <c r="G169" s="42"/>
      <c r="H169" s="46"/>
      <c r="I169" s="42"/>
      <c r="J169" s="46"/>
      <c r="K169" s="35"/>
      <c r="L169" s="39"/>
      <c r="M169" s="35"/>
      <c r="N169" s="39"/>
      <c r="O169" s="35"/>
      <c r="P169" s="39"/>
      <c r="Q169" s="35"/>
      <c r="R169" s="39"/>
      <c r="S169" s="35"/>
      <c r="T169" s="39"/>
      <c r="U169" s="35"/>
      <c r="V169" s="39"/>
      <c r="W169" s="35"/>
      <c r="X169" s="39"/>
      <c r="Y169" s="35"/>
      <c r="Z169" s="39"/>
      <c r="AA169" s="35"/>
      <c r="AB169" s="39"/>
      <c r="AC169" s="35"/>
      <c r="AD169" s="39"/>
      <c r="AE169" s="35"/>
      <c r="AF169" s="39"/>
      <c r="AG169" s="35"/>
      <c r="AH169" s="39"/>
      <c r="AI169" s="35"/>
      <c r="AJ169" s="39"/>
      <c r="AK169" s="35"/>
      <c r="AL169" s="39"/>
      <c r="AM169" s="35"/>
      <c r="AN169" s="38"/>
      <c r="AO169" s="39"/>
      <c r="AP169" s="66"/>
      <c r="AQ169" s="153"/>
      <c r="AR169" s="39"/>
      <c r="AS169" s="39"/>
      <c r="AT169" s="66"/>
      <c r="AU169" s="380" t="str">
        <f t="shared" si="27"/>
        <v/>
      </c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230"/>
      <c r="BG169" s="230"/>
      <c r="CA169" s="4" t="str">
        <f t="shared" si="34"/>
        <v/>
      </c>
      <c r="CB169" s="4" t="str">
        <f t="shared" si="35"/>
        <v/>
      </c>
      <c r="CC169" s="4" t="str">
        <f t="shared" si="36"/>
        <v/>
      </c>
      <c r="CD169" s="4" t="str">
        <f t="shared" si="37"/>
        <v/>
      </c>
      <c r="CE169" s="4" t="str">
        <f t="shared" si="38"/>
        <v/>
      </c>
      <c r="CF169" s="4" t="str">
        <f t="shared" si="39"/>
        <v/>
      </c>
      <c r="CG169" s="16">
        <f t="shared" si="28"/>
        <v>0</v>
      </c>
      <c r="CH169" s="16">
        <f t="shared" si="29"/>
        <v>0</v>
      </c>
      <c r="CI169" s="16">
        <f t="shared" si="30"/>
        <v>0</v>
      </c>
      <c r="CJ169" s="16">
        <f t="shared" si="31"/>
        <v>0</v>
      </c>
      <c r="CK169" s="16">
        <f t="shared" si="32"/>
        <v>0</v>
      </c>
      <c r="CL169" s="16">
        <f t="shared" si="33"/>
        <v>0</v>
      </c>
      <c r="CM169" s="16"/>
      <c r="CN169" s="16"/>
    </row>
    <row r="170" spans="1:92" ht="16.149999999999999" customHeight="1" x14ac:dyDescent="0.2">
      <c r="A170" s="3457"/>
      <c r="B170" s="3450" t="s">
        <v>208</v>
      </c>
      <c r="C170" s="3451"/>
      <c r="D170" s="402">
        <f t="shared" si="44"/>
        <v>0</v>
      </c>
      <c r="E170" s="403">
        <f t="shared" si="45"/>
        <v>0</v>
      </c>
      <c r="F170" s="599">
        <f t="shared" si="45"/>
        <v>0</v>
      </c>
      <c r="G170" s="42"/>
      <c r="H170" s="46"/>
      <c r="I170" s="42"/>
      <c r="J170" s="46"/>
      <c r="K170" s="35"/>
      <c r="L170" s="39"/>
      <c r="M170" s="35"/>
      <c r="N170" s="39"/>
      <c r="O170" s="35"/>
      <c r="P170" s="39"/>
      <c r="Q170" s="35"/>
      <c r="R170" s="39"/>
      <c r="S170" s="35"/>
      <c r="T170" s="39"/>
      <c r="U170" s="35"/>
      <c r="V170" s="39"/>
      <c r="W170" s="35"/>
      <c r="X170" s="39"/>
      <c r="Y170" s="35"/>
      <c r="Z170" s="39"/>
      <c r="AA170" s="35"/>
      <c r="AB170" s="39"/>
      <c r="AC170" s="35"/>
      <c r="AD170" s="39"/>
      <c r="AE170" s="35"/>
      <c r="AF170" s="39"/>
      <c r="AG170" s="35"/>
      <c r="AH170" s="39"/>
      <c r="AI170" s="35"/>
      <c r="AJ170" s="39"/>
      <c r="AK170" s="35"/>
      <c r="AL170" s="39"/>
      <c r="AM170" s="35"/>
      <c r="AN170" s="38"/>
      <c r="AO170" s="39"/>
      <c r="AP170" s="66"/>
      <c r="AQ170" s="153"/>
      <c r="AR170" s="39"/>
      <c r="AS170" s="39"/>
      <c r="AT170" s="66"/>
      <c r="AU170" s="380" t="str">
        <f t="shared" si="27"/>
        <v/>
      </c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230"/>
      <c r="BG170" s="230"/>
      <c r="CA170" s="4" t="str">
        <f t="shared" si="34"/>
        <v/>
      </c>
      <c r="CB170" s="4" t="str">
        <f t="shared" si="35"/>
        <v/>
      </c>
      <c r="CC170" s="4" t="str">
        <f t="shared" si="36"/>
        <v/>
      </c>
      <c r="CD170" s="4" t="str">
        <f t="shared" si="37"/>
        <v/>
      </c>
      <c r="CE170" s="4" t="str">
        <f t="shared" si="38"/>
        <v/>
      </c>
      <c r="CF170" s="4" t="str">
        <f t="shared" si="39"/>
        <v/>
      </c>
      <c r="CG170" s="16">
        <f t="shared" si="28"/>
        <v>0</v>
      </c>
      <c r="CH170" s="16">
        <f t="shared" si="29"/>
        <v>0</v>
      </c>
      <c r="CI170" s="16">
        <f t="shared" si="30"/>
        <v>0</v>
      </c>
      <c r="CJ170" s="16">
        <f t="shared" si="31"/>
        <v>0</v>
      </c>
      <c r="CK170" s="16">
        <f t="shared" si="32"/>
        <v>0</v>
      </c>
      <c r="CL170" s="16">
        <f t="shared" si="33"/>
        <v>0</v>
      </c>
      <c r="CM170" s="16"/>
      <c r="CN170" s="16"/>
    </row>
    <row r="171" spans="1:92" ht="16.149999999999999" customHeight="1" x14ac:dyDescent="0.2">
      <c r="A171" s="3457"/>
      <c r="B171" s="3450" t="s">
        <v>209</v>
      </c>
      <c r="C171" s="3451"/>
      <c r="D171" s="402">
        <f t="shared" si="44"/>
        <v>3</v>
      </c>
      <c r="E171" s="403">
        <f t="shared" si="45"/>
        <v>1</v>
      </c>
      <c r="F171" s="599">
        <f t="shared" si="45"/>
        <v>2</v>
      </c>
      <c r="G171" s="42"/>
      <c r="H171" s="46"/>
      <c r="I171" s="42"/>
      <c r="J171" s="46"/>
      <c r="K171" s="35"/>
      <c r="L171" s="39"/>
      <c r="M171" s="35"/>
      <c r="N171" s="39"/>
      <c r="O171" s="35"/>
      <c r="P171" s="39"/>
      <c r="Q171" s="35"/>
      <c r="R171" s="39">
        <v>1</v>
      </c>
      <c r="S171" s="35"/>
      <c r="T171" s="39"/>
      <c r="U171" s="35"/>
      <c r="V171" s="39"/>
      <c r="W171" s="35"/>
      <c r="X171" s="39">
        <v>1</v>
      </c>
      <c r="Y171" s="35">
        <v>1</v>
      </c>
      <c r="Z171" s="39"/>
      <c r="AA171" s="35"/>
      <c r="AB171" s="39"/>
      <c r="AC171" s="35"/>
      <c r="AD171" s="39"/>
      <c r="AE171" s="35"/>
      <c r="AF171" s="39"/>
      <c r="AG171" s="35"/>
      <c r="AH171" s="39"/>
      <c r="AI171" s="35"/>
      <c r="AJ171" s="39"/>
      <c r="AK171" s="35"/>
      <c r="AL171" s="39"/>
      <c r="AM171" s="35"/>
      <c r="AN171" s="38"/>
      <c r="AO171" s="39">
        <v>0</v>
      </c>
      <c r="AP171" s="66">
        <v>0</v>
      </c>
      <c r="AQ171" s="153">
        <v>0</v>
      </c>
      <c r="AR171" s="39">
        <v>0</v>
      </c>
      <c r="AS171" s="39">
        <v>0</v>
      </c>
      <c r="AT171" s="66">
        <v>0</v>
      </c>
      <c r="AU171" s="380" t="str">
        <f t="shared" si="27"/>
        <v/>
      </c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230"/>
      <c r="BG171" s="230"/>
      <c r="CA171" s="4" t="str">
        <f t="shared" si="34"/>
        <v/>
      </c>
      <c r="CB171" s="4" t="str">
        <f t="shared" si="35"/>
        <v/>
      </c>
      <c r="CC171" s="4" t="str">
        <f t="shared" si="36"/>
        <v/>
      </c>
      <c r="CD171" s="4" t="str">
        <f t="shared" si="37"/>
        <v/>
      </c>
      <c r="CE171" s="4" t="str">
        <f t="shared" si="38"/>
        <v/>
      </c>
      <c r="CF171" s="4" t="str">
        <f t="shared" si="39"/>
        <v/>
      </c>
      <c r="CG171" s="16">
        <f t="shared" si="28"/>
        <v>0</v>
      </c>
      <c r="CH171" s="16">
        <f t="shared" si="29"/>
        <v>0</v>
      </c>
      <c r="CI171" s="16">
        <f t="shared" si="30"/>
        <v>0</v>
      </c>
      <c r="CJ171" s="16">
        <f t="shared" si="31"/>
        <v>0</v>
      </c>
      <c r="CK171" s="16">
        <f t="shared" si="32"/>
        <v>0</v>
      </c>
      <c r="CL171" s="16">
        <f t="shared" si="33"/>
        <v>0</v>
      </c>
      <c r="CM171" s="16"/>
      <c r="CN171" s="16"/>
    </row>
    <row r="172" spans="1:92" ht="16.149999999999999" customHeight="1" x14ac:dyDescent="0.2">
      <c r="A172" s="3458"/>
      <c r="B172" s="3680" t="s">
        <v>210</v>
      </c>
      <c r="C172" s="3681"/>
      <c r="D172" s="393">
        <f t="shared" si="44"/>
        <v>3</v>
      </c>
      <c r="E172" s="394">
        <f>+K172+M172+O172+Q172+S172+U172+W172+Y172+AA172+AC172+AE172+AG172+AI172+AK172+AM172</f>
        <v>0</v>
      </c>
      <c r="F172" s="377">
        <f>+L172+N172+P172+R172+T172+V172+X172+Z172+AB172+AD172+AF172+AH172+AJ172+AL172+AN172</f>
        <v>3</v>
      </c>
      <c r="G172" s="42"/>
      <c r="H172" s="46"/>
      <c r="I172" s="42"/>
      <c r="J172" s="46"/>
      <c r="K172" s="35"/>
      <c r="L172" s="39"/>
      <c r="M172" s="35"/>
      <c r="N172" s="39"/>
      <c r="O172" s="35"/>
      <c r="P172" s="39"/>
      <c r="Q172" s="35"/>
      <c r="R172" s="39"/>
      <c r="S172" s="35"/>
      <c r="T172" s="39">
        <v>1</v>
      </c>
      <c r="U172" s="35"/>
      <c r="V172" s="39">
        <v>1</v>
      </c>
      <c r="W172" s="35"/>
      <c r="X172" s="39"/>
      <c r="Y172" s="35"/>
      <c r="Z172" s="39"/>
      <c r="AA172" s="35"/>
      <c r="AB172" s="39">
        <v>1</v>
      </c>
      <c r="AC172" s="35"/>
      <c r="AD172" s="39"/>
      <c r="AE172" s="35"/>
      <c r="AF172" s="39"/>
      <c r="AG172" s="35"/>
      <c r="AH172" s="39"/>
      <c r="AI172" s="35"/>
      <c r="AJ172" s="39"/>
      <c r="AK172" s="35"/>
      <c r="AL172" s="39"/>
      <c r="AM172" s="93"/>
      <c r="AN172" s="95"/>
      <c r="AO172" s="96">
        <v>0</v>
      </c>
      <c r="AP172" s="67">
        <v>0</v>
      </c>
      <c r="AQ172" s="173">
        <v>0</v>
      </c>
      <c r="AR172" s="96">
        <v>0</v>
      </c>
      <c r="AS172" s="96">
        <v>0</v>
      </c>
      <c r="AT172" s="67">
        <v>0</v>
      </c>
      <c r="AU172" s="380" t="str">
        <f t="shared" si="27"/>
        <v/>
      </c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230"/>
      <c r="BG172" s="230"/>
      <c r="CA172" s="4" t="str">
        <f t="shared" si="34"/>
        <v/>
      </c>
      <c r="CB172" s="4" t="str">
        <f t="shared" si="35"/>
        <v/>
      </c>
      <c r="CC172" s="4" t="str">
        <f t="shared" si="36"/>
        <v/>
      </c>
      <c r="CD172" s="4" t="str">
        <f t="shared" si="37"/>
        <v/>
      </c>
      <c r="CE172" s="4" t="str">
        <f t="shared" si="38"/>
        <v/>
      </c>
      <c r="CF172" s="4" t="str">
        <f t="shared" si="39"/>
        <v/>
      </c>
      <c r="CG172" s="16">
        <f t="shared" si="28"/>
        <v>0</v>
      </c>
      <c r="CH172" s="16">
        <f t="shared" si="29"/>
        <v>0</v>
      </c>
      <c r="CI172" s="16">
        <f t="shared" si="30"/>
        <v>0</v>
      </c>
      <c r="CJ172" s="16">
        <f t="shared" si="31"/>
        <v>0</v>
      </c>
      <c r="CK172" s="16">
        <f t="shared" si="32"/>
        <v>0</v>
      </c>
      <c r="CL172" s="16">
        <f t="shared" si="33"/>
        <v>0</v>
      </c>
      <c r="CM172" s="16"/>
      <c r="CN172" s="16"/>
    </row>
    <row r="173" spans="1:92" ht="16.149999999999999" customHeight="1" x14ac:dyDescent="0.2">
      <c r="A173" s="3687" t="s">
        <v>211</v>
      </c>
      <c r="B173" s="3692" t="s">
        <v>212</v>
      </c>
      <c r="C173" s="3460"/>
      <c r="D173" s="381">
        <f t="shared" si="40"/>
        <v>0</v>
      </c>
      <c r="E173" s="382">
        <f t="shared" ref="E173:F182" si="46">SUM(G173+I173+K173+M173+O173+Q173+S173+U173+W173+Y173+AA173+AC173+AE173+AG173+AI173+AK173+AM173)</f>
        <v>0</v>
      </c>
      <c r="F173" s="600">
        <f t="shared" si="46"/>
        <v>0</v>
      </c>
      <c r="G173" s="26"/>
      <c r="H173" s="30"/>
      <c r="I173" s="26"/>
      <c r="J173" s="30"/>
      <c r="K173" s="26"/>
      <c r="L173" s="30"/>
      <c r="M173" s="26"/>
      <c r="N173" s="30"/>
      <c r="O173" s="26"/>
      <c r="P173" s="30"/>
      <c r="Q173" s="26"/>
      <c r="R173" s="30"/>
      <c r="S173" s="26"/>
      <c r="T173" s="30"/>
      <c r="U173" s="26"/>
      <c r="V173" s="30"/>
      <c r="W173" s="26"/>
      <c r="X173" s="30"/>
      <c r="Y173" s="26"/>
      <c r="Z173" s="30"/>
      <c r="AA173" s="26"/>
      <c r="AB173" s="30"/>
      <c r="AC173" s="26"/>
      <c r="AD173" s="30"/>
      <c r="AE173" s="26"/>
      <c r="AF173" s="30"/>
      <c r="AG173" s="26"/>
      <c r="AH173" s="30"/>
      <c r="AI173" s="26"/>
      <c r="AJ173" s="30"/>
      <c r="AK173" s="26"/>
      <c r="AL173" s="30"/>
      <c r="AM173" s="26"/>
      <c r="AN173" s="29"/>
      <c r="AO173" s="804"/>
      <c r="AP173" s="422"/>
      <c r="AQ173" s="143"/>
      <c r="AR173" s="803"/>
      <c r="AS173" s="803"/>
      <c r="AT173" s="803"/>
      <c r="AU173" s="380" t="str">
        <f t="shared" si="27"/>
        <v/>
      </c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230"/>
      <c r="BG173" s="230"/>
      <c r="CC173" s="4" t="str">
        <f t="shared" si="36"/>
        <v/>
      </c>
      <c r="CD173" s="4" t="str">
        <f t="shared" si="37"/>
        <v/>
      </c>
      <c r="CE173" s="4" t="str">
        <f t="shared" si="38"/>
        <v/>
      </c>
      <c r="CF173" s="4" t="str">
        <f t="shared" si="39"/>
        <v/>
      </c>
      <c r="CG173" s="16"/>
      <c r="CH173" s="16"/>
      <c r="CI173" s="16">
        <f>IF(D173&lt;SUM(AQ173,AR173),1,0)</f>
        <v>0</v>
      </c>
      <c r="CJ173" s="16">
        <f>IF(D173&lt;AS173,1,0)</f>
        <v>0</v>
      </c>
      <c r="CK173" s="16">
        <f>IF(D173&lt;AT173,1,0)</f>
        <v>0</v>
      </c>
      <c r="CL173" s="16">
        <f>IF(AND(D173&lt;&gt;0,OR(AQ173="",AR173="",AS173="",AT173="")),1,0)</f>
        <v>0</v>
      </c>
      <c r="CM173" s="16"/>
      <c r="CN173" s="16"/>
    </row>
    <row r="174" spans="1:92" ht="16.149999999999999" customHeight="1" x14ac:dyDescent="0.2">
      <c r="A174" s="3457"/>
      <c r="B174" s="3447" t="s">
        <v>213</v>
      </c>
      <c r="C174" s="3448"/>
      <c r="D174" s="402">
        <f t="shared" si="40"/>
        <v>0</v>
      </c>
      <c r="E174" s="403">
        <f t="shared" si="46"/>
        <v>0</v>
      </c>
      <c r="F174" s="599">
        <f t="shared" si="46"/>
        <v>0</v>
      </c>
      <c r="G174" s="35"/>
      <c r="H174" s="39"/>
      <c r="I174" s="35"/>
      <c r="J174" s="39"/>
      <c r="K174" s="35"/>
      <c r="L174" s="39"/>
      <c r="M174" s="35"/>
      <c r="N174" s="39"/>
      <c r="O174" s="35"/>
      <c r="P174" s="39"/>
      <c r="Q174" s="35"/>
      <c r="R174" s="39"/>
      <c r="S174" s="35"/>
      <c r="T174" s="39"/>
      <c r="U174" s="35"/>
      <c r="V174" s="39"/>
      <c r="W174" s="35"/>
      <c r="X174" s="39"/>
      <c r="Y174" s="35"/>
      <c r="Z174" s="39"/>
      <c r="AA174" s="35"/>
      <c r="AB174" s="39"/>
      <c r="AC174" s="35"/>
      <c r="AD174" s="39"/>
      <c r="AE174" s="35"/>
      <c r="AF174" s="39"/>
      <c r="AG174" s="35"/>
      <c r="AH174" s="39"/>
      <c r="AI174" s="35"/>
      <c r="AJ174" s="39"/>
      <c r="AK174" s="35"/>
      <c r="AL174" s="39"/>
      <c r="AM174" s="35"/>
      <c r="AN174" s="38"/>
      <c r="AO174" s="425"/>
      <c r="AP174" s="431"/>
      <c r="AQ174" s="35"/>
      <c r="AR174" s="54"/>
      <c r="AS174" s="54"/>
      <c r="AT174" s="54"/>
      <c r="AU174" s="380" t="str">
        <f t="shared" si="27"/>
        <v/>
      </c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230"/>
      <c r="BG174" s="230"/>
      <c r="CC174" s="4" t="str">
        <f t="shared" si="36"/>
        <v/>
      </c>
      <c r="CD174" s="4" t="str">
        <f t="shared" si="37"/>
        <v/>
      </c>
      <c r="CE174" s="4" t="str">
        <f t="shared" si="38"/>
        <v/>
      </c>
      <c r="CF174" s="4" t="str">
        <f t="shared" si="39"/>
        <v/>
      </c>
      <c r="CG174" s="16"/>
      <c r="CH174" s="16"/>
      <c r="CI174" s="16">
        <f t="shared" si="30"/>
        <v>0</v>
      </c>
      <c r="CJ174" s="16">
        <f t="shared" si="31"/>
        <v>0</v>
      </c>
      <c r="CK174" s="16">
        <f t="shared" si="32"/>
        <v>0</v>
      </c>
      <c r="CL174" s="16">
        <f t="shared" ref="CL174:CL175" si="47">IF(AND(D174&lt;&gt;0,OR(AQ174="",AR174="",AS174="",AT174="")),1,0)</f>
        <v>0</v>
      </c>
      <c r="CM174" s="16"/>
      <c r="CN174" s="16"/>
    </row>
    <row r="175" spans="1:92" ht="16.149999999999999" customHeight="1" x14ac:dyDescent="0.2">
      <c r="A175" s="3458"/>
      <c r="B175" s="3441" t="s">
        <v>214</v>
      </c>
      <c r="C175" s="3442"/>
      <c r="D175" s="414">
        <f t="shared" si="40"/>
        <v>0</v>
      </c>
      <c r="E175" s="415">
        <f t="shared" si="46"/>
        <v>0</v>
      </c>
      <c r="F175" s="416">
        <f t="shared" si="46"/>
        <v>0</v>
      </c>
      <c r="G175" s="93"/>
      <c r="H175" s="96"/>
      <c r="I175" s="93"/>
      <c r="J175" s="96"/>
      <c r="K175" s="93"/>
      <c r="L175" s="96"/>
      <c r="M175" s="93"/>
      <c r="N175" s="96"/>
      <c r="O175" s="93"/>
      <c r="P175" s="96"/>
      <c r="Q175" s="93"/>
      <c r="R175" s="96"/>
      <c r="S175" s="93"/>
      <c r="T175" s="96"/>
      <c r="U175" s="93"/>
      <c r="V175" s="96"/>
      <c r="W175" s="93"/>
      <c r="X175" s="96"/>
      <c r="Y175" s="93"/>
      <c r="Z175" s="96"/>
      <c r="AA175" s="93"/>
      <c r="AB175" s="96"/>
      <c r="AC175" s="93"/>
      <c r="AD175" s="96"/>
      <c r="AE175" s="93"/>
      <c r="AF175" s="96"/>
      <c r="AG175" s="93"/>
      <c r="AH175" s="96"/>
      <c r="AI175" s="93"/>
      <c r="AJ175" s="96"/>
      <c r="AK175" s="93"/>
      <c r="AL175" s="96"/>
      <c r="AM175" s="93"/>
      <c r="AN175" s="95"/>
      <c r="AO175" s="336"/>
      <c r="AP175" s="336"/>
      <c r="AQ175" s="93"/>
      <c r="AR175" s="96"/>
      <c r="AS175" s="96"/>
      <c r="AT175" s="96"/>
      <c r="AU175" s="380" t="str">
        <f t="shared" si="27"/>
        <v/>
      </c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230"/>
      <c r="BG175" s="230"/>
      <c r="CC175" s="4" t="str">
        <f t="shared" si="36"/>
        <v/>
      </c>
      <c r="CD175" s="4" t="str">
        <f t="shared" si="37"/>
        <v/>
      </c>
      <c r="CE175" s="4" t="str">
        <f t="shared" si="38"/>
        <v/>
      </c>
      <c r="CF175" s="4" t="str">
        <f t="shared" si="39"/>
        <v/>
      </c>
      <c r="CG175" s="16"/>
      <c r="CH175" s="16"/>
      <c r="CI175" s="16">
        <f t="shared" si="30"/>
        <v>0</v>
      </c>
      <c r="CJ175" s="16">
        <f t="shared" si="31"/>
        <v>0</v>
      </c>
      <c r="CK175" s="16">
        <f t="shared" si="32"/>
        <v>0</v>
      </c>
      <c r="CL175" s="16">
        <f t="shared" si="47"/>
        <v>0</v>
      </c>
      <c r="CM175" s="16"/>
      <c r="CN175" s="16"/>
    </row>
    <row r="176" spans="1:92" ht="16.149999999999999" customHeight="1" x14ac:dyDescent="0.2">
      <c r="A176" s="3496" t="s">
        <v>215</v>
      </c>
      <c r="B176" s="3497"/>
      <c r="C176" s="3498"/>
      <c r="D176" s="398">
        <f t="shared" si="40"/>
        <v>0</v>
      </c>
      <c r="E176" s="399">
        <f t="shared" si="46"/>
        <v>0</v>
      </c>
      <c r="F176" s="400">
        <f t="shared" si="46"/>
        <v>0</v>
      </c>
      <c r="G176" s="104"/>
      <c r="H176" s="107"/>
      <c r="I176" s="104"/>
      <c r="J176" s="107"/>
      <c r="K176" s="104"/>
      <c r="L176" s="107"/>
      <c r="M176" s="104"/>
      <c r="N176" s="107"/>
      <c r="O176" s="104"/>
      <c r="P176" s="107"/>
      <c r="Q176" s="104"/>
      <c r="R176" s="107"/>
      <c r="S176" s="104"/>
      <c r="T176" s="107"/>
      <c r="U176" s="104"/>
      <c r="V176" s="107"/>
      <c r="W176" s="104"/>
      <c r="X176" s="107"/>
      <c r="Y176" s="104"/>
      <c r="Z176" s="107"/>
      <c r="AA176" s="104"/>
      <c r="AB176" s="107"/>
      <c r="AC176" s="104"/>
      <c r="AD176" s="107"/>
      <c r="AE176" s="104"/>
      <c r="AF176" s="107"/>
      <c r="AG176" s="104"/>
      <c r="AH176" s="107"/>
      <c r="AI176" s="104"/>
      <c r="AJ176" s="107"/>
      <c r="AK176" s="104"/>
      <c r="AL176" s="107"/>
      <c r="AM176" s="104"/>
      <c r="AN176" s="318"/>
      <c r="AO176" s="401"/>
      <c r="AP176" s="65"/>
      <c r="AQ176" s="104"/>
      <c r="AR176" s="107"/>
      <c r="AS176" s="107"/>
      <c r="AT176" s="107"/>
      <c r="AU176" s="380" t="str">
        <f t="shared" si="27"/>
        <v/>
      </c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230"/>
      <c r="BG176" s="230"/>
      <c r="CA176" s="4" t="str">
        <f t="shared" si="34"/>
        <v/>
      </c>
      <c r="CB176" s="4" t="str">
        <f t="shared" si="35"/>
        <v/>
      </c>
      <c r="CC176" s="4" t="str">
        <f t="shared" si="36"/>
        <v/>
      </c>
      <c r="CD176" s="4" t="str">
        <f t="shared" si="37"/>
        <v/>
      </c>
      <c r="CE176" s="4" t="str">
        <f t="shared" si="38"/>
        <v/>
      </c>
      <c r="CF176" s="4" t="str">
        <f t="shared" si="39"/>
        <v/>
      </c>
      <c r="CG176" s="16">
        <f t="shared" si="28"/>
        <v>0</v>
      </c>
      <c r="CH176" s="16">
        <f t="shared" si="29"/>
        <v>0</v>
      </c>
      <c r="CI176" s="16">
        <f t="shared" si="30"/>
        <v>0</v>
      </c>
      <c r="CJ176" s="16">
        <f t="shared" si="31"/>
        <v>0</v>
      </c>
      <c r="CK176" s="16">
        <f t="shared" si="32"/>
        <v>0</v>
      </c>
      <c r="CL176" s="16">
        <f t="shared" si="33"/>
        <v>0</v>
      </c>
      <c r="CM176" s="16"/>
      <c r="CN176" s="16"/>
    </row>
    <row r="177" spans="1:93" ht="16.149999999999999" customHeight="1" x14ac:dyDescent="0.2">
      <c r="A177" s="3499" t="s">
        <v>216</v>
      </c>
      <c r="B177" s="3500"/>
      <c r="C177" s="3501"/>
      <c r="D177" s="402">
        <f t="shared" si="40"/>
        <v>0</v>
      </c>
      <c r="E177" s="403">
        <f t="shared" si="46"/>
        <v>0</v>
      </c>
      <c r="F177" s="599">
        <f t="shared" si="46"/>
        <v>0</v>
      </c>
      <c r="G177" s="35"/>
      <c r="H177" s="39"/>
      <c r="I177" s="35"/>
      <c r="J177" s="39"/>
      <c r="K177" s="35"/>
      <c r="L177" s="39"/>
      <c r="M177" s="35"/>
      <c r="N177" s="39"/>
      <c r="O177" s="35"/>
      <c r="P177" s="39"/>
      <c r="Q177" s="35"/>
      <c r="R177" s="39"/>
      <c r="S177" s="35"/>
      <c r="T177" s="39"/>
      <c r="U177" s="35"/>
      <c r="V177" s="39"/>
      <c r="W177" s="35"/>
      <c r="X177" s="39"/>
      <c r="Y177" s="35"/>
      <c r="Z177" s="39"/>
      <c r="AA177" s="35"/>
      <c r="AB177" s="39"/>
      <c r="AC177" s="35"/>
      <c r="AD177" s="39"/>
      <c r="AE177" s="35"/>
      <c r="AF177" s="39"/>
      <c r="AG177" s="35"/>
      <c r="AH177" s="39"/>
      <c r="AI177" s="35"/>
      <c r="AJ177" s="39"/>
      <c r="AK177" s="35"/>
      <c r="AL177" s="39"/>
      <c r="AM177" s="35"/>
      <c r="AN177" s="299"/>
      <c r="AO177" s="405"/>
      <c r="AP177" s="66"/>
      <c r="AQ177" s="35"/>
      <c r="AR177" s="378"/>
      <c r="AS177" s="378"/>
      <c r="AT177" s="378"/>
      <c r="AU177" s="380" t="str">
        <f t="shared" si="27"/>
        <v/>
      </c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230"/>
      <c r="BG177" s="230"/>
      <c r="CA177" s="4" t="str">
        <f t="shared" si="34"/>
        <v/>
      </c>
      <c r="CB177" s="4" t="str">
        <f t="shared" si="35"/>
        <v/>
      </c>
      <c r="CC177" s="4" t="str">
        <f t="shared" si="36"/>
        <v/>
      </c>
      <c r="CD177" s="4" t="str">
        <f t="shared" si="37"/>
        <v/>
      </c>
      <c r="CE177" s="4" t="str">
        <f t="shared" si="38"/>
        <v/>
      </c>
      <c r="CF177" s="4" t="str">
        <f t="shared" si="39"/>
        <v/>
      </c>
      <c r="CG177" s="16">
        <f t="shared" si="28"/>
        <v>0</v>
      </c>
      <c r="CH177" s="16">
        <f t="shared" si="29"/>
        <v>0</v>
      </c>
      <c r="CI177" s="16">
        <f t="shared" si="30"/>
        <v>0</v>
      </c>
      <c r="CJ177" s="16">
        <f t="shared" si="31"/>
        <v>0</v>
      </c>
      <c r="CK177" s="16">
        <f t="shared" si="32"/>
        <v>0</v>
      </c>
      <c r="CL177" s="16">
        <f t="shared" si="33"/>
        <v>0</v>
      </c>
      <c r="CM177" s="16"/>
      <c r="CN177" s="16"/>
    </row>
    <row r="178" spans="1:93" ht="16.149999999999999" customHeight="1" x14ac:dyDescent="0.2">
      <c r="A178" s="3499" t="s">
        <v>217</v>
      </c>
      <c r="B178" s="3500"/>
      <c r="C178" s="3501"/>
      <c r="D178" s="402">
        <f t="shared" si="40"/>
        <v>1</v>
      </c>
      <c r="E178" s="403">
        <f t="shared" si="46"/>
        <v>0</v>
      </c>
      <c r="F178" s="599">
        <f t="shared" si="46"/>
        <v>1</v>
      </c>
      <c r="G178" s="35"/>
      <c r="H178" s="39">
        <v>1</v>
      </c>
      <c r="I178" s="35"/>
      <c r="J178" s="39"/>
      <c r="K178" s="35"/>
      <c r="L178" s="39"/>
      <c r="M178" s="35"/>
      <c r="N178" s="39"/>
      <c r="O178" s="35"/>
      <c r="P178" s="39"/>
      <c r="Q178" s="35"/>
      <c r="R178" s="39"/>
      <c r="S178" s="35"/>
      <c r="T178" s="39"/>
      <c r="U178" s="35"/>
      <c r="V178" s="39"/>
      <c r="W178" s="35"/>
      <c r="X178" s="39"/>
      <c r="Y178" s="35"/>
      <c r="Z178" s="39"/>
      <c r="AA178" s="35"/>
      <c r="AB178" s="39"/>
      <c r="AC178" s="35"/>
      <c r="AD178" s="39"/>
      <c r="AE178" s="35"/>
      <c r="AF178" s="39"/>
      <c r="AG178" s="35"/>
      <c r="AH178" s="39"/>
      <c r="AI178" s="35"/>
      <c r="AJ178" s="39"/>
      <c r="AK178" s="35"/>
      <c r="AL178" s="39"/>
      <c r="AM178" s="35"/>
      <c r="AN178" s="299"/>
      <c r="AO178" s="405">
        <v>0</v>
      </c>
      <c r="AP178" s="66">
        <v>0</v>
      </c>
      <c r="AQ178" s="35">
        <v>0</v>
      </c>
      <c r="AR178" s="54">
        <v>0</v>
      </c>
      <c r="AS178" s="54">
        <v>0</v>
      </c>
      <c r="AT178" s="54">
        <v>0</v>
      </c>
      <c r="AU178" s="380" t="str">
        <f t="shared" si="27"/>
        <v/>
      </c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230"/>
      <c r="BG178" s="230"/>
      <c r="CA178" s="4" t="str">
        <f t="shared" si="34"/>
        <v/>
      </c>
      <c r="CB178" s="4" t="str">
        <f t="shared" si="35"/>
        <v/>
      </c>
      <c r="CC178" s="4" t="str">
        <f t="shared" si="36"/>
        <v/>
      </c>
      <c r="CD178" s="4" t="str">
        <f t="shared" si="37"/>
        <v/>
      </c>
      <c r="CE178" s="4" t="str">
        <f t="shared" si="38"/>
        <v/>
      </c>
      <c r="CF178" s="4" t="str">
        <f t="shared" si="39"/>
        <v/>
      </c>
      <c r="CG178" s="16">
        <f t="shared" si="28"/>
        <v>0</v>
      </c>
      <c r="CH178" s="16">
        <f t="shared" si="29"/>
        <v>0</v>
      </c>
      <c r="CI178" s="16">
        <f t="shared" si="30"/>
        <v>0</v>
      </c>
      <c r="CJ178" s="16">
        <f t="shared" si="31"/>
        <v>0</v>
      </c>
      <c r="CK178" s="16">
        <f t="shared" si="32"/>
        <v>0</v>
      </c>
      <c r="CL178" s="16">
        <f t="shared" si="33"/>
        <v>0</v>
      </c>
      <c r="CM178" s="16"/>
      <c r="CN178" s="16"/>
    </row>
    <row r="179" spans="1:93" ht="16.149999999999999" customHeight="1" x14ac:dyDescent="0.2">
      <c r="A179" s="3499" t="s">
        <v>218</v>
      </c>
      <c r="B179" s="3500"/>
      <c r="C179" s="3501"/>
      <c r="D179" s="402">
        <f t="shared" si="40"/>
        <v>1</v>
      </c>
      <c r="E179" s="403">
        <f t="shared" si="46"/>
        <v>0</v>
      </c>
      <c r="F179" s="599">
        <f t="shared" si="46"/>
        <v>1</v>
      </c>
      <c r="G179" s="35"/>
      <c r="H179" s="39"/>
      <c r="I179" s="35"/>
      <c r="J179" s="39"/>
      <c r="K179" s="35"/>
      <c r="L179" s="39"/>
      <c r="M179" s="35"/>
      <c r="N179" s="39"/>
      <c r="O179" s="35"/>
      <c r="P179" s="39"/>
      <c r="Q179" s="35"/>
      <c r="R179" s="39"/>
      <c r="S179" s="35"/>
      <c r="T179" s="39"/>
      <c r="U179" s="35"/>
      <c r="V179" s="39"/>
      <c r="W179" s="35"/>
      <c r="X179" s="39">
        <v>1</v>
      </c>
      <c r="Y179" s="35"/>
      <c r="Z179" s="39"/>
      <c r="AA179" s="35"/>
      <c r="AB179" s="39"/>
      <c r="AC179" s="35"/>
      <c r="AD179" s="39"/>
      <c r="AE179" s="35"/>
      <c r="AF179" s="39"/>
      <c r="AG179" s="35"/>
      <c r="AH179" s="39"/>
      <c r="AI179" s="35"/>
      <c r="AJ179" s="39"/>
      <c r="AK179" s="35"/>
      <c r="AL179" s="39"/>
      <c r="AM179" s="35"/>
      <c r="AN179" s="299"/>
      <c r="AO179" s="405">
        <v>0</v>
      </c>
      <c r="AP179" s="66">
        <v>0</v>
      </c>
      <c r="AQ179" s="35">
        <v>0</v>
      </c>
      <c r="AR179" s="54">
        <v>0</v>
      </c>
      <c r="AS179" s="54">
        <v>0</v>
      </c>
      <c r="AT179" s="54">
        <v>0</v>
      </c>
      <c r="AU179" s="380" t="str">
        <f t="shared" si="27"/>
        <v/>
      </c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230"/>
      <c r="BG179" s="230"/>
      <c r="CA179" s="4" t="str">
        <f t="shared" si="34"/>
        <v/>
      </c>
      <c r="CB179" s="4" t="str">
        <f t="shared" si="35"/>
        <v/>
      </c>
      <c r="CC179" s="4" t="str">
        <f t="shared" si="36"/>
        <v/>
      </c>
      <c r="CD179" s="4" t="str">
        <f t="shared" si="37"/>
        <v/>
      </c>
      <c r="CE179" s="4" t="str">
        <f t="shared" si="38"/>
        <v/>
      </c>
      <c r="CF179" s="4" t="str">
        <f t="shared" si="39"/>
        <v/>
      </c>
      <c r="CG179" s="16">
        <f t="shared" si="28"/>
        <v>0</v>
      </c>
      <c r="CH179" s="16">
        <f t="shared" si="29"/>
        <v>0</v>
      </c>
      <c r="CI179" s="16">
        <f t="shared" si="30"/>
        <v>0</v>
      </c>
      <c r="CJ179" s="16">
        <f t="shared" si="31"/>
        <v>0</v>
      </c>
      <c r="CK179" s="16">
        <f t="shared" si="32"/>
        <v>0</v>
      </c>
      <c r="CL179" s="16">
        <f t="shared" si="33"/>
        <v>0</v>
      </c>
      <c r="CM179" s="16"/>
      <c r="CN179" s="16"/>
    </row>
    <row r="180" spans="1:93" ht="16.149999999999999" customHeight="1" x14ac:dyDescent="0.2">
      <c r="A180" s="3502" t="s">
        <v>219</v>
      </c>
      <c r="B180" s="3503"/>
      <c r="C180" s="3504"/>
      <c r="D180" s="411">
        <f t="shared" si="40"/>
        <v>0</v>
      </c>
      <c r="E180" s="406">
        <f t="shared" si="46"/>
        <v>0</v>
      </c>
      <c r="F180" s="598">
        <f t="shared" si="46"/>
        <v>0</v>
      </c>
      <c r="G180" s="50"/>
      <c r="H180" s="54"/>
      <c r="I180" s="50"/>
      <c r="J180" s="54"/>
      <c r="K180" s="50"/>
      <c r="L180" s="54"/>
      <c r="M180" s="50"/>
      <c r="N180" s="54"/>
      <c r="O180" s="50"/>
      <c r="P180" s="54"/>
      <c r="Q180" s="50"/>
      <c r="R180" s="54"/>
      <c r="S180" s="50"/>
      <c r="T180" s="54"/>
      <c r="U180" s="50"/>
      <c r="V180" s="54"/>
      <c r="W180" s="50"/>
      <c r="X180" s="54"/>
      <c r="Y180" s="50"/>
      <c r="Z180" s="54"/>
      <c r="AA180" s="50"/>
      <c r="AB180" s="54"/>
      <c r="AC180" s="50"/>
      <c r="AD180" s="54"/>
      <c r="AE180" s="50"/>
      <c r="AF180" s="54"/>
      <c r="AG180" s="50"/>
      <c r="AH180" s="54"/>
      <c r="AI180" s="50"/>
      <c r="AJ180" s="54"/>
      <c r="AK180" s="50"/>
      <c r="AL180" s="54"/>
      <c r="AM180" s="50"/>
      <c r="AN180" s="307"/>
      <c r="AO180" s="413"/>
      <c r="AP180" s="261"/>
      <c r="AQ180" s="50"/>
      <c r="AR180" s="54"/>
      <c r="AS180" s="54"/>
      <c r="AT180" s="54"/>
      <c r="AU180" s="380" t="str">
        <f t="shared" si="27"/>
        <v/>
      </c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230"/>
      <c r="BG180" s="230"/>
      <c r="BH180" s="230"/>
      <c r="BI180" s="230"/>
      <c r="BJ180" s="230"/>
      <c r="CA180" s="4" t="str">
        <f t="shared" si="34"/>
        <v/>
      </c>
      <c r="CB180" s="4" t="str">
        <f t="shared" si="35"/>
        <v/>
      </c>
      <c r="CC180" s="4" t="str">
        <f t="shared" si="36"/>
        <v/>
      </c>
      <c r="CD180" s="4" t="str">
        <f t="shared" si="37"/>
        <v/>
      </c>
      <c r="CE180" s="4" t="str">
        <f t="shared" si="38"/>
        <v/>
      </c>
      <c r="CF180" s="4" t="str">
        <f t="shared" si="39"/>
        <v/>
      </c>
      <c r="CG180" s="16">
        <f t="shared" si="28"/>
        <v>0</v>
      </c>
      <c r="CH180" s="16">
        <f t="shared" si="29"/>
        <v>0</v>
      </c>
      <c r="CI180" s="16">
        <f t="shared" si="30"/>
        <v>0</v>
      </c>
      <c r="CJ180" s="16">
        <f t="shared" si="31"/>
        <v>0</v>
      </c>
      <c r="CK180" s="16">
        <f t="shared" si="32"/>
        <v>0</v>
      </c>
      <c r="CL180" s="16">
        <f t="shared" si="33"/>
        <v>0</v>
      </c>
      <c r="CM180" s="16"/>
      <c r="CN180" s="16"/>
    </row>
    <row r="181" spans="1:93" ht="16.149999999999999" customHeight="1" x14ac:dyDescent="0.2">
      <c r="A181" s="3449" t="s">
        <v>220</v>
      </c>
      <c r="B181" s="3450"/>
      <c r="C181" s="3451"/>
      <c r="D181" s="411">
        <f>SUM(E181+F181)</f>
        <v>0</v>
      </c>
      <c r="E181" s="406">
        <f>SUM(G181+I181+K181+M181+O181+Q181+S181+U181+W181+Y181+AA181+AC181+AE181+AG181+AI181+AK181+AM181)</f>
        <v>0</v>
      </c>
      <c r="F181" s="598">
        <f>SUM(H181+J181+L181+N181+P181+R181+T181+V181+X181+Z181+AB181+AD181+AF181+AH181+AJ181+AL181+AN181)</f>
        <v>0</v>
      </c>
      <c r="G181" s="50"/>
      <c r="H181" s="54"/>
      <c r="I181" s="50"/>
      <c r="J181" s="54"/>
      <c r="K181" s="50"/>
      <c r="L181" s="54"/>
      <c r="M181" s="50"/>
      <c r="N181" s="54"/>
      <c r="O181" s="50"/>
      <c r="P181" s="54"/>
      <c r="Q181" s="50"/>
      <c r="R181" s="54"/>
      <c r="S181" s="50"/>
      <c r="T181" s="54"/>
      <c r="U181" s="50"/>
      <c r="V181" s="54"/>
      <c r="W181" s="50"/>
      <c r="X181" s="54"/>
      <c r="Y181" s="50"/>
      <c r="Z181" s="54"/>
      <c r="AA181" s="50"/>
      <c r="AB181" s="54"/>
      <c r="AC181" s="50"/>
      <c r="AD181" s="54"/>
      <c r="AE181" s="50"/>
      <c r="AF181" s="54"/>
      <c r="AG181" s="50"/>
      <c r="AH181" s="54"/>
      <c r="AI181" s="50"/>
      <c r="AJ181" s="54"/>
      <c r="AK181" s="50"/>
      <c r="AL181" s="54"/>
      <c r="AM181" s="50"/>
      <c r="AN181" s="307"/>
      <c r="AO181" s="413"/>
      <c r="AP181" s="261"/>
      <c r="AQ181" s="50"/>
      <c r="AR181" s="54"/>
      <c r="AS181" s="54"/>
      <c r="AT181" s="54"/>
      <c r="AU181" s="380" t="str">
        <f t="shared" si="27"/>
        <v/>
      </c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230"/>
      <c r="BG181" s="230"/>
      <c r="BH181" s="230"/>
      <c r="BI181" s="230"/>
      <c r="BJ181" s="230"/>
      <c r="CA181" s="4" t="str">
        <f t="shared" si="34"/>
        <v/>
      </c>
      <c r="CB181" s="4" t="str">
        <f t="shared" si="35"/>
        <v/>
      </c>
      <c r="CC181" s="4" t="str">
        <f t="shared" si="36"/>
        <v/>
      </c>
      <c r="CD181" s="4" t="str">
        <f t="shared" si="37"/>
        <v/>
      </c>
      <c r="CE181" s="4" t="str">
        <f t="shared" si="38"/>
        <v/>
      </c>
      <c r="CF181" s="4" t="str">
        <f t="shared" si="39"/>
        <v/>
      </c>
      <c r="CG181" s="16">
        <f t="shared" si="28"/>
        <v>0</v>
      </c>
      <c r="CH181" s="16">
        <f t="shared" si="29"/>
        <v>0</v>
      </c>
      <c r="CI181" s="16">
        <f t="shared" si="30"/>
        <v>0</v>
      </c>
      <c r="CJ181" s="16">
        <f t="shared" si="31"/>
        <v>0</v>
      </c>
      <c r="CK181" s="16">
        <f t="shared" si="32"/>
        <v>0</v>
      </c>
      <c r="CL181" s="16">
        <f t="shared" si="33"/>
        <v>0</v>
      </c>
      <c r="CM181" s="16"/>
      <c r="CN181" s="16"/>
    </row>
    <row r="182" spans="1:93" ht="16.149999999999999" customHeight="1" x14ac:dyDescent="0.2">
      <c r="A182" s="3440" t="s">
        <v>221</v>
      </c>
      <c r="B182" s="3441"/>
      <c r="C182" s="3442"/>
      <c r="D182" s="414">
        <f t="shared" si="40"/>
        <v>0</v>
      </c>
      <c r="E182" s="415">
        <f t="shared" si="46"/>
        <v>0</v>
      </c>
      <c r="F182" s="416">
        <f t="shared" si="46"/>
        <v>0</v>
      </c>
      <c r="G182" s="93"/>
      <c r="H182" s="96"/>
      <c r="I182" s="93"/>
      <c r="J182" s="96"/>
      <c r="K182" s="93"/>
      <c r="L182" s="96"/>
      <c r="M182" s="93"/>
      <c r="N182" s="96"/>
      <c r="O182" s="93"/>
      <c r="P182" s="96"/>
      <c r="Q182" s="93"/>
      <c r="R182" s="96"/>
      <c r="S182" s="93"/>
      <c r="T182" s="96"/>
      <c r="U182" s="93"/>
      <c r="V182" s="96"/>
      <c r="W182" s="93"/>
      <c r="X182" s="96"/>
      <c r="Y182" s="93"/>
      <c r="Z182" s="96"/>
      <c r="AA182" s="93"/>
      <c r="AB182" s="96"/>
      <c r="AC182" s="93"/>
      <c r="AD182" s="96"/>
      <c r="AE182" s="93"/>
      <c r="AF182" s="96"/>
      <c r="AG182" s="93"/>
      <c r="AH182" s="96"/>
      <c r="AI182" s="93"/>
      <c r="AJ182" s="96"/>
      <c r="AK182" s="93"/>
      <c r="AL182" s="96"/>
      <c r="AM182" s="93"/>
      <c r="AN182" s="417"/>
      <c r="AO182" s="432"/>
      <c r="AP182" s="433"/>
      <c r="AQ182" s="93"/>
      <c r="AR182" s="96"/>
      <c r="AS182" s="96"/>
      <c r="AT182" s="96"/>
      <c r="AU182" s="380" t="str">
        <f t="shared" si="27"/>
        <v/>
      </c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230"/>
      <c r="BG182" s="230"/>
      <c r="BH182" s="230"/>
      <c r="BI182" s="230"/>
      <c r="BJ182" s="230"/>
      <c r="CA182" s="4" t="str">
        <f t="shared" si="34"/>
        <v/>
      </c>
      <c r="CB182" s="4" t="str">
        <f t="shared" si="35"/>
        <v/>
      </c>
      <c r="CC182" s="4" t="str">
        <f t="shared" si="36"/>
        <v/>
      </c>
      <c r="CD182" s="4" t="str">
        <f t="shared" si="37"/>
        <v/>
      </c>
      <c r="CE182" s="4" t="str">
        <f t="shared" si="38"/>
        <v/>
      </c>
      <c r="CF182" s="4" t="str">
        <f t="shared" si="39"/>
        <v/>
      </c>
      <c r="CG182" s="16">
        <f t="shared" si="28"/>
        <v>0</v>
      </c>
      <c r="CH182" s="16">
        <f t="shared" si="29"/>
        <v>0</v>
      </c>
      <c r="CI182" s="16">
        <f t="shared" si="30"/>
        <v>0</v>
      </c>
      <c r="CJ182" s="16">
        <f t="shared" si="31"/>
        <v>0</v>
      </c>
      <c r="CK182" s="16">
        <f t="shared" si="32"/>
        <v>0</v>
      </c>
      <c r="CL182" s="16">
        <f t="shared" si="33"/>
        <v>0</v>
      </c>
      <c r="CM182" s="16"/>
      <c r="CN182" s="16"/>
    </row>
    <row r="183" spans="1:93" ht="31.15" customHeight="1" x14ac:dyDescent="0.2">
      <c r="A183" s="124" t="s">
        <v>222</v>
      </c>
      <c r="B183" s="121"/>
      <c r="C183" s="121"/>
      <c r="D183" s="121"/>
      <c r="E183" s="121"/>
      <c r="F183" s="115"/>
      <c r="G183" s="115"/>
      <c r="H183" s="22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15"/>
      <c r="AU183" s="15"/>
      <c r="AV183" s="15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Z183" s="2"/>
      <c r="CG183" s="16"/>
      <c r="CH183" s="16"/>
      <c r="CI183" s="16"/>
      <c r="CJ183" s="16"/>
      <c r="CK183" s="16"/>
      <c r="CL183" s="16"/>
      <c r="CM183" s="16"/>
      <c r="CN183" s="16"/>
    </row>
    <row r="184" spans="1:93" ht="31.9" customHeight="1" x14ac:dyDescent="0.2">
      <c r="A184" s="3494" t="s">
        <v>223</v>
      </c>
      <c r="B184" s="3494"/>
      <c r="C184" s="3494"/>
      <c r="D184" s="3636" t="s">
        <v>57</v>
      </c>
      <c r="E184" s="3636"/>
      <c r="F184" s="3636"/>
      <c r="G184" s="3636" t="s">
        <v>168</v>
      </c>
      <c r="H184" s="3636"/>
      <c r="I184" s="3636" t="s">
        <v>169</v>
      </c>
      <c r="J184" s="3636"/>
      <c r="K184" s="3636" t="s">
        <v>170</v>
      </c>
      <c r="L184" s="3636"/>
      <c r="M184" s="3636" t="s">
        <v>104</v>
      </c>
      <c r="N184" s="3636"/>
      <c r="O184" s="3637" t="s">
        <v>11</v>
      </c>
      <c r="P184" s="3658"/>
      <c r="Q184" s="3679" t="s">
        <v>106</v>
      </c>
      <c r="R184" s="3679"/>
      <c r="S184" s="3679" t="s">
        <v>107</v>
      </c>
      <c r="T184" s="3679"/>
      <c r="U184" s="3679" t="s">
        <v>108</v>
      </c>
      <c r="V184" s="3679"/>
      <c r="W184" s="3679" t="s">
        <v>109</v>
      </c>
      <c r="X184" s="3679"/>
      <c r="Y184" s="3679" t="s">
        <v>110</v>
      </c>
      <c r="Z184" s="3679"/>
      <c r="AA184" s="3679" t="s">
        <v>111</v>
      </c>
      <c r="AB184" s="3679"/>
      <c r="AC184" s="3679" t="s">
        <v>112</v>
      </c>
      <c r="AD184" s="3679"/>
      <c r="AE184" s="3679" t="s">
        <v>113</v>
      </c>
      <c r="AF184" s="3679"/>
      <c r="AG184" s="3679" t="s">
        <v>114</v>
      </c>
      <c r="AH184" s="3679"/>
      <c r="AI184" s="3679" t="s">
        <v>115</v>
      </c>
      <c r="AJ184" s="3679"/>
      <c r="AK184" s="3679" t="s">
        <v>116</v>
      </c>
      <c r="AL184" s="3679"/>
      <c r="AM184" s="3679" t="s">
        <v>117</v>
      </c>
      <c r="AN184" s="3632"/>
      <c r="AO184" s="3689" t="s">
        <v>126</v>
      </c>
      <c r="AP184" s="3690"/>
      <c r="AQ184" s="3691"/>
      <c r="AR184" s="3492" t="s">
        <v>171</v>
      </c>
      <c r="AS184" s="3461" t="s">
        <v>224</v>
      </c>
      <c r="AT184" s="3679" t="s">
        <v>173</v>
      </c>
      <c r="AU184" s="3679"/>
      <c r="AV184" s="3687" t="s">
        <v>225</v>
      </c>
      <c r="AW184" s="3687" t="s">
        <v>175</v>
      </c>
      <c r="AX184" s="230"/>
      <c r="AY184" s="230"/>
      <c r="AZ184" s="230"/>
      <c r="BA184" s="230"/>
      <c r="BB184" s="230"/>
      <c r="BC184" s="230"/>
      <c r="BD184" s="230"/>
      <c r="BE184" s="230"/>
      <c r="BF184" s="230"/>
      <c r="BG184" s="230"/>
      <c r="BH184" s="230"/>
      <c r="BI184" s="230"/>
      <c r="BJ184" s="230"/>
      <c r="CG184" s="16"/>
      <c r="CH184" s="16"/>
      <c r="CI184" s="16"/>
      <c r="CJ184" s="16"/>
      <c r="CK184" s="16"/>
      <c r="CL184" s="16"/>
      <c r="CM184" s="16"/>
      <c r="CN184" s="16"/>
    </row>
    <row r="185" spans="1:93" ht="31.9" customHeight="1" x14ac:dyDescent="0.2">
      <c r="A185" s="3495"/>
      <c r="B185" s="3495"/>
      <c r="C185" s="3495"/>
      <c r="D185" s="767" t="s">
        <v>82</v>
      </c>
      <c r="E185" s="805" t="s">
        <v>83</v>
      </c>
      <c r="F185" s="369" t="s">
        <v>84</v>
      </c>
      <c r="G185" s="787" t="s">
        <v>83</v>
      </c>
      <c r="H185" s="369" t="s">
        <v>84</v>
      </c>
      <c r="I185" s="787" t="s">
        <v>83</v>
      </c>
      <c r="J185" s="369" t="s">
        <v>84</v>
      </c>
      <c r="K185" s="787" t="s">
        <v>83</v>
      </c>
      <c r="L185" s="369" t="s">
        <v>84</v>
      </c>
      <c r="M185" s="787" t="s">
        <v>83</v>
      </c>
      <c r="N185" s="369" t="s">
        <v>84</v>
      </c>
      <c r="O185" s="787" t="s">
        <v>83</v>
      </c>
      <c r="P185" s="369" t="s">
        <v>84</v>
      </c>
      <c r="Q185" s="787" t="s">
        <v>83</v>
      </c>
      <c r="R185" s="369" t="s">
        <v>84</v>
      </c>
      <c r="S185" s="787" t="s">
        <v>83</v>
      </c>
      <c r="T185" s="369" t="s">
        <v>84</v>
      </c>
      <c r="U185" s="787" t="s">
        <v>83</v>
      </c>
      <c r="V185" s="369" t="s">
        <v>84</v>
      </c>
      <c r="W185" s="787" t="s">
        <v>83</v>
      </c>
      <c r="X185" s="369" t="s">
        <v>84</v>
      </c>
      <c r="Y185" s="787" t="s">
        <v>83</v>
      </c>
      <c r="Z185" s="369" t="s">
        <v>84</v>
      </c>
      <c r="AA185" s="787" t="s">
        <v>83</v>
      </c>
      <c r="AB185" s="369" t="s">
        <v>84</v>
      </c>
      <c r="AC185" s="787" t="s">
        <v>83</v>
      </c>
      <c r="AD185" s="369" t="s">
        <v>84</v>
      </c>
      <c r="AE185" s="787" t="s">
        <v>83</v>
      </c>
      <c r="AF185" s="369" t="s">
        <v>84</v>
      </c>
      <c r="AG185" s="787" t="s">
        <v>83</v>
      </c>
      <c r="AH185" s="369" t="s">
        <v>84</v>
      </c>
      <c r="AI185" s="787" t="s">
        <v>83</v>
      </c>
      <c r="AJ185" s="369" t="s">
        <v>84</v>
      </c>
      <c r="AK185" s="787" t="s">
        <v>83</v>
      </c>
      <c r="AL185" s="369" t="s">
        <v>84</v>
      </c>
      <c r="AM185" s="787" t="s">
        <v>83</v>
      </c>
      <c r="AN185" s="572" t="s">
        <v>84</v>
      </c>
      <c r="AO185" s="806" t="s">
        <v>128</v>
      </c>
      <c r="AP185" s="807" t="s">
        <v>130</v>
      </c>
      <c r="AQ185" s="808" t="s">
        <v>129</v>
      </c>
      <c r="AR185" s="3493"/>
      <c r="AS185" s="3463"/>
      <c r="AT185" s="787" t="s">
        <v>83</v>
      </c>
      <c r="AU185" s="369" t="s">
        <v>84</v>
      </c>
      <c r="AV185" s="3458"/>
      <c r="AW185" s="3458"/>
      <c r="AX185" s="230"/>
      <c r="AY185" s="230"/>
      <c r="AZ185" s="230"/>
      <c r="BA185" s="230"/>
      <c r="BB185" s="230"/>
      <c r="BC185" s="230"/>
      <c r="BD185" s="230"/>
      <c r="BE185" s="230"/>
      <c r="BF185" s="230"/>
      <c r="BG185" s="230"/>
      <c r="BH185" s="230"/>
      <c r="BI185" s="230"/>
      <c r="BJ185" s="230"/>
      <c r="CG185" s="16"/>
      <c r="CH185" s="16"/>
      <c r="CI185" s="16"/>
      <c r="CJ185" s="16"/>
      <c r="CK185" s="16"/>
      <c r="CL185" s="16"/>
      <c r="CM185" s="16"/>
      <c r="CN185" s="16"/>
    </row>
    <row r="186" spans="1:93" ht="16.149999999999999" customHeight="1" x14ac:dyDescent="0.2">
      <c r="A186" s="3688" t="s">
        <v>226</v>
      </c>
      <c r="B186" s="3688"/>
      <c r="C186" s="3688"/>
      <c r="D186" s="789">
        <f>SUM(E186+F186)</f>
        <v>22</v>
      </c>
      <c r="E186" s="790">
        <f>SUM(G186+I186+K186+M186+O186+Q186+S186+U186+W186+Y186+AA186+AC186+AE186+AG186+AI186+AK186+AM186)</f>
        <v>17</v>
      </c>
      <c r="F186" s="377">
        <f>SUM(H186+J186+L186+N186+P186+R186+T186+V186+X186+Z186+AB186+AD186+AF186+AH186+AJ186+AL186+AN186)</f>
        <v>5</v>
      </c>
      <c r="G186" s="791"/>
      <c r="H186" s="793"/>
      <c r="I186" s="791">
        <v>6</v>
      </c>
      <c r="J186" s="793">
        <v>1</v>
      </c>
      <c r="K186" s="791">
        <v>7</v>
      </c>
      <c r="L186" s="793">
        <v>1</v>
      </c>
      <c r="M186" s="791">
        <v>4</v>
      </c>
      <c r="N186" s="793">
        <v>3</v>
      </c>
      <c r="O186" s="791"/>
      <c r="P186" s="793"/>
      <c r="Q186" s="791"/>
      <c r="R186" s="793"/>
      <c r="S186" s="791"/>
      <c r="T186" s="793"/>
      <c r="U186" s="791"/>
      <c r="V186" s="793"/>
      <c r="W186" s="791"/>
      <c r="X186" s="793"/>
      <c r="Y186" s="791"/>
      <c r="Z186" s="793"/>
      <c r="AA186" s="791"/>
      <c r="AB186" s="793"/>
      <c r="AC186" s="791"/>
      <c r="AD186" s="793"/>
      <c r="AE186" s="791"/>
      <c r="AF186" s="793"/>
      <c r="AG186" s="791"/>
      <c r="AH186" s="793"/>
      <c r="AI186" s="791"/>
      <c r="AJ186" s="793"/>
      <c r="AK186" s="791"/>
      <c r="AL186" s="793"/>
      <c r="AM186" s="791"/>
      <c r="AN186" s="796"/>
      <c r="AO186" s="438"/>
      <c r="AP186" s="439"/>
      <c r="AQ186" s="96">
        <v>5</v>
      </c>
      <c r="AR186" s="793">
        <v>0</v>
      </c>
      <c r="AS186" s="797">
        <v>0</v>
      </c>
      <c r="AT186" s="791">
        <v>0</v>
      </c>
      <c r="AU186" s="793">
        <v>0</v>
      </c>
      <c r="AV186" s="793">
        <v>0</v>
      </c>
      <c r="AW186" s="793">
        <v>0</v>
      </c>
      <c r="AX186" s="33" t="str">
        <f>CA186&amp;CB186&amp;CC186&amp;CD186&amp;CE186&amp;CF186&amp;CO186</f>
        <v/>
      </c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230"/>
      <c r="BJ186" s="230"/>
      <c r="CA186" s="4" t="str">
        <f>IF(CG186=0,"","* Las gestantes egresadas del Programa NO debe ser mayor al Total de Mujeres egresadas. ")</f>
        <v/>
      </c>
      <c r="CB186" s="4" t="str">
        <f>IF(CH186=0,"","* Las madres de hijos menor de 5 años NO DEBE ser mayor al Total de Mujeres Egresadas al Programa. ")</f>
        <v/>
      </c>
      <c r="CC186" s="4" t="str">
        <f>IF(CI186=0,"","* Los egresos de Pueblos Originarios NO DEBE ser mayor al Total de egresos del Programa.")</f>
        <v/>
      </c>
      <c r="CD186" s="4" t="str">
        <f>IF(CJ186=0,"","* Los Niños, Niñas, Adolescentes y Jóvenes de Programas SENAME NO DEBE ser mayor al Total de egresos del Programa. ")</f>
        <v/>
      </c>
      <c r="CE186" s="4" t="str">
        <f>IF(CK186=0,"","* Los Migrantes NO DEBEN ser mayor al Total de ingresos del Programa. ")</f>
        <v/>
      </c>
      <c r="CF186" s="4" t="str">
        <f>IF(CL186=0,"","* No olvide escribir los campos Gestante y/o Madre de Hijo menor de 5 años y/o Pueblos Originarios y/o Niños, Niñas, Adolescentes y Jóvenes de Programas SENAME (Digite CERO si no tiene). ")</f>
        <v/>
      </c>
      <c r="CG186" s="16">
        <f>IF(F186&lt;AR186,1,0)</f>
        <v>0</v>
      </c>
      <c r="CH186" s="16">
        <f>IF(F186&lt;AS186,1,0)</f>
        <v>0</v>
      </c>
      <c r="CI186" s="16">
        <f>IF(D186&lt;SUM(AT186,AU186),1,0)</f>
        <v>0</v>
      </c>
      <c r="CJ186" s="16">
        <f>IF(D186&lt;AV186,1,0)</f>
        <v>0</v>
      </c>
      <c r="CK186" s="16">
        <f>IF(D186&lt;AW186,1,0)</f>
        <v>0</v>
      </c>
      <c r="CL186" s="16">
        <f>IF(AND(D186&lt;&gt;0,OR(AR186="",AS186="",AT186="",AU186="",AV186="",AW186="")),1,0)</f>
        <v>0</v>
      </c>
      <c r="CM186" s="16">
        <f>IF(AND(D186=0,OR(D188&gt;0,D189&gt;0,D190&gt;0,D191&gt;0,D192&gt;0)),1,0)</f>
        <v>0</v>
      </c>
      <c r="CN186" s="16"/>
      <c r="CO186" s="4" t="str">
        <f>IF(CM186=0,"","* No olvide registrar al menos un egreso y una persona con diagnóstico. ")</f>
        <v/>
      </c>
    </row>
    <row r="187" spans="1:93" ht="16.149999999999999" customHeight="1" x14ac:dyDescent="0.2">
      <c r="A187" s="3485" t="s">
        <v>177</v>
      </c>
      <c r="B187" s="3486"/>
      <c r="C187" s="3486"/>
      <c r="D187" s="809"/>
      <c r="E187" s="810"/>
      <c r="F187" s="810"/>
      <c r="G187" s="810"/>
      <c r="H187" s="810"/>
      <c r="I187" s="810"/>
      <c r="J187" s="810"/>
      <c r="K187" s="810"/>
      <c r="L187" s="810"/>
      <c r="M187" s="810"/>
      <c r="N187" s="810"/>
      <c r="O187" s="810"/>
      <c r="P187" s="810"/>
      <c r="Q187" s="810"/>
      <c r="R187" s="810"/>
      <c r="S187" s="810"/>
      <c r="T187" s="810"/>
      <c r="U187" s="810"/>
      <c r="V187" s="810"/>
      <c r="W187" s="810"/>
      <c r="X187" s="810"/>
      <c r="Y187" s="810"/>
      <c r="Z187" s="810"/>
      <c r="AA187" s="810"/>
      <c r="AB187" s="810"/>
      <c r="AC187" s="810"/>
      <c r="AD187" s="810"/>
      <c r="AE187" s="810"/>
      <c r="AF187" s="810"/>
      <c r="AG187" s="810"/>
      <c r="AH187" s="810"/>
      <c r="AI187" s="810"/>
      <c r="AJ187" s="810"/>
      <c r="AK187" s="810"/>
      <c r="AL187" s="810"/>
      <c r="AM187" s="810"/>
      <c r="AN187" s="810"/>
      <c r="AO187" s="811"/>
      <c r="AP187" s="812"/>
      <c r="AQ187" s="813"/>
      <c r="AR187" s="810"/>
      <c r="AS187" s="810"/>
      <c r="AT187" s="810"/>
      <c r="AU187" s="813"/>
      <c r="AV187" s="813"/>
      <c r="AW187" s="813"/>
      <c r="AX187" s="33"/>
      <c r="AY187" s="230"/>
      <c r="AZ187" s="230"/>
      <c r="BA187" s="230"/>
      <c r="BB187" s="230"/>
      <c r="BC187" s="230"/>
      <c r="BD187" s="230"/>
      <c r="BE187" s="230"/>
      <c r="BF187" s="230"/>
      <c r="BG187" s="230"/>
      <c r="BH187" s="230"/>
      <c r="BI187" s="230"/>
      <c r="BJ187" s="230"/>
      <c r="CG187" s="16"/>
      <c r="CH187" s="16"/>
      <c r="CI187" s="16"/>
      <c r="CJ187" s="16"/>
      <c r="CK187" s="16"/>
      <c r="CL187" s="16"/>
      <c r="CM187" s="16"/>
      <c r="CN187" s="16"/>
    </row>
    <row r="188" spans="1:93" ht="16.149999999999999" customHeight="1" x14ac:dyDescent="0.2">
      <c r="A188" s="3487" t="s">
        <v>227</v>
      </c>
      <c r="B188" s="3464" t="s">
        <v>228</v>
      </c>
      <c r="C188" s="3464"/>
      <c r="D188" s="381">
        <f t="shared" ref="D188:D196" si="48">SUM(E188+F188)</f>
        <v>0</v>
      </c>
      <c r="E188" s="382">
        <f t="shared" ref="E188:F196" si="49">SUM(G188+I188+K188+M188+O188+Q188+S188+U188+W188+Y188+AA188+AC188+AE188+AG188+AI188+AK188+AM188)</f>
        <v>0</v>
      </c>
      <c r="F188" s="600">
        <f t="shared" si="49"/>
        <v>0</v>
      </c>
      <c r="G188" s="26"/>
      <c r="H188" s="30"/>
      <c r="I188" s="26"/>
      <c r="J188" s="30"/>
      <c r="K188" s="26"/>
      <c r="L188" s="30"/>
      <c r="M188" s="26"/>
      <c r="N188" s="30"/>
      <c r="O188" s="26"/>
      <c r="P188" s="30"/>
      <c r="Q188" s="26"/>
      <c r="R188" s="30"/>
      <c r="S188" s="26"/>
      <c r="T188" s="30"/>
      <c r="U188" s="26"/>
      <c r="V188" s="30"/>
      <c r="W188" s="26"/>
      <c r="X188" s="30"/>
      <c r="Y188" s="26"/>
      <c r="Z188" s="30"/>
      <c r="AA188" s="26"/>
      <c r="AB188" s="30"/>
      <c r="AC188" s="26"/>
      <c r="AD188" s="30"/>
      <c r="AE188" s="26"/>
      <c r="AF188" s="30"/>
      <c r="AG188" s="26"/>
      <c r="AH188" s="30"/>
      <c r="AI188" s="26"/>
      <c r="AJ188" s="30"/>
      <c r="AK188" s="26"/>
      <c r="AL188" s="30"/>
      <c r="AM188" s="26"/>
      <c r="AN188" s="794"/>
      <c r="AO188" s="293"/>
      <c r="AP188" s="143"/>
      <c r="AQ188" s="30"/>
      <c r="AR188" s="30"/>
      <c r="AS188" s="145"/>
      <c r="AT188" s="26"/>
      <c r="AU188" s="30"/>
      <c r="AV188" s="30"/>
      <c r="AW188" s="30"/>
      <c r="AX188" s="33" t="str">
        <f t="shared" ref="AX188:AX224" si="50">CA188&amp;CB188&amp;CC188&amp;CD188&amp;CE188&amp;CF188</f>
        <v/>
      </c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230"/>
      <c r="BJ188" s="230"/>
      <c r="CA188" s="4" t="str">
        <f t="shared" ref="CA188:CA224" si="51">IF(CG188=0,"","* Las gestantes egresadas del Programa NO debe ser mayor al Total de Mujeres egresadas. ")</f>
        <v/>
      </c>
      <c r="CB188" s="4" t="str">
        <f t="shared" ref="CB188:CB224" si="52">IF(CH188=0,"","* Las madres de hijos menor de 5 años NO DEBE ser mayor al Total de Mujeres Egresadas al Programa. ")</f>
        <v/>
      </c>
      <c r="CC188" s="4" t="str">
        <f t="shared" ref="CC188:CC224" si="53">IF(CI188=0,"","* Los egresos de Pueblos Originarios NO DEBE ser mayor al Total de egresos del Programa.")</f>
        <v/>
      </c>
      <c r="CD188" s="4" t="str">
        <f t="shared" ref="CD188:CD224" si="54">IF(CJ188=0,"","* Los Niños, Niñas, Adolescentes y Jóvenes de Programas SENAME NO DEBE ser mayor al Total de egresos del Programa. ")</f>
        <v/>
      </c>
      <c r="CE188" s="4" t="str">
        <f t="shared" ref="CE188:CE224" si="55">IF(CK188=0,"","* Los Migrantes NO DEBEN ser mayor al Total de ingresos del Programa. ")</f>
        <v/>
      </c>
      <c r="CF188" s="4" t="str">
        <f t="shared" ref="CF188:CF224" si="56">IF(CL188=0,"","* No olvide escribir los campos Gestante y/o Madre de Hijo menor de 5 años y/o Pueblos Originarios y/o Niños, Niñas, Adolescentes y Jóvenes de Programas SENAME (Digite CERO si no tiene). ")</f>
        <v/>
      </c>
      <c r="CG188" s="16">
        <f t="shared" ref="CG188:CG224" si="57">IF(F188&lt;AR188,1,0)</f>
        <v>0</v>
      </c>
      <c r="CH188" s="16">
        <f t="shared" ref="CH188:CH224" si="58">IF(F188&lt;AS188,1,0)</f>
        <v>0</v>
      </c>
      <c r="CI188" s="16">
        <f t="shared" ref="CI188:CI224" si="59">IF(D188&lt;SUM(AT188,AU188),1,0)</f>
        <v>0</v>
      </c>
      <c r="CJ188" s="16">
        <f t="shared" ref="CJ188:CJ224" si="60">IF(D188&lt;AV188,1,0)</f>
        <v>0</v>
      </c>
      <c r="CK188" s="16">
        <f t="shared" ref="CK188:CK224" si="61">IF(D188&lt;AW188,1,0)</f>
        <v>0</v>
      </c>
      <c r="CL188" s="16">
        <f t="shared" ref="CL188:CL224" si="62">IF(AND(D188&lt;&gt;0,OR(AR188="",AS188="",AT188="",AU188="",AV188="",AW188="")),1,0)</f>
        <v>0</v>
      </c>
      <c r="CM188" s="16"/>
      <c r="CN188" s="16"/>
    </row>
    <row r="189" spans="1:93" ht="16.149999999999999" customHeight="1" x14ac:dyDescent="0.2">
      <c r="A189" s="3488"/>
      <c r="B189" s="3465" t="s">
        <v>180</v>
      </c>
      <c r="C189" s="3465"/>
      <c r="D189" s="414">
        <f t="shared" si="48"/>
        <v>0</v>
      </c>
      <c r="E189" s="415">
        <f t="shared" si="49"/>
        <v>0</v>
      </c>
      <c r="F189" s="416">
        <f t="shared" si="49"/>
        <v>0</v>
      </c>
      <c r="G189" s="93"/>
      <c r="H189" s="96"/>
      <c r="I189" s="93"/>
      <c r="J189" s="96"/>
      <c r="K189" s="93"/>
      <c r="L189" s="96"/>
      <c r="M189" s="93"/>
      <c r="N189" s="96"/>
      <c r="O189" s="93"/>
      <c r="P189" s="96"/>
      <c r="Q189" s="93"/>
      <c r="R189" s="96"/>
      <c r="S189" s="93"/>
      <c r="T189" s="96"/>
      <c r="U189" s="93"/>
      <c r="V189" s="96"/>
      <c r="W189" s="93"/>
      <c r="X189" s="96"/>
      <c r="Y189" s="93"/>
      <c r="Z189" s="96"/>
      <c r="AA189" s="93"/>
      <c r="AB189" s="96"/>
      <c r="AC189" s="93"/>
      <c r="AD189" s="96"/>
      <c r="AE189" s="93"/>
      <c r="AF189" s="96"/>
      <c r="AG189" s="93"/>
      <c r="AH189" s="96"/>
      <c r="AI189" s="93"/>
      <c r="AJ189" s="96"/>
      <c r="AK189" s="50"/>
      <c r="AL189" s="54"/>
      <c r="AM189" s="93"/>
      <c r="AN189" s="417"/>
      <c r="AO189" s="445"/>
      <c r="AP189" s="173"/>
      <c r="AQ189" s="96"/>
      <c r="AR189" s="96"/>
      <c r="AS189" s="67"/>
      <c r="AT189" s="93"/>
      <c r="AU189" s="96"/>
      <c r="AV189" s="96"/>
      <c r="AW189" s="96"/>
      <c r="AX189" s="33" t="str">
        <f t="shared" si="50"/>
        <v/>
      </c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230"/>
      <c r="BJ189" s="230"/>
      <c r="CA189" s="4" t="str">
        <f t="shared" si="51"/>
        <v/>
      </c>
      <c r="CB189" s="4" t="str">
        <f t="shared" si="52"/>
        <v/>
      </c>
      <c r="CC189" s="4" t="str">
        <f t="shared" si="53"/>
        <v/>
      </c>
      <c r="CD189" s="4" t="str">
        <f t="shared" si="54"/>
        <v/>
      </c>
      <c r="CE189" s="4" t="str">
        <f t="shared" si="55"/>
        <v/>
      </c>
      <c r="CF189" s="4" t="str">
        <f t="shared" si="56"/>
        <v/>
      </c>
      <c r="CG189" s="16">
        <f t="shared" si="57"/>
        <v>0</v>
      </c>
      <c r="CH189" s="16">
        <f t="shared" si="58"/>
        <v>0</v>
      </c>
      <c r="CI189" s="16">
        <f t="shared" si="59"/>
        <v>0</v>
      </c>
      <c r="CJ189" s="16">
        <f t="shared" si="60"/>
        <v>0</v>
      </c>
      <c r="CK189" s="16">
        <f t="shared" si="61"/>
        <v>0</v>
      </c>
      <c r="CL189" s="16">
        <f t="shared" si="62"/>
        <v>0</v>
      </c>
      <c r="CM189" s="16"/>
      <c r="CN189" s="16"/>
    </row>
    <row r="190" spans="1:93" ht="16.149999999999999" customHeight="1" x14ac:dyDescent="0.2">
      <c r="A190" s="3683" t="s">
        <v>181</v>
      </c>
      <c r="B190" s="3683"/>
      <c r="C190" s="3683"/>
      <c r="D190" s="814">
        <f t="shared" si="48"/>
        <v>0</v>
      </c>
      <c r="E190" s="790">
        <f t="shared" si="49"/>
        <v>0</v>
      </c>
      <c r="F190" s="795">
        <f t="shared" si="49"/>
        <v>0</v>
      </c>
      <c r="G190" s="791"/>
      <c r="H190" s="793"/>
      <c r="I190" s="791"/>
      <c r="J190" s="793"/>
      <c r="K190" s="791"/>
      <c r="L190" s="793"/>
      <c r="M190" s="791"/>
      <c r="N190" s="793"/>
      <c r="O190" s="791"/>
      <c r="P190" s="793"/>
      <c r="Q190" s="791"/>
      <c r="R190" s="793"/>
      <c r="S190" s="791"/>
      <c r="T190" s="793"/>
      <c r="U190" s="791"/>
      <c r="V190" s="793"/>
      <c r="W190" s="791"/>
      <c r="X190" s="793"/>
      <c r="Y190" s="791"/>
      <c r="Z190" s="793"/>
      <c r="AA190" s="791"/>
      <c r="AB190" s="793"/>
      <c r="AC190" s="791"/>
      <c r="AD190" s="793"/>
      <c r="AE190" s="791"/>
      <c r="AF190" s="793"/>
      <c r="AG190" s="791"/>
      <c r="AH190" s="793"/>
      <c r="AI190" s="791"/>
      <c r="AJ190" s="793"/>
      <c r="AK190" s="791"/>
      <c r="AL190" s="793"/>
      <c r="AM190" s="791"/>
      <c r="AN190" s="796"/>
      <c r="AO190" s="815"/>
      <c r="AP190" s="816"/>
      <c r="AQ190" s="793"/>
      <c r="AR190" s="793"/>
      <c r="AS190" s="797"/>
      <c r="AT190" s="791"/>
      <c r="AU190" s="793"/>
      <c r="AV190" s="793"/>
      <c r="AW190" s="793"/>
      <c r="AX190" s="33" t="str">
        <f t="shared" si="50"/>
        <v/>
      </c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230"/>
      <c r="BJ190" s="230"/>
      <c r="CA190" s="4" t="str">
        <f t="shared" si="51"/>
        <v/>
      </c>
      <c r="CB190" s="4" t="str">
        <f t="shared" si="52"/>
        <v/>
      </c>
      <c r="CC190" s="4" t="str">
        <f t="shared" si="53"/>
        <v/>
      </c>
      <c r="CD190" s="4" t="str">
        <f t="shared" si="54"/>
        <v/>
      </c>
      <c r="CE190" s="4" t="str">
        <f t="shared" si="55"/>
        <v/>
      </c>
      <c r="CF190" s="4" t="str">
        <f t="shared" si="56"/>
        <v/>
      </c>
      <c r="CG190" s="16">
        <f t="shared" si="57"/>
        <v>0</v>
      </c>
      <c r="CH190" s="16">
        <f t="shared" si="58"/>
        <v>0</v>
      </c>
      <c r="CI190" s="16">
        <f t="shared" si="59"/>
        <v>0</v>
      </c>
      <c r="CJ190" s="16">
        <f t="shared" si="60"/>
        <v>0</v>
      </c>
      <c r="CK190" s="16">
        <f t="shared" si="61"/>
        <v>0</v>
      </c>
      <c r="CL190" s="16">
        <f t="shared" si="62"/>
        <v>0</v>
      </c>
      <c r="CM190" s="16"/>
      <c r="CN190" s="16"/>
    </row>
    <row r="191" spans="1:93" ht="16.149999999999999" customHeight="1" x14ac:dyDescent="0.2">
      <c r="A191" s="3466" t="s">
        <v>182</v>
      </c>
      <c r="B191" s="3475" t="s">
        <v>183</v>
      </c>
      <c r="C191" s="3476"/>
      <c r="D191" s="381">
        <f>+E191+F191</f>
        <v>0</v>
      </c>
      <c r="E191" s="382">
        <f>+K191+M191+O191+Q191+S191+U191+W191+Y191+AA191+AC191+AE191+AG191+AI191+AK191+AM191</f>
        <v>0</v>
      </c>
      <c r="F191" s="600">
        <f>+L191+N191+P191+R191+T191+V191+X191+Z191+AB191+AD191+AF191+AH191+AJ191+AL191+AN191</f>
        <v>0</v>
      </c>
      <c r="G191" s="391"/>
      <c r="H191" s="392"/>
      <c r="I191" s="391"/>
      <c r="J191" s="392"/>
      <c r="K191" s="26"/>
      <c r="L191" s="30"/>
      <c r="M191" s="26"/>
      <c r="N191" s="30"/>
      <c r="O191" s="26"/>
      <c r="P191" s="30"/>
      <c r="Q191" s="26"/>
      <c r="R191" s="30"/>
      <c r="S191" s="26"/>
      <c r="T191" s="30"/>
      <c r="U191" s="26"/>
      <c r="V191" s="30"/>
      <c r="W191" s="26"/>
      <c r="X191" s="30"/>
      <c r="Y191" s="26"/>
      <c r="Z191" s="30"/>
      <c r="AA191" s="26"/>
      <c r="AB191" s="30"/>
      <c r="AC191" s="26"/>
      <c r="AD191" s="30"/>
      <c r="AE191" s="26"/>
      <c r="AF191" s="30"/>
      <c r="AG191" s="26"/>
      <c r="AH191" s="30"/>
      <c r="AI191" s="26"/>
      <c r="AJ191" s="30"/>
      <c r="AK191" s="26"/>
      <c r="AL191" s="30"/>
      <c r="AM191" s="26"/>
      <c r="AN191" s="794"/>
      <c r="AO191" s="293"/>
      <c r="AP191" s="143"/>
      <c r="AQ191" s="30"/>
      <c r="AR191" s="30"/>
      <c r="AS191" s="145"/>
      <c r="AT191" s="26"/>
      <c r="AU191" s="30"/>
      <c r="AV191" s="30"/>
      <c r="AW191" s="30"/>
      <c r="AX191" s="33" t="str">
        <f t="shared" si="50"/>
        <v/>
      </c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230"/>
      <c r="BJ191" s="230"/>
      <c r="CA191" s="4" t="str">
        <f t="shared" si="51"/>
        <v/>
      </c>
      <c r="CB191" s="4" t="str">
        <f t="shared" si="52"/>
        <v/>
      </c>
      <c r="CC191" s="4" t="str">
        <f t="shared" si="53"/>
        <v/>
      </c>
      <c r="CD191" s="4" t="str">
        <f t="shared" si="54"/>
        <v/>
      </c>
      <c r="CE191" s="4" t="str">
        <f t="shared" si="55"/>
        <v/>
      </c>
      <c r="CF191" s="4" t="str">
        <f t="shared" si="56"/>
        <v/>
      </c>
      <c r="CG191" s="16">
        <f t="shared" si="57"/>
        <v>0</v>
      </c>
      <c r="CH191" s="16">
        <f t="shared" si="58"/>
        <v>0</v>
      </c>
      <c r="CI191" s="16">
        <f t="shared" si="59"/>
        <v>0</v>
      </c>
      <c r="CJ191" s="16">
        <f t="shared" si="60"/>
        <v>0</v>
      </c>
      <c r="CK191" s="16">
        <f t="shared" si="61"/>
        <v>0</v>
      </c>
      <c r="CL191" s="16">
        <f t="shared" si="62"/>
        <v>0</v>
      </c>
      <c r="CM191" s="16"/>
      <c r="CN191" s="16"/>
    </row>
    <row r="192" spans="1:93" ht="16.149999999999999" customHeight="1" x14ac:dyDescent="0.2">
      <c r="A192" s="3474"/>
      <c r="B192" s="3477" t="s">
        <v>184</v>
      </c>
      <c r="C192" s="3478"/>
      <c r="D192" s="393">
        <f>+E192+F192</f>
        <v>0</v>
      </c>
      <c r="E192" s="394">
        <f>+K192+M192+O192+Q192+S192+U192+W192+Y192+AA192+AC192+AE192+AG192+AI192+AK192+AM192</f>
        <v>0</v>
      </c>
      <c r="F192" s="377">
        <f>+L192+N192+P192+R192+T192+V192+X192+Z192+AB192+AD192+AF192+AH192+AJ192+AL192+AN192</f>
        <v>0</v>
      </c>
      <c r="G192" s="395"/>
      <c r="H192" s="396"/>
      <c r="I192" s="395"/>
      <c r="J192" s="396"/>
      <c r="K192" s="397"/>
      <c r="L192" s="378"/>
      <c r="M192" s="397"/>
      <c r="N192" s="378"/>
      <c r="O192" s="397"/>
      <c r="P192" s="378"/>
      <c r="Q192" s="397"/>
      <c r="R192" s="378"/>
      <c r="S192" s="397"/>
      <c r="T192" s="378"/>
      <c r="U192" s="397"/>
      <c r="V192" s="378"/>
      <c r="W192" s="397"/>
      <c r="X192" s="378"/>
      <c r="Y192" s="397"/>
      <c r="Z192" s="378"/>
      <c r="AA192" s="397"/>
      <c r="AB192" s="378"/>
      <c r="AC192" s="397"/>
      <c r="AD192" s="378"/>
      <c r="AE192" s="397"/>
      <c r="AF192" s="378"/>
      <c r="AG192" s="397"/>
      <c r="AH192" s="378"/>
      <c r="AI192" s="397"/>
      <c r="AJ192" s="378"/>
      <c r="AK192" s="263"/>
      <c r="AL192" s="574"/>
      <c r="AM192" s="397"/>
      <c r="AN192" s="353"/>
      <c r="AO192" s="447"/>
      <c r="AP192" s="448"/>
      <c r="AQ192" s="574"/>
      <c r="AR192" s="378"/>
      <c r="AS192" s="379"/>
      <c r="AT192" s="397"/>
      <c r="AU192" s="378"/>
      <c r="AV192" s="378"/>
      <c r="AW192" s="378"/>
      <c r="AX192" s="33" t="str">
        <f t="shared" si="50"/>
        <v/>
      </c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 t="shared" si="51"/>
        <v/>
      </c>
      <c r="CB192" s="4" t="str">
        <f t="shared" si="52"/>
        <v/>
      </c>
      <c r="CC192" s="4" t="str">
        <f t="shared" si="53"/>
        <v/>
      </c>
      <c r="CD192" s="4" t="str">
        <f t="shared" si="54"/>
        <v/>
      </c>
      <c r="CE192" s="4" t="str">
        <f t="shared" si="55"/>
        <v/>
      </c>
      <c r="CF192" s="4" t="str">
        <f t="shared" si="56"/>
        <v/>
      </c>
      <c r="CG192" s="16">
        <f t="shared" si="57"/>
        <v>0</v>
      </c>
      <c r="CH192" s="16">
        <f t="shared" si="58"/>
        <v>0</v>
      </c>
      <c r="CI192" s="16">
        <f t="shared" si="59"/>
        <v>0</v>
      </c>
      <c r="CJ192" s="16">
        <f t="shared" si="60"/>
        <v>0</v>
      </c>
      <c r="CK192" s="16">
        <f t="shared" si="61"/>
        <v>0</v>
      </c>
      <c r="CL192" s="16">
        <f t="shared" si="62"/>
        <v>0</v>
      </c>
      <c r="CM192" s="16"/>
      <c r="CN192" s="16"/>
    </row>
    <row r="193" spans="1:92" ht="16.149999999999999" customHeight="1" x14ac:dyDescent="0.2">
      <c r="A193" s="3684" t="s">
        <v>185</v>
      </c>
      <c r="B193" s="3685"/>
      <c r="C193" s="3686"/>
      <c r="D193" s="798">
        <f t="shared" si="48"/>
        <v>22</v>
      </c>
      <c r="E193" s="799">
        <f t="shared" si="49"/>
        <v>17</v>
      </c>
      <c r="F193" s="800">
        <f t="shared" si="49"/>
        <v>5</v>
      </c>
      <c r="G193" s="791"/>
      <c r="H193" s="793"/>
      <c r="I193" s="791">
        <v>6</v>
      </c>
      <c r="J193" s="793">
        <v>1</v>
      </c>
      <c r="K193" s="791">
        <v>7</v>
      </c>
      <c r="L193" s="793">
        <v>1</v>
      </c>
      <c r="M193" s="791">
        <v>4</v>
      </c>
      <c r="N193" s="793">
        <v>3</v>
      </c>
      <c r="O193" s="791"/>
      <c r="P193" s="793"/>
      <c r="Q193" s="791"/>
      <c r="R193" s="793"/>
      <c r="S193" s="791"/>
      <c r="T193" s="793"/>
      <c r="U193" s="791"/>
      <c r="V193" s="793"/>
      <c r="W193" s="791"/>
      <c r="X193" s="793"/>
      <c r="Y193" s="791"/>
      <c r="Z193" s="793"/>
      <c r="AA193" s="791"/>
      <c r="AB193" s="793"/>
      <c r="AC193" s="791"/>
      <c r="AD193" s="793"/>
      <c r="AE193" s="791"/>
      <c r="AF193" s="793"/>
      <c r="AG193" s="791"/>
      <c r="AH193" s="793"/>
      <c r="AI193" s="791"/>
      <c r="AJ193" s="793"/>
      <c r="AK193" s="791"/>
      <c r="AL193" s="793"/>
      <c r="AM193" s="791"/>
      <c r="AN193" s="796"/>
      <c r="AO193" s="815"/>
      <c r="AP193" s="816"/>
      <c r="AQ193" s="793">
        <v>5</v>
      </c>
      <c r="AR193" s="793">
        <v>0</v>
      </c>
      <c r="AS193" s="797">
        <v>0</v>
      </c>
      <c r="AT193" s="791">
        <v>0</v>
      </c>
      <c r="AU193" s="793">
        <v>0</v>
      </c>
      <c r="AV193" s="793">
        <v>0</v>
      </c>
      <c r="AW193" s="793">
        <v>0</v>
      </c>
      <c r="AX193" s="33" t="str">
        <f>CA193&amp;CB193&amp;CC193&amp;CD193&amp;CE193&amp;CF193&amp;CO193</f>
        <v/>
      </c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230"/>
      <c r="BJ193" s="230"/>
      <c r="CA193" s="4" t="str">
        <f t="shared" si="51"/>
        <v/>
      </c>
      <c r="CB193" s="4" t="str">
        <f t="shared" si="52"/>
        <v/>
      </c>
      <c r="CC193" s="4" t="str">
        <f t="shared" si="53"/>
        <v/>
      </c>
      <c r="CD193" s="4" t="str">
        <f t="shared" si="54"/>
        <v/>
      </c>
      <c r="CE193" s="4" t="str">
        <f t="shared" si="55"/>
        <v/>
      </c>
      <c r="CF193" s="4" t="str">
        <f t="shared" si="56"/>
        <v/>
      </c>
      <c r="CG193" s="16">
        <f t="shared" si="57"/>
        <v>0</v>
      </c>
      <c r="CH193" s="16">
        <f t="shared" si="58"/>
        <v>0</v>
      </c>
      <c r="CI193" s="16">
        <f t="shared" si="59"/>
        <v>0</v>
      </c>
      <c r="CJ193" s="16">
        <f t="shared" si="60"/>
        <v>0</v>
      </c>
      <c r="CK193" s="16">
        <f t="shared" si="61"/>
        <v>0</v>
      </c>
      <c r="CL193" s="16">
        <f t="shared" si="62"/>
        <v>0</v>
      </c>
      <c r="CM193" s="16">
        <v>0</v>
      </c>
      <c r="CN193" s="16"/>
    </row>
    <row r="194" spans="1:92" ht="16.149999999999999" customHeight="1" x14ac:dyDescent="0.2">
      <c r="A194" s="3663" t="s">
        <v>186</v>
      </c>
      <c r="B194" s="3482" t="s">
        <v>187</v>
      </c>
      <c r="C194" s="3482"/>
      <c r="D194" s="398">
        <f t="shared" si="48"/>
        <v>0</v>
      </c>
      <c r="E194" s="399">
        <f t="shared" si="49"/>
        <v>0</v>
      </c>
      <c r="F194" s="400">
        <f t="shared" si="49"/>
        <v>0</v>
      </c>
      <c r="G194" s="104"/>
      <c r="H194" s="107"/>
      <c r="I194" s="104"/>
      <c r="J194" s="107"/>
      <c r="K194" s="104"/>
      <c r="L194" s="107"/>
      <c r="M194" s="104"/>
      <c r="N194" s="107"/>
      <c r="O194" s="104"/>
      <c r="P194" s="107"/>
      <c r="Q194" s="104"/>
      <c r="R194" s="107"/>
      <c r="S194" s="104"/>
      <c r="T194" s="107"/>
      <c r="U194" s="104"/>
      <c r="V194" s="107"/>
      <c r="W194" s="104"/>
      <c r="X194" s="107"/>
      <c r="Y194" s="104"/>
      <c r="Z194" s="107"/>
      <c r="AA194" s="104"/>
      <c r="AB194" s="107"/>
      <c r="AC194" s="104"/>
      <c r="AD194" s="107"/>
      <c r="AE194" s="104"/>
      <c r="AF194" s="107"/>
      <c r="AG194" s="104"/>
      <c r="AH194" s="107"/>
      <c r="AI194" s="104"/>
      <c r="AJ194" s="107"/>
      <c r="AK194" s="104"/>
      <c r="AL194" s="107"/>
      <c r="AM194" s="104"/>
      <c r="AN194" s="318"/>
      <c r="AO194" s="319"/>
      <c r="AP194" s="329"/>
      <c r="AQ194" s="107"/>
      <c r="AR194" s="107"/>
      <c r="AS194" s="65"/>
      <c r="AT194" s="104"/>
      <c r="AU194" s="107"/>
      <c r="AV194" s="107"/>
      <c r="AW194" s="107"/>
      <c r="AX194" s="33" t="str">
        <f t="shared" si="50"/>
        <v/>
      </c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230"/>
      <c r="BJ194" s="230"/>
      <c r="CA194" s="4" t="str">
        <f t="shared" si="51"/>
        <v/>
      </c>
      <c r="CB194" s="4" t="str">
        <f t="shared" si="52"/>
        <v/>
      </c>
      <c r="CC194" s="4" t="str">
        <f t="shared" si="53"/>
        <v/>
      </c>
      <c r="CD194" s="4" t="str">
        <f t="shared" si="54"/>
        <v/>
      </c>
      <c r="CE194" s="4" t="str">
        <f t="shared" si="55"/>
        <v/>
      </c>
      <c r="CF194" s="4" t="str">
        <f t="shared" si="56"/>
        <v/>
      </c>
      <c r="CG194" s="16">
        <f t="shared" si="57"/>
        <v>0</v>
      </c>
      <c r="CH194" s="16">
        <f t="shared" si="58"/>
        <v>0</v>
      </c>
      <c r="CI194" s="16">
        <f t="shared" si="59"/>
        <v>0</v>
      </c>
      <c r="CJ194" s="16">
        <f t="shared" si="60"/>
        <v>0</v>
      </c>
      <c r="CK194" s="16">
        <f t="shared" si="61"/>
        <v>0</v>
      </c>
      <c r="CL194" s="16">
        <f t="shared" si="62"/>
        <v>0</v>
      </c>
      <c r="CM194" s="16"/>
      <c r="CN194" s="16"/>
    </row>
    <row r="195" spans="1:92" ht="16.149999999999999" customHeight="1" x14ac:dyDescent="0.2">
      <c r="A195" s="3420"/>
      <c r="B195" s="3468" t="s">
        <v>188</v>
      </c>
      <c r="C195" s="3468"/>
      <c r="D195" s="402">
        <f t="shared" si="48"/>
        <v>0</v>
      </c>
      <c r="E195" s="403">
        <f t="shared" si="49"/>
        <v>0</v>
      </c>
      <c r="F195" s="599">
        <f t="shared" si="49"/>
        <v>0</v>
      </c>
      <c r="G195" s="35"/>
      <c r="H195" s="39"/>
      <c r="I195" s="35"/>
      <c r="J195" s="39"/>
      <c r="K195" s="35"/>
      <c r="L195" s="39"/>
      <c r="M195" s="35"/>
      <c r="N195" s="39"/>
      <c r="O195" s="35"/>
      <c r="P195" s="39"/>
      <c r="Q195" s="35"/>
      <c r="R195" s="39"/>
      <c r="S195" s="35"/>
      <c r="T195" s="39"/>
      <c r="U195" s="35"/>
      <c r="V195" s="39"/>
      <c r="W195" s="35"/>
      <c r="X195" s="39"/>
      <c r="Y195" s="35"/>
      <c r="Z195" s="39"/>
      <c r="AA195" s="35"/>
      <c r="AB195" s="39"/>
      <c r="AC195" s="35"/>
      <c r="AD195" s="39"/>
      <c r="AE195" s="35"/>
      <c r="AF195" s="39"/>
      <c r="AG195" s="35"/>
      <c r="AH195" s="39"/>
      <c r="AI195" s="35"/>
      <c r="AJ195" s="39"/>
      <c r="AK195" s="35"/>
      <c r="AL195" s="39"/>
      <c r="AM195" s="35"/>
      <c r="AN195" s="299"/>
      <c r="AO195" s="319"/>
      <c r="AP195" s="329"/>
      <c r="AQ195" s="107"/>
      <c r="AR195" s="39"/>
      <c r="AS195" s="66"/>
      <c r="AT195" s="35"/>
      <c r="AU195" s="39"/>
      <c r="AV195" s="39"/>
      <c r="AW195" s="39"/>
      <c r="AX195" s="33" t="str">
        <f t="shared" si="50"/>
        <v/>
      </c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230"/>
      <c r="BJ195" s="230"/>
      <c r="CA195" s="4" t="str">
        <f t="shared" si="51"/>
        <v/>
      </c>
      <c r="CB195" s="4" t="str">
        <f t="shared" si="52"/>
        <v/>
      </c>
      <c r="CC195" s="4" t="str">
        <f t="shared" si="53"/>
        <v/>
      </c>
      <c r="CD195" s="4" t="str">
        <f t="shared" si="54"/>
        <v/>
      </c>
      <c r="CE195" s="4" t="str">
        <f t="shared" si="55"/>
        <v/>
      </c>
      <c r="CF195" s="4" t="str">
        <f t="shared" si="56"/>
        <v/>
      </c>
      <c r="CG195" s="16">
        <f t="shared" si="57"/>
        <v>0</v>
      </c>
      <c r="CH195" s="16">
        <f t="shared" si="58"/>
        <v>0</v>
      </c>
      <c r="CI195" s="16">
        <f t="shared" si="59"/>
        <v>0</v>
      </c>
      <c r="CJ195" s="16">
        <f t="shared" si="60"/>
        <v>0</v>
      </c>
      <c r="CK195" s="16">
        <f t="shared" si="61"/>
        <v>0</v>
      </c>
      <c r="CL195" s="16">
        <f t="shared" si="62"/>
        <v>0</v>
      </c>
      <c r="CM195" s="16"/>
      <c r="CN195" s="16"/>
    </row>
    <row r="196" spans="1:92" ht="16.149999999999999" customHeight="1" x14ac:dyDescent="0.2">
      <c r="A196" s="3420"/>
      <c r="B196" s="3468" t="s">
        <v>189</v>
      </c>
      <c r="C196" s="3468"/>
      <c r="D196" s="402">
        <f t="shared" si="48"/>
        <v>0</v>
      </c>
      <c r="E196" s="403">
        <f t="shared" si="49"/>
        <v>0</v>
      </c>
      <c r="F196" s="599">
        <f t="shared" si="49"/>
        <v>0</v>
      </c>
      <c r="G196" s="35"/>
      <c r="H196" s="39"/>
      <c r="I196" s="35"/>
      <c r="J196" s="39"/>
      <c r="K196" s="35"/>
      <c r="L196" s="39"/>
      <c r="M196" s="35"/>
      <c r="N196" s="39"/>
      <c r="O196" s="35"/>
      <c r="P196" s="39"/>
      <c r="Q196" s="35"/>
      <c r="R196" s="39"/>
      <c r="S196" s="35"/>
      <c r="T196" s="39"/>
      <c r="U196" s="35"/>
      <c r="V196" s="39"/>
      <c r="W196" s="35"/>
      <c r="X196" s="39"/>
      <c r="Y196" s="35"/>
      <c r="Z196" s="39"/>
      <c r="AA196" s="35"/>
      <c r="AB196" s="39"/>
      <c r="AC196" s="35"/>
      <c r="AD196" s="39"/>
      <c r="AE196" s="35"/>
      <c r="AF196" s="39"/>
      <c r="AG196" s="35"/>
      <c r="AH196" s="39"/>
      <c r="AI196" s="35"/>
      <c r="AJ196" s="39"/>
      <c r="AK196" s="35"/>
      <c r="AL196" s="39"/>
      <c r="AM196" s="35"/>
      <c r="AN196" s="299"/>
      <c r="AO196" s="319"/>
      <c r="AP196" s="329"/>
      <c r="AQ196" s="107"/>
      <c r="AR196" s="39"/>
      <c r="AS196" s="66"/>
      <c r="AT196" s="35"/>
      <c r="AU196" s="39"/>
      <c r="AV196" s="39"/>
      <c r="AW196" s="39"/>
      <c r="AX196" s="33" t="str">
        <f t="shared" si="50"/>
        <v/>
      </c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230"/>
      <c r="BJ196" s="230"/>
      <c r="CA196" s="4" t="str">
        <f t="shared" si="51"/>
        <v/>
      </c>
      <c r="CB196" s="4" t="str">
        <f t="shared" si="52"/>
        <v/>
      </c>
      <c r="CC196" s="4" t="str">
        <f t="shared" si="53"/>
        <v/>
      </c>
      <c r="CD196" s="4" t="str">
        <f t="shared" si="54"/>
        <v/>
      </c>
      <c r="CE196" s="4" t="str">
        <f t="shared" si="55"/>
        <v/>
      </c>
      <c r="CF196" s="4" t="str">
        <f t="shared" si="56"/>
        <v/>
      </c>
      <c r="CG196" s="16">
        <f t="shared" si="57"/>
        <v>0</v>
      </c>
      <c r="CH196" s="16">
        <f t="shared" si="58"/>
        <v>0</v>
      </c>
      <c r="CI196" s="16">
        <f t="shared" si="59"/>
        <v>0</v>
      </c>
      <c r="CJ196" s="16">
        <f t="shared" si="60"/>
        <v>0</v>
      </c>
      <c r="CK196" s="16">
        <f t="shared" si="61"/>
        <v>0</v>
      </c>
      <c r="CL196" s="16">
        <f t="shared" si="62"/>
        <v>0</v>
      </c>
      <c r="CM196" s="16"/>
      <c r="CN196" s="16"/>
    </row>
    <row r="197" spans="1:92" ht="16.149999999999999" customHeight="1" x14ac:dyDescent="0.2">
      <c r="A197" s="3420"/>
      <c r="B197" s="3483" t="s">
        <v>190</v>
      </c>
      <c r="C197" s="3448"/>
      <c r="D197" s="407">
        <f>E197+F197</f>
        <v>0</v>
      </c>
      <c r="E197" s="449"/>
      <c r="F197" s="599">
        <f>SUM(L197+N197+P197+R197+T197+V197+X197+Z197+AB197+AD197+AF197+AH197+AJ197+AL197+AN197)</f>
        <v>0</v>
      </c>
      <c r="G197" s="331"/>
      <c r="H197" s="332"/>
      <c r="I197" s="331"/>
      <c r="J197" s="332"/>
      <c r="K197" s="331"/>
      <c r="L197" s="39"/>
      <c r="M197" s="331"/>
      <c r="N197" s="39"/>
      <c r="O197" s="331"/>
      <c r="P197" s="39"/>
      <c r="Q197" s="331"/>
      <c r="R197" s="39"/>
      <c r="S197" s="331"/>
      <c r="T197" s="39"/>
      <c r="U197" s="331"/>
      <c r="V197" s="39"/>
      <c r="W197" s="331"/>
      <c r="X197" s="39"/>
      <c r="Y197" s="331"/>
      <c r="Z197" s="39"/>
      <c r="AA197" s="331"/>
      <c r="AB197" s="39"/>
      <c r="AC197" s="331"/>
      <c r="AD197" s="39"/>
      <c r="AE197" s="331"/>
      <c r="AF197" s="39"/>
      <c r="AG197" s="331"/>
      <c r="AH197" s="39"/>
      <c r="AI197" s="331"/>
      <c r="AJ197" s="39"/>
      <c r="AK197" s="331"/>
      <c r="AL197" s="39"/>
      <c r="AM197" s="331"/>
      <c r="AN197" s="299"/>
      <c r="AO197" s="319"/>
      <c r="AP197" s="329"/>
      <c r="AQ197" s="107"/>
      <c r="AR197" s="39"/>
      <c r="AS197" s="66"/>
      <c r="AT197" s="331"/>
      <c r="AU197" s="39"/>
      <c r="AV197" s="39"/>
      <c r="AW197" s="39"/>
      <c r="AX197" s="33" t="str">
        <f t="shared" si="50"/>
        <v/>
      </c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230"/>
      <c r="BJ197" s="230"/>
      <c r="CA197" s="4" t="str">
        <f t="shared" si="51"/>
        <v/>
      </c>
      <c r="CB197" s="4" t="str">
        <f t="shared" si="52"/>
        <v/>
      </c>
      <c r="CC197" s="4" t="str">
        <f t="shared" si="53"/>
        <v/>
      </c>
      <c r="CD197" s="4" t="str">
        <f t="shared" si="54"/>
        <v/>
      </c>
      <c r="CE197" s="4" t="str">
        <f t="shared" si="55"/>
        <v/>
      </c>
      <c r="CF197" s="4" t="str">
        <f t="shared" si="56"/>
        <v/>
      </c>
      <c r="CG197" s="16">
        <f t="shared" si="57"/>
        <v>0</v>
      </c>
      <c r="CH197" s="16">
        <f t="shared" si="58"/>
        <v>0</v>
      </c>
      <c r="CI197" s="16">
        <f t="shared" si="59"/>
        <v>0</v>
      </c>
      <c r="CJ197" s="16">
        <f t="shared" si="60"/>
        <v>0</v>
      </c>
      <c r="CK197" s="16">
        <f t="shared" si="61"/>
        <v>0</v>
      </c>
      <c r="CL197" s="16">
        <f t="shared" si="62"/>
        <v>0</v>
      </c>
      <c r="CM197" s="16"/>
      <c r="CN197" s="16"/>
    </row>
    <row r="198" spans="1:92" ht="16.149999999999999" customHeight="1" x14ac:dyDescent="0.2">
      <c r="A198" s="3420"/>
      <c r="B198" s="3468" t="s">
        <v>191</v>
      </c>
      <c r="C198" s="3468"/>
      <c r="D198" s="402">
        <f t="shared" ref="D198:D224" si="63">SUM(E198+F198)</f>
        <v>0</v>
      </c>
      <c r="E198" s="403">
        <f t="shared" ref="E198:F204" si="64">SUM(G198+I198+K198+M198+O198+Q198+S198+U198+W198+Y198+AA198+AC198+AE198+AG198+AI198+AK198+AM198)</f>
        <v>0</v>
      </c>
      <c r="F198" s="599">
        <f t="shared" si="64"/>
        <v>0</v>
      </c>
      <c r="G198" s="35"/>
      <c r="H198" s="39"/>
      <c r="I198" s="35"/>
      <c r="J198" s="39"/>
      <c r="K198" s="35"/>
      <c r="L198" s="39"/>
      <c r="M198" s="35"/>
      <c r="N198" s="39"/>
      <c r="O198" s="35"/>
      <c r="P198" s="39"/>
      <c r="Q198" s="35"/>
      <c r="R198" s="39"/>
      <c r="S198" s="35"/>
      <c r="T198" s="39"/>
      <c r="U198" s="35"/>
      <c r="V198" s="39"/>
      <c r="W198" s="35"/>
      <c r="X198" s="39"/>
      <c r="Y198" s="35"/>
      <c r="Z198" s="39"/>
      <c r="AA198" s="35"/>
      <c r="AB198" s="39"/>
      <c r="AC198" s="35"/>
      <c r="AD198" s="39"/>
      <c r="AE198" s="35"/>
      <c r="AF198" s="39"/>
      <c r="AG198" s="35"/>
      <c r="AH198" s="39"/>
      <c r="AI198" s="35"/>
      <c r="AJ198" s="39"/>
      <c r="AK198" s="35"/>
      <c r="AL198" s="39"/>
      <c r="AM198" s="35"/>
      <c r="AN198" s="299"/>
      <c r="AO198" s="319"/>
      <c r="AP198" s="329"/>
      <c r="AQ198" s="107"/>
      <c r="AR198" s="39"/>
      <c r="AS198" s="66"/>
      <c r="AT198" s="35"/>
      <c r="AU198" s="39"/>
      <c r="AV198" s="39"/>
      <c r="AW198" s="39"/>
      <c r="AX198" s="33" t="str">
        <f t="shared" si="50"/>
        <v/>
      </c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230"/>
      <c r="BJ198" s="230"/>
      <c r="CA198" s="4" t="str">
        <f t="shared" si="51"/>
        <v/>
      </c>
      <c r="CB198" s="4" t="str">
        <f t="shared" si="52"/>
        <v/>
      </c>
      <c r="CC198" s="4" t="str">
        <f t="shared" si="53"/>
        <v/>
      </c>
      <c r="CD198" s="4" t="str">
        <f t="shared" si="54"/>
        <v/>
      </c>
      <c r="CE198" s="4" t="str">
        <f t="shared" si="55"/>
        <v/>
      </c>
      <c r="CF198" s="4" t="str">
        <f t="shared" si="56"/>
        <v/>
      </c>
      <c r="CG198" s="16">
        <f t="shared" si="57"/>
        <v>0</v>
      </c>
      <c r="CH198" s="16">
        <f t="shared" si="58"/>
        <v>0</v>
      </c>
      <c r="CI198" s="16">
        <f t="shared" si="59"/>
        <v>0</v>
      </c>
      <c r="CJ198" s="16">
        <f t="shared" si="60"/>
        <v>0</v>
      </c>
      <c r="CK198" s="16">
        <f t="shared" si="61"/>
        <v>0</v>
      </c>
      <c r="CL198" s="16">
        <f t="shared" si="62"/>
        <v>0</v>
      </c>
      <c r="CM198" s="16"/>
      <c r="CN198" s="16"/>
    </row>
    <row r="199" spans="1:92" ht="16.149999999999999" customHeight="1" x14ac:dyDescent="0.2">
      <c r="A199" s="3420"/>
      <c r="B199" s="3469" t="s">
        <v>192</v>
      </c>
      <c r="C199" s="3469"/>
      <c r="D199" s="402">
        <f t="shared" si="63"/>
        <v>0</v>
      </c>
      <c r="E199" s="403">
        <f t="shared" si="64"/>
        <v>0</v>
      </c>
      <c r="F199" s="599">
        <f t="shared" si="64"/>
        <v>0</v>
      </c>
      <c r="G199" s="35"/>
      <c r="H199" s="39"/>
      <c r="I199" s="35"/>
      <c r="J199" s="39"/>
      <c r="K199" s="35"/>
      <c r="L199" s="39"/>
      <c r="M199" s="35"/>
      <c r="N199" s="39"/>
      <c r="O199" s="35"/>
      <c r="P199" s="39"/>
      <c r="Q199" s="35"/>
      <c r="R199" s="39"/>
      <c r="S199" s="35"/>
      <c r="T199" s="39"/>
      <c r="U199" s="35"/>
      <c r="V199" s="39"/>
      <c r="W199" s="35"/>
      <c r="X199" s="39"/>
      <c r="Y199" s="35"/>
      <c r="Z199" s="39"/>
      <c r="AA199" s="35"/>
      <c r="AB199" s="39"/>
      <c r="AC199" s="35"/>
      <c r="AD199" s="39"/>
      <c r="AE199" s="35"/>
      <c r="AF199" s="39"/>
      <c r="AG199" s="35"/>
      <c r="AH199" s="39"/>
      <c r="AI199" s="35"/>
      <c r="AJ199" s="39"/>
      <c r="AK199" s="35"/>
      <c r="AL199" s="39"/>
      <c r="AM199" s="35"/>
      <c r="AN199" s="299"/>
      <c r="AO199" s="319"/>
      <c r="AP199" s="329"/>
      <c r="AQ199" s="107"/>
      <c r="AR199" s="39"/>
      <c r="AS199" s="66"/>
      <c r="AT199" s="35"/>
      <c r="AU199" s="39"/>
      <c r="AV199" s="39"/>
      <c r="AW199" s="39"/>
      <c r="AX199" s="33" t="str">
        <f t="shared" si="50"/>
        <v/>
      </c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230"/>
      <c r="BJ199" s="230"/>
      <c r="CA199" s="4" t="str">
        <f t="shared" si="51"/>
        <v/>
      </c>
      <c r="CB199" s="4" t="str">
        <f t="shared" si="52"/>
        <v/>
      </c>
      <c r="CC199" s="4" t="str">
        <f t="shared" si="53"/>
        <v/>
      </c>
      <c r="CD199" s="4" t="str">
        <f t="shared" si="54"/>
        <v/>
      </c>
      <c r="CE199" s="4" t="str">
        <f t="shared" si="55"/>
        <v/>
      </c>
      <c r="CF199" s="4" t="str">
        <f t="shared" si="56"/>
        <v/>
      </c>
      <c r="CG199" s="16">
        <f t="shared" si="57"/>
        <v>0</v>
      </c>
      <c r="CH199" s="16">
        <f t="shared" si="58"/>
        <v>0</v>
      </c>
      <c r="CI199" s="16">
        <f t="shared" si="59"/>
        <v>0</v>
      </c>
      <c r="CJ199" s="16">
        <f t="shared" si="60"/>
        <v>0</v>
      </c>
      <c r="CK199" s="16">
        <f t="shared" si="61"/>
        <v>0</v>
      </c>
      <c r="CL199" s="16">
        <f t="shared" si="62"/>
        <v>0</v>
      </c>
      <c r="CM199" s="16"/>
      <c r="CN199" s="16"/>
    </row>
    <row r="200" spans="1:92" ht="16.149999999999999" customHeight="1" x14ac:dyDescent="0.2">
      <c r="A200" s="3420"/>
      <c r="B200" s="3469" t="s">
        <v>193</v>
      </c>
      <c r="C200" s="3469"/>
      <c r="D200" s="402">
        <f t="shared" si="63"/>
        <v>0</v>
      </c>
      <c r="E200" s="403">
        <f t="shared" si="64"/>
        <v>0</v>
      </c>
      <c r="F200" s="599">
        <f t="shared" si="64"/>
        <v>0</v>
      </c>
      <c r="G200" s="35"/>
      <c r="H200" s="39"/>
      <c r="I200" s="35"/>
      <c r="J200" s="39"/>
      <c r="K200" s="35"/>
      <c r="L200" s="39"/>
      <c r="M200" s="35"/>
      <c r="N200" s="39"/>
      <c r="O200" s="35"/>
      <c r="P200" s="39"/>
      <c r="Q200" s="35"/>
      <c r="R200" s="39"/>
      <c r="S200" s="35"/>
      <c r="T200" s="39"/>
      <c r="U200" s="35"/>
      <c r="V200" s="39"/>
      <c r="W200" s="35"/>
      <c r="X200" s="39"/>
      <c r="Y200" s="35"/>
      <c r="Z200" s="39"/>
      <c r="AA200" s="35"/>
      <c r="AB200" s="39"/>
      <c r="AC200" s="35"/>
      <c r="AD200" s="39"/>
      <c r="AE200" s="35"/>
      <c r="AF200" s="39"/>
      <c r="AG200" s="35"/>
      <c r="AH200" s="39"/>
      <c r="AI200" s="35"/>
      <c r="AJ200" s="39"/>
      <c r="AK200" s="35"/>
      <c r="AL200" s="39"/>
      <c r="AM200" s="35"/>
      <c r="AN200" s="299"/>
      <c r="AO200" s="319"/>
      <c r="AP200" s="329"/>
      <c r="AQ200" s="107"/>
      <c r="AR200" s="39"/>
      <c r="AS200" s="66"/>
      <c r="AT200" s="35"/>
      <c r="AU200" s="39"/>
      <c r="AV200" s="39"/>
      <c r="AW200" s="39"/>
      <c r="AX200" s="33" t="str">
        <f t="shared" si="50"/>
        <v/>
      </c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230"/>
      <c r="BJ200" s="230"/>
      <c r="CA200" s="4" t="str">
        <f t="shared" si="51"/>
        <v/>
      </c>
      <c r="CB200" s="4" t="str">
        <f t="shared" si="52"/>
        <v/>
      </c>
      <c r="CC200" s="4" t="str">
        <f t="shared" si="53"/>
        <v/>
      </c>
      <c r="CD200" s="4" t="str">
        <f t="shared" si="54"/>
        <v/>
      </c>
      <c r="CE200" s="4" t="str">
        <f t="shared" si="55"/>
        <v/>
      </c>
      <c r="CF200" s="4" t="str">
        <f t="shared" si="56"/>
        <v/>
      </c>
      <c r="CG200" s="16">
        <f t="shared" si="57"/>
        <v>0</v>
      </c>
      <c r="CH200" s="16">
        <f t="shared" si="58"/>
        <v>0</v>
      </c>
      <c r="CI200" s="16">
        <f t="shared" si="59"/>
        <v>0</v>
      </c>
      <c r="CJ200" s="16">
        <f t="shared" si="60"/>
        <v>0</v>
      </c>
      <c r="CK200" s="16">
        <f t="shared" si="61"/>
        <v>0</v>
      </c>
      <c r="CL200" s="16">
        <f t="shared" si="62"/>
        <v>0</v>
      </c>
      <c r="CM200" s="16"/>
      <c r="CN200" s="16"/>
    </row>
    <row r="201" spans="1:92" ht="16.149999999999999" customHeight="1" x14ac:dyDescent="0.2">
      <c r="A201" s="3421"/>
      <c r="B201" s="3470" t="s">
        <v>194</v>
      </c>
      <c r="C201" s="3470"/>
      <c r="D201" s="411">
        <f t="shared" si="63"/>
        <v>1</v>
      </c>
      <c r="E201" s="406">
        <f t="shared" si="64"/>
        <v>1</v>
      </c>
      <c r="F201" s="598">
        <f t="shared" si="64"/>
        <v>0</v>
      </c>
      <c r="G201" s="50"/>
      <c r="H201" s="54"/>
      <c r="I201" s="50"/>
      <c r="J201" s="54"/>
      <c r="K201" s="50"/>
      <c r="L201" s="54"/>
      <c r="M201" s="50">
        <v>1</v>
      </c>
      <c r="N201" s="54"/>
      <c r="O201" s="50"/>
      <c r="P201" s="54"/>
      <c r="Q201" s="50"/>
      <c r="R201" s="54"/>
      <c r="S201" s="50"/>
      <c r="T201" s="54"/>
      <c r="U201" s="50"/>
      <c r="V201" s="54"/>
      <c r="W201" s="50"/>
      <c r="X201" s="54"/>
      <c r="Y201" s="50"/>
      <c r="Z201" s="54"/>
      <c r="AA201" s="50"/>
      <c r="AB201" s="54"/>
      <c r="AC201" s="50"/>
      <c r="AD201" s="54"/>
      <c r="AE201" s="50"/>
      <c r="AF201" s="54"/>
      <c r="AG201" s="50"/>
      <c r="AH201" s="54"/>
      <c r="AI201" s="50"/>
      <c r="AJ201" s="54"/>
      <c r="AK201" s="50"/>
      <c r="AL201" s="54"/>
      <c r="AM201" s="50"/>
      <c r="AN201" s="307"/>
      <c r="AO201" s="445"/>
      <c r="AP201" s="173"/>
      <c r="AQ201" s="96"/>
      <c r="AR201" s="54">
        <v>0</v>
      </c>
      <c r="AS201" s="261">
        <v>0</v>
      </c>
      <c r="AT201" s="50">
        <v>0</v>
      </c>
      <c r="AU201" s="54">
        <v>0</v>
      </c>
      <c r="AV201" s="54">
        <v>0</v>
      </c>
      <c r="AW201" s="54">
        <v>0</v>
      </c>
      <c r="AX201" s="33" t="str">
        <f t="shared" si="50"/>
        <v/>
      </c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230"/>
      <c r="BJ201" s="230"/>
      <c r="CA201" s="4" t="str">
        <f t="shared" si="51"/>
        <v/>
      </c>
      <c r="CB201" s="4" t="str">
        <f t="shared" si="52"/>
        <v/>
      </c>
      <c r="CC201" s="4" t="str">
        <f t="shared" si="53"/>
        <v/>
      </c>
      <c r="CD201" s="4" t="str">
        <f t="shared" si="54"/>
        <v/>
      </c>
      <c r="CE201" s="4" t="str">
        <f t="shared" si="55"/>
        <v/>
      </c>
      <c r="CF201" s="4" t="str">
        <f t="shared" si="56"/>
        <v/>
      </c>
      <c r="CG201" s="16">
        <f t="shared" si="57"/>
        <v>0</v>
      </c>
      <c r="CH201" s="16">
        <f t="shared" si="58"/>
        <v>0</v>
      </c>
      <c r="CI201" s="16">
        <f t="shared" si="59"/>
        <v>0</v>
      </c>
      <c r="CJ201" s="16">
        <f t="shared" si="60"/>
        <v>0</v>
      </c>
      <c r="CK201" s="16">
        <f t="shared" si="61"/>
        <v>0</v>
      </c>
      <c r="CL201" s="16">
        <f t="shared" si="62"/>
        <v>0</v>
      </c>
      <c r="CM201" s="16"/>
      <c r="CN201" s="16"/>
    </row>
    <row r="202" spans="1:92" ht="16.149999999999999" customHeight="1" x14ac:dyDescent="0.2">
      <c r="A202" s="3461" t="s">
        <v>195</v>
      </c>
      <c r="B202" s="3471" t="s">
        <v>196</v>
      </c>
      <c r="C202" s="3460"/>
      <c r="D202" s="381">
        <f t="shared" si="63"/>
        <v>0</v>
      </c>
      <c r="E202" s="382">
        <f t="shared" si="64"/>
        <v>0</v>
      </c>
      <c r="F202" s="600">
        <f t="shared" si="64"/>
        <v>0</v>
      </c>
      <c r="G202" s="26"/>
      <c r="H202" s="30"/>
      <c r="I202" s="26"/>
      <c r="J202" s="30"/>
      <c r="K202" s="26"/>
      <c r="L202" s="30"/>
      <c r="M202" s="26"/>
      <c r="N202" s="30"/>
      <c r="O202" s="26"/>
      <c r="P202" s="30"/>
      <c r="Q202" s="26"/>
      <c r="R202" s="30"/>
      <c r="S202" s="26"/>
      <c r="T202" s="30"/>
      <c r="U202" s="26"/>
      <c r="V202" s="30"/>
      <c r="W202" s="26"/>
      <c r="X202" s="30"/>
      <c r="Y202" s="26"/>
      <c r="Z202" s="30"/>
      <c r="AA202" s="26"/>
      <c r="AB202" s="30"/>
      <c r="AC202" s="26"/>
      <c r="AD202" s="30"/>
      <c r="AE202" s="26"/>
      <c r="AF202" s="30"/>
      <c r="AG202" s="26"/>
      <c r="AH202" s="30"/>
      <c r="AI202" s="26"/>
      <c r="AJ202" s="30"/>
      <c r="AK202" s="817"/>
      <c r="AL202" s="803"/>
      <c r="AM202" s="26"/>
      <c r="AN202" s="794"/>
      <c r="AO202" s="319"/>
      <c r="AP202" s="329"/>
      <c r="AQ202" s="107"/>
      <c r="AR202" s="30"/>
      <c r="AS202" s="145"/>
      <c r="AT202" s="26"/>
      <c r="AU202" s="30"/>
      <c r="AV202" s="30"/>
      <c r="AW202" s="30"/>
      <c r="AX202" s="33" t="str">
        <f t="shared" si="50"/>
        <v/>
      </c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230"/>
      <c r="BJ202" s="230"/>
      <c r="CA202" s="4" t="str">
        <f t="shared" si="51"/>
        <v/>
      </c>
      <c r="CB202" s="4" t="str">
        <f t="shared" si="52"/>
        <v/>
      </c>
      <c r="CC202" s="4" t="str">
        <f t="shared" si="53"/>
        <v/>
      </c>
      <c r="CD202" s="4" t="str">
        <f t="shared" si="54"/>
        <v/>
      </c>
      <c r="CE202" s="4" t="str">
        <f t="shared" si="55"/>
        <v/>
      </c>
      <c r="CF202" s="4" t="str">
        <f t="shared" si="56"/>
        <v/>
      </c>
      <c r="CG202" s="16">
        <f t="shared" si="57"/>
        <v>0</v>
      </c>
      <c r="CH202" s="16">
        <f t="shared" si="58"/>
        <v>0</v>
      </c>
      <c r="CI202" s="16">
        <f t="shared" si="59"/>
        <v>0</v>
      </c>
      <c r="CJ202" s="16">
        <f t="shared" si="60"/>
        <v>0</v>
      </c>
      <c r="CK202" s="16">
        <f t="shared" si="61"/>
        <v>0</v>
      </c>
      <c r="CL202" s="16">
        <f t="shared" si="62"/>
        <v>0</v>
      </c>
      <c r="CM202" s="16"/>
      <c r="CN202" s="16"/>
    </row>
    <row r="203" spans="1:92" ht="25.15" customHeight="1" x14ac:dyDescent="0.2">
      <c r="A203" s="3462"/>
      <c r="B203" s="3472" t="s">
        <v>197</v>
      </c>
      <c r="C203" s="3445"/>
      <c r="D203" s="402">
        <f t="shared" si="63"/>
        <v>0</v>
      </c>
      <c r="E203" s="403">
        <f t="shared" si="64"/>
        <v>0</v>
      </c>
      <c r="F203" s="599">
        <f t="shared" si="64"/>
        <v>0</v>
      </c>
      <c r="G203" s="35"/>
      <c r="H203" s="39"/>
      <c r="I203" s="35"/>
      <c r="J203" s="39"/>
      <c r="K203" s="35"/>
      <c r="L203" s="39"/>
      <c r="M203" s="35"/>
      <c r="N203" s="39"/>
      <c r="O203" s="35"/>
      <c r="P203" s="39"/>
      <c r="Q203" s="35"/>
      <c r="R203" s="39"/>
      <c r="S203" s="35"/>
      <c r="T203" s="39"/>
      <c r="U203" s="35"/>
      <c r="V203" s="39"/>
      <c r="W203" s="35"/>
      <c r="X203" s="39"/>
      <c r="Y203" s="35"/>
      <c r="Z203" s="39"/>
      <c r="AA203" s="35"/>
      <c r="AB203" s="39"/>
      <c r="AC203" s="35"/>
      <c r="AD203" s="39"/>
      <c r="AE203" s="35"/>
      <c r="AF203" s="39"/>
      <c r="AG203" s="35"/>
      <c r="AH203" s="39"/>
      <c r="AI203" s="35"/>
      <c r="AJ203" s="39"/>
      <c r="AK203" s="50"/>
      <c r="AL203" s="54"/>
      <c r="AM203" s="35"/>
      <c r="AN203" s="299"/>
      <c r="AO203" s="319"/>
      <c r="AP203" s="329"/>
      <c r="AQ203" s="107"/>
      <c r="AR203" s="39"/>
      <c r="AS203" s="66"/>
      <c r="AT203" s="35"/>
      <c r="AU203" s="39"/>
      <c r="AV203" s="39"/>
      <c r="AW203" s="39"/>
      <c r="AX203" s="33" t="str">
        <f t="shared" si="50"/>
        <v/>
      </c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230"/>
      <c r="BJ203" s="230"/>
      <c r="CA203" s="4" t="str">
        <f t="shared" si="51"/>
        <v/>
      </c>
      <c r="CB203" s="4" t="str">
        <f t="shared" si="52"/>
        <v/>
      </c>
      <c r="CC203" s="4" t="str">
        <f t="shared" si="53"/>
        <v/>
      </c>
      <c r="CD203" s="4" t="str">
        <f t="shared" si="54"/>
        <v/>
      </c>
      <c r="CE203" s="4" t="str">
        <f t="shared" si="55"/>
        <v/>
      </c>
      <c r="CF203" s="4" t="str">
        <f t="shared" si="56"/>
        <v/>
      </c>
      <c r="CG203" s="16">
        <f t="shared" si="57"/>
        <v>0</v>
      </c>
      <c r="CH203" s="16">
        <f t="shared" si="58"/>
        <v>0</v>
      </c>
      <c r="CI203" s="16">
        <f t="shared" si="59"/>
        <v>0</v>
      </c>
      <c r="CJ203" s="16">
        <f t="shared" si="60"/>
        <v>0</v>
      </c>
      <c r="CK203" s="16">
        <f t="shared" si="61"/>
        <v>0</v>
      </c>
      <c r="CL203" s="16">
        <f t="shared" si="62"/>
        <v>0</v>
      </c>
      <c r="CM203" s="16"/>
      <c r="CN203" s="16"/>
    </row>
    <row r="204" spans="1:92" ht="16.149999999999999" customHeight="1" x14ac:dyDescent="0.2">
      <c r="A204" s="3463"/>
      <c r="B204" s="3465" t="s">
        <v>198</v>
      </c>
      <c r="C204" s="3465"/>
      <c r="D204" s="414">
        <f t="shared" si="63"/>
        <v>0</v>
      </c>
      <c r="E204" s="415">
        <f t="shared" si="64"/>
        <v>0</v>
      </c>
      <c r="F204" s="416">
        <f t="shared" si="64"/>
        <v>0</v>
      </c>
      <c r="G204" s="93"/>
      <c r="H204" s="96"/>
      <c r="I204" s="93"/>
      <c r="J204" s="96"/>
      <c r="K204" s="93"/>
      <c r="L204" s="96"/>
      <c r="M204" s="93"/>
      <c r="N204" s="96"/>
      <c r="O204" s="93"/>
      <c r="P204" s="96"/>
      <c r="Q204" s="93"/>
      <c r="R204" s="96"/>
      <c r="S204" s="93"/>
      <c r="T204" s="96"/>
      <c r="U204" s="93"/>
      <c r="V204" s="96"/>
      <c r="W204" s="93"/>
      <c r="X204" s="96"/>
      <c r="Y204" s="93"/>
      <c r="Z204" s="96"/>
      <c r="AA204" s="93"/>
      <c r="AB204" s="96"/>
      <c r="AC204" s="93"/>
      <c r="AD204" s="96"/>
      <c r="AE204" s="93"/>
      <c r="AF204" s="96"/>
      <c r="AG204" s="93"/>
      <c r="AH204" s="96"/>
      <c r="AI204" s="93"/>
      <c r="AJ204" s="96"/>
      <c r="AK204" s="93"/>
      <c r="AL204" s="96"/>
      <c r="AM204" s="93"/>
      <c r="AN204" s="417"/>
      <c r="AO204" s="445"/>
      <c r="AP204" s="173"/>
      <c r="AQ204" s="96"/>
      <c r="AR204" s="96"/>
      <c r="AS204" s="67"/>
      <c r="AT204" s="93"/>
      <c r="AU204" s="96"/>
      <c r="AV204" s="96"/>
      <c r="AW204" s="96"/>
      <c r="AX204" s="33" t="str">
        <f t="shared" si="50"/>
        <v/>
      </c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230"/>
      <c r="BJ204" s="230"/>
      <c r="CA204" s="4" t="str">
        <f t="shared" si="51"/>
        <v/>
      </c>
      <c r="CB204" s="4" t="str">
        <f t="shared" si="52"/>
        <v/>
      </c>
      <c r="CC204" s="4" t="str">
        <f t="shared" si="53"/>
        <v/>
      </c>
      <c r="CD204" s="4" t="str">
        <f t="shared" si="54"/>
        <v/>
      </c>
      <c r="CE204" s="4" t="str">
        <f t="shared" si="55"/>
        <v/>
      </c>
      <c r="CF204" s="4" t="str">
        <f t="shared" si="56"/>
        <v/>
      </c>
      <c r="CG204" s="16">
        <f t="shared" si="57"/>
        <v>0</v>
      </c>
      <c r="CH204" s="16">
        <f t="shared" si="58"/>
        <v>0</v>
      </c>
      <c r="CI204" s="16">
        <f t="shared" si="59"/>
        <v>0</v>
      </c>
      <c r="CJ204" s="16">
        <f t="shared" si="60"/>
        <v>0</v>
      </c>
      <c r="CK204" s="16">
        <f t="shared" si="61"/>
        <v>0</v>
      </c>
      <c r="CL204" s="16">
        <f t="shared" si="62"/>
        <v>0</v>
      </c>
      <c r="CM204" s="16"/>
      <c r="CN204" s="16"/>
    </row>
    <row r="205" spans="1:92" ht="16.149999999999999" customHeight="1" x14ac:dyDescent="0.2">
      <c r="A205" s="3461" t="s">
        <v>199</v>
      </c>
      <c r="B205" s="3464" t="s">
        <v>200</v>
      </c>
      <c r="C205" s="3464"/>
      <c r="D205" s="381">
        <f t="shared" si="63"/>
        <v>8</v>
      </c>
      <c r="E205" s="382">
        <f t="shared" ref="E205:F208" si="65">SUM(G205+I205+K205+M205+O205)</f>
        <v>8</v>
      </c>
      <c r="F205" s="600">
        <f t="shared" si="65"/>
        <v>0</v>
      </c>
      <c r="G205" s="26"/>
      <c r="H205" s="30"/>
      <c r="I205" s="26">
        <v>2</v>
      </c>
      <c r="J205" s="30"/>
      <c r="K205" s="26">
        <v>4</v>
      </c>
      <c r="L205" s="30"/>
      <c r="M205" s="26">
        <v>2</v>
      </c>
      <c r="N205" s="30"/>
      <c r="O205" s="26"/>
      <c r="P205" s="30"/>
      <c r="Q205" s="419"/>
      <c r="R205" s="420"/>
      <c r="S205" s="419"/>
      <c r="T205" s="420"/>
      <c r="U205" s="419"/>
      <c r="V205" s="420"/>
      <c r="W205" s="419"/>
      <c r="X205" s="420"/>
      <c r="Y205" s="419"/>
      <c r="Z205" s="420"/>
      <c r="AA205" s="419"/>
      <c r="AB205" s="420"/>
      <c r="AC205" s="419"/>
      <c r="AD205" s="420"/>
      <c r="AE205" s="419"/>
      <c r="AF205" s="420"/>
      <c r="AG205" s="419"/>
      <c r="AH205" s="420"/>
      <c r="AI205" s="419"/>
      <c r="AJ205" s="420"/>
      <c r="AK205" s="419"/>
      <c r="AL205" s="420"/>
      <c r="AM205" s="419"/>
      <c r="AN205" s="818"/>
      <c r="AO205" s="293"/>
      <c r="AP205" s="143"/>
      <c r="AQ205" s="30"/>
      <c r="AR205" s="30">
        <v>0</v>
      </c>
      <c r="AS205" s="422"/>
      <c r="AT205" s="26">
        <v>0</v>
      </c>
      <c r="AU205" s="30">
        <v>0</v>
      </c>
      <c r="AV205" s="30">
        <v>0</v>
      </c>
      <c r="AW205" s="30">
        <v>0</v>
      </c>
      <c r="AX205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230"/>
      <c r="BJ205" s="230"/>
      <c r="CA205" s="4" t="str">
        <f t="shared" si="51"/>
        <v/>
      </c>
      <c r="CB205" s="4" t="str">
        <f t="shared" si="52"/>
        <v/>
      </c>
      <c r="CC205" s="4" t="str">
        <f t="shared" si="53"/>
        <v/>
      </c>
      <c r="CD205" s="4" t="str">
        <f t="shared" si="54"/>
        <v/>
      </c>
      <c r="CE205" s="4" t="str">
        <f t="shared" si="55"/>
        <v/>
      </c>
      <c r="CF205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5" s="16">
        <f t="shared" si="57"/>
        <v>0</v>
      </c>
      <c r="CH205" s="16">
        <f t="shared" si="58"/>
        <v>0</v>
      </c>
      <c r="CI205" s="16">
        <f t="shared" si="59"/>
        <v>0</v>
      </c>
      <c r="CJ205" s="16">
        <f t="shared" si="60"/>
        <v>0</v>
      </c>
      <c r="CK205" s="16">
        <f t="shared" si="61"/>
        <v>0</v>
      </c>
      <c r="CL205" s="16">
        <f t="shared" si="62"/>
        <v>1</v>
      </c>
      <c r="CM205" s="16"/>
      <c r="CN205" s="16"/>
    </row>
    <row r="206" spans="1:92" ht="16.149999999999999" customHeight="1" x14ac:dyDescent="0.2">
      <c r="A206" s="3462"/>
      <c r="B206" s="3445" t="s">
        <v>201</v>
      </c>
      <c r="C206" s="3445"/>
      <c r="D206" s="402">
        <f t="shared" si="63"/>
        <v>0</v>
      </c>
      <c r="E206" s="403">
        <f t="shared" si="65"/>
        <v>0</v>
      </c>
      <c r="F206" s="599">
        <f t="shared" si="65"/>
        <v>0</v>
      </c>
      <c r="G206" s="35"/>
      <c r="H206" s="39"/>
      <c r="I206" s="35"/>
      <c r="J206" s="39"/>
      <c r="K206" s="35"/>
      <c r="L206" s="39"/>
      <c r="M206" s="35"/>
      <c r="N206" s="39"/>
      <c r="O206" s="35"/>
      <c r="P206" s="39"/>
      <c r="Q206" s="331"/>
      <c r="R206" s="332"/>
      <c r="S206" s="331"/>
      <c r="T206" s="332"/>
      <c r="U206" s="331"/>
      <c r="V206" s="332"/>
      <c r="W206" s="331"/>
      <c r="X206" s="332"/>
      <c r="Y206" s="331"/>
      <c r="Z206" s="332"/>
      <c r="AA206" s="331"/>
      <c r="AB206" s="332"/>
      <c r="AC206" s="331"/>
      <c r="AD206" s="332"/>
      <c r="AE206" s="331"/>
      <c r="AF206" s="332"/>
      <c r="AG206" s="331"/>
      <c r="AH206" s="332"/>
      <c r="AI206" s="331"/>
      <c r="AJ206" s="332"/>
      <c r="AK206" s="331"/>
      <c r="AL206" s="332"/>
      <c r="AM206" s="331"/>
      <c r="AN206" s="451"/>
      <c r="AO206" s="319"/>
      <c r="AP206" s="329"/>
      <c r="AQ206" s="107"/>
      <c r="AR206" s="39">
        <v>0</v>
      </c>
      <c r="AS206" s="452"/>
      <c r="AT206" s="35">
        <v>0</v>
      </c>
      <c r="AU206" s="39">
        <v>0</v>
      </c>
      <c r="AV206" s="39">
        <v>0</v>
      </c>
      <c r="AW206" s="39">
        <v>0</v>
      </c>
      <c r="AX206" s="33" t="str">
        <f t="shared" si="50"/>
        <v/>
      </c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230"/>
      <c r="BJ206" s="230"/>
      <c r="CA206" s="4" t="str">
        <f t="shared" si="51"/>
        <v/>
      </c>
      <c r="CB206" s="4" t="str">
        <f t="shared" si="52"/>
        <v/>
      </c>
      <c r="CC206" s="4" t="str">
        <f t="shared" si="53"/>
        <v/>
      </c>
      <c r="CD206" s="4" t="str">
        <f t="shared" si="54"/>
        <v/>
      </c>
      <c r="CE206" s="4" t="str">
        <f t="shared" si="55"/>
        <v/>
      </c>
      <c r="CF206" s="4" t="str">
        <f t="shared" si="56"/>
        <v/>
      </c>
      <c r="CG206" s="16">
        <f t="shared" si="57"/>
        <v>0</v>
      </c>
      <c r="CH206" s="16">
        <f t="shared" si="58"/>
        <v>0</v>
      </c>
      <c r="CI206" s="16">
        <f t="shared" si="59"/>
        <v>0</v>
      </c>
      <c r="CJ206" s="16">
        <f t="shared" si="60"/>
        <v>0</v>
      </c>
      <c r="CK206" s="16">
        <f t="shared" si="61"/>
        <v>0</v>
      </c>
      <c r="CL206" s="16">
        <f t="shared" si="62"/>
        <v>0</v>
      </c>
      <c r="CM206" s="16"/>
      <c r="CN206" s="16"/>
    </row>
    <row r="207" spans="1:92" ht="27" customHeight="1" x14ac:dyDescent="0.2">
      <c r="A207" s="3462"/>
      <c r="B207" s="3445" t="s">
        <v>202</v>
      </c>
      <c r="C207" s="3445"/>
      <c r="D207" s="402">
        <f t="shared" si="63"/>
        <v>1</v>
      </c>
      <c r="E207" s="403">
        <f t="shared" si="65"/>
        <v>1</v>
      </c>
      <c r="F207" s="599">
        <f t="shared" si="65"/>
        <v>0</v>
      </c>
      <c r="G207" s="35"/>
      <c r="H207" s="39"/>
      <c r="I207" s="35">
        <v>1</v>
      </c>
      <c r="J207" s="39"/>
      <c r="K207" s="35"/>
      <c r="L207" s="39"/>
      <c r="M207" s="35"/>
      <c r="N207" s="39"/>
      <c r="O207" s="35"/>
      <c r="P207" s="39"/>
      <c r="Q207" s="331"/>
      <c r="R207" s="332"/>
      <c r="S207" s="331"/>
      <c r="T207" s="332"/>
      <c r="U207" s="331"/>
      <c r="V207" s="332"/>
      <c r="W207" s="331"/>
      <c r="X207" s="332"/>
      <c r="Y207" s="331"/>
      <c r="Z207" s="332"/>
      <c r="AA207" s="331"/>
      <c r="AB207" s="332"/>
      <c r="AC207" s="331"/>
      <c r="AD207" s="332"/>
      <c r="AE207" s="331"/>
      <c r="AF207" s="332"/>
      <c r="AG207" s="331"/>
      <c r="AH207" s="332"/>
      <c r="AI207" s="331"/>
      <c r="AJ207" s="332"/>
      <c r="AK207" s="331"/>
      <c r="AL207" s="332"/>
      <c r="AM207" s="331"/>
      <c r="AN207" s="451"/>
      <c r="AO207" s="319"/>
      <c r="AP207" s="329"/>
      <c r="AQ207" s="107"/>
      <c r="AR207" s="39">
        <v>0</v>
      </c>
      <c r="AS207" s="452"/>
      <c r="AT207" s="35">
        <v>0</v>
      </c>
      <c r="AU207" s="39">
        <v>0</v>
      </c>
      <c r="AV207" s="39">
        <v>0</v>
      </c>
      <c r="AW207" s="39">
        <v>0</v>
      </c>
      <c r="AX207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230"/>
      <c r="BJ207" s="230"/>
      <c r="CA207" s="4" t="str">
        <f t="shared" si="51"/>
        <v/>
      </c>
      <c r="CB207" s="4" t="str">
        <f t="shared" si="52"/>
        <v/>
      </c>
      <c r="CC207" s="4" t="str">
        <f t="shared" si="53"/>
        <v/>
      </c>
      <c r="CD207" s="4" t="str">
        <f t="shared" si="54"/>
        <v/>
      </c>
      <c r="CE207" s="4" t="str">
        <f t="shared" si="55"/>
        <v/>
      </c>
      <c r="CF207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7" s="16">
        <f t="shared" si="57"/>
        <v>0</v>
      </c>
      <c r="CH207" s="16">
        <f t="shared" si="58"/>
        <v>0</v>
      </c>
      <c r="CI207" s="16">
        <f t="shared" si="59"/>
        <v>0</v>
      </c>
      <c r="CJ207" s="16">
        <f t="shared" si="60"/>
        <v>0</v>
      </c>
      <c r="CK207" s="16">
        <f t="shared" si="61"/>
        <v>0</v>
      </c>
      <c r="CL207" s="16">
        <f t="shared" si="62"/>
        <v>1</v>
      </c>
      <c r="CM207" s="16"/>
      <c r="CN207" s="16"/>
    </row>
    <row r="208" spans="1:92" ht="33.75" customHeight="1" x14ac:dyDescent="0.2">
      <c r="A208" s="3463"/>
      <c r="B208" s="3465" t="s">
        <v>203</v>
      </c>
      <c r="C208" s="3465"/>
      <c r="D208" s="414">
        <f t="shared" si="63"/>
        <v>10</v>
      </c>
      <c r="E208" s="415">
        <f t="shared" si="65"/>
        <v>6</v>
      </c>
      <c r="F208" s="416">
        <f t="shared" si="65"/>
        <v>4</v>
      </c>
      <c r="G208" s="93"/>
      <c r="H208" s="96"/>
      <c r="I208" s="93">
        <v>2</v>
      </c>
      <c r="J208" s="96">
        <v>1</v>
      </c>
      <c r="K208" s="93">
        <v>3</v>
      </c>
      <c r="L208" s="96">
        <v>1</v>
      </c>
      <c r="M208" s="93">
        <v>1</v>
      </c>
      <c r="N208" s="96">
        <v>2</v>
      </c>
      <c r="O208" s="93"/>
      <c r="P208" s="96"/>
      <c r="Q208" s="335"/>
      <c r="R208" s="336"/>
      <c r="S208" s="335"/>
      <c r="T208" s="336"/>
      <c r="U208" s="335"/>
      <c r="V208" s="336"/>
      <c r="W208" s="335"/>
      <c r="X208" s="336"/>
      <c r="Y208" s="335"/>
      <c r="Z208" s="336"/>
      <c r="AA208" s="335"/>
      <c r="AB208" s="336"/>
      <c r="AC208" s="335"/>
      <c r="AD208" s="336"/>
      <c r="AE208" s="335"/>
      <c r="AF208" s="336"/>
      <c r="AG208" s="335"/>
      <c r="AH208" s="336"/>
      <c r="AI208" s="335"/>
      <c r="AJ208" s="336"/>
      <c r="AK208" s="335"/>
      <c r="AL208" s="336"/>
      <c r="AM208" s="335"/>
      <c r="AN208" s="453"/>
      <c r="AO208" s="319"/>
      <c r="AP208" s="329"/>
      <c r="AQ208" s="243"/>
      <c r="AR208" s="93">
        <v>0</v>
      </c>
      <c r="AS208" s="454"/>
      <c r="AT208" s="93">
        <v>0</v>
      </c>
      <c r="AU208" s="96">
        <v>0</v>
      </c>
      <c r="AV208" s="96">
        <v>0</v>
      </c>
      <c r="AW208" s="96">
        <v>0</v>
      </c>
      <c r="AX208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230"/>
      <c r="BJ208" s="230"/>
      <c r="CA208" s="4" t="str">
        <f t="shared" si="51"/>
        <v/>
      </c>
      <c r="CB208" s="4" t="str">
        <f t="shared" si="52"/>
        <v/>
      </c>
      <c r="CC208" s="4" t="str">
        <f t="shared" si="53"/>
        <v/>
      </c>
      <c r="CD208" s="4" t="str">
        <f t="shared" si="54"/>
        <v/>
      </c>
      <c r="CE208" s="4" t="str">
        <f t="shared" si="55"/>
        <v/>
      </c>
      <c r="CF208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8" s="16">
        <f t="shared" si="57"/>
        <v>0</v>
      </c>
      <c r="CH208" s="16">
        <f t="shared" si="58"/>
        <v>0</v>
      </c>
      <c r="CI208" s="16">
        <f t="shared" si="59"/>
        <v>0</v>
      </c>
      <c r="CJ208" s="16">
        <f t="shared" si="60"/>
        <v>0</v>
      </c>
      <c r="CK208" s="16">
        <f t="shared" si="61"/>
        <v>0</v>
      </c>
      <c r="CL208" s="16">
        <f t="shared" si="62"/>
        <v>1</v>
      </c>
      <c r="CM208" s="16"/>
      <c r="CN208" s="16"/>
    </row>
    <row r="209" spans="1:92" ht="16.149999999999999" customHeight="1" x14ac:dyDescent="0.2">
      <c r="A209" s="3457" t="s">
        <v>204</v>
      </c>
      <c r="B209" s="3466" t="s">
        <v>205</v>
      </c>
      <c r="C209" s="3467"/>
      <c r="D209" s="398">
        <f t="shared" ref="D209:D214" si="66">+E209+F209</f>
        <v>0</v>
      </c>
      <c r="E209" s="399">
        <f t="shared" ref="E209:F214" si="67">+K209+M209+O209+Q209+S209+U209+W209+Y209+AA209+AC209+AE209+AG209+AI209+AK209+AM209</f>
        <v>0</v>
      </c>
      <c r="F209" s="400">
        <f t="shared" si="67"/>
        <v>0</v>
      </c>
      <c r="G209" s="428"/>
      <c r="H209" s="429"/>
      <c r="I209" s="428"/>
      <c r="J209" s="429"/>
      <c r="K209" s="104"/>
      <c r="L209" s="107"/>
      <c r="M209" s="104"/>
      <c r="N209" s="107"/>
      <c r="O209" s="104"/>
      <c r="P209" s="107"/>
      <c r="Q209" s="104"/>
      <c r="R209" s="107"/>
      <c r="S209" s="104"/>
      <c r="T209" s="107"/>
      <c r="U209" s="104"/>
      <c r="V209" s="107"/>
      <c r="W209" s="104"/>
      <c r="X209" s="107"/>
      <c r="Y209" s="104"/>
      <c r="Z209" s="107"/>
      <c r="AA209" s="104"/>
      <c r="AB209" s="107"/>
      <c r="AC209" s="104"/>
      <c r="AD209" s="107"/>
      <c r="AE209" s="104"/>
      <c r="AF209" s="107"/>
      <c r="AG209" s="104"/>
      <c r="AH209" s="107"/>
      <c r="AI209" s="104"/>
      <c r="AJ209" s="107"/>
      <c r="AK209" s="104"/>
      <c r="AL209" s="107"/>
      <c r="AM209" s="104"/>
      <c r="AN209" s="29"/>
      <c r="AO209" s="143"/>
      <c r="AP209" s="27"/>
      <c r="AQ209" s="31"/>
      <c r="AR209" s="107"/>
      <c r="AS209" s="107"/>
      <c r="AT209" s="26"/>
      <c r="AU209" s="39"/>
      <c r="AV209" s="39"/>
      <c r="AW209" s="39"/>
      <c r="AX209" s="33" t="str">
        <f t="shared" si="50"/>
        <v/>
      </c>
      <c r="AY209" s="33"/>
      <c r="AZ209" s="33"/>
      <c r="BA209" s="33"/>
      <c r="BB209" s="33"/>
      <c r="BC209" s="33"/>
      <c r="BD209" s="33"/>
      <c r="BE209" s="33"/>
      <c r="BF209" s="230"/>
      <c r="BG209" s="230"/>
      <c r="CA209" s="4" t="str">
        <f t="shared" si="51"/>
        <v/>
      </c>
      <c r="CB209" s="4" t="str">
        <f t="shared" si="52"/>
        <v/>
      </c>
      <c r="CC209" s="4" t="str">
        <f t="shared" si="53"/>
        <v/>
      </c>
      <c r="CD209" s="4" t="str">
        <f t="shared" si="54"/>
        <v/>
      </c>
      <c r="CE209" s="4" t="str">
        <f t="shared" si="55"/>
        <v/>
      </c>
      <c r="CF209" s="4" t="str">
        <f t="shared" si="56"/>
        <v/>
      </c>
      <c r="CG209" s="16">
        <f t="shared" si="57"/>
        <v>0</v>
      </c>
      <c r="CH209" s="16">
        <f t="shared" si="58"/>
        <v>0</v>
      </c>
      <c r="CI209" s="16">
        <f t="shared" si="59"/>
        <v>0</v>
      </c>
      <c r="CJ209" s="16">
        <f t="shared" si="60"/>
        <v>0</v>
      </c>
      <c r="CK209" s="16">
        <f t="shared" si="61"/>
        <v>0</v>
      </c>
      <c r="CL209" s="16">
        <f t="shared" si="62"/>
        <v>0</v>
      </c>
      <c r="CM209" s="16"/>
      <c r="CN209" s="16"/>
    </row>
    <row r="210" spans="1:92" ht="16.149999999999999" customHeight="1" x14ac:dyDescent="0.2">
      <c r="A210" s="3457"/>
      <c r="B210" s="3452" t="s">
        <v>206</v>
      </c>
      <c r="C210" s="3453"/>
      <c r="D210" s="402">
        <f t="shared" si="66"/>
        <v>0</v>
      </c>
      <c r="E210" s="403">
        <f t="shared" si="67"/>
        <v>0</v>
      </c>
      <c r="F210" s="599">
        <f t="shared" si="67"/>
        <v>0</v>
      </c>
      <c r="G210" s="42"/>
      <c r="H210" s="46"/>
      <c r="I210" s="42"/>
      <c r="J210" s="46"/>
      <c r="K210" s="35"/>
      <c r="L210" s="39"/>
      <c r="M210" s="35"/>
      <c r="N210" s="39"/>
      <c r="O210" s="35"/>
      <c r="P210" s="39"/>
      <c r="Q210" s="35"/>
      <c r="R210" s="39"/>
      <c r="S210" s="35"/>
      <c r="T210" s="39"/>
      <c r="U210" s="35"/>
      <c r="V210" s="39"/>
      <c r="W210" s="35"/>
      <c r="X210" s="39"/>
      <c r="Y210" s="35"/>
      <c r="Z210" s="39"/>
      <c r="AA210" s="35"/>
      <c r="AB210" s="39"/>
      <c r="AC210" s="35"/>
      <c r="AD210" s="39"/>
      <c r="AE210" s="35"/>
      <c r="AF210" s="39"/>
      <c r="AG210" s="35"/>
      <c r="AH210" s="39"/>
      <c r="AI210" s="35"/>
      <c r="AJ210" s="39"/>
      <c r="AK210" s="35"/>
      <c r="AL210" s="39"/>
      <c r="AM210" s="35"/>
      <c r="AN210" s="38"/>
      <c r="AO210" s="153"/>
      <c r="AP210" s="36"/>
      <c r="AQ210" s="40"/>
      <c r="AR210" s="39"/>
      <c r="AS210" s="39"/>
      <c r="AT210" s="35"/>
      <c r="AU210" s="39"/>
      <c r="AV210" s="39"/>
      <c r="AW210" s="39"/>
      <c r="AX210" s="33" t="str">
        <f t="shared" si="50"/>
        <v/>
      </c>
      <c r="AY210" s="33"/>
      <c r="AZ210" s="33"/>
      <c r="BA210" s="33"/>
      <c r="BB210" s="33"/>
      <c r="BC210" s="33"/>
      <c r="BD210" s="33"/>
      <c r="BE210" s="33"/>
      <c r="BF210" s="230"/>
      <c r="BG210" s="230"/>
      <c r="CA210" s="4" t="str">
        <f t="shared" si="51"/>
        <v/>
      </c>
      <c r="CB210" s="4" t="str">
        <f t="shared" si="52"/>
        <v/>
      </c>
      <c r="CC210" s="4" t="str">
        <f t="shared" si="53"/>
        <v/>
      </c>
      <c r="CD210" s="4" t="str">
        <f t="shared" si="54"/>
        <v/>
      </c>
      <c r="CE210" s="4" t="str">
        <f t="shared" si="55"/>
        <v/>
      </c>
      <c r="CF210" s="4" t="str">
        <f t="shared" si="56"/>
        <v/>
      </c>
      <c r="CG210" s="16">
        <f t="shared" si="57"/>
        <v>0</v>
      </c>
      <c r="CH210" s="16">
        <f t="shared" si="58"/>
        <v>0</v>
      </c>
      <c r="CI210" s="16">
        <f t="shared" si="59"/>
        <v>0</v>
      </c>
      <c r="CJ210" s="16">
        <f t="shared" si="60"/>
        <v>0</v>
      </c>
      <c r="CK210" s="16">
        <f t="shared" si="61"/>
        <v>0</v>
      </c>
      <c r="CL210" s="16">
        <f t="shared" si="62"/>
        <v>0</v>
      </c>
      <c r="CM210" s="16"/>
      <c r="CN210" s="16"/>
    </row>
    <row r="211" spans="1:92" ht="16.149999999999999" customHeight="1" x14ac:dyDescent="0.2">
      <c r="A211" s="3457"/>
      <c r="B211" s="3452" t="s">
        <v>207</v>
      </c>
      <c r="C211" s="3453"/>
      <c r="D211" s="402">
        <f t="shared" si="66"/>
        <v>0</v>
      </c>
      <c r="E211" s="403">
        <f t="shared" si="67"/>
        <v>0</v>
      </c>
      <c r="F211" s="599">
        <f t="shared" si="67"/>
        <v>0</v>
      </c>
      <c r="G211" s="42"/>
      <c r="H211" s="46"/>
      <c r="I211" s="42"/>
      <c r="J211" s="46"/>
      <c r="K211" s="35"/>
      <c r="L211" s="39"/>
      <c r="M211" s="35"/>
      <c r="N211" s="39"/>
      <c r="O211" s="35"/>
      <c r="P211" s="39"/>
      <c r="Q211" s="35"/>
      <c r="R211" s="39"/>
      <c r="S211" s="35"/>
      <c r="T211" s="39"/>
      <c r="U211" s="35"/>
      <c r="V211" s="39"/>
      <c r="W211" s="35"/>
      <c r="X211" s="39"/>
      <c r="Y211" s="35"/>
      <c r="Z211" s="39"/>
      <c r="AA211" s="35"/>
      <c r="AB211" s="39"/>
      <c r="AC211" s="35"/>
      <c r="AD211" s="39"/>
      <c r="AE211" s="35"/>
      <c r="AF211" s="39"/>
      <c r="AG211" s="35"/>
      <c r="AH211" s="39"/>
      <c r="AI211" s="35"/>
      <c r="AJ211" s="39"/>
      <c r="AK211" s="35"/>
      <c r="AL211" s="39"/>
      <c r="AM211" s="35"/>
      <c r="AN211" s="38"/>
      <c r="AO211" s="153"/>
      <c r="AP211" s="36"/>
      <c r="AQ211" s="40"/>
      <c r="AR211" s="39"/>
      <c r="AS211" s="39"/>
      <c r="AT211" s="35"/>
      <c r="AU211" s="39"/>
      <c r="AV211" s="39"/>
      <c r="AW211" s="39"/>
      <c r="AX211" s="33" t="str">
        <f t="shared" si="50"/>
        <v/>
      </c>
      <c r="AY211" s="33"/>
      <c r="AZ211" s="33"/>
      <c r="BA211" s="33"/>
      <c r="BB211" s="33"/>
      <c r="BC211" s="33"/>
      <c r="BD211" s="33"/>
      <c r="BE211" s="33"/>
      <c r="BF211" s="230"/>
      <c r="BG211" s="230"/>
      <c r="CA211" s="4" t="str">
        <f t="shared" si="51"/>
        <v/>
      </c>
      <c r="CB211" s="4" t="str">
        <f t="shared" si="52"/>
        <v/>
      </c>
      <c r="CC211" s="4" t="str">
        <f t="shared" si="53"/>
        <v/>
      </c>
      <c r="CD211" s="4" t="str">
        <f t="shared" si="54"/>
        <v/>
      </c>
      <c r="CE211" s="4" t="str">
        <f t="shared" si="55"/>
        <v/>
      </c>
      <c r="CF211" s="4" t="str">
        <f t="shared" si="56"/>
        <v/>
      </c>
      <c r="CG211" s="16">
        <f t="shared" si="57"/>
        <v>0</v>
      </c>
      <c r="CH211" s="16">
        <f t="shared" si="58"/>
        <v>0</v>
      </c>
      <c r="CI211" s="16">
        <f t="shared" si="59"/>
        <v>0</v>
      </c>
      <c r="CJ211" s="16">
        <f t="shared" si="60"/>
        <v>0</v>
      </c>
      <c r="CK211" s="16">
        <f t="shared" si="61"/>
        <v>0</v>
      </c>
      <c r="CL211" s="16">
        <f t="shared" si="62"/>
        <v>0</v>
      </c>
      <c r="CM211" s="16"/>
      <c r="CN211" s="16"/>
    </row>
    <row r="212" spans="1:92" ht="16.149999999999999" customHeight="1" x14ac:dyDescent="0.2">
      <c r="A212" s="3457"/>
      <c r="B212" s="3452" t="s">
        <v>208</v>
      </c>
      <c r="C212" s="3453"/>
      <c r="D212" s="402">
        <f t="shared" si="66"/>
        <v>0</v>
      </c>
      <c r="E212" s="403">
        <f t="shared" si="67"/>
        <v>0</v>
      </c>
      <c r="F212" s="599">
        <f t="shared" si="67"/>
        <v>0</v>
      </c>
      <c r="G212" s="42"/>
      <c r="H212" s="46"/>
      <c r="I212" s="42"/>
      <c r="J212" s="46"/>
      <c r="K212" s="35"/>
      <c r="L212" s="39"/>
      <c r="M212" s="35"/>
      <c r="N212" s="39"/>
      <c r="O212" s="35"/>
      <c r="P212" s="39"/>
      <c r="Q212" s="35"/>
      <c r="R212" s="39"/>
      <c r="S212" s="35"/>
      <c r="T212" s="39"/>
      <c r="U212" s="35"/>
      <c r="V212" s="39"/>
      <c r="W212" s="35"/>
      <c r="X212" s="39"/>
      <c r="Y212" s="35"/>
      <c r="Z212" s="39"/>
      <c r="AA212" s="35"/>
      <c r="AB212" s="39"/>
      <c r="AC212" s="35"/>
      <c r="AD212" s="39"/>
      <c r="AE212" s="35"/>
      <c r="AF212" s="39"/>
      <c r="AG212" s="35"/>
      <c r="AH212" s="39"/>
      <c r="AI212" s="35"/>
      <c r="AJ212" s="39"/>
      <c r="AK212" s="35"/>
      <c r="AL212" s="39"/>
      <c r="AM212" s="35"/>
      <c r="AN212" s="38"/>
      <c r="AO212" s="153"/>
      <c r="AP212" s="36"/>
      <c r="AQ212" s="40"/>
      <c r="AR212" s="39"/>
      <c r="AS212" s="39"/>
      <c r="AT212" s="35"/>
      <c r="AU212" s="39"/>
      <c r="AV212" s="39"/>
      <c r="AW212" s="39"/>
      <c r="AX212" s="33" t="str">
        <f t="shared" si="50"/>
        <v/>
      </c>
      <c r="AY212" s="33"/>
      <c r="AZ212" s="33"/>
      <c r="BA212" s="33"/>
      <c r="BB212" s="33"/>
      <c r="BC212" s="33"/>
      <c r="BD212" s="33"/>
      <c r="BE212" s="33"/>
      <c r="BF212" s="230"/>
      <c r="BG212" s="230"/>
      <c r="CA212" s="4" t="str">
        <f t="shared" si="51"/>
        <v/>
      </c>
      <c r="CB212" s="4" t="str">
        <f t="shared" si="52"/>
        <v/>
      </c>
      <c r="CC212" s="4" t="str">
        <f t="shared" si="53"/>
        <v/>
      </c>
      <c r="CD212" s="4" t="str">
        <f t="shared" si="54"/>
        <v/>
      </c>
      <c r="CE212" s="4" t="str">
        <f t="shared" si="55"/>
        <v/>
      </c>
      <c r="CF212" s="4" t="str">
        <f t="shared" si="56"/>
        <v/>
      </c>
      <c r="CG212" s="16">
        <f t="shared" si="57"/>
        <v>0</v>
      </c>
      <c r="CH212" s="16">
        <f t="shared" si="58"/>
        <v>0</v>
      </c>
      <c r="CI212" s="16">
        <f t="shared" si="59"/>
        <v>0</v>
      </c>
      <c r="CJ212" s="16">
        <f t="shared" si="60"/>
        <v>0</v>
      </c>
      <c r="CK212" s="16">
        <f t="shared" si="61"/>
        <v>0</v>
      </c>
      <c r="CL212" s="16">
        <f t="shared" si="62"/>
        <v>0</v>
      </c>
      <c r="CM212" s="16"/>
      <c r="CN212" s="16"/>
    </row>
    <row r="213" spans="1:92" ht="16.149999999999999" customHeight="1" x14ac:dyDescent="0.2">
      <c r="A213" s="3457"/>
      <c r="B213" s="3452" t="s">
        <v>209</v>
      </c>
      <c r="C213" s="3453"/>
      <c r="D213" s="398">
        <f t="shared" si="66"/>
        <v>0</v>
      </c>
      <c r="E213" s="399">
        <f t="shared" si="67"/>
        <v>0</v>
      </c>
      <c r="F213" s="400">
        <f t="shared" si="67"/>
        <v>0</v>
      </c>
      <c r="G213" s="42"/>
      <c r="H213" s="46"/>
      <c r="I213" s="42"/>
      <c r="J213" s="46"/>
      <c r="K213" s="35"/>
      <c r="L213" s="39"/>
      <c r="M213" s="35"/>
      <c r="N213" s="39"/>
      <c r="O213" s="35"/>
      <c r="P213" s="39"/>
      <c r="Q213" s="35"/>
      <c r="R213" s="39"/>
      <c r="S213" s="35"/>
      <c r="T213" s="39"/>
      <c r="U213" s="35"/>
      <c r="V213" s="39"/>
      <c r="W213" s="35"/>
      <c r="X213" s="39"/>
      <c r="Y213" s="35"/>
      <c r="Z213" s="39"/>
      <c r="AA213" s="35"/>
      <c r="AB213" s="39"/>
      <c r="AC213" s="35"/>
      <c r="AD213" s="39"/>
      <c r="AE213" s="35"/>
      <c r="AF213" s="39"/>
      <c r="AG213" s="35"/>
      <c r="AH213" s="39"/>
      <c r="AI213" s="35"/>
      <c r="AJ213" s="39"/>
      <c r="AK213" s="35"/>
      <c r="AL213" s="39"/>
      <c r="AM213" s="35"/>
      <c r="AN213" s="38"/>
      <c r="AO213" s="153"/>
      <c r="AP213" s="36"/>
      <c r="AQ213" s="40"/>
      <c r="AR213" s="39"/>
      <c r="AS213" s="39"/>
      <c r="AT213" s="35"/>
      <c r="AU213" s="39"/>
      <c r="AV213" s="39"/>
      <c r="AW213" s="39"/>
      <c r="AX213" s="33" t="str">
        <f t="shared" si="50"/>
        <v/>
      </c>
      <c r="AY213" s="33"/>
      <c r="AZ213" s="33"/>
      <c r="BA213" s="33"/>
      <c r="BB213" s="33"/>
      <c r="BC213" s="33"/>
      <c r="BD213" s="33"/>
      <c r="BE213" s="33"/>
      <c r="BF213" s="230"/>
      <c r="BG213" s="230"/>
      <c r="CA213" s="4" t="str">
        <f t="shared" si="51"/>
        <v/>
      </c>
      <c r="CB213" s="4" t="str">
        <f t="shared" si="52"/>
        <v/>
      </c>
      <c r="CC213" s="4" t="str">
        <f t="shared" si="53"/>
        <v/>
      </c>
      <c r="CD213" s="4" t="str">
        <f t="shared" si="54"/>
        <v/>
      </c>
      <c r="CE213" s="4" t="str">
        <f t="shared" si="55"/>
        <v/>
      </c>
      <c r="CF213" s="4" t="str">
        <f t="shared" si="56"/>
        <v/>
      </c>
      <c r="CG213" s="16">
        <f t="shared" si="57"/>
        <v>0</v>
      </c>
      <c r="CH213" s="16">
        <f t="shared" si="58"/>
        <v>0</v>
      </c>
      <c r="CI213" s="16">
        <f t="shared" si="59"/>
        <v>0</v>
      </c>
      <c r="CJ213" s="16">
        <f t="shared" si="60"/>
        <v>0</v>
      </c>
      <c r="CK213" s="16">
        <f t="shared" si="61"/>
        <v>0</v>
      </c>
      <c r="CL213" s="16">
        <f t="shared" si="62"/>
        <v>0</v>
      </c>
      <c r="CM213" s="16"/>
      <c r="CN213" s="16"/>
    </row>
    <row r="214" spans="1:92" ht="16.149999999999999" customHeight="1" x14ac:dyDescent="0.2">
      <c r="A214" s="3458"/>
      <c r="B214" s="3680" t="s">
        <v>210</v>
      </c>
      <c r="C214" s="3681"/>
      <c r="D214" s="393">
        <f t="shared" si="66"/>
        <v>0</v>
      </c>
      <c r="E214" s="394">
        <f t="shared" si="67"/>
        <v>0</v>
      </c>
      <c r="F214" s="377">
        <f t="shared" si="67"/>
        <v>0</v>
      </c>
      <c r="G214" s="42"/>
      <c r="H214" s="46"/>
      <c r="I214" s="42"/>
      <c r="J214" s="46"/>
      <c r="K214" s="35"/>
      <c r="L214" s="39"/>
      <c r="M214" s="35"/>
      <c r="N214" s="39"/>
      <c r="O214" s="35"/>
      <c r="P214" s="39"/>
      <c r="Q214" s="35"/>
      <c r="R214" s="39"/>
      <c r="S214" s="35"/>
      <c r="T214" s="39"/>
      <c r="U214" s="35"/>
      <c r="V214" s="39"/>
      <c r="W214" s="35"/>
      <c r="X214" s="39"/>
      <c r="Y214" s="35"/>
      <c r="Z214" s="39"/>
      <c r="AA214" s="35"/>
      <c r="AB214" s="39"/>
      <c r="AC214" s="35"/>
      <c r="AD214" s="39"/>
      <c r="AE214" s="35"/>
      <c r="AF214" s="39"/>
      <c r="AG214" s="35"/>
      <c r="AH214" s="39"/>
      <c r="AI214" s="35"/>
      <c r="AJ214" s="39"/>
      <c r="AK214" s="35"/>
      <c r="AL214" s="39"/>
      <c r="AM214" s="93"/>
      <c r="AN214" s="95"/>
      <c r="AO214" s="173"/>
      <c r="AP214" s="94"/>
      <c r="AQ214" s="243">
        <v>4</v>
      </c>
      <c r="AR214" s="96"/>
      <c r="AS214" s="96"/>
      <c r="AT214" s="35"/>
      <c r="AU214" s="39"/>
      <c r="AV214" s="39"/>
      <c r="AW214" s="39"/>
      <c r="AX214" s="33" t="str">
        <f t="shared" si="50"/>
        <v/>
      </c>
      <c r="AY214" s="33"/>
      <c r="AZ214" s="33"/>
      <c r="BA214" s="33"/>
      <c r="BB214" s="33"/>
      <c r="BC214" s="33"/>
      <c r="BD214" s="33"/>
      <c r="BE214" s="33"/>
      <c r="BF214" s="230"/>
      <c r="BG214" s="230"/>
      <c r="CA214" s="4" t="str">
        <f t="shared" si="51"/>
        <v/>
      </c>
      <c r="CB214" s="4" t="str">
        <f t="shared" si="52"/>
        <v/>
      </c>
      <c r="CC214" s="4" t="str">
        <f t="shared" si="53"/>
        <v/>
      </c>
      <c r="CD214" s="4" t="str">
        <f t="shared" si="54"/>
        <v/>
      </c>
      <c r="CE214" s="4" t="str">
        <f t="shared" si="55"/>
        <v/>
      </c>
      <c r="CF214" s="4" t="str">
        <f t="shared" si="56"/>
        <v/>
      </c>
      <c r="CG214" s="16">
        <f t="shared" si="57"/>
        <v>0</v>
      </c>
      <c r="CH214" s="16">
        <f t="shared" si="58"/>
        <v>0</v>
      </c>
      <c r="CI214" s="16">
        <f t="shared" si="59"/>
        <v>0</v>
      </c>
      <c r="CJ214" s="16">
        <f t="shared" si="60"/>
        <v>0</v>
      </c>
      <c r="CK214" s="16">
        <f t="shared" si="61"/>
        <v>0</v>
      </c>
      <c r="CL214" s="16">
        <f t="shared" si="62"/>
        <v>0</v>
      </c>
      <c r="CM214" s="16"/>
      <c r="CN214" s="16"/>
    </row>
    <row r="215" spans="1:92" ht="16.149999999999999" customHeight="1" x14ac:dyDescent="0.2">
      <c r="A215" s="3682" t="s">
        <v>211</v>
      </c>
      <c r="B215" s="3459" t="s">
        <v>212</v>
      </c>
      <c r="C215" s="3460"/>
      <c r="D215" s="381">
        <f t="shared" si="63"/>
        <v>0</v>
      </c>
      <c r="E215" s="382">
        <f t="shared" ref="E215:F224" si="68">SUM(G215+I215+K215+M215+O215+Q215+S215+U215+W215+Y215+AA215+AC215+AE215+AG215+AI215+AK215+AM215)</f>
        <v>0</v>
      </c>
      <c r="F215" s="600">
        <f t="shared" si="68"/>
        <v>0</v>
      </c>
      <c r="G215" s="26"/>
      <c r="H215" s="30"/>
      <c r="I215" s="26"/>
      <c r="J215" s="30"/>
      <c r="K215" s="26"/>
      <c r="L215" s="30"/>
      <c r="M215" s="26"/>
      <c r="N215" s="30"/>
      <c r="O215" s="26"/>
      <c r="P215" s="30"/>
      <c r="Q215" s="26"/>
      <c r="R215" s="30"/>
      <c r="S215" s="26"/>
      <c r="T215" s="30"/>
      <c r="U215" s="26"/>
      <c r="V215" s="30"/>
      <c r="W215" s="26"/>
      <c r="X215" s="30"/>
      <c r="Y215" s="26"/>
      <c r="Z215" s="30"/>
      <c r="AA215" s="26"/>
      <c r="AB215" s="30"/>
      <c r="AC215" s="26"/>
      <c r="AD215" s="30"/>
      <c r="AE215" s="26"/>
      <c r="AF215" s="30"/>
      <c r="AG215" s="26"/>
      <c r="AH215" s="30"/>
      <c r="AI215" s="26"/>
      <c r="AJ215" s="30"/>
      <c r="AK215" s="26"/>
      <c r="AL215" s="30"/>
      <c r="AM215" s="26"/>
      <c r="AN215" s="794"/>
      <c r="AO215" s="319"/>
      <c r="AP215" s="329"/>
      <c r="AQ215" s="107"/>
      <c r="AR215" s="455"/>
      <c r="AS215" s="456"/>
      <c r="AT215" s="26"/>
      <c r="AU215" s="30"/>
      <c r="AV215" s="30"/>
      <c r="AW215" s="30"/>
      <c r="AX215" s="33" t="str">
        <f t="shared" si="50"/>
        <v/>
      </c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230"/>
      <c r="BJ215" s="230"/>
      <c r="CA215" s="4" t="str">
        <f t="shared" si="51"/>
        <v/>
      </c>
      <c r="CB215" s="4" t="str">
        <f t="shared" si="52"/>
        <v/>
      </c>
      <c r="CC215" s="4" t="str">
        <f t="shared" si="53"/>
        <v/>
      </c>
      <c r="CD215" s="4" t="str">
        <f t="shared" si="54"/>
        <v/>
      </c>
      <c r="CE215" s="4" t="str">
        <f t="shared" si="55"/>
        <v/>
      </c>
      <c r="CF215" s="4" t="str">
        <f t="shared" si="56"/>
        <v/>
      </c>
      <c r="CG215" s="16">
        <f t="shared" si="57"/>
        <v>0</v>
      </c>
      <c r="CH215" s="16">
        <f t="shared" si="58"/>
        <v>0</v>
      </c>
      <c r="CI215" s="16">
        <f t="shared" si="59"/>
        <v>0</v>
      </c>
      <c r="CJ215" s="16">
        <f t="shared" si="60"/>
        <v>0</v>
      </c>
      <c r="CK215" s="16">
        <f t="shared" si="61"/>
        <v>0</v>
      </c>
      <c r="CL215" s="16">
        <f t="shared" si="62"/>
        <v>0</v>
      </c>
      <c r="CM215" s="16"/>
      <c r="CN215" s="16"/>
    </row>
    <row r="216" spans="1:92" ht="16.149999999999999" customHeight="1" x14ac:dyDescent="0.2">
      <c r="A216" s="3457"/>
      <c r="B216" s="3446" t="s">
        <v>213</v>
      </c>
      <c r="C216" s="3448"/>
      <c r="D216" s="398">
        <f t="shared" si="63"/>
        <v>0</v>
      </c>
      <c r="E216" s="399">
        <f t="shared" si="68"/>
        <v>0</v>
      </c>
      <c r="F216" s="400">
        <f t="shared" si="68"/>
        <v>0</v>
      </c>
      <c r="G216" s="104"/>
      <c r="H216" s="107"/>
      <c r="I216" s="104"/>
      <c r="J216" s="107"/>
      <c r="K216" s="104"/>
      <c r="L216" s="107"/>
      <c r="M216" s="104"/>
      <c r="N216" s="107"/>
      <c r="O216" s="104"/>
      <c r="P216" s="107"/>
      <c r="Q216" s="104"/>
      <c r="R216" s="107"/>
      <c r="S216" s="104"/>
      <c r="T216" s="107"/>
      <c r="U216" s="104"/>
      <c r="V216" s="107"/>
      <c r="W216" s="104"/>
      <c r="X216" s="107"/>
      <c r="Y216" s="104"/>
      <c r="Z216" s="107"/>
      <c r="AA216" s="104"/>
      <c r="AB216" s="107"/>
      <c r="AC216" s="104"/>
      <c r="AD216" s="107"/>
      <c r="AE216" s="104"/>
      <c r="AF216" s="107"/>
      <c r="AG216" s="104"/>
      <c r="AH216" s="107"/>
      <c r="AI216" s="104"/>
      <c r="AJ216" s="107"/>
      <c r="AK216" s="104"/>
      <c r="AL216" s="107"/>
      <c r="AM216" s="104"/>
      <c r="AN216" s="318"/>
      <c r="AO216" s="319"/>
      <c r="AP216" s="329"/>
      <c r="AQ216" s="107"/>
      <c r="AR216" s="332"/>
      <c r="AS216" s="452"/>
      <c r="AT216" s="104"/>
      <c r="AU216" s="107"/>
      <c r="AV216" s="107"/>
      <c r="AW216" s="107"/>
      <c r="AX216" s="33" t="str">
        <f t="shared" si="50"/>
        <v/>
      </c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230"/>
      <c r="BJ216" s="230"/>
      <c r="CA216" s="4" t="str">
        <f t="shared" si="51"/>
        <v/>
      </c>
      <c r="CB216" s="4" t="str">
        <f t="shared" si="52"/>
        <v/>
      </c>
      <c r="CC216" s="4" t="str">
        <f t="shared" si="53"/>
        <v/>
      </c>
      <c r="CD216" s="4" t="str">
        <f t="shared" si="54"/>
        <v/>
      </c>
      <c r="CE216" s="4" t="str">
        <f t="shared" si="55"/>
        <v/>
      </c>
      <c r="CF216" s="4" t="str">
        <f t="shared" si="56"/>
        <v/>
      </c>
      <c r="CG216" s="16">
        <f t="shared" si="57"/>
        <v>0</v>
      </c>
      <c r="CH216" s="16">
        <f t="shared" si="58"/>
        <v>0</v>
      </c>
      <c r="CI216" s="16">
        <f t="shared" si="59"/>
        <v>0</v>
      </c>
      <c r="CJ216" s="16">
        <f t="shared" si="60"/>
        <v>0</v>
      </c>
      <c r="CK216" s="16">
        <f t="shared" si="61"/>
        <v>0</v>
      </c>
      <c r="CL216" s="16">
        <f t="shared" si="62"/>
        <v>0</v>
      </c>
      <c r="CM216" s="16"/>
      <c r="CN216" s="16"/>
    </row>
    <row r="217" spans="1:92" ht="16.149999999999999" customHeight="1" x14ac:dyDescent="0.2">
      <c r="A217" s="3458"/>
      <c r="B217" s="3440" t="s">
        <v>214</v>
      </c>
      <c r="C217" s="3442"/>
      <c r="D217" s="385">
        <f t="shared" si="63"/>
        <v>0</v>
      </c>
      <c r="E217" s="386">
        <f t="shared" si="68"/>
        <v>0</v>
      </c>
      <c r="F217" s="573">
        <f t="shared" si="68"/>
        <v>0</v>
      </c>
      <c r="G217" s="263"/>
      <c r="H217" s="574"/>
      <c r="I217" s="263"/>
      <c r="J217" s="574"/>
      <c r="K217" s="263"/>
      <c r="L217" s="574"/>
      <c r="M217" s="263"/>
      <c r="N217" s="574"/>
      <c r="O217" s="263"/>
      <c r="P217" s="574"/>
      <c r="Q217" s="263"/>
      <c r="R217" s="574"/>
      <c r="S217" s="263"/>
      <c r="T217" s="574"/>
      <c r="U217" s="263"/>
      <c r="V217" s="574"/>
      <c r="W217" s="263"/>
      <c r="X217" s="574"/>
      <c r="Y217" s="263"/>
      <c r="Z217" s="574"/>
      <c r="AA217" s="263"/>
      <c r="AB217" s="574"/>
      <c r="AC217" s="263"/>
      <c r="AD217" s="574"/>
      <c r="AE217" s="263"/>
      <c r="AF217" s="574"/>
      <c r="AG217" s="263"/>
      <c r="AH217" s="574"/>
      <c r="AI217" s="263"/>
      <c r="AJ217" s="574"/>
      <c r="AK217" s="263"/>
      <c r="AL217" s="574"/>
      <c r="AM217" s="263"/>
      <c r="AN217" s="542"/>
      <c r="AO217" s="438"/>
      <c r="AP217" s="439"/>
      <c r="AQ217" s="574"/>
      <c r="AR217" s="336"/>
      <c r="AS217" s="454"/>
      <c r="AT217" s="263"/>
      <c r="AU217" s="574"/>
      <c r="AV217" s="574"/>
      <c r="AW217" s="574"/>
      <c r="AX217" s="33" t="str">
        <f t="shared" si="50"/>
        <v/>
      </c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230"/>
      <c r="BJ217" s="230"/>
      <c r="CA217" s="4" t="str">
        <f t="shared" si="51"/>
        <v/>
      </c>
      <c r="CB217" s="4" t="str">
        <f t="shared" si="52"/>
        <v/>
      </c>
      <c r="CC217" s="4" t="str">
        <f t="shared" si="53"/>
        <v/>
      </c>
      <c r="CD217" s="4" t="str">
        <f t="shared" si="54"/>
        <v/>
      </c>
      <c r="CE217" s="4" t="str">
        <f t="shared" si="55"/>
        <v/>
      </c>
      <c r="CF217" s="4" t="str">
        <f t="shared" si="56"/>
        <v/>
      </c>
      <c r="CG217" s="16">
        <f t="shared" si="57"/>
        <v>0</v>
      </c>
      <c r="CH217" s="16">
        <f t="shared" si="58"/>
        <v>0</v>
      </c>
      <c r="CI217" s="16">
        <f t="shared" si="59"/>
        <v>0</v>
      </c>
      <c r="CJ217" s="16">
        <f t="shared" si="60"/>
        <v>0</v>
      </c>
      <c r="CK217" s="16">
        <f t="shared" si="61"/>
        <v>0</v>
      </c>
      <c r="CL217" s="16">
        <f t="shared" si="62"/>
        <v>0</v>
      </c>
      <c r="CM217" s="16"/>
      <c r="CN217" s="16"/>
    </row>
    <row r="218" spans="1:92" ht="16.149999999999999" customHeight="1" x14ac:dyDescent="0.2">
      <c r="A218" s="3444" t="s">
        <v>215</v>
      </c>
      <c r="B218" s="3444"/>
      <c r="C218" s="3444"/>
      <c r="D218" s="398">
        <f t="shared" si="63"/>
        <v>0</v>
      </c>
      <c r="E218" s="399">
        <f t="shared" si="68"/>
        <v>0</v>
      </c>
      <c r="F218" s="400">
        <f t="shared" si="68"/>
        <v>0</v>
      </c>
      <c r="G218" s="104"/>
      <c r="H218" s="107"/>
      <c r="I218" s="104"/>
      <c r="J218" s="107"/>
      <c r="K218" s="104"/>
      <c r="L218" s="107"/>
      <c r="M218" s="104"/>
      <c r="N218" s="107"/>
      <c r="O218" s="104"/>
      <c r="P218" s="107"/>
      <c r="Q218" s="104"/>
      <c r="R218" s="107"/>
      <c r="S218" s="104"/>
      <c r="T218" s="107"/>
      <c r="U218" s="104"/>
      <c r="V218" s="107"/>
      <c r="W218" s="104"/>
      <c r="X218" s="107"/>
      <c r="Y218" s="104"/>
      <c r="Z218" s="107"/>
      <c r="AA218" s="104"/>
      <c r="AB218" s="107"/>
      <c r="AC218" s="104"/>
      <c r="AD218" s="107"/>
      <c r="AE218" s="104"/>
      <c r="AF218" s="107"/>
      <c r="AG218" s="104"/>
      <c r="AH218" s="107"/>
      <c r="AI218" s="104"/>
      <c r="AJ218" s="107"/>
      <c r="AK218" s="104"/>
      <c r="AL218" s="107"/>
      <c r="AM218" s="104"/>
      <c r="AN218" s="318"/>
      <c r="AO218" s="319"/>
      <c r="AP218" s="329"/>
      <c r="AQ218" s="107"/>
      <c r="AR218" s="107"/>
      <c r="AS218" s="65"/>
      <c r="AT218" s="104"/>
      <c r="AU218" s="107"/>
      <c r="AV218" s="107"/>
      <c r="AW218" s="107"/>
      <c r="AX218" s="33" t="str">
        <f t="shared" si="50"/>
        <v/>
      </c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230"/>
      <c r="BJ218" s="230"/>
      <c r="CA218" s="4" t="str">
        <f t="shared" si="51"/>
        <v/>
      </c>
      <c r="CB218" s="4" t="str">
        <f t="shared" si="52"/>
        <v/>
      </c>
      <c r="CC218" s="4" t="str">
        <f t="shared" si="53"/>
        <v/>
      </c>
      <c r="CD218" s="4" t="str">
        <f t="shared" si="54"/>
        <v/>
      </c>
      <c r="CE218" s="4" t="str">
        <f t="shared" si="55"/>
        <v/>
      </c>
      <c r="CF218" s="4" t="str">
        <f t="shared" si="56"/>
        <v/>
      </c>
      <c r="CG218" s="16">
        <f t="shared" si="57"/>
        <v>0</v>
      </c>
      <c r="CH218" s="16">
        <f t="shared" si="58"/>
        <v>0</v>
      </c>
      <c r="CI218" s="16">
        <f t="shared" si="59"/>
        <v>0</v>
      </c>
      <c r="CJ218" s="16">
        <f t="shared" si="60"/>
        <v>0</v>
      </c>
      <c r="CK218" s="16">
        <f t="shared" si="61"/>
        <v>0</v>
      </c>
      <c r="CL218" s="16">
        <f t="shared" si="62"/>
        <v>0</v>
      </c>
      <c r="CM218" s="16"/>
      <c r="CN218" s="16"/>
    </row>
    <row r="219" spans="1:92" ht="16.149999999999999" customHeight="1" x14ac:dyDescent="0.2">
      <c r="A219" s="3445" t="s">
        <v>216</v>
      </c>
      <c r="B219" s="3445"/>
      <c r="C219" s="3445"/>
      <c r="D219" s="402">
        <f t="shared" si="63"/>
        <v>1</v>
      </c>
      <c r="E219" s="403">
        <f t="shared" si="68"/>
        <v>0</v>
      </c>
      <c r="F219" s="599">
        <f t="shared" si="68"/>
        <v>1</v>
      </c>
      <c r="G219" s="35"/>
      <c r="H219" s="39"/>
      <c r="I219" s="35"/>
      <c r="J219" s="39"/>
      <c r="K219" s="35"/>
      <c r="L219" s="39"/>
      <c r="M219" s="35"/>
      <c r="N219" s="39">
        <v>1</v>
      </c>
      <c r="O219" s="35"/>
      <c r="P219" s="39"/>
      <c r="Q219" s="35"/>
      <c r="R219" s="39"/>
      <c r="S219" s="35"/>
      <c r="T219" s="39"/>
      <c r="U219" s="35"/>
      <c r="V219" s="39"/>
      <c r="W219" s="35"/>
      <c r="X219" s="39"/>
      <c r="Y219" s="35"/>
      <c r="Z219" s="39"/>
      <c r="AA219" s="35"/>
      <c r="AB219" s="39"/>
      <c r="AC219" s="35"/>
      <c r="AD219" s="39"/>
      <c r="AE219" s="35"/>
      <c r="AF219" s="39"/>
      <c r="AG219" s="35"/>
      <c r="AH219" s="39"/>
      <c r="AI219" s="35"/>
      <c r="AJ219" s="39"/>
      <c r="AK219" s="35"/>
      <c r="AL219" s="39"/>
      <c r="AM219" s="35"/>
      <c r="AN219" s="299"/>
      <c r="AO219" s="319"/>
      <c r="AP219" s="329"/>
      <c r="AQ219" s="107">
        <v>1</v>
      </c>
      <c r="AR219" s="39">
        <v>0</v>
      </c>
      <c r="AS219" s="66">
        <v>0</v>
      </c>
      <c r="AT219" s="35">
        <v>0</v>
      </c>
      <c r="AU219" s="39">
        <v>0</v>
      </c>
      <c r="AV219" s="39">
        <v>0</v>
      </c>
      <c r="AW219" s="39">
        <v>0</v>
      </c>
      <c r="AX219" s="33" t="str">
        <f t="shared" si="50"/>
        <v/>
      </c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230"/>
      <c r="BJ219" s="230"/>
      <c r="CA219" s="4" t="str">
        <f t="shared" si="51"/>
        <v/>
      </c>
      <c r="CB219" s="4" t="str">
        <f t="shared" si="52"/>
        <v/>
      </c>
      <c r="CC219" s="4" t="str">
        <f t="shared" si="53"/>
        <v/>
      </c>
      <c r="CD219" s="4" t="str">
        <f t="shared" si="54"/>
        <v/>
      </c>
      <c r="CE219" s="4" t="str">
        <f t="shared" si="55"/>
        <v/>
      </c>
      <c r="CF219" s="4" t="str">
        <f t="shared" si="56"/>
        <v/>
      </c>
      <c r="CG219" s="16">
        <f t="shared" si="57"/>
        <v>0</v>
      </c>
      <c r="CH219" s="16">
        <f t="shared" si="58"/>
        <v>0</v>
      </c>
      <c r="CI219" s="16">
        <f t="shared" si="59"/>
        <v>0</v>
      </c>
      <c r="CJ219" s="16">
        <f t="shared" si="60"/>
        <v>0</v>
      </c>
      <c r="CK219" s="16">
        <f t="shared" si="61"/>
        <v>0</v>
      </c>
      <c r="CL219" s="16">
        <f t="shared" si="62"/>
        <v>0</v>
      </c>
      <c r="CM219" s="16"/>
      <c r="CN219" s="16"/>
    </row>
    <row r="220" spans="1:92" ht="16.149999999999999" customHeight="1" x14ac:dyDescent="0.2">
      <c r="A220" s="3445" t="s">
        <v>217</v>
      </c>
      <c r="B220" s="3445"/>
      <c r="C220" s="3445"/>
      <c r="D220" s="402">
        <f t="shared" si="63"/>
        <v>0</v>
      </c>
      <c r="E220" s="403">
        <f t="shared" si="68"/>
        <v>0</v>
      </c>
      <c r="F220" s="599">
        <f t="shared" si="68"/>
        <v>0</v>
      </c>
      <c r="G220" s="35"/>
      <c r="H220" s="39"/>
      <c r="I220" s="35"/>
      <c r="J220" s="39"/>
      <c r="K220" s="35"/>
      <c r="L220" s="39"/>
      <c r="M220" s="35"/>
      <c r="N220" s="39"/>
      <c r="O220" s="35"/>
      <c r="P220" s="39"/>
      <c r="Q220" s="35"/>
      <c r="R220" s="39"/>
      <c r="S220" s="35"/>
      <c r="T220" s="39"/>
      <c r="U220" s="35"/>
      <c r="V220" s="39"/>
      <c r="W220" s="35"/>
      <c r="X220" s="39"/>
      <c r="Y220" s="35"/>
      <c r="Z220" s="39"/>
      <c r="AA220" s="35"/>
      <c r="AB220" s="39"/>
      <c r="AC220" s="35"/>
      <c r="AD220" s="39"/>
      <c r="AE220" s="35"/>
      <c r="AF220" s="39"/>
      <c r="AG220" s="35"/>
      <c r="AH220" s="39"/>
      <c r="AI220" s="35"/>
      <c r="AJ220" s="39"/>
      <c r="AK220" s="35"/>
      <c r="AL220" s="39"/>
      <c r="AM220" s="35"/>
      <c r="AN220" s="299"/>
      <c r="AO220" s="319"/>
      <c r="AP220" s="329"/>
      <c r="AQ220" s="107"/>
      <c r="AR220" s="39"/>
      <c r="AS220" s="66"/>
      <c r="AT220" s="35"/>
      <c r="AU220" s="39"/>
      <c r="AV220" s="39"/>
      <c r="AW220" s="39"/>
      <c r="AX220" s="33" t="str">
        <f t="shared" si="50"/>
        <v/>
      </c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230"/>
      <c r="BJ220" s="230"/>
      <c r="CA220" s="4" t="str">
        <f t="shared" si="51"/>
        <v/>
      </c>
      <c r="CB220" s="4" t="str">
        <f t="shared" si="52"/>
        <v/>
      </c>
      <c r="CC220" s="4" t="str">
        <f t="shared" si="53"/>
        <v/>
      </c>
      <c r="CD220" s="4" t="str">
        <f t="shared" si="54"/>
        <v/>
      </c>
      <c r="CE220" s="4" t="str">
        <f t="shared" si="55"/>
        <v/>
      </c>
      <c r="CF220" s="4" t="str">
        <f t="shared" si="56"/>
        <v/>
      </c>
      <c r="CG220" s="16">
        <f t="shared" si="57"/>
        <v>0</v>
      </c>
      <c r="CH220" s="16">
        <f t="shared" si="58"/>
        <v>0</v>
      </c>
      <c r="CI220" s="16">
        <f t="shared" si="59"/>
        <v>0</v>
      </c>
      <c r="CJ220" s="16">
        <f t="shared" si="60"/>
        <v>0</v>
      </c>
      <c r="CK220" s="16">
        <f t="shared" si="61"/>
        <v>0</v>
      </c>
      <c r="CL220" s="16">
        <f t="shared" si="62"/>
        <v>0</v>
      </c>
      <c r="CM220" s="16"/>
      <c r="CN220" s="16"/>
    </row>
    <row r="221" spans="1:92" ht="16.149999999999999" customHeight="1" x14ac:dyDescent="0.2">
      <c r="A221" s="3445" t="s">
        <v>218</v>
      </c>
      <c r="B221" s="3445"/>
      <c r="C221" s="3445"/>
      <c r="D221" s="402">
        <f t="shared" si="63"/>
        <v>0</v>
      </c>
      <c r="E221" s="403">
        <f t="shared" si="68"/>
        <v>0</v>
      </c>
      <c r="F221" s="599">
        <f t="shared" si="68"/>
        <v>0</v>
      </c>
      <c r="G221" s="35"/>
      <c r="H221" s="39"/>
      <c r="I221" s="35"/>
      <c r="J221" s="39"/>
      <c r="K221" s="35"/>
      <c r="L221" s="39"/>
      <c r="M221" s="35"/>
      <c r="N221" s="39"/>
      <c r="O221" s="35"/>
      <c r="P221" s="39"/>
      <c r="Q221" s="35"/>
      <c r="R221" s="39"/>
      <c r="S221" s="35"/>
      <c r="T221" s="39"/>
      <c r="U221" s="35"/>
      <c r="V221" s="39"/>
      <c r="W221" s="35"/>
      <c r="X221" s="39"/>
      <c r="Y221" s="35"/>
      <c r="Z221" s="39"/>
      <c r="AA221" s="35"/>
      <c r="AB221" s="39"/>
      <c r="AC221" s="35"/>
      <c r="AD221" s="39"/>
      <c r="AE221" s="35"/>
      <c r="AF221" s="39"/>
      <c r="AG221" s="35"/>
      <c r="AH221" s="39"/>
      <c r="AI221" s="35"/>
      <c r="AJ221" s="39"/>
      <c r="AK221" s="35"/>
      <c r="AL221" s="39"/>
      <c r="AM221" s="35"/>
      <c r="AN221" s="299"/>
      <c r="AO221" s="319"/>
      <c r="AP221" s="329"/>
      <c r="AQ221" s="107"/>
      <c r="AR221" s="39"/>
      <c r="AS221" s="66"/>
      <c r="AT221" s="35"/>
      <c r="AU221" s="39"/>
      <c r="AV221" s="39"/>
      <c r="AW221" s="39"/>
      <c r="AX221" s="33" t="str">
        <f t="shared" si="50"/>
        <v/>
      </c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230"/>
      <c r="BJ221" s="230"/>
      <c r="CA221" s="4" t="str">
        <f t="shared" si="51"/>
        <v/>
      </c>
      <c r="CB221" s="4" t="str">
        <f t="shared" si="52"/>
        <v/>
      </c>
      <c r="CC221" s="4" t="str">
        <f t="shared" si="53"/>
        <v/>
      </c>
      <c r="CD221" s="4" t="str">
        <f t="shared" si="54"/>
        <v/>
      </c>
      <c r="CE221" s="4" t="str">
        <f t="shared" si="55"/>
        <v/>
      </c>
      <c r="CF221" s="4" t="str">
        <f t="shared" si="56"/>
        <v/>
      </c>
      <c r="CG221" s="16">
        <f t="shared" si="57"/>
        <v>0</v>
      </c>
      <c r="CH221" s="16">
        <f t="shared" si="58"/>
        <v>0</v>
      </c>
      <c r="CI221" s="16">
        <f t="shared" si="59"/>
        <v>0</v>
      </c>
      <c r="CJ221" s="16">
        <f t="shared" si="60"/>
        <v>0</v>
      </c>
      <c r="CK221" s="16">
        <f t="shared" si="61"/>
        <v>0</v>
      </c>
      <c r="CL221" s="16">
        <f t="shared" si="62"/>
        <v>0</v>
      </c>
      <c r="CM221" s="16"/>
      <c r="CN221" s="16"/>
    </row>
    <row r="222" spans="1:92" ht="16.149999999999999" customHeight="1" x14ac:dyDescent="0.2">
      <c r="A222" s="3446" t="s">
        <v>219</v>
      </c>
      <c r="B222" s="3447"/>
      <c r="C222" s="3448"/>
      <c r="D222" s="402">
        <f t="shared" si="63"/>
        <v>1</v>
      </c>
      <c r="E222" s="403">
        <f t="shared" si="68"/>
        <v>1</v>
      </c>
      <c r="F222" s="599">
        <f t="shared" si="68"/>
        <v>0</v>
      </c>
      <c r="G222" s="50"/>
      <c r="H222" s="54"/>
      <c r="I222" s="50">
        <v>1</v>
      </c>
      <c r="J222" s="54"/>
      <c r="K222" s="50"/>
      <c r="L222" s="54"/>
      <c r="M222" s="50"/>
      <c r="N222" s="54"/>
      <c r="O222" s="50"/>
      <c r="P222" s="54"/>
      <c r="Q222" s="50"/>
      <c r="R222" s="54"/>
      <c r="S222" s="50"/>
      <c r="T222" s="54"/>
      <c r="U222" s="50"/>
      <c r="V222" s="54"/>
      <c r="W222" s="50"/>
      <c r="X222" s="54"/>
      <c r="Y222" s="50"/>
      <c r="Z222" s="54"/>
      <c r="AA222" s="50"/>
      <c r="AB222" s="54"/>
      <c r="AC222" s="50"/>
      <c r="AD222" s="54"/>
      <c r="AE222" s="50"/>
      <c r="AF222" s="54"/>
      <c r="AG222" s="50"/>
      <c r="AH222" s="54"/>
      <c r="AI222" s="50"/>
      <c r="AJ222" s="54"/>
      <c r="AK222" s="50"/>
      <c r="AL222" s="54"/>
      <c r="AM222" s="50"/>
      <c r="AN222" s="307"/>
      <c r="AO222" s="319"/>
      <c r="AP222" s="329"/>
      <c r="AQ222" s="107"/>
      <c r="AR222" s="54">
        <v>0</v>
      </c>
      <c r="AS222" s="261">
        <v>0</v>
      </c>
      <c r="AT222" s="50">
        <v>0</v>
      </c>
      <c r="AU222" s="54">
        <v>0</v>
      </c>
      <c r="AV222" s="54">
        <v>0</v>
      </c>
      <c r="AW222" s="54">
        <v>0</v>
      </c>
      <c r="AX222" s="33" t="str">
        <f t="shared" si="50"/>
        <v/>
      </c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230"/>
      <c r="BJ222" s="230"/>
      <c r="CA222" s="4" t="str">
        <f t="shared" si="51"/>
        <v/>
      </c>
      <c r="CB222" s="4" t="str">
        <f t="shared" si="52"/>
        <v/>
      </c>
      <c r="CC222" s="4" t="str">
        <f t="shared" si="53"/>
        <v/>
      </c>
      <c r="CD222" s="4" t="str">
        <f t="shared" si="54"/>
        <v/>
      </c>
      <c r="CE222" s="4" t="str">
        <f t="shared" si="55"/>
        <v/>
      </c>
      <c r="CF222" s="4" t="str">
        <f t="shared" si="56"/>
        <v/>
      </c>
      <c r="CG222" s="16">
        <f t="shared" si="57"/>
        <v>0</v>
      </c>
      <c r="CH222" s="16">
        <f t="shared" si="58"/>
        <v>0</v>
      </c>
      <c r="CI222" s="16">
        <f t="shared" si="59"/>
        <v>0</v>
      </c>
      <c r="CJ222" s="16">
        <f t="shared" si="60"/>
        <v>0</v>
      </c>
      <c r="CK222" s="16">
        <f t="shared" si="61"/>
        <v>0</v>
      </c>
      <c r="CL222" s="16">
        <f t="shared" si="62"/>
        <v>0</v>
      </c>
      <c r="CM222" s="16"/>
      <c r="CN222" s="16"/>
    </row>
    <row r="223" spans="1:92" ht="16.149999999999999" customHeight="1" x14ac:dyDescent="0.2">
      <c r="A223" s="3449" t="s">
        <v>220</v>
      </c>
      <c r="B223" s="3450"/>
      <c r="C223" s="3451"/>
      <c r="D223" s="411">
        <f t="shared" si="63"/>
        <v>0</v>
      </c>
      <c r="E223" s="406">
        <f>SUM(G223+I223+K223+M223+O223+Q223+S223+U223+W223+Y223+AA223+AC223+AE223+AG223+AI223+AK223+AM223)</f>
        <v>0</v>
      </c>
      <c r="F223" s="598">
        <f t="shared" si="68"/>
        <v>0</v>
      </c>
      <c r="G223" s="50"/>
      <c r="H223" s="54"/>
      <c r="I223" s="50"/>
      <c r="J223" s="54"/>
      <c r="K223" s="50"/>
      <c r="L223" s="54"/>
      <c r="M223" s="50"/>
      <c r="N223" s="54"/>
      <c r="O223" s="50"/>
      <c r="P223" s="54"/>
      <c r="Q223" s="50"/>
      <c r="R223" s="54"/>
      <c r="S223" s="50"/>
      <c r="T223" s="54"/>
      <c r="U223" s="50"/>
      <c r="V223" s="54"/>
      <c r="W223" s="50"/>
      <c r="X223" s="54"/>
      <c r="Y223" s="50"/>
      <c r="Z223" s="54"/>
      <c r="AA223" s="50"/>
      <c r="AB223" s="54"/>
      <c r="AC223" s="50"/>
      <c r="AD223" s="54"/>
      <c r="AE223" s="50"/>
      <c r="AF223" s="54"/>
      <c r="AG223" s="50"/>
      <c r="AH223" s="54"/>
      <c r="AI223" s="50"/>
      <c r="AJ223" s="54"/>
      <c r="AK223" s="50"/>
      <c r="AL223" s="54"/>
      <c r="AM223" s="50"/>
      <c r="AN223" s="307"/>
      <c r="AO223" s="300"/>
      <c r="AP223" s="153"/>
      <c r="AQ223" s="39"/>
      <c r="AR223" s="54"/>
      <c r="AS223" s="261"/>
      <c r="AT223" s="50"/>
      <c r="AU223" s="54"/>
      <c r="AV223" s="54"/>
      <c r="AW223" s="54"/>
      <c r="AX223" s="33" t="str">
        <f t="shared" si="50"/>
        <v/>
      </c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230"/>
      <c r="BJ223" s="230"/>
      <c r="CA223" s="4" t="str">
        <f t="shared" si="51"/>
        <v/>
      </c>
      <c r="CB223" s="4" t="str">
        <f t="shared" si="52"/>
        <v/>
      </c>
      <c r="CC223" s="4" t="str">
        <f t="shared" si="53"/>
        <v/>
      </c>
      <c r="CD223" s="4" t="str">
        <f t="shared" si="54"/>
        <v/>
      </c>
      <c r="CE223" s="4" t="str">
        <f t="shared" si="55"/>
        <v/>
      </c>
      <c r="CF223" s="4" t="str">
        <f t="shared" si="56"/>
        <v/>
      </c>
      <c r="CG223" s="16">
        <f t="shared" si="57"/>
        <v>0</v>
      </c>
      <c r="CH223" s="16">
        <f t="shared" si="58"/>
        <v>0</v>
      </c>
      <c r="CI223" s="16">
        <f t="shared" si="59"/>
        <v>0</v>
      </c>
      <c r="CJ223" s="16">
        <f t="shared" si="60"/>
        <v>0</v>
      </c>
      <c r="CK223" s="16">
        <f t="shared" si="61"/>
        <v>0</v>
      </c>
      <c r="CL223" s="16">
        <f t="shared" si="62"/>
        <v>0</v>
      </c>
      <c r="CM223" s="16"/>
      <c r="CN223" s="16"/>
    </row>
    <row r="224" spans="1:92" ht="16.149999999999999" customHeight="1" x14ac:dyDescent="0.2">
      <c r="A224" s="3440" t="s">
        <v>221</v>
      </c>
      <c r="B224" s="3441"/>
      <c r="C224" s="3442"/>
      <c r="D224" s="414">
        <f t="shared" si="63"/>
        <v>0</v>
      </c>
      <c r="E224" s="415">
        <f t="shared" si="68"/>
        <v>0</v>
      </c>
      <c r="F224" s="416">
        <f t="shared" si="68"/>
        <v>0</v>
      </c>
      <c r="G224" s="93"/>
      <c r="H224" s="96"/>
      <c r="I224" s="93"/>
      <c r="J224" s="96"/>
      <c r="K224" s="93"/>
      <c r="L224" s="96"/>
      <c r="M224" s="93"/>
      <c r="N224" s="96"/>
      <c r="O224" s="93"/>
      <c r="P224" s="96"/>
      <c r="Q224" s="93"/>
      <c r="R224" s="96"/>
      <c r="S224" s="93"/>
      <c r="T224" s="96"/>
      <c r="U224" s="93"/>
      <c r="V224" s="96"/>
      <c r="W224" s="93"/>
      <c r="X224" s="96"/>
      <c r="Y224" s="93"/>
      <c r="Z224" s="96"/>
      <c r="AA224" s="93"/>
      <c r="AB224" s="96"/>
      <c r="AC224" s="93"/>
      <c r="AD224" s="96"/>
      <c r="AE224" s="93"/>
      <c r="AF224" s="96"/>
      <c r="AG224" s="93"/>
      <c r="AH224" s="96"/>
      <c r="AI224" s="93"/>
      <c r="AJ224" s="96"/>
      <c r="AK224" s="93"/>
      <c r="AL224" s="96"/>
      <c r="AM224" s="93"/>
      <c r="AN224" s="417"/>
      <c r="AO224" s="438"/>
      <c r="AP224" s="439"/>
      <c r="AQ224" s="574"/>
      <c r="AR224" s="457"/>
      <c r="AS224" s="433"/>
      <c r="AT224" s="93"/>
      <c r="AU224" s="96"/>
      <c r="AV224" s="96"/>
      <c r="AW224" s="96"/>
      <c r="AX224" s="33" t="str">
        <f t="shared" si="50"/>
        <v/>
      </c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230"/>
      <c r="BJ224" s="230"/>
      <c r="CA224" s="4" t="str">
        <f t="shared" si="51"/>
        <v/>
      </c>
      <c r="CB224" s="4" t="str">
        <f t="shared" si="52"/>
        <v/>
      </c>
      <c r="CC224" s="4" t="str">
        <f t="shared" si="53"/>
        <v/>
      </c>
      <c r="CD224" s="4" t="str">
        <f t="shared" si="54"/>
        <v/>
      </c>
      <c r="CE224" s="4" t="str">
        <f t="shared" si="55"/>
        <v/>
      </c>
      <c r="CF224" s="4" t="str">
        <f t="shared" si="56"/>
        <v/>
      </c>
      <c r="CG224" s="16">
        <f t="shared" si="57"/>
        <v>0</v>
      </c>
      <c r="CH224" s="16">
        <f t="shared" si="58"/>
        <v>0</v>
      </c>
      <c r="CI224" s="16">
        <f t="shared" si="59"/>
        <v>0</v>
      </c>
      <c r="CJ224" s="16">
        <f t="shared" si="60"/>
        <v>0</v>
      </c>
      <c r="CK224" s="16">
        <f t="shared" si="61"/>
        <v>0</v>
      </c>
      <c r="CL224" s="16">
        <f t="shared" si="62"/>
        <v>0</v>
      </c>
      <c r="CM224" s="16"/>
      <c r="CN224" s="16"/>
    </row>
    <row r="225" spans="1:92" ht="31.15" customHeight="1" x14ac:dyDescent="0.2">
      <c r="A225" s="458" t="s">
        <v>229</v>
      </c>
      <c r="B225" s="127"/>
      <c r="C225" s="459"/>
      <c r="D225" s="460"/>
      <c r="E225" s="460"/>
      <c r="F225" s="460"/>
      <c r="G225" s="461"/>
      <c r="H225" s="461"/>
      <c r="I225" s="461"/>
      <c r="J225" s="461"/>
      <c r="K225" s="461"/>
      <c r="L225" s="461"/>
      <c r="M225" s="461"/>
      <c r="N225" s="461"/>
      <c r="O225" s="461"/>
      <c r="P225" s="461"/>
      <c r="Q225" s="461"/>
      <c r="R225" s="461"/>
      <c r="S225" s="461"/>
      <c r="T225" s="12"/>
      <c r="U225" s="12"/>
      <c r="V225" s="12"/>
      <c r="W225" s="12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Z225" s="2"/>
      <c r="CG225" s="16"/>
      <c r="CH225" s="16"/>
      <c r="CI225" s="16"/>
      <c r="CJ225" s="16"/>
      <c r="CK225" s="16"/>
      <c r="CL225" s="16"/>
      <c r="CM225" s="16"/>
      <c r="CN225" s="16"/>
    </row>
    <row r="226" spans="1:92" ht="16.149999999999999" customHeight="1" x14ac:dyDescent="0.2">
      <c r="A226" s="3660" t="s">
        <v>56</v>
      </c>
      <c r="B226" s="3661"/>
      <c r="C226" s="3679" t="s">
        <v>57</v>
      </c>
      <c r="D226" s="3679"/>
      <c r="E226" s="3679"/>
      <c r="F226" s="3637" t="s">
        <v>230</v>
      </c>
      <c r="G226" s="3658"/>
      <c r="H226" s="3637" t="s">
        <v>231</v>
      </c>
      <c r="I226" s="3658"/>
      <c r="J226" s="3637" t="s">
        <v>232</v>
      </c>
      <c r="K226" s="3658"/>
      <c r="L226" s="3637" t="s">
        <v>233</v>
      </c>
      <c r="M226" s="3658"/>
      <c r="N226" s="3637" t="s">
        <v>234</v>
      </c>
      <c r="O226" s="3658"/>
      <c r="P226" s="3637" t="s">
        <v>235</v>
      </c>
      <c r="Q226" s="3658"/>
      <c r="R226" s="3637" t="s">
        <v>236</v>
      </c>
      <c r="S226" s="3658"/>
      <c r="T226" s="3637" t="s">
        <v>237</v>
      </c>
      <c r="U226" s="3658"/>
      <c r="V226" s="3637" t="s">
        <v>238</v>
      </c>
      <c r="W226" s="3658"/>
      <c r="X226" s="3637" t="s">
        <v>239</v>
      </c>
      <c r="Y226" s="3658"/>
      <c r="Z226" s="3637" t="s">
        <v>240</v>
      </c>
      <c r="AA226" s="3658"/>
      <c r="AB226" s="3637" t="s">
        <v>241</v>
      </c>
      <c r="AC226" s="3658"/>
      <c r="AD226" s="3637" t="s">
        <v>242</v>
      </c>
      <c r="AE226" s="3658"/>
      <c r="AF226" s="3637" t="s">
        <v>243</v>
      </c>
      <c r="AG226" s="3658"/>
      <c r="AH226" s="3637" t="s">
        <v>244</v>
      </c>
      <c r="AI226" s="3658"/>
      <c r="AJ226" s="3637" t="s">
        <v>245</v>
      </c>
      <c r="AK226" s="3658"/>
      <c r="AL226" s="12"/>
      <c r="AM226" s="12"/>
      <c r="AN226" s="12"/>
      <c r="AO226" s="462"/>
      <c r="AP226" s="12"/>
      <c r="AQ226" s="12"/>
      <c r="AR226" s="12"/>
      <c r="AS226" s="463"/>
      <c r="AT226" s="463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CG226" s="16"/>
      <c r="CH226" s="16"/>
      <c r="CI226" s="16"/>
      <c r="CJ226" s="16"/>
      <c r="CK226" s="16"/>
      <c r="CL226" s="16"/>
      <c r="CM226" s="16"/>
      <c r="CN226" s="16"/>
    </row>
    <row r="227" spans="1:92" ht="33" customHeight="1" x14ac:dyDescent="0.2">
      <c r="A227" s="3366"/>
      <c r="B227" s="3662"/>
      <c r="C227" s="767" t="s">
        <v>82</v>
      </c>
      <c r="D227" s="768" t="s">
        <v>83</v>
      </c>
      <c r="E227" s="769" t="s">
        <v>84</v>
      </c>
      <c r="F227" s="787" t="s">
        <v>83</v>
      </c>
      <c r="G227" s="819" t="s">
        <v>84</v>
      </c>
      <c r="H227" s="787" t="s">
        <v>83</v>
      </c>
      <c r="I227" s="819" t="s">
        <v>84</v>
      </c>
      <c r="J227" s="787" t="s">
        <v>83</v>
      </c>
      <c r="K227" s="819" t="s">
        <v>84</v>
      </c>
      <c r="L227" s="787" t="s">
        <v>83</v>
      </c>
      <c r="M227" s="819" t="s">
        <v>84</v>
      </c>
      <c r="N227" s="787" t="s">
        <v>83</v>
      </c>
      <c r="O227" s="819" t="s">
        <v>84</v>
      </c>
      <c r="P227" s="787" t="s">
        <v>83</v>
      </c>
      <c r="Q227" s="819" t="s">
        <v>84</v>
      </c>
      <c r="R227" s="787" t="s">
        <v>83</v>
      </c>
      <c r="S227" s="819" t="s">
        <v>84</v>
      </c>
      <c r="T227" s="787" t="s">
        <v>83</v>
      </c>
      <c r="U227" s="819" t="s">
        <v>84</v>
      </c>
      <c r="V227" s="787" t="s">
        <v>83</v>
      </c>
      <c r="W227" s="819" t="s">
        <v>84</v>
      </c>
      <c r="X227" s="787" t="s">
        <v>83</v>
      </c>
      <c r="Y227" s="819" t="s">
        <v>84</v>
      </c>
      <c r="Z227" s="787" t="s">
        <v>83</v>
      </c>
      <c r="AA227" s="819" t="s">
        <v>84</v>
      </c>
      <c r="AB227" s="787" t="s">
        <v>83</v>
      </c>
      <c r="AC227" s="819" t="s">
        <v>84</v>
      </c>
      <c r="AD227" s="787" t="s">
        <v>83</v>
      </c>
      <c r="AE227" s="819" t="s">
        <v>84</v>
      </c>
      <c r="AF227" s="787" t="s">
        <v>83</v>
      </c>
      <c r="AG227" s="819" t="s">
        <v>84</v>
      </c>
      <c r="AH227" s="787" t="s">
        <v>83</v>
      </c>
      <c r="AI227" s="819" t="s">
        <v>84</v>
      </c>
      <c r="AJ227" s="787" t="s">
        <v>83</v>
      </c>
      <c r="AK227" s="819" t="s">
        <v>84</v>
      </c>
      <c r="AL227" s="12"/>
      <c r="AM227" s="12"/>
      <c r="AN227" s="12"/>
      <c r="AO227" s="462"/>
      <c r="AP227" s="12"/>
      <c r="AQ227" s="12"/>
      <c r="AR227" s="12"/>
      <c r="AS227" s="463"/>
      <c r="AT227" s="463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CG227" s="16"/>
      <c r="CH227" s="16"/>
      <c r="CI227" s="16"/>
      <c r="CJ227" s="16"/>
      <c r="CK227" s="16"/>
      <c r="CL227" s="16"/>
      <c r="CM227" s="16"/>
      <c r="CN227" s="16"/>
    </row>
    <row r="228" spans="1:92" ht="16.149999999999999" customHeight="1" x14ac:dyDescent="0.2">
      <c r="A228" s="3672" t="s">
        <v>246</v>
      </c>
      <c r="B228" s="465" t="s">
        <v>157</v>
      </c>
      <c r="C228" s="137">
        <f>SUM(D228+E228)</f>
        <v>0</v>
      </c>
      <c r="D228" s="138">
        <f>SUM(F228+H228+J228+L228+N228+P228+R228+T228+V228+X228+Z228+AB228+AD228+AF228+AH228+AJ228)</f>
        <v>0</v>
      </c>
      <c r="E228" s="139">
        <f t="shared" ref="D228:E231" si="69">SUM(G228+I228+K228+M228+O228+Q228+S228+U228+W228+Y228+AA228+AC228+AE228+AG228+AI228+AK228)</f>
        <v>0</v>
      </c>
      <c r="F228" s="26"/>
      <c r="G228" s="30"/>
      <c r="H228" s="26"/>
      <c r="I228" s="30"/>
      <c r="J228" s="26"/>
      <c r="K228" s="30"/>
      <c r="L228" s="26"/>
      <c r="M228" s="30"/>
      <c r="N228" s="26"/>
      <c r="O228" s="30"/>
      <c r="P228" s="26"/>
      <c r="Q228" s="30"/>
      <c r="R228" s="26"/>
      <c r="S228" s="30"/>
      <c r="T228" s="26"/>
      <c r="U228" s="30"/>
      <c r="V228" s="26"/>
      <c r="W228" s="30"/>
      <c r="X228" s="26"/>
      <c r="Y228" s="30"/>
      <c r="Z228" s="26"/>
      <c r="AA228" s="30"/>
      <c r="AB228" s="26"/>
      <c r="AC228" s="30"/>
      <c r="AD228" s="26"/>
      <c r="AE228" s="30"/>
      <c r="AF228" s="26"/>
      <c r="AG228" s="30"/>
      <c r="AH228" s="26"/>
      <c r="AI228" s="30"/>
      <c r="AJ228" s="26"/>
      <c r="AK228" s="30"/>
      <c r="AL228" s="12"/>
      <c r="AM228" s="12"/>
      <c r="AN228" s="12"/>
      <c r="AO228" s="462"/>
      <c r="AP228" s="12"/>
      <c r="AQ228" s="12"/>
      <c r="AR228" s="12"/>
      <c r="AS228" s="12"/>
      <c r="AT228" s="12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CG228" s="16"/>
      <c r="CH228" s="16"/>
      <c r="CI228" s="16"/>
      <c r="CJ228" s="16"/>
      <c r="CK228" s="16"/>
      <c r="CL228" s="16"/>
      <c r="CM228" s="16"/>
      <c r="CN228" s="16"/>
    </row>
    <row r="229" spans="1:92" ht="16.149999999999999" customHeight="1" x14ac:dyDescent="0.2">
      <c r="A229" s="3391"/>
      <c r="B229" s="466" t="s">
        <v>126</v>
      </c>
      <c r="C229" s="240">
        <f>SUM(D229+E229)</f>
        <v>0</v>
      </c>
      <c r="D229" s="241">
        <f t="shared" si="69"/>
        <v>0</v>
      </c>
      <c r="E229" s="242">
        <f t="shared" si="69"/>
        <v>0</v>
      </c>
      <c r="F229" s="93"/>
      <c r="G229" s="96"/>
      <c r="H229" s="93"/>
      <c r="I229" s="96"/>
      <c r="J229" s="93"/>
      <c r="K229" s="96"/>
      <c r="L229" s="93"/>
      <c r="M229" s="96"/>
      <c r="N229" s="93"/>
      <c r="O229" s="96"/>
      <c r="P229" s="93"/>
      <c r="Q229" s="96"/>
      <c r="R229" s="93"/>
      <c r="S229" s="96"/>
      <c r="T229" s="93"/>
      <c r="U229" s="96"/>
      <c r="V229" s="93"/>
      <c r="W229" s="96"/>
      <c r="X229" s="93"/>
      <c r="Y229" s="96"/>
      <c r="Z229" s="93"/>
      <c r="AA229" s="96"/>
      <c r="AB229" s="93"/>
      <c r="AC229" s="96"/>
      <c r="AD229" s="93"/>
      <c r="AE229" s="96"/>
      <c r="AF229" s="93"/>
      <c r="AG229" s="96"/>
      <c r="AH229" s="93"/>
      <c r="AI229" s="96"/>
      <c r="AJ229" s="93"/>
      <c r="AK229" s="96"/>
      <c r="AL229" s="12"/>
      <c r="AM229" s="12"/>
      <c r="AN229" s="12"/>
      <c r="AO229" s="462"/>
      <c r="AP229" s="12"/>
      <c r="AQ229" s="12"/>
      <c r="AR229" s="12"/>
      <c r="AS229" s="12"/>
      <c r="AT229" s="12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CG229" s="16"/>
      <c r="CH229" s="16"/>
      <c r="CI229" s="16"/>
      <c r="CJ229" s="16"/>
      <c r="CK229" s="16"/>
      <c r="CL229" s="16"/>
      <c r="CM229" s="16"/>
      <c r="CN229" s="16"/>
    </row>
    <row r="230" spans="1:92" ht="16.149999999999999" customHeight="1" x14ac:dyDescent="0.2">
      <c r="A230" s="3672" t="s">
        <v>247</v>
      </c>
      <c r="B230" s="465" t="s">
        <v>157</v>
      </c>
      <c r="C230" s="137">
        <f>SUM(D230+E230)</f>
        <v>0</v>
      </c>
      <c r="D230" s="138">
        <f t="shared" si="69"/>
        <v>0</v>
      </c>
      <c r="E230" s="139">
        <f t="shared" si="69"/>
        <v>0</v>
      </c>
      <c r="F230" s="26"/>
      <c r="G230" s="30"/>
      <c r="H230" s="26"/>
      <c r="I230" s="30"/>
      <c r="J230" s="26"/>
      <c r="K230" s="30"/>
      <c r="L230" s="26"/>
      <c r="M230" s="30"/>
      <c r="N230" s="26"/>
      <c r="O230" s="30"/>
      <c r="P230" s="26"/>
      <c r="Q230" s="30"/>
      <c r="R230" s="26"/>
      <c r="S230" s="30"/>
      <c r="T230" s="26"/>
      <c r="U230" s="30"/>
      <c r="V230" s="26"/>
      <c r="W230" s="30"/>
      <c r="X230" s="26"/>
      <c r="Y230" s="30"/>
      <c r="Z230" s="26"/>
      <c r="AA230" s="30"/>
      <c r="AB230" s="26"/>
      <c r="AC230" s="30"/>
      <c r="AD230" s="26"/>
      <c r="AE230" s="30"/>
      <c r="AF230" s="26"/>
      <c r="AG230" s="30"/>
      <c r="AH230" s="26"/>
      <c r="AI230" s="30"/>
      <c r="AJ230" s="26"/>
      <c r="AK230" s="30"/>
      <c r="AL230" s="12"/>
      <c r="AM230" s="12"/>
      <c r="AN230" s="12"/>
      <c r="AO230" s="462"/>
      <c r="AP230" s="12"/>
      <c r="AQ230" s="12"/>
      <c r="AR230" s="12"/>
      <c r="AS230" s="12"/>
      <c r="AT230" s="12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CG230" s="16"/>
      <c r="CH230" s="16"/>
      <c r="CI230" s="16"/>
      <c r="CJ230" s="16"/>
      <c r="CK230" s="16"/>
      <c r="CL230" s="16"/>
      <c r="CM230" s="16"/>
      <c r="CN230" s="16"/>
    </row>
    <row r="231" spans="1:92" ht="16.149999999999999" customHeight="1" x14ac:dyDescent="0.2">
      <c r="A231" s="3391"/>
      <c r="B231" s="466" t="s">
        <v>126</v>
      </c>
      <c r="C231" s="167">
        <f>SUM(D231+E231)</f>
        <v>0</v>
      </c>
      <c r="D231" s="168">
        <f t="shared" si="69"/>
        <v>0</v>
      </c>
      <c r="E231" s="576">
        <f>SUM(G231+I231+K231+M231+O231+Q231+S231+U231+W231+Y231+AA231+AC231+AE231+AG231+AI231+AK231)</f>
        <v>0</v>
      </c>
      <c r="F231" s="263"/>
      <c r="G231" s="574"/>
      <c r="H231" s="263"/>
      <c r="I231" s="574"/>
      <c r="J231" s="263"/>
      <c r="K231" s="574"/>
      <c r="L231" s="263"/>
      <c r="M231" s="574"/>
      <c r="N231" s="263"/>
      <c r="O231" s="574"/>
      <c r="P231" s="263"/>
      <c r="Q231" s="574"/>
      <c r="R231" s="263"/>
      <c r="S231" s="574"/>
      <c r="T231" s="263"/>
      <c r="U231" s="574"/>
      <c r="V231" s="263"/>
      <c r="W231" s="574"/>
      <c r="X231" s="263"/>
      <c r="Y231" s="574"/>
      <c r="Z231" s="263"/>
      <c r="AA231" s="574"/>
      <c r="AB231" s="263"/>
      <c r="AC231" s="574"/>
      <c r="AD231" s="263"/>
      <c r="AE231" s="574"/>
      <c r="AF231" s="263"/>
      <c r="AG231" s="574"/>
      <c r="AH231" s="263"/>
      <c r="AI231" s="574"/>
      <c r="AJ231" s="263"/>
      <c r="AK231" s="574"/>
      <c r="AL231" s="12"/>
      <c r="AM231" s="12"/>
      <c r="AN231" s="12"/>
      <c r="AO231" s="462"/>
      <c r="AP231" s="12"/>
      <c r="AQ231" s="12"/>
      <c r="AR231" s="12"/>
      <c r="AS231" s="12"/>
      <c r="AT231" s="12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CG231" s="16"/>
      <c r="CH231" s="16"/>
      <c r="CI231" s="16"/>
      <c r="CJ231" s="16"/>
      <c r="CK231" s="16"/>
      <c r="CL231" s="16"/>
      <c r="CM231" s="16"/>
      <c r="CN231" s="16"/>
    </row>
    <row r="232" spans="1:92" ht="31.15" customHeight="1" x14ac:dyDescent="0.2">
      <c r="A232" s="467" t="s">
        <v>248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46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Z232" s="2"/>
      <c r="CG232" s="16"/>
      <c r="CH232" s="16"/>
      <c r="CI232" s="16"/>
      <c r="CJ232" s="16"/>
      <c r="CK232" s="16"/>
      <c r="CL232" s="16"/>
      <c r="CM232" s="16"/>
      <c r="CN232" s="16"/>
    </row>
    <row r="233" spans="1:92" ht="16.149999999999999" customHeight="1" x14ac:dyDescent="0.2">
      <c r="A233" s="3673" t="s">
        <v>249</v>
      </c>
      <c r="B233" s="3674" t="s">
        <v>250</v>
      </c>
      <c r="C233" s="3660" t="s">
        <v>4</v>
      </c>
      <c r="D233" s="3676"/>
      <c r="E233" s="3661"/>
      <c r="F233" s="3670" t="s">
        <v>251</v>
      </c>
      <c r="G233" s="3678"/>
      <c r="H233" s="3678"/>
      <c r="I233" s="3678"/>
      <c r="J233" s="3678"/>
      <c r="K233" s="3678"/>
      <c r="L233" s="3678"/>
      <c r="M233" s="3678"/>
      <c r="N233" s="3678"/>
      <c r="O233" s="3678"/>
      <c r="P233" s="3678"/>
      <c r="Q233" s="3678"/>
      <c r="R233" s="3678"/>
      <c r="S233" s="3678"/>
      <c r="T233" s="3678"/>
      <c r="U233" s="3678"/>
      <c r="V233" s="3678"/>
      <c r="W233" s="3678"/>
      <c r="X233" s="3678"/>
      <c r="Y233" s="3678"/>
      <c r="Z233" s="3678"/>
      <c r="AA233" s="3678"/>
      <c r="AB233" s="3678"/>
      <c r="AC233" s="3678"/>
      <c r="AD233" s="3678"/>
      <c r="AE233" s="3678"/>
      <c r="AF233" s="3678"/>
      <c r="AG233" s="3678"/>
      <c r="AH233" s="3678"/>
      <c r="AI233" s="3678"/>
      <c r="AJ233" s="3678"/>
      <c r="AK233" s="3671"/>
      <c r="AL233" s="3663" t="s">
        <v>252</v>
      </c>
      <c r="AM233" s="17"/>
      <c r="AN233" s="17"/>
      <c r="AO233" s="17"/>
      <c r="AP233" s="17"/>
      <c r="AQ233" s="17"/>
      <c r="AR233" s="17"/>
      <c r="AS233" s="17"/>
      <c r="AT233" s="17"/>
      <c r="AU233" s="230"/>
      <c r="AV233" s="230"/>
      <c r="AW233" s="230"/>
      <c r="AX233" s="230"/>
      <c r="AY233" s="230"/>
      <c r="AZ233" s="230"/>
      <c r="BA233" s="230"/>
      <c r="CG233" s="16"/>
      <c r="CH233" s="16"/>
      <c r="CI233" s="16"/>
      <c r="CJ233" s="16"/>
      <c r="CK233" s="16"/>
      <c r="CL233" s="16"/>
      <c r="CM233" s="16"/>
      <c r="CN233" s="16"/>
    </row>
    <row r="234" spans="1:92" ht="16.149999999999999" customHeight="1" x14ac:dyDescent="0.2">
      <c r="A234" s="3433"/>
      <c r="B234" s="3436"/>
      <c r="C234" s="3366"/>
      <c r="D234" s="3677"/>
      <c r="E234" s="3662"/>
      <c r="F234" s="3670" t="s">
        <v>169</v>
      </c>
      <c r="G234" s="3671"/>
      <c r="H234" s="3670" t="s">
        <v>170</v>
      </c>
      <c r="I234" s="3671"/>
      <c r="J234" s="3670" t="s">
        <v>104</v>
      </c>
      <c r="K234" s="3671"/>
      <c r="L234" s="3670" t="s">
        <v>11</v>
      </c>
      <c r="M234" s="3671"/>
      <c r="N234" s="3637" t="s">
        <v>12</v>
      </c>
      <c r="O234" s="3658"/>
      <c r="P234" s="3637" t="s">
        <v>13</v>
      </c>
      <c r="Q234" s="3658"/>
      <c r="R234" s="3637" t="s">
        <v>14</v>
      </c>
      <c r="S234" s="3658"/>
      <c r="T234" s="3637" t="s">
        <v>15</v>
      </c>
      <c r="U234" s="3658"/>
      <c r="V234" s="3637" t="s">
        <v>16</v>
      </c>
      <c r="W234" s="3658"/>
      <c r="X234" s="3637" t="s">
        <v>17</v>
      </c>
      <c r="Y234" s="3658"/>
      <c r="Z234" s="3637" t="s">
        <v>253</v>
      </c>
      <c r="AA234" s="3658"/>
      <c r="AB234" s="3637" t="s">
        <v>254</v>
      </c>
      <c r="AC234" s="3658"/>
      <c r="AD234" s="3637" t="s">
        <v>255</v>
      </c>
      <c r="AE234" s="3658"/>
      <c r="AF234" s="3637" t="s">
        <v>256</v>
      </c>
      <c r="AG234" s="3658"/>
      <c r="AH234" s="3637" t="s">
        <v>257</v>
      </c>
      <c r="AI234" s="3658"/>
      <c r="AJ234" s="3632" t="s">
        <v>258</v>
      </c>
      <c r="AK234" s="3633"/>
      <c r="AL234" s="3420"/>
      <c r="AM234" s="17"/>
      <c r="AN234" s="17"/>
      <c r="AO234" s="17"/>
      <c r="AP234" s="17"/>
      <c r="AQ234" s="17"/>
      <c r="AR234" s="17"/>
      <c r="AS234" s="17"/>
      <c r="AT234" s="17"/>
      <c r="AU234" s="230"/>
      <c r="AV234" s="230"/>
      <c r="AW234" s="230"/>
      <c r="AX234" s="230"/>
      <c r="AY234" s="230"/>
      <c r="AZ234" s="230"/>
      <c r="BA234" s="230"/>
      <c r="CG234" s="16"/>
      <c r="CH234" s="16"/>
      <c r="CI234" s="16"/>
      <c r="CJ234" s="16"/>
      <c r="CK234" s="16"/>
      <c r="CL234" s="16"/>
      <c r="CM234" s="16"/>
      <c r="CN234" s="16"/>
    </row>
    <row r="235" spans="1:92" ht="16.149999999999999" customHeight="1" x14ac:dyDescent="0.2">
      <c r="A235" s="3434"/>
      <c r="B235" s="3675"/>
      <c r="C235" s="820" t="s">
        <v>82</v>
      </c>
      <c r="D235" s="821" t="s">
        <v>83</v>
      </c>
      <c r="E235" s="595" t="s">
        <v>84</v>
      </c>
      <c r="F235" s="822" t="s">
        <v>83</v>
      </c>
      <c r="G235" s="823" t="s">
        <v>84</v>
      </c>
      <c r="H235" s="822" t="s">
        <v>83</v>
      </c>
      <c r="I235" s="823" t="s">
        <v>84</v>
      </c>
      <c r="J235" s="822" t="s">
        <v>83</v>
      </c>
      <c r="K235" s="823" t="s">
        <v>84</v>
      </c>
      <c r="L235" s="822" t="s">
        <v>83</v>
      </c>
      <c r="M235" s="823" t="s">
        <v>84</v>
      </c>
      <c r="N235" s="822" t="s">
        <v>83</v>
      </c>
      <c r="O235" s="823" t="s">
        <v>84</v>
      </c>
      <c r="P235" s="822" t="s">
        <v>83</v>
      </c>
      <c r="Q235" s="823" t="s">
        <v>84</v>
      </c>
      <c r="R235" s="822" t="s">
        <v>83</v>
      </c>
      <c r="S235" s="823" t="s">
        <v>84</v>
      </c>
      <c r="T235" s="824" t="s">
        <v>83</v>
      </c>
      <c r="U235" s="824" t="s">
        <v>84</v>
      </c>
      <c r="V235" s="825" t="s">
        <v>83</v>
      </c>
      <c r="W235" s="823" t="s">
        <v>84</v>
      </c>
      <c r="X235" s="822" t="s">
        <v>83</v>
      </c>
      <c r="Y235" s="823" t="s">
        <v>84</v>
      </c>
      <c r="Z235" s="822" t="s">
        <v>83</v>
      </c>
      <c r="AA235" s="823" t="s">
        <v>84</v>
      </c>
      <c r="AB235" s="822" t="s">
        <v>83</v>
      </c>
      <c r="AC235" s="823" t="s">
        <v>84</v>
      </c>
      <c r="AD235" s="822" t="s">
        <v>83</v>
      </c>
      <c r="AE235" s="823" t="s">
        <v>84</v>
      </c>
      <c r="AF235" s="822" t="s">
        <v>83</v>
      </c>
      <c r="AG235" s="823" t="s">
        <v>84</v>
      </c>
      <c r="AH235" s="822" t="s">
        <v>83</v>
      </c>
      <c r="AI235" s="823" t="s">
        <v>84</v>
      </c>
      <c r="AJ235" s="822" t="s">
        <v>83</v>
      </c>
      <c r="AK235" s="823" t="s">
        <v>84</v>
      </c>
      <c r="AL235" s="3421"/>
      <c r="AM235" s="17"/>
      <c r="AN235" s="17"/>
      <c r="AO235" s="17"/>
      <c r="AP235" s="17"/>
      <c r="AQ235" s="17"/>
      <c r="AR235" s="17"/>
      <c r="AS235" s="17"/>
      <c r="AT235" s="17"/>
      <c r="AU235" s="230"/>
      <c r="AV235" s="230"/>
      <c r="AW235" s="230"/>
      <c r="AX235" s="230"/>
      <c r="AY235" s="230"/>
      <c r="AZ235" s="230"/>
      <c r="BA235" s="230"/>
      <c r="CG235" s="16"/>
      <c r="CH235" s="16"/>
      <c r="CI235" s="16"/>
      <c r="CJ235" s="16"/>
      <c r="CK235" s="16"/>
      <c r="CL235" s="16"/>
      <c r="CM235" s="16"/>
      <c r="CN235" s="16"/>
    </row>
    <row r="236" spans="1:92" ht="16.149999999999999" customHeight="1" x14ac:dyDescent="0.2">
      <c r="A236" s="3669" t="s">
        <v>259</v>
      </c>
      <c r="B236" s="826" t="s">
        <v>58</v>
      </c>
      <c r="C236" s="827">
        <f>SUM(D236+E236)</f>
        <v>0</v>
      </c>
      <c r="D236" s="828">
        <f t="shared" ref="D236:E239" si="70">SUM(F236+H236+J236+L236+N236+P236+R236+T236+V236+X236+Z236+AB236+AD236+AF236+AH236+AJ236)</f>
        <v>0</v>
      </c>
      <c r="E236" s="291">
        <f t="shared" si="70"/>
        <v>0</v>
      </c>
      <c r="F236" s="26"/>
      <c r="G236" s="30"/>
      <c r="H236" s="26"/>
      <c r="I236" s="30"/>
      <c r="J236" s="26"/>
      <c r="K236" s="30"/>
      <c r="L236" s="26"/>
      <c r="M236" s="30"/>
      <c r="N236" s="26"/>
      <c r="O236" s="30"/>
      <c r="P236" s="26"/>
      <c r="Q236" s="30"/>
      <c r="R236" s="26"/>
      <c r="S236" s="30"/>
      <c r="T236" s="26"/>
      <c r="U236" s="30"/>
      <c r="V236" s="26"/>
      <c r="W236" s="30"/>
      <c r="X236" s="26"/>
      <c r="Y236" s="30"/>
      <c r="Z236" s="26"/>
      <c r="AA236" s="30"/>
      <c r="AB236" s="26"/>
      <c r="AC236" s="30"/>
      <c r="AD236" s="26"/>
      <c r="AE236" s="30"/>
      <c r="AF236" s="26"/>
      <c r="AG236" s="30"/>
      <c r="AH236" s="26"/>
      <c r="AI236" s="30"/>
      <c r="AJ236" s="26"/>
      <c r="AK236" s="30"/>
      <c r="AL236" s="145"/>
      <c r="AM236" s="32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230"/>
      <c r="AZ236" s="230"/>
      <c r="BA236" s="230"/>
      <c r="CG236" s="16">
        <v>0</v>
      </c>
      <c r="CH236" s="16">
        <v>0</v>
      </c>
      <c r="CI236" s="16"/>
      <c r="CJ236" s="16"/>
      <c r="CK236" s="16"/>
      <c r="CL236" s="16"/>
      <c r="CM236" s="16"/>
      <c r="CN236" s="16"/>
    </row>
    <row r="237" spans="1:92" ht="16.149999999999999" customHeight="1" x14ac:dyDescent="0.2">
      <c r="A237" s="3427"/>
      <c r="B237" s="479" t="s">
        <v>126</v>
      </c>
      <c r="C237" s="480">
        <f>SUM(D237+E237)</f>
        <v>0</v>
      </c>
      <c r="D237" s="481">
        <f t="shared" si="70"/>
        <v>0</v>
      </c>
      <c r="E237" s="358">
        <f t="shared" si="70"/>
        <v>0</v>
      </c>
      <c r="F237" s="93"/>
      <c r="G237" s="96"/>
      <c r="H237" s="93"/>
      <c r="I237" s="96"/>
      <c r="J237" s="93"/>
      <c r="K237" s="96"/>
      <c r="L237" s="93"/>
      <c r="M237" s="96"/>
      <c r="N237" s="93"/>
      <c r="O237" s="96"/>
      <c r="P237" s="93"/>
      <c r="Q237" s="96"/>
      <c r="R237" s="93"/>
      <c r="S237" s="96"/>
      <c r="T237" s="93"/>
      <c r="U237" s="96"/>
      <c r="V237" s="93"/>
      <c r="W237" s="96"/>
      <c r="X237" s="93"/>
      <c r="Y237" s="96"/>
      <c r="Z237" s="93"/>
      <c r="AA237" s="96"/>
      <c r="AB237" s="93"/>
      <c r="AC237" s="96"/>
      <c r="AD237" s="93"/>
      <c r="AE237" s="96"/>
      <c r="AF237" s="93"/>
      <c r="AG237" s="96"/>
      <c r="AH237" s="93"/>
      <c r="AI237" s="96"/>
      <c r="AJ237" s="93"/>
      <c r="AK237" s="96"/>
      <c r="AL237" s="67"/>
      <c r="AM237" s="32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230"/>
      <c r="AZ237" s="230"/>
      <c r="BA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92" ht="16.149999999999999" customHeight="1" x14ac:dyDescent="0.2">
      <c r="A238" s="3428" t="s">
        <v>260</v>
      </c>
      <c r="B238" s="482" t="s">
        <v>58</v>
      </c>
      <c r="C238" s="483">
        <f>SUM(D238+E238)</f>
        <v>0</v>
      </c>
      <c r="D238" s="484">
        <f t="shared" si="70"/>
        <v>0</v>
      </c>
      <c r="E238" s="317">
        <f t="shared" si="70"/>
        <v>0</v>
      </c>
      <c r="F238" s="104"/>
      <c r="G238" s="107"/>
      <c r="H238" s="104"/>
      <c r="I238" s="107"/>
      <c r="J238" s="104"/>
      <c r="K238" s="107"/>
      <c r="L238" s="104"/>
      <c r="M238" s="107"/>
      <c r="N238" s="104"/>
      <c r="O238" s="107"/>
      <c r="P238" s="104"/>
      <c r="Q238" s="107"/>
      <c r="R238" s="104"/>
      <c r="S238" s="107"/>
      <c r="T238" s="104"/>
      <c r="U238" s="107"/>
      <c r="V238" s="104"/>
      <c r="W238" s="107"/>
      <c r="X238" s="104"/>
      <c r="Y238" s="107"/>
      <c r="Z238" s="104"/>
      <c r="AA238" s="107"/>
      <c r="AB238" s="104"/>
      <c r="AC238" s="107"/>
      <c r="AD238" s="104"/>
      <c r="AE238" s="107"/>
      <c r="AF238" s="104"/>
      <c r="AG238" s="107"/>
      <c r="AH238" s="104"/>
      <c r="AI238" s="107"/>
      <c r="AJ238" s="104"/>
      <c r="AK238" s="107"/>
      <c r="AL238" s="65"/>
      <c r="AM238" s="32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230"/>
      <c r="AZ238" s="230"/>
      <c r="BA238" s="230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92" ht="16.149999999999999" customHeight="1" x14ac:dyDescent="0.2">
      <c r="A239" s="3427"/>
      <c r="B239" s="479" t="s">
        <v>126</v>
      </c>
      <c r="C239" s="480">
        <f>SUM(D239+E239)</f>
        <v>0</v>
      </c>
      <c r="D239" s="481">
        <f t="shared" si="70"/>
        <v>0</v>
      </c>
      <c r="E239" s="358">
        <f t="shared" si="70"/>
        <v>0</v>
      </c>
      <c r="F239" s="93"/>
      <c r="G239" s="96"/>
      <c r="H239" s="93"/>
      <c r="I239" s="96"/>
      <c r="J239" s="93"/>
      <c r="K239" s="96"/>
      <c r="L239" s="93"/>
      <c r="M239" s="96"/>
      <c r="N239" s="93"/>
      <c r="O239" s="96"/>
      <c r="P239" s="93"/>
      <c r="Q239" s="96"/>
      <c r="R239" s="93"/>
      <c r="S239" s="96"/>
      <c r="T239" s="93"/>
      <c r="U239" s="96"/>
      <c r="V239" s="93"/>
      <c r="W239" s="96"/>
      <c r="X239" s="93"/>
      <c r="Y239" s="96"/>
      <c r="Z239" s="93"/>
      <c r="AA239" s="96"/>
      <c r="AB239" s="93"/>
      <c r="AC239" s="96"/>
      <c r="AD239" s="93"/>
      <c r="AE239" s="96"/>
      <c r="AF239" s="93"/>
      <c r="AG239" s="96"/>
      <c r="AH239" s="93"/>
      <c r="AI239" s="96"/>
      <c r="AJ239" s="93"/>
      <c r="AK239" s="96"/>
      <c r="AL239" s="67"/>
      <c r="AM239" s="32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92" ht="31.15" customHeight="1" x14ac:dyDescent="0.45">
      <c r="A240" s="124" t="s">
        <v>261</v>
      </c>
      <c r="B240" s="115"/>
      <c r="C240" s="115"/>
      <c r="D240" s="115"/>
      <c r="E240" s="115"/>
      <c r="F240" s="115"/>
      <c r="G240" s="115"/>
      <c r="H240" s="8"/>
      <c r="I240" s="8"/>
      <c r="J240" s="8"/>
      <c r="K240" s="8"/>
      <c r="L240" s="8"/>
      <c r="M240" s="468"/>
      <c r="N240" s="123"/>
      <c r="O240" s="8"/>
      <c r="P240" s="8"/>
      <c r="Q240" s="8"/>
      <c r="R240" s="485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230"/>
      <c r="AX240" s="230"/>
      <c r="AY240" s="230"/>
      <c r="AZ240" s="230"/>
      <c r="BA240" s="230"/>
      <c r="BZ240" s="2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3660" t="s">
        <v>262</v>
      </c>
      <c r="B241" s="3661"/>
      <c r="C241" s="3636" t="s">
        <v>263</v>
      </c>
      <c r="D241" s="3636"/>
      <c r="E241" s="3636"/>
      <c r="F241" s="3637" t="s">
        <v>264</v>
      </c>
      <c r="G241" s="3638"/>
      <c r="H241" s="3638"/>
      <c r="I241" s="3638"/>
      <c r="J241" s="3638"/>
      <c r="K241" s="3638"/>
      <c r="L241" s="3638"/>
      <c r="M241" s="3638"/>
      <c r="N241" s="3638"/>
      <c r="O241" s="3638"/>
      <c r="P241" s="3638"/>
      <c r="Q241" s="3638"/>
      <c r="R241" s="3638"/>
      <c r="S241" s="3638"/>
      <c r="T241" s="3638"/>
      <c r="U241" s="3638"/>
      <c r="V241" s="3638"/>
      <c r="W241" s="3638"/>
      <c r="X241" s="3638"/>
      <c r="Y241" s="3638"/>
      <c r="Z241" s="3638"/>
      <c r="AA241" s="3638"/>
      <c r="AB241" s="3638"/>
      <c r="AC241" s="3638"/>
      <c r="AD241" s="3638"/>
      <c r="AE241" s="3638"/>
      <c r="AF241" s="3638"/>
      <c r="AG241" s="3638"/>
      <c r="AH241" s="3638"/>
      <c r="AI241" s="3638"/>
      <c r="AJ241" s="3638"/>
      <c r="AK241" s="3638"/>
      <c r="AL241" s="3638"/>
      <c r="AM241" s="3639"/>
      <c r="AN241" s="3644" t="s">
        <v>126</v>
      </c>
      <c r="AO241" s="3644"/>
      <c r="AP241" s="3633"/>
      <c r="AQ241" s="3666" t="s">
        <v>265</v>
      </c>
      <c r="AR241" s="3667"/>
      <c r="AS241" s="3663" t="s">
        <v>7</v>
      </c>
      <c r="AT241" s="3663" t="s">
        <v>8</v>
      </c>
      <c r="AU241" s="3664" t="s">
        <v>225</v>
      </c>
      <c r="AV241" s="829"/>
      <c r="AW241" s="830"/>
      <c r="CG241" s="16"/>
      <c r="CH241" s="16"/>
      <c r="CI241" s="16"/>
      <c r="CJ241" s="16"/>
      <c r="CK241" s="16"/>
      <c r="CL241" s="16"/>
      <c r="CM241" s="16"/>
      <c r="CN241" s="16"/>
    </row>
    <row r="242" spans="1:92" ht="22.5" customHeight="1" x14ac:dyDescent="0.2">
      <c r="A242" s="3374"/>
      <c r="B242" s="3375"/>
      <c r="C242" s="3636"/>
      <c r="D242" s="3636"/>
      <c r="E242" s="3636"/>
      <c r="F242" s="3632" t="s">
        <v>266</v>
      </c>
      <c r="G242" s="3644"/>
      <c r="H242" s="3632" t="s">
        <v>169</v>
      </c>
      <c r="I242" s="3644"/>
      <c r="J242" s="3632" t="s">
        <v>170</v>
      </c>
      <c r="K242" s="3644"/>
      <c r="L242" s="3632" t="s">
        <v>104</v>
      </c>
      <c r="M242" s="3644"/>
      <c r="N242" s="3632" t="s">
        <v>11</v>
      </c>
      <c r="O242" s="3644"/>
      <c r="P242" s="3632" t="s">
        <v>106</v>
      </c>
      <c r="Q242" s="3633"/>
      <c r="R242" s="3632" t="s">
        <v>107</v>
      </c>
      <c r="S242" s="3633"/>
      <c r="T242" s="3632" t="s">
        <v>108</v>
      </c>
      <c r="U242" s="3633"/>
      <c r="V242" s="3632" t="s">
        <v>109</v>
      </c>
      <c r="W242" s="3633"/>
      <c r="X242" s="3632" t="s">
        <v>110</v>
      </c>
      <c r="Y242" s="3633"/>
      <c r="Z242" s="3632" t="s">
        <v>111</v>
      </c>
      <c r="AA242" s="3633"/>
      <c r="AB242" s="3632" t="s">
        <v>112</v>
      </c>
      <c r="AC242" s="3633"/>
      <c r="AD242" s="3632" t="s">
        <v>113</v>
      </c>
      <c r="AE242" s="3633"/>
      <c r="AF242" s="3632" t="s">
        <v>114</v>
      </c>
      <c r="AG242" s="3633"/>
      <c r="AH242" s="3632" t="s">
        <v>115</v>
      </c>
      <c r="AI242" s="3633"/>
      <c r="AJ242" s="3632" t="s">
        <v>116</v>
      </c>
      <c r="AK242" s="3633"/>
      <c r="AL242" s="3632" t="s">
        <v>117</v>
      </c>
      <c r="AM242" s="3634"/>
      <c r="AN242" s="3659" t="s">
        <v>267</v>
      </c>
      <c r="AO242" s="3659" t="s">
        <v>268</v>
      </c>
      <c r="AP242" s="3629" t="s">
        <v>269</v>
      </c>
      <c r="AQ242" s="3425"/>
      <c r="AR242" s="3668"/>
      <c r="AS242" s="3420"/>
      <c r="AT242" s="3420"/>
      <c r="AU242" s="3388"/>
      <c r="AV242" s="831"/>
      <c r="AW242" s="832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230"/>
      <c r="BH242" s="230"/>
      <c r="BI242" s="230"/>
      <c r="CG242" s="16"/>
      <c r="CH242" s="16"/>
      <c r="CI242" s="16"/>
      <c r="CJ242" s="16"/>
      <c r="CK242" s="16"/>
      <c r="CL242" s="16"/>
      <c r="CM242" s="16"/>
      <c r="CN242" s="16"/>
    </row>
    <row r="243" spans="1:92" ht="21.75" customHeight="1" x14ac:dyDescent="0.2">
      <c r="A243" s="3366"/>
      <c r="B243" s="3662"/>
      <c r="C243" s="767" t="s">
        <v>82</v>
      </c>
      <c r="D243" s="768" t="s">
        <v>83</v>
      </c>
      <c r="E243" s="819" t="s">
        <v>84</v>
      </c>
      <c r="F243" s="767" t="s">
        <v>270</v>
      </c>
      <c r="G243" s="771" t="s">
        <v>84</v>
      </c>
      <c r="H243" s="767" t="s">
        <v>270</v>
      </c>
      <c r="I243" s="771" t="s">
        <v>84</v>
      </c>
      <c r="J243" s="767" t="s">
        <v>270</v>
      </c>
      <c r="K243" s="771" t="s">
        <v>84</v>
      </c>
      <c r="L243" s="767" t="s">
        <v>270</v>
      </c>
      <c r="M243" s="771" t="s">
        <v>84</v>
      </c>
      <c r="N243" s="767" t="s">
        <v>270</v>
      </c>
      <c r="O243" s="771" t="s">
        <v>84</v>
      </c>
      <c r="P243" s="767" t="s">
        <v>270</v>
      </c>
      <c r="Q243" s="771" t="s">
        <v>84</v>
      </c>
      <c r="R243" s="767" t="s">
        <v>270</v>
      </c>
      <c r="S243" s="771" t="s">
        <v>84</v>
      </c>
      <c r="T243" s="767" t="s">
        <v>270</v>
      </c>
      <c r="U243" s="771" t="s">
        <v>84</v>
      </c>
      <c r="V243" s="767" t="s">
        <v>270</v>
      </c>
      <c r="W243" s="771" t="s">
        <v>84</v>
      </c>
      <c r="X243" s="767" t="s">
        <v>270</v>
      </c>
      <c r="Y243" s="771" t="s">
        <v>84</v>
      </c>
      <c r="Z243" s="767" t="s">
        <v>270</v>
      </c>
      <c r="AA243" s="771" t="s">
        <v>84</v>
      </c>
      <c r="AB243" s="767" t="s">
        <v>270</v>
      </c>
      <c r="AC243" s="771" t="s">
        <v>84</v>
      </c>
      <c r="AD243" s="767" t="s">
        <v>270</v>
      </c>
      <c r="AE243" s="771" t="s">
        <v>84</v>
      </c>
      <c r="AF243" s="767" t="s">
        <v>270</v>
      </c>
      <c r="AG243" s="771" t="s">
        <v>84</v>
      </c>
      <c r="AH243" s="767" t="s">
        <v>270</v>
      </c>
      <c r="AI243" s="771" t="s">
        <v>84</v>
      </c>
      <c r="AJ243" s="767" t="s">
        <v>270</v>
      </c>
      <c r="AK243" s="771" t="s">
        <v>84</v>
      </c>
      <c r="AL243" s="767" t="s">
        <v>270</v>
      </c>
      <c r="AM243" s="833" t="s">
        <v>84</v>
      </c>
      <c r="AN243" s="3416"/>
      <c r="AO243" s="3416"/>
      <c r="AP243" s="3662"/>
      <c r="AQ243" s="834" t="s">
        <v>271</v>
      </c>
      <c r="AR243" s="604" t="s">
        <v>272</v>
      </c>
      <c r="AS243" s="3421"/>
      <c r="AT243" s="3421"/>
      <c r="AU243" s="3665"/>
      <c r="AV243" s="831"/>
      <c r="AW243" s="832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CG243" s="16"/>
      <c r="CH243" s="16"/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649" t="s">
        <v>273</v>
      </c>
      <c r="B244" s="3650"/>
      <c r="C244" s="789">
        <f>SUM(D244+E244)</f>
        <v>24</v>
      </c>
      <c r="D244" s="790">
        <f>SUM(F244+H244+J244+L244+N244+P244+R244+T244+V244+X244+Z244+AB244+AD244+AF244+AH244+AJ244+AL244)</f>
        <v>0</v>
      </c>
      <c r="E244" s="795">
        <f>SUM(G244+I244+K244+M244+O244+Q244+S244+U244+W244+Y244+AA244+AC244+AE244+AG244+AI244+AK244+AM244)</f>
        <v>24</v>
      </c>
      <c r="F244" s="789">
        <f>SUM(F254:F262)</f>
        <v>0</v>
      </c>
      <c r="G244" s="835">
        <f>SUM(G246:G262)</f>
        <v>2</v>
      </c>
      <c r="H244" s="789">
        <f>SUM(H254:H262)</f>
        <v>0</v>
      </c>
      <c r="I244" s="835">
        <f>SUM(I246:I262)</f>
        <v>1</v>
      </c>
      <c r="J244" s="789">
        <f>SUM(J254:J262)</f>
        <v>0</v>
      </c>
      <c r="K244" s="835">
        <f>SUM(K245:K262)</f>
        <v>2</v>
      </c>
      <c r="L244" s="789">
        <f>SUM(L254:L262)</f>
        <v>0</v>
      </c>
      <c r="M244" s="835">
        <f>SUM(M245:M262)</f>
        <v>2</v>
      </c>
      <c r="N244" s="789">
        <f>SUM(N254:N262)</f>
        <v>0</v>
      </c>
      <c r="O244" s="835">
        <f>SUM(O245:O262)</f>
        <v>3</v>
      </c>
      <c r="P244" s="789">
        <f>SUM(P254:P262)</f>
        <v>0</v>
      </c>
      <c r="Q244" s="835">
        <f>SUM(Q245:Q262)</f>
        <v>6</v>
      </c>
      <c r="R244" s="789">
        <f>SUM(R254:R262)</f>
        <v>0</v>
      </c>
      <c r="S244" s="835">
        <f>SUM(S245:S262)</f>
        <v>5</v>
      </c>
      <c r="T244" s="789">
        <f>SUM(T254:T262)</f>
        <v>0</v>
      </c>
      <c r="U244" s="835">
        <f>SUM(U245:U262)</f>
        <v>0</v>
      </c>
      <c r="V244" s="789">
        <f>SUM(V254:V262)</f>
        <v>0</v>
      </c>
      <c r="W244" s="835">
        <f>SUM(W245:W262)</f>
        <v>2</v>
      </c>
      <c r="X244" s="789">
        <f>SUM(X254:X262)</f>
        <v>0</v>
      </c>
      <c r="Y244" s="835">
        <f>SUM(Y245:Y262)</f>
        <v>0</v>
      </c>
      <c r="Z244" s="789">
        <f>SUM(Z254:Z262)</f>
        <v>0</v>
      </c>
      <c r="AA244" s="835">
        <f>SUM(AA245:AA262)</f>
        <v>0</v>
      </c>
      <c r="AB244" s="789">
        <f t="shared" ref="AB244:AM244" si="71">SUM(AB254:AB262)</f>
        <v>0</v>
      </c>
      <c r="AC244" s="835">
        <f t="shared" si="71"/>
        <v>0</v>
      </c>
      <c r="AD244" s="789">
        <f t="shared" si="71"/>
        <v>0</v>
      </c>
      <c r="AE244" s="835">
        <f t="shared" si="71"/>
        <v>0</v>
      </c>
      <c r="AF244" s="789">
        <f t="shared" si="71"/>
        <v>0</v>
      </c>
      <c r="AG244" s="835">
        <f t="shared" si="71"/>
        <v>0</v>
      </c>
      <c r="AH244" s="789">
        <f t="shared" si="71"/>
        <v>0</v>
      </c>
      <c r="AI244" s="835">
        <f t="shared" si="71"/>
        <v>1</v>
      </c>
      <c r="AJ244" s="789">
        <f t="shared" si="71"/>
        <v>0</v>
      </c>
      <c r="AK244" s="835">
        <f t="shared" si="71"/>
        <v>0</v>
      </c>
      <c r="AL244" s="789">
        <f t="shared" si="71"/>
        <v>0</v>
      </c>
      <c r="AM244" s="836">
        <f t="shared" si="71"/>
        <v>0</v>
      </c>
      <c r="AN244" s="814">
        <f t="shared" ref="AN244:AU244" si="72">SUM(AN245:AN262)</f>
        <v>0</v>
      </c>
      <c r="AO244" s="814">
        <f t="shared" si="72"/>
        <v>0</v>
      </c>
      <c r="AP244" s="837">
        <f t="shared" si="72"/>
        <v>0</v>
      </c>
      <c r="AQ244" s="789">
        <f t="shared" si="72"/>
        <v>0</v>
      </c>
      <c r="AR244" s="837">
        <f t="shared" si="72"/>
        <v>0</v>
      </c>
      <c r="AS244" s="838">
        <f t="shared" si="72"/>
        <v>0</v>
      </c>
      <c r="AT244" s="838">
        <f t="shared" si="72"/>
        <v>0</v>
      </c>
      <c r="AU244" s="795">
        <f t="shared" si="72"/>
        <v>0</v>
      </c>
      <c r="AV244" s="831"/>
      <c r="AW244" s="832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CG244" s="16"/>
      <c r="CH244" s="16"/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3404" t="s">
        <v>171</v>
      </c>
      <c r="B245" s="495" t="s">
        <v>33</v>
      </c>
      <c r="C245" s="496">
        <f t="shared" ref="C245:C253" si="73">D245+E245</f>
        <v>0</v>
      </c>
      <c r="D245" s="497"/>
      <c r="E245" s="498">
        <f>SUM(K245+M245+O245+Q245+S245+U245+W245+Y245+AA245+AC245)</f>
        <v>0</v>
      </c>
      <c r="F245" s="419"/>
      <c r="G245" s="455"/>
      <c r="H245" s="419"/>
      <c r="I245" s="455"/>
      <c r="J245" s="419"/>
      <c r="K245" s="107"/>
      <c r="L245" s="419"/>
      <c r="M245" s="107"/>
      <c r="N245" s="419"/>
      <c r="O245" s="107"/>
      <c r="P245" s="419"/>
      <c r="Q245" s="107"/>
      <c r="R245" s="419"/>
      <c r="S245" s="107"/>
      <c r="T245" s="419"/>
      <c r="U245" s="107"/>
      <c r="V245" s="419"/>
      <c r="W245" s="107"/>
      <c r="X245" s="419"/>
      <c r="Y245" s="107"/>
      <c r="Z245" s="419"/>
      <c r="AA245" s="107"/>
      <c r="AB245" s="419"/>
      <c r="AC245" s="107"/>
      <c r="AD245" s="419"/>
      <c r="AE245" s="455"/>
      <c r="AF245" s="419"/>
      <c r="AG245" s="455"/>
      <c r="AH245" s="419"/>
      <c r="AI245" s="455"/>
      <c r="AJ245" s="419"/>
      <c r="AK245" s="455"/>
      <c r="AL245" s="419"/>
      <c r="AM245" s="499"/>
      <c r="AN245" s="143"/>
      <c r="AO245" s="329"/>
      <c r="AP245" s="107"/>
      <c r="AQ245" s="104"/>
      <c r="AR245" s="107"/>
      <c r="AS245" s="65"/>
      <c r="AT245" s="65"/>
      <c r="AU245" s="107"/>
      <c r="AV245" s="33" t="str">
        <f>CA245&amp;CB245&amp;CC245</f>
        <v/>
      </c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230"/>
      <c r="BH245" s="230"/>
      <c r="BI245" s="230"/>
      <c r="CA245" s="4" t="str">
        <f>IF(CG245=0,"","* Egresos por Alta + Abandono NO DEBE ser mayor que Total Egresos. ")</f>
        <v/>
      </c>
      <c r="CB245" s="4" t="str">
        <f>IF(CH245=0,"","* No olvide digitar los campos Trans y/o Pueblo Originario y/o Migrantes y/o Niños, Niñas, Adolescentes y Jóvenes Población SENAME (Digite CERO si no tiene).")</f>
        <v/>
      </c>
      <c r="CC245" s="48" t="str">
        <f>IF(CI245=0,"","* Trans y/o Pueblo Originario y/o Migrantes y/o Niños, Niñas, Adolescentesy Jóvenes Población SENAME NO DEBEN ser Mayor al Total. ")</f>
        <v/>
      </c>
      <c r="CG245" s="16">
        <f>IF(AN245&lt;SUM(AO245+AP245),1,0)</f>
        <v>0</v>
      </c>
      <c r="CH245" s="16">
        <f>IF(AND(C245&lt;&gt;0,OR(AQ245="",AR245="",AS245="",AT245="",AU245="")),1,0)</f>
        <v>0</v>
      </c>
      <c r="CI245" s="16">
        <f>IF(OR(C245&lt;SUM(AQ245,AR245),C245&lt;AS245,C245&lt;AT245,C245&lt;AU245),1,0)</f>
        <v>0</v>
      </c>
      <c r="CJ245" s="16"/>
      <c r="CK245" s="16"/>
      <c r="CL245" s="16"/>
      <c r="CM245" s="16"/>
      <c r="CN245" s="16"/>
    </row>
    <row r="246" spans="1:92" ht="16.149999999999999" customHeight="1" x14ac:dyDescent="0.2">
      <c r="A246" s="3404"/>
      <c r="B246" s="500" t="s">
        <v>274</v>
      </c>
      <c r="C246" s="496">
        <f t="shared" si="73"/>
        <v>0</v>
      </c>
      <c r="D246" s="497"/>
      <c r="E246" s="501">
        <f>SUM(G246+I246+K246+M246+O246+Q246+S246+U246+W246+Y246+AA246+AC246)</f>
        <v>0</v>
      </c>
      <c r="F246" s="502"/>
      <c r="G246" s="503"/>
      <c r="H246" s="502"/>
      <c r="I246" s="503"/>
      <c r="J246" s="502"/>
      <c r="K246" s="107"/>
      <c r="L246" s="502"/>
      <c r="M246" s="107"/>
      <c r="N246" s="502"/>
      <c r="O246" s="107"/>
      <c r="P246" s="502"/>
      <c r="Q246" s="107"/>
      <c r="R246" s="502"/>
      <c r="S246" s="107"/>
      <c r="T246" s="502"/>
      <c r="U246" s="107"/>
      <c r="V246" s="502"/>
      <c r="W246" s="107"/>
      <c r="X246" s="502"/>
      <c r="Y246" s="107"/>
      <c r="Z246" s="502"/>
      <c r="AA246" s="107"/>
      <c r="AB246" s="502"/>
      <c r="AC246" s="107"/>
      <c r="AD246" s="502"/>
      <c r="AE246" s="455"/>
      <c r="AF246" s="502"/>
      <c r="AG246" s="455"/>
      <c r="AH246" s="502"/>
      <c r="AI246" s="455"/>
      <c r="AJ246" s="502"/>
      <c r="AK246" s="455"/>
      <c r="AL246" s="502"/>
      <c r="AM246" s="499"/>
      <c r="AN246" s="329"/>
      <c r="AO246" s="329"/>
      <c r="AP246" s="107"/>
      <c r="AQ246" s="104"/>
      <c r="AR246" s="107"/>
      <c r="AS246" s="65"/>
      <c r="AT246" s="65"/>
      <c r="AU246" s="107"/>
      <c r="AV246" s="33" t="str">
        <f t="shared" ref="AV246:AV262" si="74">CA246&amp;CB246&amp;CC246</f>
        <v/>
      </c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230"/>
      <c r="BH246" s="230"/>
      <c r="BI246" s="230"/>
      <c r="CA246" s="4" t="str">
        <f t="shared" ref="CA246:CA262" si="75">IF(CG246=0,"","* Egresos por Alta + Abandono NO DEBE ser mayor que Total Egresos. ")</f>
        <v/>
      </c>
      <c r="CB246" s="4" t="str">
        <f t="shared" ref="CB246:CB262" si="76">IF(CH246=0,"","* No olvide digitar los campos Trans y/o Pueblo Originario y/o Migrantes y/o Niños, Niñas, Adolescentes y Jóvenes Población SENAME (Digite CERO si no tiene).")</f>
        <v/>
      </c>
      <c r="CC246" s="48" t="str">
        <f t="shared" ref="CC246:CC262" si="77">IF(CI246=0,"","* Trans y/o Pueblo Originario y/o Migrantes y/o Niños, Niñas, Adolescentesy Jóvenes Población SENAME NO DEBEN ser Mayor al Total. ")</f>
        <v/>
      </c>
      <c r="CG246" s="16">
        <f t="shared" ref="CG246:CG262" si="78">IF(AN246&lt;SUM(AO246+AP246),1,0)</f>
        <v>0</v>
      </c>
      <c r="CH246" s="16">
        <f t="shared" ref="CH246:CH262" si="79">IF(AND(C246&lt;&gt;0,OR(AQ246="",AR246="",AS246="",AT246="",AU246="")),1,0)</f>
        <v>0</v>
      </c>
      <c r="CI246" s="16">
        <f t="shared" ref="CI246:CI262" si="80">IF(OR(C246&lt;SUM(AQ246,AR246),C246&lt;AS246,C246&lt;AT246,C246&lt;AU246),1,0)</f>
        <v>0</v>
      </c>
      <c r="CJ246" s="16"/>
      <c r="CK246" s="16"/>
      <c r="CL246" s="16"/>
      <c r="CM246" s="16"/>
      <c r="CN246" s="16"/>
    </row>
    <row r="247" spans="1:92" ht="16.149999999999999" customHeight="1" x14ac:dyDescent="0.2">
      <c r="A247" s="3404"/>
      <c r="B247" s="504" t="s">
        <v>275</v>
      </c>
      <c r="C247" s="496">
        <f t="shared" si="73"/>
        <v>0</v>
      </c>
      <c r="D247" s="497"/>
      <c r="E247" s="505">
        <f>SUM(G247+I247+K247+M247+O247+Q247+S247+U247+W247+Y247+AA247+AC247)</f>
        <v>0</v>
      </c>
      <c r="F247" s="502"/>
      <c r="G247" s="503"/>
      <c r="H247" s="502"/>
      <c r="I247" s="503"/>
      <c r="J247" s="502"/>
      <c r="K247" s="39"/>
      <c r="L247" s="502"/>
      <c r="M247" s="39"/>
      <c r="N247" s="502"/>
      <c r="O247" s="39"/>
      <c r="P247" s="502"/>
      <c r="Q247" s="39"/>
      <c r="R247" s="502"/>
      <c r="S247" s="39"/>
      <c r="T247" s="502"/>
      <c r="U247" s="39"/>
      <c r="V247" s="502"/>
      <c r="W247" s="39"/>
      <c r="X247" s="502"/>
      <c r="Y247" s="39"/>
      <c r="Z247" s="502"/>
      <c r="AA247" s="39"/>
      <c r="AB247" s="502"/>
      <c r="AC247" s="39"/>
      <c r="AD247" s="502"/>
      <c r="AE247" s="455"/>
      <c r="AF247" s="502"/>
      <c r="AG247" s="455"/>
      <c r="AH247" s="502"/>
      <c r="AI247" s="455"/>
      <c r="AJ247" s="502"/>
      <c r="AK247" s="455"/>
      <c r="AL247" s="502"/>
      <c r="AM247" s="499"/>
      <c r="AN247" s="153"/>
      <c r="AO247" s="153"/>
      <c r="AP247" s="39"/>
      <c r="AQ247" s="35"/>
      <c r="AR247" s="39"/>
      <c r="AS247" s="66"/>
      <c r="AT247" s="66"/>
      <c r="AU247" s="39"/>
      <c r="AV247" s="33" t="str">
        <f t="shared" si="74"/>
        <v/>
      </c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230"/>
      <c r="BH247" s="230"/>
      <c r="BI247" s="230"/>
      <c r="CA247" s="4" t="str">
        <f t="shared" si="75"/>
        <v/>
      </c>
      <c r="CB247" s="4" t="str">
        <f t="shared" si="76"/>
        <v/>
      </c>
      <c r="CC247" s="48" t="str">
        <f t="shared" si="77"/>
        <v/>
      </c>
      <c r="CG247" s="16">
        <f t="shared" si="78"/>
        <v>0</v>
      </c>
      <c r="CH247" s="16">
        <f t="shared" si="79"/>
        <v>0</v>
      </c>
      <c r="CI247" s="16">
        <f t="shared" si="80"/>
        <v>0</v>
      </c>
      <c r="CJ247" s="16"/>
      <c r="CK247" s="16"/>
      <c r="CL247" s="16"/>
      <c r="CM247" s="16"/>
      <c r="CN247" s="16"/>
    </row>
    <row r="248" spans="1:92" ht="16.149999999999999" customHeight="1" x14ac:dyDescent="0.2">
      <c r="A248" s="3404"/>
      <c r="B248" s="504" t="s">
        <v>276</v>
      </c>
      <c r="C248" s="496">
        <f t="shared" si="73"/>
        <v>0</v>
      </c>
      <c r="D248" s="497"/>
      <c r="E248" s="505">
        <f>SUM(G248+I248+K248+M248+O248+Q248+S248+U248+W248+Y248+AA248+AC248)</f>
        <v>0</v>
      </c>
      <c r="F248" s="502"/>
      <c r="G248" s="503"/>
      <c r="H248" s="502"/>
      <c r="I248" s="503"/>
      <c r="J248" s="502"/>
      <c r="K248" s="39"/>
      <c r="L248" s="502"/>
      <c r="M248" s="39"/>
      <c r="N248" s="502"/>
      <c r="O248" s="39"/>
      <c r="P248" s="502"/>
      <c r="Q248" s="39"/>
      <c r="R248" s="502"/>
      <c r="S248" s="39"/>
      <c r="T248" s="502"/>
      <c r="U248" s="39"/>
      <c r="V248" s="502"/>
      <c r="W248" s="39"/>
      <c r="X248" s="502"/>
      <c r="Y248" s="39"/>
      <c r="Z248" s="502"/>
      <c r="AA248" s="39"/>
      <c r="AB248" s="502"/>
      <c r="AC248" s="39"/>
      <c r="AD248" s="502"/>
      <c r="AE248" s="455"/>
      <c r="AF248" s="502"/>
      <c r="AG248" s="455"/>
      <c r="AH248" s="502"/>
      <c r="AI248" s="455"/>
      <c r="AJ248" s="502"/>
      <c r="AK248" s="455"/>
      <c r="AL248" s="502"/>
      <c r="AM248" s="499"/>
      <c r="AN248" s="153"/>
      <c r="AO248" s="153"/>
      <c r="AP248" s="39"/>
      <c r="AQ248" s="35"/>
      <c r="AR248" s="39"/>
      <c r="AS248" s="66"/>
      <c r="AT248" s="66"/>
      <c r="AU248" s="39"/>
      <c r="AV248" s="33" t="str">
        <f t="shared" si="74"/>
        <v/>
      </c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230"/>
      <c r="BH248" s="230"/>
      <c r="BI248" s="230"/>
      <c r="CA248" s="4" t="str">
        <f t="shared" si="75"/>
        <v/>
      </c>
      <c r="CB248" s="4" t="str">
        <f t="shared" si="76"/>
        <v/>
      </c>
      <c r="CC248" s="48" t="str">
        <f t="shared" si="77"/>
        <v/>
      </c>
      <c r="CG248" s="16">
        <f t="shared" si="78"/>
        <v>0</v>
      </c>
      <c r="CH248" s="16">
        <f t="shared" si="79"/>
        <v>0</v>
      </c>
      <c r="CI248" s="16">
        <f t="shared" si="80"/>
        <v>0</v>
      </c>
      <c r="CJ248" s="16"/>
      <c r="CK248" s="16"/>
      <c r="CL248" s="16"/>
      <c r="CM248" s="16"/>
      <c r="CN248" s="16"/>
    </row>
    <row r="249" spans="1:92" ht="16.149999999999999" customHeight="1" x14ac:dyDescent="0.2">
      <c r="A249" s="3404"/>
      <c r="B249" s="504" t="s">
        <v>277</v>
      </c>
      <c r="C249" s="496">
        <f t="shared" si="73"/>
        <v>0</v>
      </c>
      <c r="D249" s="497"/>
      <c r="E249" s="505">
        <f>SUM(G249+I249+K249+M249+O249+Q249+S249+U249+W249+Y249+AA249+AC249)</f>
        <v>0</v>
      </c>
      <c r="F249" s="502"/>
      <c r="G249" s="503"/>
      <c r="H249" s="502"/>
      <c r="I249" s="503"/>
      <c r="J249" s="502"/>
      <c r="K249" s="39"/>
      <c r="L249" s="502"/>
      <c r="M249" s="39"/>
      <c r="N249" s="502"/>
      <c r="O249" s="39"/>
      <c r="P249" s="502"/>
      <c r="Q249" s="39"/>
      <c r="R249" s="502"/>
      <c r="S249" s="39"/>
      <c r="T249" s="502"/>
      <c r="U249" s="39"/>
      <c r="V249" s="502"/>
      <c r="W249" s="39"/>
      <c r="X249" s="502"/>
      <c r="Y249" s="39"/>
      <c r="Z249" s="502"/>
      <c r="AA249" s="39"/>
      <c r="AB249" s="502"/>
      <c r="AC249" s="39"/>
      <c r="AD249" s="502"/>
      <c r="AE249" s="455"/>
      <c r="AF249" s="502"/>
      <c r="AG249" s="455"/>
      <c r="AH249" s="502"/>
      <c r="AI249" s="455"/>
      <c r="AJ249" s="502"/>
      <c r="AK249" s="455"/>
      <c r="AL249" s="502"/>
      <c r="AM249" s="499"/>
      <c r="AN249" s="153"/>
      <c r="AO249" s="153"/>
      <c r="AP249" s="39"/>
      <c r="AQ249" s="35"/>
      <c r="AR249" s="39"/>
      <c r="AS249" s="66"/>
      <c r="AT249" s="66"/>
      <c r="AU249" s="39"/>
      <c r="AV249" s="33" t="str">
        <f t="shared" si="74"/>
        <v/>
      </c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230"/>
      <c r="BH249" s="230"/>
      <c r="BI249" s="230"/>
      <c r="CA249" s="4" t="str">
        <f t="shared" si="75"/>
        <v/>
      </c>
      <c r="CB249" s="4" t="str">
        <f t="shared" si="76"/>
        <v/>
      </c>
      <c r="CC249" s="48" t="str">
        <f t="shared" si="77"/>
        <v/>
      </c>
      <c r="CG249" s="16">
        <f t="shared" si="78"/>
        <v>0</v>
      </c>
      <c r="CH249" s="16">
        <f t="shared" si="79"/>
        <v>0</v>
      </c>
      <c r="CI249" s="16">
        <f t="shared" si="80"/>
        <v>0</v>
      </c>
      <c r="CJ249" s="16"/>
      <c r="CK249" s="16"/>
      <c r="CL249" s="16"/>
      <c r="CM249" s="16"/>
      <c r="CN249" s="16"/>
    </row>
    <row r="250" spans="1:92" ht="16.149999999999999" customHeight="1" x14ac:dyDescent="0.2">
      <c r="A250" s="3404"/>
      <c r="B250" s="504" t="s">
        <v>278</v>
      </c>
      <c r="C250" s="496">
        <f t="shared" si="73"/>
        <v>0</v>
      </c>
      <c r="D250" s="497"/>
      <c r="E250" s="505">
        <f t="shared" ref="E250:E253" si="81">SUM(G250+I250+K250+M250+O250+Q250+S250+U250+W250+Y250+AA250+AC250)</f>
        <v>0</v>
      </c>
      <c r="F250" s="502"/>
      <c r="G250" s="503"/>
      <c r="H250" s="502"/>
      <c r="I250" s="503"/>
      <c r="J250" s="502"/>
      <c r="K250" s="39"/>
      <c r="L250" s="502"/>
      <c r="M250" s="39"/>
      <c r="N250" s="502"/>
      <c r="O250" s="39"/>
      <c r="P250" s="502"/>
      <c r="Q250" s="39"/>
      <c r="R250" s="502"/>
      <c r="S250" s="39"/>
      <c r="T250" s="502"/>
      <c r="U250" s="39"/>
      <c r="V250" s="502"/>
      <c r="W250" s="39"/>
      <c r="X250" s="502"/>
      <c r="Y250" s="39"/>
      <c r="Z250" s="502"/>
      <c r="AA250" s="39"/>
      <c r="AB250" s="502"/>
      <c r="AC250" s="39"/>
      <c r="AD250" s="502"/>
      <c r="AE250" s="455"/>
      <c r="AF250" s="502"/>
      <c r="AG250" s="455"/>
      <c r="AH250" s="502"/>
      <c r="AI250" s="455"/>
      <c r="AJ250" s="502"/>
      <c r="AK250" s="455"/>
      <c r="AL250" s="502"/>
      <c r="AM250" s="499"/>
      <c r="AN250" s="153"/>
      <c r="AO250" s="153"/>
      <c r="AP250" s="39"/>
      <c r="AQ250" s="35"/>
      <c r="AR250" s="39"/>
      <c r="AS250" s="66"/>
      <c r="AT250" s="66"/>
      <c r="AU250" s="39"/>
      <c r="AV250" s="33" t="str">
        <f t="shared" si="74"/>
        <v/>
      </c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230"/>
      <c r="BH250" s="230"/>
      <c r="BI250" s="230"/>
      <c r="CA250" s="4" t="str">
        <f t="shared" si="75"/>
        <v/>
      </c>
      <c r="CB250" s="4" t="str">
        <f t="shared" si="76"/>
        <v/>
      </c>
      <c r="CC250" s="48" t="str">
        <f t="shared" si="77"/>
        <v/>
      </c>
      <c r="CG250" s="16">
        <f t="shared" si="78"/>
        <v>0</v>
      </c>
      <c r="CH250" s="16">
        <f t="shared" si="79"/>
        <v>0</v>
      </c>
      <c r="CI250" s="16">
        <f t="shared" si="80"/>
        <v>0</v>
      </c>
      <c r="CJ250" s="16"/>
      <c r="CK250" s="16"/>
      <c r="CL250" s="16"/>
      <c r="CM250" s="16"/>
      <c r="CN250" s="16"/>
    </row>
    <row r="251" spans="1:92" ht="16.149999999999999" customHeight="1" x14ac:dyDescent="0.2">
      <c r="A251" s="3404"/>
      <c r="B251" s="504" t="s">
        <v>279</v>
      </c>
      <c r="C251" s="496">
        <f t="shared" si="73"/>
        <v>0</v>
      </c>
      <c r="D251" s="497"/>
      <c r="E251" s="505">
        <f t="shared" si="81"/>
        <v>0</v>
      </c>
      <c r="F251" s="502"/>
      <c r="G251" s="503"/>
      <c r="H251" s="502"/>
      <c r="I251" s="503"/>
      <c r="J251" s="502"/>
      <c r="K251" s="39"/>
      <c r="L251" s="502"/>
      <c r="M251" s="39"/>
      <c r="N251" s="502"/>
      <c r="O251" s="39"/>
      <c r="P251" s="502"/>
      <c r="Q251" s="39"/>
      <c r="R251" s="502"/>
      <c r="S251" s="39"/>
      <c r="T251" s="502"/>
      <c r="U251" s="39"/>
      <c r="V251" s="502"/>
      <c r="W251" s="39"/>
      <c r="X251" s="502"/>
      <c r="Y251" s="39"/>
      <c r="Z251" s="502"/>
      <c r="AA251" s="39"/>
      <c r="AB251" s="502"/>
      <c r="AC251" s="39"/>
      <c r="AD251" s="502"/>
      <c r="AE251" s="455"/>
      <c r="AF251" s="502"/>
      <c r="AG251" s="455"/>
      <c r="AH251" s="502"/>
      <c r="AI251" s="455"/>
      <c r="AJ251" s="502"/>
      <c r="AK251" s="455"/>
      <c r="AL251" s="502"/>
      <c r="AM251" s="499"/>
      <c r="AN251" s="153"/>
      <c r="AO251" s="153"/>
      <c r="AP251" s="39"/>
      <c r="AQ251" s="35"/>
      <c r="AR251" s="39"/>
      <c r="AS251" s="66"/>
      <c r="AT251" s="66"/>
      <c r="AU251" s="39"/>
      <c r="AV251" s="33" t="str">
        <f t="shared" si="74"/>
        <v/>
      </c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A251" s="4" t="str">
        <f t="shared" si="75"/>
        <v/>
      </c>
      <c r="CB251" s="4" t="str">
        <f t="shared" si="76"/>
        <v/>
      </c>
      <c r="CC251" s="48" t="str">
        <f t="shared" si="77"/>
        <v/>
      </c>
      <c r="CG251" s="16">
        <f t="shared" si="78"/>
        <v>0</v>
      </c>
      <c r="CH251" s="16">
        <f t="shared" si="79"/>
        <v>0</v>
      </c>
      <c r="CI251" s="16">
        <f t="shared" si="80"/>
        <v>0</v>
      </c>
      <c r="CJ251" s="16"/>
      <c r="CK251" s="16"/>
      <c r="CL251" s="16"/>
      <c r="CM251" s="16"/>
      <c r="CN251" s="16"/>
    </row>
    <row r="252" spans="1:92" ht="16.149999999999999" customHeight="1" x14ac:dyDescent="0.2">
      <c r="A252" s="3404"/>
      <c r="B252" s="504" t="s">
        <v>280</v>
      </c>
      <c r="C252" s="496">
        <f t="shared" si="73"/>
        <v>0</v>
      </c>
      <c r="D252" s="497"/>
      <c r="E252" s="505">
        <f t="shared" si="81"/>
        <v>0</v>
      </c>
      <c r="F252" s="502"/>
      <c r="G252" s="503"/>
      <c r="H252" s="502"/>
      <c r="I252" s="503"/>
      <c r="J252" s="502"/>
      <c r="K252" s="39"/>
      <c r="L252" s="502"/>
      <c r="M252" s="39"/>
      <c r="N252" s="502"/>
      <c r="O252" s="39"/>
      <c r="P252" s="502"/>
      <c r="Q252" s="39"/>
      <c r="R252" s="502"/>
      <c r="S252" s="39"/>
      <c r="T252" s="502"/>
      <c r="U252" s="39"/>
      <c r="V252" s="502"/>
      <c r="W252" s="39"/>
      <c r="X252" s="502"/>
      <c r="Y252" s="39"/>
      <c r="Z252" s="502"/>
      <c r="AA252" s="39"/>
      <c r="AB252" s="502"/>
      <c r="AC252" s="39"/>
      <c r="AD252" s="502"/>
      <c r="AE252" s="455"/>
      <c r="AF252" s="502"/>
      <c r="AG252" s="455"/>
      <c r="AH252" s="502"/>
      <c r="AI252" s="455"/>
      <c r="AJ252" s="502"/>
      <c r="AK252" s="455"/>
      <c r="AL252" s="502"/>
      <c r="AM252" s="499"/>
      <c r="AN252" s="153"/>
      <c r="AO252" s="153"/>
      <c r="AP252" s="39"/>
      <c r="AQ252" s="35"/>
      <c r="AR252" s="39"/>
      <c r="AS252" s="66"/>
      <c r="AT252" s="66"/>
      <c r="AU252" s="39"/>
      <c r="AV252" s="33" t="str">
        <f t="shared" si="74"/>
        <v/>
      </c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A252" s="4" t="str">
        <f t="shared" si="75"/>
        <v/>
      </c>
      <c r="CB252" s="4" t="str">
        <f t="shared" si="76"/>
        <v/>
      </c>
      <c r="CC252" s="48" t="str">
        <f t="shared" si="77"/>
        <v/>
      </c>
      <c r="CG252" s="16">
        <f t="shared" si="78"/>
        <v>0</v>
      </c>
      <c r="CH252" s="16">
        <f t="shared" si="79"/>
        <v>0</v>
      </c>
      <c r="CI252" s="16">
        <f t="shared" si="80"/>
        <v>0</v>
      </c>
      <c r="CJ252" s="16"/>
      <c r="CK252" s="16"/>
      <c r="CL252" s="16"/>
      <c r="CM252" s="16"/>
      <c r="CN252" s="16"/>
    </row>
    <row r="253" spans="1:92" ht="16.149999999999999" customHeight="1" x14ac:dyDescent="0.2">
      <c r="A253" s="3404"/>
      <c r="B253" s="506" t="s">
        <v>281</v>
      </c>
      <c r="C253" s="507">
        <f t="shared" si="73"/>
        <v>6</v>
      </c>
      <c r="D253" s="508"/>
      <c r="E253" s="509">
        <f t="shared" si="81"/>
        <v>6</v>
      </c>
      <c r="F253" s="335"/>
      <c r="G253" s="510"/>
      <c r="H253" s="335"/>
      <c r="I253" s="510"/>
      <c r="J253" s="335"/>
      <c r="K253" s="96"/>
      <c r="L253" s="335"/>
      <c r="M253" s="96"/>
      <c r="N253" s="335"/>
      <c r="O253" s="96"/>
      <c r="P253" s="335"/>
      <c r="Q253" s="96">
        <v>4</v>
      </c>
      <c r="R253" s="335"/>
      <c r="S253" s="96">
        <v>2</v>
      </c>
      <c r="T253" s="335"/>
      <c r="U253" s="96"/>
      <c r="V253" s="335"/>
      <c r="W253" s="96"/>
      <c r="X253" s="335"/>
      <c r="Y253" s="96"/>
      <c r="Z253" s="335"/>
      <c r="AA253" s="96"/>
      <c r="AB253" s="335"/>
      <c r="AC253" s="96"/>
      <c r="AD253" s="335"/>
      <c r="AE253" s="336"/>
      <c r="AF253" s="335"/>
      <c r="AG253" s="336"/>
      <c r="AH253" s="335"/>
      <c r="AI253" s="336"/>
      <c r="AJ253" s="335"/>
      <c r="AK253" s="336"/>
      <c r="AL253" s="335"/>
      <c r="AM253" s="511"/>
      <c r="AN253" s="173"/>
      <c r="AO253" s="173"/>
      <c r="AP253" s="96"/>
      <c r="AQ253" s="93">
        <v>0</v>
      </c>
      <c r="AR253" s="96">
        <v>0</v>
      </c>
      <c r="AS253" s="67">
        <v>0</v>
      </c>
      <c r="AT253" s="67">
        <v>0</v>
      </c>
      <c r="AU253" s="96">
        <v>0</v>
      </c>
      <c r="AV253" s="33" t="str">
        <f t="shared" si="74"/>
        <v/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A253" s="4" t="str">
        <f t="shared" si="75"/>
        <v/>
      </c>
      <c r="CB253" s="4" t="str">
        <f t="shared" si="76"/>
        <v/>
      </c>
      <c r="CC253" s="48" t="str">
        <f t="shared" si="77"/>
        <v/>
      </c>
      <c r="CG253" s="16">
        <f t="shared" si="78"/>
        <v>0</v>
      </c>
      <c r="CH253" s="16">
        <f t="shared" si="79"/>
        <v>0</v>
      </c>
      <c r="CI253" s="16">
        <f t="shared" si="80"/>
        <v>0</v>
      </c>
      <c r="CJ253" s="16"/>
      <c r="CK253" s="16"/>
      <c r="CL253" s="16"/>
      <c r="CM253" s="16"/>
      <c r="CN253" s="16"/>
    </row>
    <row r="254" spans="1:92" ht="16.149999999999999" customHeight="1" x14ac:dyDescent="0.2">
      <c r="A254" s="3651" t="s">
        <v>282</v>
      </c>
      <c r="B254" s="495" t="s">
        <v>33</v>
      </c>
      <c r="C254" s="398">
        <f t="shared" ref="C254:C262" si="82">SUM(D254+E254)</f>
        <v>0</v>
      </c>
      <c r="D254" s="399">
        <f t="shared" ref="D254:D262" si="83">SUM(F254+H254+J254+L254+N254+P254+R254+T254+V254+X254+Z254+AB254+AD254+AF254+AH254+AJ254+AL254)</f>
        <v>0</v>
      </c>
      <c r="E254" s="400">
        <f t="shared" ref="E254:E262" si="84">SUM(G254+I254+K254+M254+O254+Q254+S254+U254+W254+Y254+AA254+AC254+AE254+AG254+AI254+AK254+AM254)</f>
        <v>0</v>
      </c>
      <c r="F254" s="512"/>
      <c r="G254" s="513"/>
      <c r="H254" s="514"/>
      <c r="I254" s="513"/>
      <c r="J254" s="514"/>
      <c r="K254" s="333"/>
      <c r="L254" s="515"/>
      <c r="M254" s="513"/>
      <c r="N254" s="514"/>
      <c r="O254" s="516"/>
      <c r="P254" s="512"/>
      <c r="Q254" s="513"/>
      <c r="R254" s="514"/>
      <c r="S254" s="516"/>
      <c r="T254" s="512"/>
      <c r="U254" s="513"/>
      <c r="V254" s="514"/>
      <c r="W254" s="516"/>
      <c r="X254" s="512"/>
      <c r="Y254" s="513"/>
      <c r="Z254" s="514"/>
      <c r="AA254" s="516"/>
      <c r="AB254" s="512"/>
      <c r="AC254" s="513"/>
      <c r="AD254" s="514"/>
      <c r="AE254" s="516"/>
      <c r="AF254" s="512"/>
      <c r="AG254" s="513"/>
      <c r="AH254" s="514"/>
      <c r="AI254" s="516"/>
      <c r="AJ254" s="512"/>
      <c r="AK254" s="513"/>
      <c r="AL254" s="514"/>
      <c r="AM254" s="517"/>
      <c r="AN254" s="143"/>
      <c r="AO254" s="329"/>
      <c r="AP254" s="107"/>
      <c r="AQ254" s="104"/>
      <c r="AR254" s="107"/>
      <c r="AS254" s="65"/>
      <c r="AT254" s="65"/>
      <c r="AU254" s="107"/>
      <c r="AV254" s="33" t="str">
        <f t="shared" si="74"/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si="75"/>
        <v/>
      </c>
      <c r="CB254" s="4" t="str">
        <f t="shared" si="76"/>
        <v/>
      </c>
      <c r="CC254" s="48" t="str">
        <f t="shared" si="77"/>
        <v/>
      </c>
      <c r="CG254" s="16">
        <f t="shared" si="78"/>
        <v>0</v>
      </c>
      <c r="CH254" s="16">
        <f t="shared" si="79"/>
        <v>0</v>
      </c>
      <c r="CI254" s="16">
        <f t="shared" si="80"/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6"/>
      <c r="B255" s="500" t="s">
        <v>274</v>
      </c>
      <c r="C255" s="276">
        <f t="shared" si="82"/>
        <v>0</v>
      </c>
      <c r="D255" s="277">
        <f t="shared" si="83"/>
        <v>0</v>
      </c>
      <c r="E255" s="400">
        <f t="shared" si="84"/>
        <v>0</v>
      </c>
      <c r="F255" s="104"/>
      <c r="G255" s="333"/>
      <c r="H255" s="104"/>
      <c r="I255" s="333"/>
      <c r="J255" s="104"/>
      <c r="K255" s="333"/>
      <c r="L255" s="104"/>
      <c r="M255" s="333"/>
      <c r="N255" s="329"/>
      <c r="O255" s="518"/>
      <c r="P255" s="104"/>
      <c r="Q255" s="333"/>
      <c r="R255" s="329"/>
      <c r="S255" s="518"/>
      <c r="T255" s="104"/>
      <c r="U255" s="333"/>
      <c r="V255" s="329"/>
      <c r="W255" s="518"/>
      <c r="X255" s="104"/>
      <c r="Y255" s="333"/>
      <c r="Z255" s="329"/>
      <c r="AA255" s="518"/>
      <c r="AB255" s="104"/>
      <c r="AC255" s="333"/>
      <c r="AD255" s="329"/>
      <c r="AE255" s="518"/>
      <c r="AF255" s="104"/>
      <c r="AG255" s="333"/>
      <c r="AH255" s="329"/>
      <c r="AI255" s="518"/>
      <c r="AJ255" s="104"/>
      <c r="AK255" s="333"/>
      <c r="AL255" s="329"/>
      <c r="AM255" s="106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74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75"/>
        <v/>
      </c>
      <c r="CB255" s="4" t="str">
        <f t="shared" si="76"/>
        <v/>
      </c>
      <c r="CC255" s="48" t="str">
        <f t="shared" si="77"/>
        <v/>
      </c>
      <c r="CG255" s="16">
        <f t="shared" si="78"/>
        <v>0</v>
      </c>
      <c r="CH255" s="16">
        <f t="shared" si="79"/>
        <v>0</v>
      </c>
      <c r="CI255" s="16">
        <f t="shared" si="80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6"/>
      <c r="B256" s="504" t="s">
        <v>275</v>
      </c>
      <c r="C256" s="147">
        <f t="shared" si="82"/>
        <v>2</v>
      </c>
      <c r="D256" s="148">
        <f t="shared" si="83"/>
        <v>0</v>
      </c>
      <c r="E256" s="599">
        <f t="shared" si="84"/>
        <v>2</v>
      </c>
      <c r="F256" s="35"/>
      <c r="G256" s="40"/>
      <c r="H256" s="35"/>
      <c r="I256" s="40"/>
      <c r="J256" s="35"/>
      <c r="K256" s="40"/>
      <c r="L256" s="35"/>
      <c r="M256" s="40"/>
      <c r="N256" s="35"/>
      <c r="O256" s="37"/>
      <c r="P256" s="35"/>
      <c r="Q256" s="40"/>
      <c r="R256" s="153"/>
      <c r="S256" s="37">
        <v>2</v>
      </c>
      <c r="T256" s="35"/>
      <c r="U256" s="40"/>
      <c r="V256" s="153"/>
      <c r="W256" s="37"/>
      <c r="X256" s="35"/>
      <c r="Y256" s="40"/>
      <c r="Z256" s="153"/>
      <c r="AA256" s="37"/>
      <c r="AB256" s="35"/>
      <c r="AC256" s="40"/>
      <c r="AD256" s="153"/>
      <c r="AE256" s="37"/>
      <c r="AF256" s="35"/>
      <c r="AG256" s="40"/>
      <c r="AH256" s="153"/>
      <c r="AI256" s="37"/>
      <c r="AJ256" s="35"/>
      <c r="AK256" s="40"/>
      <c r="AL256" s="153"/>
      <c r="AM256" s="38"/>
      <c r="AN256" s="153"/>
      <c r="AO256" s="153"/>
      <c r="AP256" s="39"/>
      <c r="AQ256" s="35">
        <v>0</v>
      </c>
      <c r="AR256" s="39">
        <v>0</v>
      </c>
      <c r="AS256" s="66">
        <v>0</v>
      </c>
      <c r="AT256" s="66">
        <v>0</v>
      </c>
      <c r="AU256" s="39">
        <v>0</v>
      </c>
      <c r="AV256" s="33" t="str">
        <f t="shared" si="74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75"/>
        <v/>
      </c>
      <c r="CB256" s="4" t="str">
        <f t="shared" si="76"/>
        <v/>
      </c>
      <c r="CC256" s="48" t="str">
        <f t="shared" si="77"/>
        <v/>
      </c>
      <c r="CG256" s="16">
        <f t="shared" si="78"/>
        <v>0</v>
      </c>
      <c r="CH256" s="16">
        <f t="shared" si="79"/>
        <v>0</v>
      </c>
      <c r="CI256" s="16">
        <f t="shared" si="80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6"/>
      <c r="B257" s="504" t="s">
        <v>276</v>
      </c>
      <c r="C257" s="147">
        <f t="shared" si="82"/>
        <v>0</v>
      </c>
      <c r="D257" s="148">
        <f t="shared" si="83"/>
        <v>0</v>
      </c>
      <c r="E257" s="599">
        <f t="shared" si="84"/>
        <v>0</v>
      </c>
      <c r="F257" s="35"/>
      <c r="G257" s="40"/>
      <c r="H257" s="35"/>
      <c r="I257" s="40"/>
      <c r="J257" s="35"/>
      <c r="K257" s="40"/>
      <c r="L257" s="35"/>
      <c r="M257" s="40"/>
      <c r="N257" s="35"/>
      <c r="O257" s="37"/>
      <c r="P257" s="35"/>
      <c r="Q257" s="40"/>
      <c r="R257" s="153"/>
      <c r="S257" s="37"/>
      <c r="T257" s="35"/>
      <c r="U257" s="40"/>
      <c r="V257" s="153"/>
      <c r="W257" s="37"/>
      <c r="X257" s="35"/>
      <c r="Y257" s="40"/>
      <c r="Z257" s="153"/>
      <c r="AA257" s="37"/>
      <c r="AB257" s="35"/>
      <c r="AC257" s="40"/>
      <c r="AD257" s="153"/>
      <c r="AE257" s="37"/>
      <c r="AF257" s="35"/>
      <c r="AG257" s="40"/>
      <c r="AH257" s="153"/>
      <c r="AI257" s="37"/>
      <c r="AJ257" s="35"/>
      <c r="AK257" s="40"/>
      <c r="AL257" s="153"/>
      <c r="AM257" s="38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74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75"/>
        <v/>
      </c>
      <c r="CB257" s="4" t="str">
        <f t="shared" si="76"/>
        <v/>
      </c>
      <c r="CC257" s="48" t="str">
        <f t="shared" si="77"/>
        <v/>
      </c>
      <c r="CG257" s="16">
        <f t="shared" si="78"/>
        <v>0</v>
      </c>
      <c r="CH257" s="16">
        <f t="shared" si="79"/>
        <v>0</v>
      </c>
      <c r="CI257" s="16">
        <f t="shared" si="80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6"/>
      <c r="B258" s="504" t="s">
        <v>277</v>
      </c>
      <c r="C258" s="147">
        <f t="shared" si="82"/>
        <v>0</v>
      </c>
      <c r="D258" s="148">
        <f t="shared" si="83"/>
        <v>0</v>
      </c>
      <c r="E258" s="599">
        <f t="shared" si="84"/>
        <v>0</v>
      </c>
      <c r="F258" s="35"/>
      <c r="G258" s="40"/>
      <c r="H258" s="35"/>
      <c r="I258" s="40"/>
      <c r="J258" s="35"/>
      <c r="K258" s="40"/>
      <c r="L258" s="35"/>
      <c r="M258" s="40"/>
      <c r="N258" s="35"/>
      <c r="O258" s="37"/>
      <c r="P258" s="35"/>
      <c r="Q258" s="40"/>
      <c r="R258" s="153"/>
      <c r="S258" s="37"/>
      <c r="T258" s="35"/>
      <c r="U258" s="40"/>
      <c r="V258" s="153"/>
      <c r="W258" s="37"/>
      <c r="X258" s="35"/>
      <c r="Y258" s="40"/>
      <c r="Z258" s="153"/>
      <c r="AA258" s="37"/>
      <c r="AB258" s="35"/>
      <c r="AC258" s="40"/>
      <c r="AD258" s="153"/>
      <c r="AE258" s="37"/>
      <c r="AF258" s="35"/>
      <c r="AG258" s="40"/>
      <c r="AH258" s="153"/>
      <c r="AI258" s="37"/>
      <c r="AJ258" s="35"/>
      <c r="AK258" s="40"/>
      <c r="AL258" s="153"/>
      <c r="AM258" s="38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74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75"/>
        <v/>
      </c>
      <c r="CB258" s="4" t="str">
        <f t="shared" si="76"/>
        <v/>
      </c>
      <c r="CC258" s="48" t="str">
        <f t="shared" si="77"/>
        <v/>
      </c>
      <c r="CG258" s="16">
        <f t="shared" si="78"/>
        <v>0</v>
      </c>
      <c r="CH258" s="16">
        <f t="shared" si="79"/>
        <v>0</v>
      </c>
      <c r="CI258" s="16">
        <f t="shared" si="80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6"/>
      <c r="B259" s="504" t="s">
        <v>278</v>
      </c>
      <c r="C259" s="147">
        <f t="shared" si="82"/>
        <v>0</v>
      </c>
      <c r="D259" s="148">
        <f t="shared" si="83"/>
        <v>0</v>
      </c>
      <c r="E259" s="599">
        <f t="shared" si="84"/>
        <v>0</v>
      </c>
      <c r="F259" s="35"/>
      <c r="G259" s="40"/>
      <c r="H259" s="35"/>
      <c r="I259" s="40"/>
      <c r="J259" s="35"/>
      <c r="K259" s="40"/>
      <c r="L259" s="35"/>
      <c r="M259" s="40"/>
      <c r="N259" s="35"/>
      <c r="O259" s="37"/>
      <c r="P259" s="35"/>
      <c r="Q259" s="40"/>
      <c r="R259" s="153"/>
      <c r="S259" s="37"/>
      <c r="T259" s="35"/>
      <c r="U259" s="40"/>
      <c r="V259" s="153"/>
      <c r="W259" s="37"/>
      <c r="X259" s="35"/>
      <c r="Y259" s="40"/>
      <c r="Z259" s="153"/>
      <c r="AA259" s="37"/>
      <c r="AB259" s="35"/>
      <c r="AC259" s="40"/>
      <c r="AD259" s="153"/>
      <c r="AE259" s="37"/>
      <c r="AF259" s="35"/>
      <c r="AG259" s="40"/>
      <c r="AH259" s="153"/>
      <c r="AI259" s="37"/>
      <c r="AJ259" s="35"/>
      <c r="AK259" s="40"/>
      <c r="AL259" s="153"/>
      <c r="AM259" s="38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74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75"/>
        <v/>
      </c>
      <c r="CB259" s="4" t="str">
        <f t="shared" si="76"/>
        <v/>
      </c>
      <c r="CC259" s="48" t="str">
        <f t="shared" si="77"/>
        <v/>
      </c>
      <c r="CG259" s="16">
        <f t="shared" si="78"/>
        <v>0</v>
      </c>
      <c r="CH259" s="16">
        <f t="shared" si="79"/>
        <v>0</v>
      </c>
      <c r="CI259" s="16">
        <f t="shared" si="80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6"/>
      <c r="B260" s="504" t="s">
        <v>279</v>
      </c>
      <c r="C260" s="147">
        <f t="shared" si="82"/>
        <v>0</v>
      </c>
      <c r="D260" s="148">
        <f t="shared" si="83"/>
        <v>0</v>
      </c>
      <c r="E260" s="599">
        <f t="shared" si="84"/>
        <v>0</v>
      </c>
      <c r="F260" s="35"/>
      <c r="G260" s="40"/>
      <c r="H260" s="35"/>
      <c r="I260" s="40"/>
      <c r="J260" s="35"/>
      <c r="K260" s="40"/>
      <c r="L260" s="35"/>
      <c r="M260" s="40"/>
      <c r="N260" s="35"/>
      <c r="O260" s="37"/>
      <c r="P260" s="35"/>
      <c r="Q260" s="40"/>
      <c r="R260" s="153"/>
      <c r="S260" s="37"/>
      <c r="T260" s="35"/>
      <c r="U260" s="40"/>
      <c r="V260" s="153"/>
      <c r="W260" s="37"/>
      <c r="X260" s="35"/>
      <c r="Y260" s="40"/>
      <c r="Z260" s="153"/>
      <c r="AA260" s="37"/>
      <c r="AB260" s="35"/>
      <c r="AC260" s="40"/>
      <c r="AD260" s="153"/>
      <c r="AE260" s="37"/>
      <c r="AF260" s="35"/>
      <c r="AG260" s="40"/>
      <c r="AH260" s="153"/>
      <c r="AI260" s="37"/>
      <c r="AJ260" s="35"/>
      <c r="AK260" s="40"/>
      <c r="AL260" s="153"/>
      <c r="AM260" s="38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74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75"/>
        <v/>
      </c>
      <c r="CB260" s="4" t="str">
        <f t="shared" si="76"/>
        <v/>
      </c>
      <c r="CC260" s="48" t="str">
        <f t="shared" si="77"/>
        <v/>
      </c>
      <c r="CG260" s="16">
        <f t="shared" si="78"/>
        <v>0</v>
      </c>
      <c r="CH260" s="16">
        <f t="shared" si="79"/>
        <v>0</v>
      </c>
      <c r="CI260" s="16">
        <f t="shared" si="80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6"/>
      <c r="B261" s="504" t="s">
        <v>280</v>
      </c>
      <c r="C261" s="147">
        <f t="shared" si="82"/>
        <v>0</v>
      </c>
      <c r="D261" s="148">
        <f t="shared" si="83"/>
        <v>0</v>
      </c>
      <c r="E261" s="599">
        <f t="shared" si="84"/>
        <v>0</v>
      </c>
      <c r="F261" s="35"/>
      <c r="G261" s="40"/>
      <c r="H261" s="35"/>
      <c r="I261" s="40"/>
      <c r="J261" s="35"/>
      <c r="K261" s="40"/>
      <c r="L261" s="35"/>
      <c r="M261" s="40"/>
      <c r="N261" s="35"/>
      <c r="O261" s="37"/>
      <c r="P261" s="35"/>
      <c r="Q261" s="40"/>
      <c r="R261" s="153"/>
      <c r="S261" s="37"/>
      <c r="T261" s="35"/>
      <c r="U261" s="40"/>
      <c r="V261" s="153"/>
      <c r="W261" s="37"/>
      <c r="X261" s="35"/>
      <c r="Y261" s="40"/>
      <c r="Z261" s="153"/>
      <c r="AA261" s="37"/>
      <c r="AB261" s="35"/>
      <c r="AC261" s="40"/>
      <c r="AD261" s="153"/>
      <c r="AE261" s="37"/>
      <c r="AF261" s="35"/>
      <c r="AG261" s="40"/>
      <c r="AH261" s="153"/>
      <c r="AI261" s="37"/>
      <c r="AJ261" s="35"/>
      <c r="AK261" s="40"/>
      <c r="AL261" s="153"/>
      <c r="AM261" s="38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74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75"/>
        <v/>
      </c>
      <c r="CB261" s="4" t="str">
        <f t="shared" si="76"/>
        <v/>
      </c>
      <c r="CC261" s="48" t="str">
        <f t="shared" si="77"/>
        <v/>
      </c>
      <c r="CG261" s="16">
        <f t="shared" si="78"/>
        <v>0</v>
      </c>
      <c r="CH261" s="16">
        <f t="shared" si="79"/>
        <v>0</v>
      </c>
      <c r="CI261" s="16">
        <f t="shared" si="80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652"/>
      <c r="B262" s="506" t="s">
        <v>281</v>
      </c>
      <c r="C262" s="240">
        <f t="shared" si="82"/>
        <v>16</v>
      </c>
      <c r="D262" s="241">
        <f t="shared" si="83"/>
        <v>0</v>
      </c>
      <c r="E262" s="416">
        <f t="shared" si="84"/>
        <v>16</v>
      </c>
      <c r="F262" s="93"/>
      <c r="G262" s="243">
        <v>2</v>
      </c>
      <c r="H262" s="93"/>
      <c r="I262" s="243">
        <v>1</v>
      </c>
      <c r="J262" s="93"/>
      <c r="K262" s="243">
        <v>2</v>
      </c>
      <c r="L262" s="93"/>
      <c r="M262" s="243">
        <v>2</v>
      </c>
      <c r="N262" s="93"/>
      <c r="O262" s="519">
        <v>3</v>
      </c>
      <c r="P262" s="93"/>
      <c r="Q262" s="243">
        <v>2</v>
      </c>
      <c r="R262" s="173"/>
      <c r="S262" s="519">
        <v>1</v>
      </c>
      <c r="T262" s="93"/>
      <c r="U262" s="243"/>
      <c r="V262" s="173"/>
      <c r="W262" s="519">
        <v>2</v>
      </c>
      <c r="X262" s="93"/>
      <c r="Y262" s="243"/>
      <c r="Z262" s="173"/>
      <c r="AA262" s="519"/>
      <c r="AB262" s="93"/>
      <c r="AC262" s="243"/>
      <c r="AD262" s="173"/>
      <c r="AE262" s="519"/>
      <c r="AF262" s="93"/>
      <c r="AG262" s="243"/>
      <c r="AH262" s="173"/>
      <c r="AI262" s="519">
        <v>1</v>
      </c>
      <c r="AJ262" s="93"/>
      <c r="AK262" s="243"/>
      <c r="AL262" s="173"/>
      <c r="AM262" s="95"/>
      <c r="AN262" s="173"/>
      <c r="AO262" s="173"/>
      <c r="AP262" s="96"/>
      <c r="AQ262" s="93">
        <v>0</v>
      </c>
      <c r="AR262" s="96">
        <v>0</v>
      </c>
      <c r="AS262" s="67">
        <v>0</v>
      </c>
      <c r="AT262" s="96">
        <v>0</v>
      </c>
      <c r="AU262" s="96">
        <v>0</v>
      </c>
      <c r="AV262" s="33" t="str">
        <f t="shared" si="74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75"/>
        <v/>
      </c>
      <c r="CB262" s="4" t="str">
        <f t="shared" si="76"/>
        <v/>
      </c>
      <c r="CC262" s="48" t="str">
        <f t="shared" si="77"/>
        <v/>
      </c>
      <c r="CG262" s="16">
        <f t="shared" si="78"/>
        <v>0</v>
      </c>
      <c r="CH262" s="16">
        <f t="shared" si="79"/>
        <v>0</v>
      </c>
      <c r="CI262" s="16">
        <f t="shared" si="80"/>
        <v>0</v>
      </c>
      <c r="CJ262" s="16"/>
      <c r="CK262" s="16"/>
      <c r="CL262" s="16"/>
      <c r="CM262" s="16"/>
      <c r="CN262" s="16"/>
    </row>
    <row r="263" spans="1:104" ht="31.15" customHeight="1" x14ac:dyDescent="0.4">
      <c r="A263" s="458" t="s">
        <v>283</v>
      </c>
      <c r="B263" s="127"/>
      <c r="C263" s="459"/>
      <c r="D263" s="460"/>
      <c r="E263" s="460"/>
      <c r="F263" s="460"/>
      <c r="G263" s="461"/>
      <c r="H263" s="461"/>
      <c r="I263" s="461"/>
      <c r="J263" s="461"/>
      <c r="K263" s="461"/>
      <c r="L263" s="520"/>
      <c r="M263" s="461"/>
      <c r="N263" s="461"/>
      <c r="O263" s="461"/>
      <c r="P263" s="461"/>
      <c r="Q263" s="461"/>
      <c r="R263" s="461"/>
      <c r="S263" s="461"/>
      <c r="T263" s="462"/>
      <c r="U263" s="12"/>
      <c r="V263" s="12"/>
      <c r="W263" s="12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15"/>
      <c r="AV263" s="33"/>
      <c r="AW263" s="15"/>
      <c r="AX263" s="230"/>
      <c r="AY263" s="230"/>
      <c r="AZ263" s="230"/>
      <c r="BA263" s="230"/>
      <c r="BB263" s="230"/>
      <c r="BC263" s="230"/>
      <c r="BD263" s="230"/>
      <c r="BE263" s="230"/>
      <c r="BF263" s="230"/>
      <c r="BG263" s="230"/>
      <c r="BH263" s="230"/>
      <c r="BI263" s="230"/>
      <c r="BJ263" s="230"/>
      <c r="BK263" s="230"/>
      <c r="BL263" s="230"/>
      <c r="BM263" s="230"/>
      <c r="BZ263" s="2"/>
      <c r="CG263" s="16"/>
      <c r="CH263" s="16"/>
      <c r="CI263" s="16"/>
      <c r="CJ263" s="16"/>
      <c r="CK263" s="16"/>
      <c r="CL263" s="16"/>
      <c r="CM263" s="16"/>
      <c r="CN263" s="16"/>
    </row>
    <row r="264" spans="1:104" ht="16.149999999999999" customHeight="1" x14ac:dyDescent="0.2">
      <c r="A264" s="3627" t="s">
        <v>56</v>
      </c>
      <c r="B264" s="3629"/>
      <c r="C264" s="3653" t="s">
        <v>263</v>
      </c>
      <c r="D264" s="3654"/>
      <c r="E264" s="3655"/>
      <c r="F264" s="3637" t="s">
        <v>284</v>
      </c>
      <c r="G264" s="3638"/>
      <c r="H264" s="3638"/>
      <c r="I264" s="3638"/>
      <c r="J264" s="3638"/>
      <c r="K264" s="3638"/>
      <c r="L264" s="3638"/>
      <c r="M264" s="3638"/>
      <c r="N264" s="3638"/>
      <c r="O264" s="3638"/>
      <c r="P264" s="3638"/>
      <c r="Q264" s="3638"/>
      <c r="R264" s="3638"/>
      <c r="S264" s="3638"/>
      <c r="T264" s="3638"/>
      <c r="U264" s="3638"/>
      <c r="V264" s="3638"/>
      <c r="W264" s="3638"/>
      <c r="X264" s="3638"/>
      <c r="Y264" s="3638"/>
      <c r="Z264" s="3638"/>
      <c r="AA264" s="3638"/>
      <c r="AB264" s="3638"/>
      <c r="AC264" s="3638"/>
      <c r="AD264" s="3638"/>
      <c r="AE264" s="3638"/>
      <c r="AF264" s="3638"/>
      <c r="AG264" s="3638"/>
      <c r="AH264" s="3638"/>
      <c r="AI264" s="3638"/>
      <c r="AJ264" s="3638"/>
      <c r="AK264" s="3638"/>
      <c r="AL264" s="3638"/>
      <c r="AM264" s="3638"/>
      <c r="AN264" s="3638"/>
      <c r="AO264" s="3638"/>
      <c r="AP264" s="3638"/>
      <c r="AQ264" s="3638"/>
      <c r="AR264" s="3638"/>
      <c r="AS264" s="3658"/>
      <c r="AT264" s="3647" t="s">
        <v>265</v>
      </c>
      <c r="AU264" s="3648"/>
      <c r="AV264" s="3627" t="s">
        <v>7</v>
      </c>
      <c r="AW264" s="3629" t="s">
        <v>8</v>
      </c>
      <c r="AX264" s="230"/>
      <c r="AY264" s="230"/>
      <c r="AZ264" s="230"/>
      <c r="BA264" s="230"/>
      <c r="BB264" s="230"/>
      <c r="BC264" s="230"/>
      <c r="BD264" s="230"/>
      <c r="BE264" s="230"/>
      <c r="BF264" s="230"/>
      <c r="BG264" s="230"/>
      <c r="BH264" s="230"/>
      <c r="BI264" s="230"/>
      <c r="BJ264" s="230"/>
      <c r="BK264" s="230"/>
      <c r="BL264" s="230"/>
      <c r="BY264" s="3"/>
      <c r="BZ264" s="4"/>
      <c r="CF264" s="16"/>
      <c r="CG264" s="16"/>
      <c r="CH264" s="16"/>
      <c r="CI264" s="16"/>
      <c r="CJ264" s="16"/>
      <c r="CK264" s="16"/>
      <c r="CL264" s="16"/>
      <c r="CM264" s="16"/>
      <c r="CZ264" s="3"/>
    </row>
    <row r="265" spans="1:104" ht="16.149999999999999" customHeight="1" x14ac:dyDescent="0.2">
      <c r="A265" s="3374"/>
      <c r="B265" s="3375"/>
      <c r="C265" s="3411"/>
      <c r="D265" s="3656"/>
      <c r="E265" s="3657"/>
      <c r="F265" s="3632" t="s">
        <v>285</v>
      </c>
      <c r="G265" s="3644"/>
      <c r="H265" s="3632" t="s">
        <v>286</v>
      </c>
      <c r="I265" s="3644"/>
      <c r="J265" s="3632" t="s">
        <v>287</v>
      </c>
      <c r="K265" s="3644"/>
      <c r="L265" s="3632" t="s">
        <v>288</v>
      </c>
      <c r="M265" s="3644"/>
      <c r="N265" s="3632" t="s">
        <v>289</v>
      </c>
      <c r="O265" s="3644"/>
      <c r="P265" s="3632" t="s">
        <v>170</v>
      </c>
      <c r="Q265" s="3644"/>
      <c r="R265" s="3632" t="s">
        <v>104</v>
      </c>
      <c r="S265" s="3644"/>
      <c r="T265" s="3632" t="s">
        <v>11</v>
      </c>
      <c r="U265" s="3644"/>
      <c r="V265" s="3632" t="s">
        <v>106</v>
      </c>
      <c r="W265" s="3633"/>
      <c r="X265" s="3632" t="s">
        <v>107</v>
      </c>
      <c r="Y265" s="3633"/>
      <c r="Z265" s="3632" t="s">
        <v>108</v>
      </c>
      <c r="AA265" s="3633"/>
      <c r="AB265" s="3632" t="s">
        <v>109</v>
      </c>
      <c r="AC265" s="3633"/>
      <c r="AD265" s="3632" t="s">
        <v>110</v>
      </c>
      <c r="AE265" s="3633"/>
      <c r="AF265" s="3632" t="s">
        <v>111</v>
      </c>
      <c r="AG265" s="3633"/>
      <c r="AH265" s="3632" t="s">
        <v>112</v>
      </c>
      <c r="AI265" s="3633"/>
      <c r="AJ265" s="3632" t="s">
        <v>113</v>
      </c>
      <c r="AK265" s="3633"/>
      <c r="AL265" s="3632" t="s">
        <v>114</v>
      </c>
      <c r="AM265" s="3633"/>
      <c r="AN265" s="3632" t="s">
        <v>115</v>
      </c>
      <c r="AO265" s="3633"/>
      <c r="AP265" s="3632" t="s">
        <v>116</v>
      </c>
      <c r="AQ265" s="3633"/>
      <c r="AR265" s="3632" t="s">
        <v>117</v>
      </c>
      <c r="AS265" s="3633"/>
      <c r="AT265" s="3398" t="s">
        <v>271</v>
      </c>
      <c r="AU265" s="3388" t="s">
        <v>272</v>
      </c>
      <c r="AV265" s="3374"/>
      <c r="AW265" s="3375"/>
      <c r="AX265" s="839"/>
      <c r="AY265" s="832"/>
      <c r="AZ265" s="832"/>
      <c r="BA265" s="230"/>
      <c r="BB265" s="230"/>
      <c r="BC265" s="230"/>
      <c r="BD265" s="230"/>
      <c r="BE265" s="230"/>
      <c r="BF265" s="230"/>
      <c r="BG265" s="230"/>
      <c r="BH265" s="230"/>
      <c r="BI265" s="230"/>
      <c r="BJ265" s="230"/>
      <c r="BK265" s="230"/>
      <c r="BL265" s="230"/>
      <c r="BZ265" s="4"/>
      <c r="CF265" s="16"/>
      <c r="CG265" s="16"/>
      <c r="CH265" s="16"/>
      <c r="CI265" s="16"/>
      <c r="CJ265" s="16"/>
      <c r="CK265" s="16"/>
      <c r="CL265" s="16"/>
      <c r="CM265" s="16"/>
      <c r="CZ265" s="3"/>
    </row>
    <row r="266" spans="1:104" ht="16.149999999999999" customHeight="1" x14ac:dyDescent="0.2">
      <c r="A266" s="3366"/>
      <c r="B266" s="3631"/>
      <c r="C266" s="840" t="s">
        <v>82</v>
      </c>
      <c r="D266" s="841" t="s">
        <v>83</v>
      </c>
      <c r="E266" s="842" t="s">
        <v>84</v>
      </c>
      <c r="F266" s="767" t="s">
        <v>270</v>
      </c>
      <c r="G266" s="771" t="s">
        <v>84</v>
      </c>
      <c r="H266" s="767" t="s">
        <v>270</v>
      </c>
      <c r="I266" s="771" t="s">
        <v>84</v>
      </c>
      <c r="J266" s="767" t="s">
        <v>270</v>
      </c>
      <c r="K266" s="771" t="s">
        <v>84</v>
      </c>
      <c r="L266" s="767" t="s">
        <v>270</v>
      </c>
      <c r="M266" s="771" t="s">
        <v>84</v>
      </c>
      <c r="N266" s="767" t="s">
        <v>270</v>
      </c>
      <c r="O266" s="771" t="s">
        <v>84</v>
      </c>
      <c r="P266" s="767" t="s">
        <v>270</v>
      </c>
      <c r="Q266" s="771" t="s">
        <v>84</v>
      </c>
      <c r="R266" s="767" t="s">
        <v>270</v>
      </c>
      <c r="S266" s="771" t="s">
        <v>84</v>
      </c>
      <c r="T266" s="767" t="s">
        <v>270</v>
      </c>
      <c r="U266" s="771" t="s">
        <v>84</v>
      </c>
      <c r="V266" s="767" t="s">
        <v>270</v>
      </c>
      <c r="W266" s="771" t="s">
        <v>84</v>
      </c>
      <c r="X266" s="767" t="s">
        <v>270</v>
      </c>
      <c r="Y266" s="771" t="s">
        <v>84</v>
      </c>
      <c r="Z266" s="767" t="s">
        <v>270</v>
      </c>
      <c r="AA266" s="771" t="s">
        <v>84</v>
      </c>
      <c r="AB266" s="767" t="s">
        <v>270</v>
      </c>
      <c r="AC266" s="771" t="s">
        <v>84</v>
      </c>
      <c r="AD266" s="767" t="s">
        <v>270</v>
      </c>
      <c r="AE266" s="771" t="s">
        <v>84</v>
      </c>
      <c r="AF266" s="767" t="s">
        <v>270</v>
      </c>
      <c r="AG266" s="771" t="s">
        <v>84</v>
      </c>
      <c r="AH266" s="767" t="s">
        <v>270</v>
      </c>
      <c r="AI266" s="771" t="s">
        <v>84</v>
      </c>
      <c r="AJ266" s="767" t="s">
        <v>270</v>
      </c>
      <c r="AK266" s="771" t="s">
        <v>84</v>
      </c>
      <c r="AL266" s="767" t="s">
        <v>270</v>
      </c>
      <c r="AM266" s="771" t="s">
        <v>84</v>
      </c>
      <c r="AN266" s="767" t="s">
        <v>270</v>
      </c>
      <c r="AO266" s="771" t="s">
        <v>84</v>
      </c>
      <c r="AP266" s="767" t="s">
        <v>270</v>
      </c>
      <c r="AQ266" s="771" t="s">
        <v>84</v>
      </c>
      <c r="AR266" s="767" t="s">
        <v>270</v>
      </c>
      <c r="AS266" s="771" t="s">
        <v>84</v>
      </c>
      <c r="AT266" s="3399"/>
      <c r="AU266" s="3645"/>
      <c r="AV266" s="3366"/>
      <c r="AW266" s="3631"/>
      <c r="AX266" s="839"/>
      <c r="AY266" s="832"/>
      <c r="AZ266" s="832"/>
      <c r="BA266" s="230"/>
      <c r="BB266" s="230"/>
      <c r="BC266" s="230"/>
      <c r="BD266" s="230"/>
      <c r="BE266" s="230"/>
      <c r="BF266" s="230"/>
      <c r="BG266" s="230"/>
      <c r="BH266" s="230"/>
      <c r="BI266" s="230"/>
      <c r="BJ266" s="230"/>
      <c r="BK266" s="230"/>
      <c r="BL266" s="230"/>
      <c r="BZ266" s="4"/>
      <c r="CF266" s="16"/>
      <c r="CG266" s="16"/>
      <c r="CH266" s="16"/>
      <c r="CI266" s="16"/>
      <c r="CJ266" s="16"/>
      <c r="CK266" s="16"/>
      <c r="CL266" s="16"/>
      <c r="CM266" s="16"/>
      <c r="CZ266" s="3"/>
    </row>
    <row r="267" spans="1:104" ht="16.149999999999999" customHeight="1" x14ac:dyDescent="0.2">
      <c r="A267" s="3646" t="s">
        <v>176</v>
      </c>
      <c r="B267" s="188" t="s">
        <v>171</v>
      </c>
      <c r="C267" s="525">
        <f>D267+E267</f>
        <v>1</v>
      </c>
      <c r="D267" s="526"/>
      <c r="E267" s="89">
        <f>+Q267+S267+U267+W267+Y267+AA267+AC267+AE267+AG267</f>
        <v>1</v>
      </c>
      <c r="F267" s="527"/>
      <c r="G267" s="527"/>
      <c r="H267" s="391"/>
      <c r="I267" s="527"/>
      <c r="J267" s="391"/>
      <c r="K267" s="392"/>
      <c r="L267" s="391"/>
      <c r="M267" s="843"/>
      <c r="N267" s="391"/>
      <c r="O267" s="392"/>
      <c r="P267" s="391"/>
      <c r="Q267" s="143"/>
      <c r="R267" s="391"/>
      <c r="S267" s="143"/>
      <c r="T267" s="391"/>
      <c r="U267" s="143"/>
      <c r="V267" s="391"/>
      <c r="W267" s="143"/>
      <c r="X267" s="391"/>
      <c r="Y267" s="143"/>
      <c r="Z267" s="391"/>
      <c r="AA267" s="143"/>
      <c r="AB267" s="391"/>
      <c r="AC267" s="143">
        <v>1</v>
      </c>
      <c r="AD267" s="391"/>
      <c r="AE267" s="143"/>
      <c r="AF267" s="391"/>
      <c r="AG267" s="143"/>
      <c r="AH267" s="391"/>
      <c r="AI267" s="527"/>
      <c r="AJ267" s="391"/>
      <c r="AK267" s="527"/>
      <c r="AL267" s="391"/>
      <c r="AM267" s="527"/>
      <c r="AN267" s="391"/>
      <c r="AO267" s="527"/>
      <c r="AP267" s="391"/>
      <c r="AQ267" s="527"/>
      <c r="AR267" s="391"/>
      <c r="AS267" s="392"/>
      <c r="AT267" s="26">
        <v>0</v>
      </c>
      <c r="AU267" s="30">
        <v>0</v>
      </c>
      <c r="AV267" s="26">
        <v>0</v>
      </c>
      <c r="AW267" s="30">
        <v>1</v>
      </c>
      <c r="AX267" s="529" t="str">
        <f>CA267&amp;CB267&amp;CC267&amp;CD267</f>
        <v/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230"/>
      <c r="BK267" s="230"/>
      <c r="BL267" s="230"/>
      <c r="BZ267" s="4"/>
      <c r="CA267" s="4" t="str">
        <f>IF(CG267=0,"","* La suma de Ingresos de pacientes TRANS NO DEBE superar el total de mujeres ingresadas. ")</f>
        <v/>
      </c>
      <c r="CB267" s="4" t="str">
        <f>IF(CH267=0,"","* El Total de Pueblo Originario Ingresado NO DEBE superar el total de mujeres ingresadas. ")</f>
        <v/>
      </c>
      <c r="CC267" s="4" t="str">
        <f>IF(CI267=0,"","* El total de Migrantes Ingresado NO DEBE superar el total de mujeres ingresadas. ")</f>
        <v/>
      </c>
      <c r="CD267" s="4" t="str">
        <f>IF(CJ267=0,"","* No olvide digitar los campos Trans y/o Pueblo Originario y/o Migrantes (Digite CERO si no tiene). ")</f>
        <v/>
      </c>
      <c r="CF267" s="16"/>
      <c r="CG267" s="16">
        <f>IF(SUM(AT267,AU267)&gt;E267,1,0)</f>
        <v>0</v>
      </c>
      <c r="CH267" s="16">
        <f>IF(E267&lt;AV267,1,0)</f>
        <v>0</v>
      </c>
      <c r="CI267" s="16">
        <f>IF(E267&lt;AW267,1,0)</f>
        <v>0</v>
      </c>
      <c r="CJ267" s="16">
        <f>IF(AND(E267&lt;&gt;0,OR(AT267="",AU267="",AV267="",AW267="")),1,0)</f>
        <v>0</v>
      </c>
      <c r="CK267" s="16"/>
      <c r="CL267" s="16"/>
      <c r="CM267" s="16"/>
      <c r="CZ267" s="3"/>
    </row>
    <row r="268" spans="1:104" ht="16.149999999999999" customHeight="1" x14ac:dyDescent="0.2">
      <c r="A268" s="3391"/>
      <c r="B268" s="844" t="s">
        <v>282</v>
      </c>
      <c r="C268" s="330">
        <f t="shared" ref="C268:C274" si="85">SUM(D268+E268)</f>
        <v>4</v>
      </c>
      <c r="D268" s="330">
        <f>SUM(F268+H268+J268+L268+N268+P268+R268+T268+V268+X268+Z268+AB268+AD268+AF268+AH268+AJ268+AL268+AN268+AP268+AR268)</f>
        <v>2</v>
      </c>
      <c r="E268" s="330">
        <f>SUM(G268+I268+K268+M268+O268+Q268+S268+U268+W268+Y268+AA268+AC268+AE268+AG268+AI268+AK268+AM268+AO268+AQ268+AS268)</f>
        <v>2</v>
      </c>
      <c r="F268" s="448"/>
      <c r="G268" s="448"/>
      <c r="H268" s="397"/>
      <c r="I268" s="448"/>
      <c r="J268" s="397"/>
      <c r="K268" s="378"/>
      <c r="L268" s="397"/>
      <c r="M268" s="353"/>
      <c r="N268" s="397"/>
      <c r="O268" s="378"/>
      <c r="P268" s="397"/>
      <c r="Q268" s="448"/>
      <c r="R268" s="397"/>
      <c r="S268" s="448"/>
      <c r="T268" s="397"/>
      <c r="U268" s="448"/>
      <c r="V268" s="397"/>
      <c r="W268" s="448">
        <v>1</v>
      </c>
      <c r="X268" s="397"/>
      <c r="Y268" s="448"/>
      <c r="Z268" s="397"/>
      <c r="AA268" s="448"/>
      <c r="AB268" s="397">
        <v>1</v>
      </c>
      <c r="AC268" s="448">
        <v>1</v>
      </c>
      <c r="AD268" s="397">
        <v>1</v>
      </c>
      <c r="AE268" s="448"/>
      <c r="AF268" s="397"/>
      <c r="AG268" s="448"/>
      <c r="AH268" s="397"/>
      <c r="AI268" s="448"/>
      <c r="AJ268" s="397"/>
      <c r="AK268" s="448"/>
      <c r="AL268" s="397"/>
      <c r="AM268" s="448"/>
      <c r="AN268" s="397"/>
      <c r="AO268" s="448"/>
      <c r="AP268" s="397"/>
      <c r="AQ268" s="448"/>
      <c r="AR268" s="397"/>
      <c r="AS268" s="378"/>
      <c r="AT268" s="397">
        <v>0</v>
      </c>
      <c r="AU268" s="378">
        <v>0</v>
      </c>
      <c r="AV268" s="397">
        <v>0</v>
      </c>
      <c r="AW268" s="378">
        <v>1</v>
      </c>
      <c r="AX268" s="529" t="str">
        <f t="shared" ref="AX268:AX274" si="86">CA268&amp;CB268&amp;CC268&amp;CD268</f>
        <v/>
      </c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230"/>
      <c r="BK268" s="230"/>
      <c r="BL268" s="230"/>
      <c r="BZ268" s="4"/>
      <c r="CA268" s="4" t="str">
        <f>IF(CG268=0,"","* La suma de Ingresos de pacientes Trans NO DEBE superar el total de pacientes ingresados. ")</f>
        <v/>
      </c>
      <c r="CB268" s="4" t="str">
        <f>IF(CH268=0,"","* El Total de Pueblo Originario Ingresado NO DEBE superar el total de pacientes ingresados. ")</f>
        <v/>
      </c>
      <c r="CC268" s="4" t="str">
        <f>IF(CI268=0,"","* El total de Migrantes Ingresado NO DEBE superar el total de pacientes ingresados. ")</f>
        <v/>
      </c>
      <c r="CD268" s="4" t="str">
        <f t="shared" ref="CD268:CD274" si="87">IF(CJ268=0,"","* No olvide digitar los campos Trans y/o Pueblo Originario y/o Migrantes (Digite CERO si no tiene). ")</f>
        <v/>
      </c>
      <c r="CF268" s="16"/>
      <c r="CG268" s="16">
        <f>IF(SUM(AT268,AU268)&gt;C268,1,0)</f>
        <v>0</v>
      </c>
      <c r="CH268" s="16">
        <f>IF(C268&lt;AV268,1,0)</f>
        <v>0</v>
      </c>
      <c r="CI268" s="16">
        <f>IF(C268&lt;AW268,1,0)</f>
        <v>0</v>
      </c>
      <c r="CJ268" s="16">
        <f>IF(AND(C268&lt;&gt;0,OR(AT268="",AU268="",AV268="",AW268="")),1,0)</f>
        <v>0</v>
      </c>
      <c r="CK268" s="16"/>
      <c r="CL268" s="16"/>
      <c r="CM268" s="16"/>
      <c r="CZ268" s="3"/>
    </row>
    <row r="269" spans="1:104" ht="16.149999999999999" customHeight="1" thickBot="1" x14ac:dyDescent="0.25">
      <c r="A269" s="3392" t="s">
        <v>290</v>
      </c>
      <c r="B269" s="3393"/>
      <c r="C269" s="845">
        <f t="shared" si="85"/>
        <v>1</v>
      </c>
      <c r="D269" s="845">
        <f>SUM(F269+H269+J269+L269+N269+P269+R269+T269+V269+X269+Z269+AB269+AD269+AF269+AH269+AJ269+AL269+AN269+AP269+AR269)</f>
        <v>0</v>
      </c>
      <c r="E269" s="845">
        <f>SUM(G269+I269+K269+M269+O269+Q269+S269+U269+W269+Y269+AA269+AC269+AE269+AG269+AI269+AK269+AM269+AO269+AQ269+AS269)</f>
        <v>1</v>
      </c>
      <c r="F269" s="846"/>
      <c r="G269" s="846">
        <v>1</v>
      </c>
      <c r="H269" s="817"/>
      <c r="I269" s="846"/>
      <c r="J269" s="817"/>
      <c r="K269" s="847"/>
      <c r="L269" s="817"/>
      <c r="M269" s="848"/>
      <c r="N269" s="817"/>
      <c r="O269" s="847"/>
      <c r="P269" s="817"/>
      <c r="Q269" s="846"/>
      <c r="R269" s="817"/>
      <c r="S269" s="846"/>
      <c r="T269" s="817"/>
      <c r="U269" s="846"/>
      <c r="V269" s="817"/>
      <c r="W269" s="846"/>
      <c r="X269" s="817"/>
      <c r="Y269" s="846"/>
      <c r="Z269" s="817"/>
      <c r="AA269" s="846"/>
      <c r="AB269" s="817"/>
      <c r="AC269" s="846"/>
      <c r="AD269" s="817"/>
      <c r="AE269" s="846"/>
      <c r="AF269" s="817"/>
      <c r="AG269" s="846"/>
      <c r="AH269" s="817"/>
      <c r="AI269" s="846"/>
      <c r="AJ269" s="817"/>
      <c r="AK269" s="846"/>
      <c r="AL269" s="817"/>
      <c r="AM269" s="846"/>
      <c r="AN269" s="817"/>
      <c r="AO269" s="846"/>
      <c r="AP269" s="817"/>
      <c r="AQ269" s="846"/>
      <c r="AR269" s="817"/>
      <c r="AS269" s="847"/>
      <c r="AT269" s="817">
        <v>0</v>
      </c>
      <c r="AU269" s="847">
        <v>0</v>
      </c>
      <c r="AV269" s="817">
        <v>0</v>
      </c>
      <c r="AW269" s="847">
        <v>0</v>
      </c>
      <c r="AX269" s="529" t="str">
        <f t="shared" si="86"/>
        <v/>
      </c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230"/>
      <c r="BK269" s="177"/>
      <c r="BL269" s="230"/>
      <c r="BZ269" s="4"/>
      <c r="CA269" s="4" t="str">
        <f>IF(CG269=0,"","* La suma de Egresos de pacientes Trans NO DEBE superar el total de pacientes egresados. ")</f>
        <v/>
      </c>
      <c r="CB269" s="4" t="str">
        <f>IF(CH269=0,"","* El Total de Pueblo Originario Egresado NO DEBE superar el total de pacientes egresados. ")</f>
        <v/>
      </c>
      <c r="CC269" s="4" t="str">
        <f>IF(CI269=0,"","* El total de Migrantes Egresado NO DEBE superar el total de pacientes egresados. ")</f>
        <v/>
      </c>
      <c r="CD269" s="4" t="str">
        <f t="shared" si="87"/>
        <v/>
      </c>
      <c r="CF269" s="16"/>
      <c r="CG269" s="16">
        <f t="shared" ref="CG269:CG274" si="88">IF(SUM(AT269,AU269)&gt;C269,1,0)</f>
        <v>0</v>
      </c>
      <c r="CH269" s="16">
        <f t="shared" ref="CH269:CH274" si="89">IF(C269&lt;AV269,1,0)</f>
        <v>0</v>
      </c>
      <c r="CI269" s="16">
        <f t="shared" ref="CI269:CI274" si="90">IF(C269&lt;AW269,1,0)</f>
        <v>0</v>
      </c>
      <c r="CJ269" s="16">
        <f t="shared" ref="CJ269:CJ274" si="91">IF(AND(C269&lt;&gt;0,OR(AT269="",AU269="",AV269="",AW269="")),1,0)</f>
        <v>0</v>
      </c>
      <c r="CK269" s="16"/>
      <c r="CL269" s="16"/>
      <c r="CM269" s="16"/>
      <c r="CZ269" s="3"/>
    </row>
    <row r="270" spans="1:104" ht="16.149999999999999" customHeight="1" thickTop="1" x14ac:dyDescent="0.2">
      <c r="A270" s="3394" t="s">
        <v>291</v>
      </c>
      <c r="B270" s="3395"/>
      <c r="C270" s="532">
        <f t="shared" si="85"/>
        <v>0</v>
      </c>
      <c r="D270" s="532">
        <f t="shared" ref="D270:E270" si="92">SUM(F270+H270+J270+L270+N270+P270+R270+T270+V270+X270+Z270+AB270+AD270+AF270+AH270+AJ270+AL270+AN270+AP270+AR270)</f>
        <v>0</v>
      </c>
      <c r="E270" s="532">
        <f t="shared" si="92"/>
        <v>0</v>
      </c>
      <c r="F270" s="533"/>
      <c r="G270" s="533"/>
      <c r="H270" s="354"/>
      <c r="I270" s="533"/>
      <c r="J270" s="354"/>
      <c r="K270" s="534"/>
      <c r="L270" s="354"/>
      <c r="M270" s="535"/>
      <c r="N270" s="354"/>
      <c r="O270" s="534"/>
      <c r="P270" s="354"/>
      <c r="Q270" s="533"/>
      <c r="R270" s="354"/>
      <c r="S270" s="533"/>
      <c r="T270" s="354"/>
      <c r="U270" s="533"/>
      <c r="V270" s="354"/>
      <c r="W270" s="533"/>
      <c r="X270" s="354"/>
      <c r="Y270" s="533"/>
      <c r="Z270" s="354"/>
      <c r="AA270" s="533"/>
      <c r="AB270" s="354"/>
      <c r="AC270" s="533"/>
      <c r="AD270" s="354"/>
      <c r="AE270" s="533"/>
      <c r="AF270" s="354"/>
      <c r="AG270" s="533"/>
      <c r="AH270" s="354"/>
      <c r="AI270" s="533"/>
      <c r="AJ270" s="354"/>
      <c r="AK270" s="533"/>
      <c r="AL270" s="354"/>
      <c r="AM270" s="533"/>
      <c r="AN270" s="354"/>
      <c r="AO270" s="533"/>
      <c r="AP270" s="354"/>
      <c r="AQ270" s="533"/>
      <c r="AR270" s="354"/>
      <c r="AS270" s="534"/>
      <c r="AT270" s="354"/>
      <c r="AU270" s="534"/>
      <c r="AV270" s="354"/>
      <c r="AW270" s="534"/>
      <c r="AX270" s="529" t="str">
        <f>CA270&amp;CB270&amp;CC270&amp;CD270&amp;CE270</f>
        <v/>
      </c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230"/>
      <c r="BK270" s="230"/>
      <c r="BL270" s="230"/>
      <c r="BZ270" s="4"/>
      <c r="CA270" s="4" t="str">
        <f t="shared" ref="CA270:CA274" si="93">IF(CG270=0,"","* La suma de Egresos de pacientes Trans NO DEBE superar el total de pacientes egresados. ")</f>
        <v/>
      </c>
      <c r="CB270" s="4" t="str">
        <f t="shared" ref="CB270:CB274" si="94">IF(CH270=0,"","* El Total de Pueblo Originario Egresado NO DEBE superar el total de pacientes egresados. ")</f>
        <v/>
      </c>
      <c r="CC270" s="4" t="str">
        <f t="shared" ref="CC270:CC274" si="95">IF(CI270=0,"","* El total de Migrantes Egresado NO DEBE superar el total de pacientes egresados. ")</f>
        <v/>
      </c>
      <c r="CD270" s="4" t="str">
        <f t="shared" si="87"/>
        <v/>
      </c>
      <c r="CE270" s="4" t="str">
        <f>IF(CK270=0,"","* El Total de egresos por fallecimiento NO DEBE superar el total de Egresos. ")</f>
        <v/>
      </c>
      <c r="CF270" s="16"/>
      <c r="CG270" s="16">
        <f t="shared" si="88"/>
        <v>0</v>
      </c>
      <c r="CH270" s="16">
        <f t="shared" si="89"/>
        <v>0</v>
      </c>
      <c r="CI270" s="16">
        <f t="shared" si="90"/>
        <v>0</v>
      </c>
      <c r="CJ270" s="16">
        <f t="shared" si="91"/>
        <v>0</v>
      </c>
      <c r="CK270" s="16">
        <f>IF(C270&gt;C269,1,0)</f>
        <v>0</v>
      </c>
      <c r="CL270" s="16"/>
      <c r="CM270" s="16"/>
      <c r="CZ270" s="3"/>
    </row>
    <row r="271" spans="1:104" ht="16.149999999999999" customHeight="1" thickBot="1" x14ac:dyDescent="0.25">
      <c r="A271" s="3396" t="s">
        <v>292</v>
      </c>
      <c r="B271" s="3397"/>
      <c r="C271" s="337">
        <f t="shared" si="85"/>
        <v>1</v>
      </c>
      <c r="D271" s="337">
        <f>SUM(F271+H271+J271+L271)</f>
        <v>0</v>
      </c>
      <c r="E271" s="337">
        <f>SUM(G271+I271+K271+M271)</f>
        <v>1</v>
      </c>
      <c r="F271" s="536"/>
      <c r="G271" s="536">
        <v>1</v>
      </c>
      <c r="H271" s="537"/>
      <c r="I271" s="536"/>
      <c r="J271" s="537"/>
      <c r="K271" s="538"/>
      <c r="L271" s="537"/>
      <c r="M271" s="539"/>
      <c r="N271" s="540"/>
      <c r="O271" s="541"/>
      <c r="P271" s="540"/>
      <c r="Q271" s="541"/>
      <c r="R271" s="540"/>
      <c r="S271" s="541"/>
      <c r="T271" s="540"/>
      <c r="U271" s="541"/>
      <c r="V271" s="540"/>
      <c r="W271" s="541"/>
      <c r="X271" s="540"/>
      <c r="Y271" s="541"/>
      <c r="Z271" s="540"/>
      <c r="AA271" s="541"/>
      <c r="AB271" s="540"/>
      <c r="AC271" s="541"/>
      <c r="AD271" s="540"/>
      <c r="AE271" s="541"/>
      <c r="AF271" s="540"/>
      <c r="AG271" s="541"/>
      <c r="AH271" s="540"/>
      <c r="AI271" s="541"/>
      <c r="AJ271" s="540"/>
      <c r="AK271" s="541"/>
      <c r="AL271" s="540"/>
      <c r="AM271" s="541"/>
      <c r="AN271" s="540"/>
      <c r="AO271" s="541"/>
      <c r="AP271" s="540"/>
      <c r="AQ271" s="541"/>
      <c r="AR271" s="540"/>
      <c r="AS271" s="541"/>
      <c r="AT271" s="540"/>
      <c r="AU271" s="541"/>
      <c r="AV271" s="537">
        <v>0</v>
      </c>
      <c r="AW271" s="538">
        <v>0</v>
      </c>
      <c r="AX271" s="529" t="str">
        <f>CA271&amp;CB271&amp;CC271&amp;CD271&amp;CE271</f>
        <v/>
      </c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230"/>
      <c r="BK271" s="230"/>
      <c r="BL271" s="230"/>
      <c r="BZ271" s="4"/>
      <c r="CA271" s="4" t="str">
        <f t="shared" si="93"/>
        <v/>
      </c>
      <c r="CB271" s="4" t="str">
        <f t="shared" si="94"/>
        <v/>
      </c>
      <c r="CC271" s="4" t="str">
        <f t="shared" si="95"/>
        <v/>
      </c>
      <c r="CD271" s="4" t="str">
        <f>IF(CJ271=0,"","* No olvide digitar los campos Pueblo Originario y/o Migrantes (Digite CERO si no tiene). ")</f>
        <v/>
      </c>
      <c r="CE271" s="4" t="str">
        <f>IF(CK271=0,"","* El total de Egresos por Alta Hijo VIH NO DEBE superar el Total de Egresos. ")</f>
        <v/>
      </c>
      <c r="CF271" s="16"/>
      <c r="CG271" s="16">
        <f t="shared" si="88"/>
        <v>0</v>
      </c>
      <c r="CH271" s="16">
        <f t="shared" si="89"/>
        <v>0</v>
      </c>
      <c r="CI271" s="16">
        <f t="shared" si="90"/>
        <v>0</v>
      </c>
      <c r="CJ271" s="16">
        <f>IF(AND(C271&lt;&gt;0,OR(AV271="",AW271="")),1,0)</f>
        <v>0</v>
      </c>
      <c r="CK271" s="16">
        <f>IF(C271&gt;C269,1,0)</f>
        <v>0</v>
      </c>
      <c r="CL271" s="16"/>
      <c r="CM271" s="16"/>
      <c r="CZ271" s="3"/>
    </row>
    <row r="272" spans="1:104" ht="16.149999999999999" customHeight="1" thickTop="1" x14ac:dyDescent="0.2">
      <c r="A272" s="3361" t="s">
        <v>293</v>
      </c>
      <c r="B272" s="500" t="s">
        <v>294</v>
      </c>
      <c r="C272" s="532">
        <f t="shared" si="85"/>
        <v>0</v>
      </c>
      <c r="D272" s="532">
        <f t="shared" ref="D272:E273" si="96">SUM(F272+H272+J272+L272+N272+P272+R272+T272+V272+X272+Z272+AB272+AD272+AF272+AH272+AJ272+AL272+AN272+AP272+AR272)</f>
        <v>0</v>
      </c>
      <c r="E272" s="532">
        <f t="shared" si="96"/>
        <v>0</v>
      </c>
      <c r="F272" s="533"/>
      <c r="G272" s="533"/>
      <c r="H272" s="354"/>
      <c r="I272" s="533"/>
      <c r="J272" s="354"/>
      <c r="K272" s="534"/>
      <c r="L272" s="354"/>
      <c r="M272" s="535"/>
      <c r="N272" s="354"/>
      <c r="O272" s="534"/>
      <c r="P272" s="354"/>
      <c r="Q272" s="533"/>
      <c r="R272" s="354"/>
      <c r="S272" s="533"/>
      <c r="T272" s="354"/>
      <c r="U272" s="533"/>
      <c r="V272" s="354"/>
      <c r="W272" s="533"/>
      <c r="X272" s="354"/>
      <c r="Y272" s="533"/>
      <c r="Z272" s="354"/>
      <c r="AA272" s="533"/>
      <c r="AB272" s="354"/>
      <c r="AC272" s="533"/>
      <c r="AD272" s="354"/>
      <c r="AE272" s="533"/>
      <c r="AF272" s="354"/>
      <c r="AG272" s="533"/>
      <c r="AH272" s="354"/>
      <c r="AI272" s="533"/>
      <c r="AJ272" s="354"/>
      <c r="AK272" s="533"/>
      <c r="AL272" s="354"/>
      <c r="AM272" s="533"/>
      <c r="AN272" s="354"/>
      <c r="AO272" s="533"/>
      <c r="AP272" s="354"/>
      <c r="AQ272" s="533"/>
      <c r="AR272" s="354"/>
      <c r="AS272" s="534"/>
      <c r="AT272" s="354"/>
      <c r="AU272" s="534"/>
      <c r="AV272" s="354"/>
      <c r="AW272" s="534"/>
      <c r="AX272" s="529" t="str">
        <f t="shared" si="86"/>
        <v/>
      </c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230"/>
      <c r="BK272" s="230"/>
      <c r="BL272" s="230"/>
      <c r="BZ272" s="4"/>
      <c r="CA272" s="4" t="str">
        <f t="shared" si="93"/>
        <v/>
      </c>
      <c r="CB272" s="4" t="str">
        <f t="shared" si="94"/>
        <v/>
      </c>
      <c r="CC272" s="4" t="str">
        <f t="shared" si="95"/>
        <v/>
      </c>
      <c r="CD272" s="4" t="str">
        <f t="shared" si="87"/>
        <v/>
      </c>
      <c r="CF272" s="16"/>
      <c r="CG272" s="16">
        <f t="shared" si="88"/>
        <v>0</v>
      </c>
      <c r="CH272" s="16">
        <f t="shared" si="89"/>
        <v>0</v>
      </c>
      <c r="CI272" s="16">
        <f t="shared" si="90"/>
        <v>0</v>
      </c>
      <c r="CJ272" s="16">
        <f t="shared" si="91"/>
        <v>0</v>
      </c>
      <c r="CK272" s="16"/>
      <c r="CL272" s="16"/>
      <c r="CM272" s="16"/>
      <c r="CZ272" s="3"/>
    </row>
    <row r="273" spans="1:104" ht="16.149999999999999" customHeight="1" x14ac:dyDescent="0.2">
      <c r="A273" s="3361"/>
      <c r="B273" s="504" t="s">
        <v>295</v>
      </c>
      <c r="C273" s="100">
        <f t="shared" si="85"/>
        <v>0</v>
      </c>
      <c r="D273" s="100">
        <f t="shared" si="96"/>
        <v>0</v>
      </c>
      <c r="E273" s="100">
        <f t="shared" si="96"/>
        <v>0</v>
      </c>
      <c r="F273" s="153"/>
      <c r="G273" s="153"/>
      <c r="H273" s="35"/>
      <c r="I273" s="153"/>
      <c r="J273" s="35"/>
      <c r="K273" s="39"/>
      <c r="L273" s="35"/>
      <c r="M273" s="299"/>
      <c r="N273" s="35"/>
      <c r="O273" s="39"/>
      <c r="P273" s="35"/>
      <c r="Q273" s="153"/>
      <c r="R273" s="35"/>
      <c r="S273" s="153"/>
      <c r="T273" s="35"/>
      <c r="U273" s="153"/>
      <c r="V273" s="35"/>
      <c r="W273" s="153"/>
      <c r="X273" s="35"/>
      <c r="Y273" s="153"/>
      <c r="Z273" s="35"/>
      <c r="AA273" s="153"/>
      <c r="AB273" s="35"/>
      <c r="AC273" s="153"/>
      <c r="AD273" s="35"/>
      <c r="AE273" s="153"/>
      <c r="AF273" s="35"/>
      <c r="AG273" s="153"/>
      <c r="AH273" s="35"/>
      <c r="AI273" s="153"/>
      <c r="AJ273" s="35"/>
      <c r="AK273" s="153"/>
      <c r="AL273" s="35"/>
      <c r="AM273" s="153"/>
      <c r="AN273" s="35"/>
      <c r="AO273" s="153"/>
      <c r="AP273" s="35"/>
      <c r="AQ273" s="153"/>
      <c r="AR273" s="35"/>
      <c r="AS273" s="39"/>
      <c r="AT273" s="35"/>
      <c r="AU273" s="39"/>
      <c r="AV273" s="35"/>
      <c r="AW273" s="39"/>
      <c r="AX273" s="529" t="str">
        <f t="shared" si="86"/>
        <v/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BZ273" s="4"/>
      <c r="CA273" s="4" t="str">
        <f t="shared" si="93"/>
        <v/>
      </c>
      <c r="CB273" s="4" t="str">
        <f t="shared" si="94"/>
        <v/>
      </c>
      <c r="CC273" s="4" t="str">
        <f t="shared" si="95"/>
        <v/>
      </c>
      <c r="CD273" s="4" t="str">
        <f t="shared" si="87"/>
        <v/>
      </c>
      <c r="CF273" s="16"/>
      <c r="CG273" s="16">
        <f t="shared" si="88"/>
        <v>0</v>
      </c>
      <c r="CH273" s="16">
        <f t="shared" si="89"/>
        <v>0</v>
      </c>
      <c r="CI273" s="16">
        <f t="shared" si="90"/>
        <v>0</v>
      </c>
      <c r="CJ273" s="16">
        <f t="shared" si="91"/>
        <v>0</v>
      </c>
      <c r="CK273" s="16"/>
      <c r="CL273" s="16"/>
      <c r="CM273" s="16"/>
      <c r="CZ273" s="3"/>
    </row>
    <row r="274" spans="1:104" ht="16.149999999999999" customHeight="1" x14ac:dyDescent="0.2">
      <c r="A274" s="3362"/>
      <c r="B274" s="506" t="s">
        <v>296</v>
      </c>
      <c r="C274" s="334">
        <f t="shared" si="85"/>
        <v>0</v>
      </c>
      <c r="D274" s="334">
        <f>SUM(F274+H274+J274+L274+N274+P274+R274+T274+V274+X274+Z274+AB274+AD274+AF274+AH274+AJ274+AL274+AN274+AP274+AR274)</f>
        <v>0</v>
      </c>
      <c r="E274" s="334">
        <f>SUM(G274+I274+K274+M274+O274+Q274+S274+U274+W274+Y274+AA274+AC274+AE274+AG274+AI274+AK274+AM274+AO274+AQ274+AS274)</f>
        <v>0</v>
      </c>
      <c r="F274" s="439"/>
      <c r="G274" s="439"/>
      <c r="H274" s="263"/>
      <c r="I274" s="439"/>
      <c r="J274" s="263"/>
      <c r="K274" s="728"/>
      <c r="L274" s="263"/>
      <c r="M274" s="542"/>
      <c r="N274" s="263"/>
      <c r="O274" s="728"/>
      <c r="P274" s="263"/>
      <c r="Q274" s="439"/>
      <c r="R274" s="263"/>
      <c r="S274" s="439"/>
      <c r="T274" s="263"/>
      <c r="U274" s="439"/>
      <c r="V274" s="263"/>
      <c r="W274" s="439"/>
      <c r="X274" s="263"/>
      <c r="Y274" s="439"/>
      <c r="Z274" s="263"/>
      <c r="AA274" s="439"/>
      <c r="AB274" s="263"/>
      <c r="AC274" s="439"/>
      <c r="AD274" s="263"/>
      <c r="AE274" s="439"/>
      <c r="AF274" s="263"/>
      <c r="AG274" s="439"/>
      <c r="AH274" s="263"/>
      <c r="AI274" s="439"/>
      <c r="AJ274" s="263"/>
      <c r="AK274" s="439"/>
      <c r="AL274" s="263"/>
      <c r="AM274" s="439"/>
      <c r="AN274" s="263"/>
      <c r="AO274" s="439"/>
      <c r="AP274" s="263"/>
      <c r="AQ274" s="439"/>
      <c r="AR274" s="263"/>
      <c r="AS274" s="728"/>
      <c r="AT274" s="263"/>
      <c r="AU274" s="728"/>
      <c r="AV274" s="263"/>
      <c r="AW274" s="728"/>
      <c r="AX274" s="529" t="str">
        <f t="shared" si="86"/>
        <v/>
      </c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BZ274" s="4"/>
      <c r="CA274" s="4" t="str">
        <f t="shared" si="93"/>
        <v/>
      </c>
      <c r="CB274" s="4" t="str">
        <f t="shared" si="94"/>
        <v/>
      </c>
      <c r="CC274" s="4" t="str">
        <f t="shared" si="95"/>
        <v/>
      </c>
      <c r="CD274" s="4" t="str">
        <f t="shared" si="87"/>
        <v/>
      </c>
      <c r="CF274" s="16"/>
      <c r="CG274" s="16">
        <f t="shared" si="88"/>
        <v>0</v>
      </c>
      <c r="CH274" s="16">
        <f t="shared" si="89"/>
        <v>0</v>
      </c>
      <c r="CI274" s="16">
        <f t="shared" si="90"/>
        <v>0</v>
      </c>
      <c r="CJ274" s="16">
        <f t="shared" si="91"/>
        <v>0</v>
      </c>
      <c r="CK274" s="16"/>
      <c r="CL274" s="16"/>
      <c r="CM274" s="16"/>
      <c r="CZ274" s="3"/>
    </row>
    <row r="275" spans="1:104" ht="31.15" customHeight="1" x14ac:dyDescent="0.2">
      <c r="A275" s="458" t="s">
        <v>297</v>
      </c>
      <c r="B275" s="127"/>
      <c r="C275" s="459"/>
      <c r="D275" s="460"/>
      <c r="E275" s="460"/>
      <c r="F275" s="460"/>
      <c r="G275" s="461"/>
      <c r="H275" s="461"/>
      <c r="I275" s="461"/>
      <c r="J275" s="461"/>
      <c r="K275" s="461"/>
      <c r="L275" s="461"/>
      <c r="M275" s="461"/>
      <c r="N275" s="461"/>
      <c r="O275" s="461"/>
      <c r="P275" s="461"/>
      <c r="Q275" s="461"/>
      <c r="R275" s="461"/>
      <c r="S275" s="461"/>
      <c r="T275" s="462"/>
      <c r="U275" s="12"/>
      <c r="V275" s="12"/>
      <c r="W275" s="12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49"/>
      <c r="AV275" s="830"/>
      <c r="AW275" s="830"/>
      <c r="AX275" s="830"/>
      <c r="AY275" s="230"/>
      <c r="AZ275" s="230"/>
      <c r="BA275" s="230"/>
      <c r="BB275" s="230"/>
      <c r="BC275" s="230"/>
      <c r="BD275" s="230"/>
      <c r="BE275" s="230"/>
      <c r="BF275" s="230"/>
      <c r="BG275" s="230"/>
      <c r="BH275" s="230"/>
      <c r="BI275" s="230"/>
      <c r="BJ275" s="230"/>
      <c r="BK275" s="230"/>
      <c r="BL275" s="230"/>
      <c r="BM275" s="230"/>
      <c r="BZ275" s="2"/>
      <c r="CG275" s="16"/>
      <c r="CH275" s="16"/>
      <c r="CI275" s="16"/>
      <c r="CJ275" s="16"/>
      <c r="CK275" s="16"/>
      <c r="CL275" s="16"/>
      <c r="CM275" s="16"/>
      <c r="CN275" s="16"/>
    </row>
    <row r="276" spans="1:104" ht="16.149999999999999" customHeight="1" x14ac:dyDescent="0.2">
      <c r="A276" s="3627" t="s">
        <v>56</v>
      </c>
      <c r="B276" s="3629"/>
      <c r="C276" s="3636" t="s">
        <v>263</v>
      </c>
      <c r="D276" s="3636"/>
      <c r="E276" s="3636"/>
      <c r="F276" s="3637" t="s">
        <v>251</v>
      </c>
      <c r="G276" s="3638"/>
      <c r="H276" s="3638"/>
      <c r="I276" s="3638"/>
      <c r="J276" s="3638"/>
      <c r="K276" s="3638"/>
      <c r="L276" s="3638"/>
      <c r="M276" s="3638"/>
      <c r="N276" s="3638"/>
      <c r="O276" s="3638"/>
      <c r="P276" s="3638"/>
      <c r="Q276" s="3638"/>
      <c r="R276" s="3638"/>
      <c r="S276" s="3638"/>
      <c r="T276" s="3638"/>
      <c r="U276" s="3638"/>
      <c r="V276" s="3638"/>
      <c r="W276" s="3638"/>
      <c r="X276" s="3638"/>
      <c r="Y276" s="3638"/>
      <c r="Z276" s="3638"/>
      <c r="AA276" s="3638"/>
      <c r="AB276" s="3638"/>
      <c r="AC276" s="3638"/>
      <c r="AD276" s="3638"/>
      <c r="AE276" s="3638"/>
      <c r="AF276" s="3638"/>
      <c r="AG276" s="3639"/>
      <c r="AH276" s="3640" t="s">
        <v>265</v>
      </c>
      <c r="AI276" s="3641"/>
      <c r="AJ276" s="3643" t="s">
        <v>7</v>
      </c>
      <c r="AK276" s="3629" t="s">
        <v>8</v>
      </c>
      <c r="AL276" s="17"/>
      <c r="AM276" s="832"/>
      <c r="AN276" s="832"/>
      <c r="AO276" s="832"/>
      <c r="AP276" s="832"/>
      <c r="AQ276" s="832"/>
      <c r="AR276" s="832"/>
      <c r="AS276" s="832"/>
      <c r="AT276" s="832"/>
      <c r="AU276" s="832"/>
      <c r="AV276" s="831"/>
      <c r="AW276" s="831"/>
      <c r="AX276" s="831"/>
      <c r="AY276" s="230"/>
      <c r="AZ276" s="230"/>
      <c r="BA276" s="230"/>
      <c r="BB276" s="230"/>
      <c r="BC276" s="230"/>
      <c r="BD276" s="230"/>
      <c r="BE276" s="230"/>
      <c r="BF276" s="230"/>
      <c r="BG276" s="230"/>
      <c r="BH276" s="230"/>
      <c r="BI276" s="230"/>
      <c r="BJ276" s="230"/>
      <c r="BK276" s="230"/>
      <c r="BL276" s="230"/>
      <c r="BM276" s="230"/>
      <c r="CG276" s="16"/>
      <c r="CH276" s="16"/>
      <c r="CI276" s="16"/>
      <c r="CJ276" s="16"/>
      <c r="CK276" s="16"/>
      <c r="CL276" s="16"/>
      <c r="CM276" s="16"/>
      <c r="CN276" s="16"/>
    </row>
    <row r="277" spans="1:104" ht="16.149999999999999" customHeight="1" x14ac:dyDescent="0.2">
      <c r="A277" s="3374"/>
      <c r="B277" s="3375"/>
      <c r="C277" s="3636"/>
      <c r="D277" s="3636"/>
      <c r="E277" s="3636"/>
      <c r="F277" s="3632" t="s">
        <v>104</v>
      </c>
      <c r="G277" s="3644"/>
      <c r="H277" s="3632" t="s">
        <v>11</v>
      </c>
      <c r="I277" s="3644"/>
      <c r="J277" s="3632" t="s">
        <v>106</v>
      </c>
      <c r="K277" s="3633"/>
      <c r="L277" s="3632" t="s">
        <v>107</v>
      </c>
      <c r="M277" s="3633"/>
      <c r="N277" s="3632" t="s">
        <v>108</v>
      </c>
      <c r="O277" s="3633"/>
      <c r="P277" s="3632" t="s">
        <v>109</v>
      </c>
      <c r="Q277" s="3633"/>
      <c r="R277" s="3632" t="s">
        <v>110</v>
      </c>
      <c r="S277" s="3633"/>
      <c r="T277" s="3632" t="s">
        <v>111</v>
      </c>
      <c r="U277" s="3633"/>
      <c r="V277" s="3632" t="s">
        <v>112</v>
      </c>
      <c r="W277" s="3633"/>
      <c r="X277" s="3632" t="s">
        <v>113</v>
      </c>
      <c r="Y277" s="3633"/>
      <c r="Z277" s="3632" t="s">
        <v>114</v>
      </c>
      <c r="AA277" s="3633"/>
      <c r="AB277" s="3632" t="s">
        <v>115</v>
      </c>
      <c r="AC277" s="3633"/>
      <c r="AD277" s="3632" t="s">
        <v>116</v>
      </c>
      <c r="AE277" s="3633"/>
      <c r="AF277" s="3632" t="s">
        <v>117</v>
      </c>
      <c r="AG277" s="3634"/>
      <c r="AH277" s="3382"/>
      <c r="AI277" s="3642"/>
      <c r="AJ277" s="3385"/>
      <c r="AK277" s="3375"/>
      <c r="AL277" s="839"/>
      <c r="AM277" s="832"/>
      <c r="AN277" s="832"/>
      <c r="AO277" s="832"/>
      <c r="AP277" s="832"/>
      <c r="AQ277" s="832"/>
      <c r="AR277" s="832"/>
      <c r="AS277" s="832"/>
      <c r="AT277" s="832"/>
      <c r="AU277" s="832"/>
      <c r="AV277" s="831"/>
      <c r="AW277" s="831"/>
      <c r="AX277" s="831"/>
      <c r="AY277" s="230"/>
      <c r="AZ277" s="230"/>
      <c r="BA277" s="230"/>
      <c r="BB277" s="230"/>
      <c r="BC277" s="230"/>
      <c r="BD277" s="230"/>
      <c r="BE277" s="230"/>
      <c r="BF277" s="230"/>
      <c r="BG277" s="230"/>
      <c r="BH277" s="230"/>
      <c r="BI277" s="230"/>
      <c r="BJ277" s="230"/>
      <c r="BK277" s="230"/>
      <c r="BL277" s="230"/>
      <c r="BM277" s="230"/>
      <c r="CG277" s="16"/>
      <c r="CH277" s="16"/>
      <c r="CI277" s="16"/>
      <c r="CJ277" s="16"/>
      <c r="CK277" s="16"/>
      <c r="CL277" s="16"/>
      <c r="CM277" s="16"/>
      <c r="CN277" s="16"/>
    </row>
    <row r="278" spans="1:104" ht="16.149999999999999" customHeight="1" x14ac:dyDescent="0.2">
      <c r="A278" s="3366"/>
      <c r="B278" s="3631"/>
      <c r="C278" s="767" t="s">
        <v>82</v>
      </c>
      <c r="D278" s="768" t="s">
        <v>83</v>
      </c>
      <c r="E278" s="819" t="s">
        <v>84</v>
      </c>
      <c r="F278" s="767" t="s">
        <v>270</v>
      </c>
      <c r="G278" s="771" t="s">
        <v>84</v>
      </c>
      <c r="H278" s="767" t="s">
        <v>270</v>
      </c>
      <c r="I278" s="771" t="s">
        <v>84</v>
      </c>
      <c r="J278" s="767" t="s">
        <v>270</v>
      </c>
      <c r="K278" s="771" t="s">
        <v>84</v>
      </c>
      <c r="L278" s="767" t="s">
        <v>270</v>
      </c>
      <c r="M278" s="771" t="s">
        <v>84</v>
      </c>
      <c r="N278" s="767" t="s">
        <v>270</v>
      </c>
      <c r="O278" s="771" t="s">
        <v>84</v>
      </c>
      <c r="P278" s="767" t="s">
        <v>270</v>
      </c>
      <c r="Q278" s="771" t="s">
        <v>84</v>
      </c>
      <c r="R278" s="767" t="s">
        <v>270</v>
      </c>
      <c r="S278" s="771" t="s">
        <v>84</v>
      </c>
      <c r="T278" s="767" t="s">
        <v>270</v>
      </c>
      <c r="U278" s="771" t="s">
        <v>84</v>
      </c>
      <c r="V278" s="767" t="s">
        <v>270</v>
      </c>
      <c r="W278" s="771" t="s">
        <v>84</v>
      </c>
      <c r="X278" s="767" t="s">
        <v>270</v>
      </c>
      <c r="Y278" s="771" t="s">
        <v>84</v>
      </c>
      <c r="Z278" s="767" t="s">
        <v>270</v>
      </c>
      <c r="AA278" s="771" t="s">
        <v>84</v>
      </c>
      <c r="AB278" s="767" t="s">
        <v>270</v>
      </c>
      <c r="AC278" s="771" t="s">
        <v>84</v>
      </c>
      <c r="AD278" s="767" t="s">
        <v>270</v>
      </c>
      <c r="AE278" s="771" t="s">
        <v>84</v>
      </c>
      <c r="AF278" s="767" t="s">
        <v>270</v>
      </c>
      <c r="AG278" s="833" t="s">
        <v>84</v>
      </c>
      <c r="AH278" s="850" t="s">
        <v>271</v>
      </c>
      <c r="AI278" s="692" t="s">
        <v>272</v>
      </c>
      <c r="AJ278" s="3386"/>
      <c r="AK278" s="3631"/>
      <c r="AL278" s="17"/>
      <c r="AM278" s="832"/>
      <c r="AN278" s="832"/>
      <c r="AO278" s="832"/>
      <c r="AP278" s="832"/>
      <c r="AQ278" s="832"/>
      <c r="AR278" s="832"/>
      <c r="AS278" s="832"/>
      <c r="AT278" s="832"/>
      <c r="AU278" s="832"/>
      <c r="AV278" s="831"/>
      <c r="AW278" s="831"/>
      <c r="AX278" s="831"/>
      <c r="AY278" s="230"/>
      <c r="AZ278" s="230"/>
      <c r="BA278" s="230"/>
      <c r="BB278" s="230"/>
      <c r="BC278" s="230"/>
      <c r="BD278" s="230"/>
      <c r="BE278" s="230"/>
      <c r="BF278" s="230"/>
      <c r="BG278" s="230"/>
      <c r="BH278" s="230"/>
      <c r="BI278" s="230"/>
      <c r="BJ278" s="230"/>
      <c r="BK278" s="230"/>
      <c r="BL278" s="230"/>
      <c r="BM278" s="230"/>
      <c r="CG278" s="16"/>
      <c r="CH278" s="16"/>
      <c r="CI278" s="16"/>
      <c r="CJ278" s="16"/>
      <c r="CK278" s="16"/>
      <c r="CL278" s="16"/>
      <c r="CM278" s="16"/>
      <c r="CN278" s="16"/>
    </row>
    <row r="279" spans="1:104" ht="16.149999999999999" customHeight="1" thickBot="1" x14ac:dyDescent="0.25">
      <c r="A279" s="3635" t="s">
        <v>176</v>
      </c>
      <c r="B279" s="3635"/>
      <c r="C279" s="851">
        <f>SUM(D279+E279)</f>
        <v>0</v>
      </c>
      <c r="D279" s="852">
        <f t="shared" ref="D279:E281" si="97">SUM(F279+H279+J279+L279+N279+P279+R279+T279+V279+X279+Z279+AB279+AD279+AF279)</f>
        <v>0</v>
      </c>
      <c r="E279" s="853">
        <f t="shared" si="97"/>
        <v>0</v>
      </c>
      <c r="F279" s="817"/>
      <c r="G279" s="846"/>
      <c r="H279" s="817"/>
      <c r="I279" s="846"/>
      <c r="J279" s="817"/>
      <c r="K279" s="846"/>
      <c r="L279" s="817"/>
      <c r="M279" s="846"/>
      <c r="N279" s="817"/>
      <c r="O279" s="846"/>
      <c r="P279" s="817"/>
      <c r="Q279" s="846"/>
      <c r="R279" s="817"/>
      <c r="S279" s="846"/>
      <c r="T279" s="817"/>
      <c r="U279" s="846"/>
      <c r="V279" s="817"/>
      <c r="W279" s="846"/>
      <c r="X279" s="817"/>
      <c r="Y279" s="846"/>
      <c r="Z279" s="817"/>
      <c r="AA279" s="846"/>
      <c r="AB279" s="817"/>
      <c r="AC279" s="846"/>
      <c r="AD279" s="817"/>
      <c r="AE279" s="846"/>
      <c r="AF279" s="817"/>
      <c r="AG279" s="854"/>
      <c r="AH279" s="846"/>
      <c r="AI279" s="855"/>
      <c r="AJ279" s="817"/>
      <c r="AK279" s="847"/>
      <c r="AL279" s="32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CB279" s="48"/>
      <c r="CC279" s="48"/>
      <c r="CG279" s="16"/>
      <c r="CH279" s="16"/>
      <c r="CI279" s="16"/>
      <c r="CJ279" s="16">
        <v>0</v>
      </c>
      <c r="CK279" s="16"/>
      <c r="CL279" s="16"/>
      <c r="CM279" s="16"/>
      <c r="CN279" s="16"/>
    </row>
    <row r="280" spans="1:104" ht="16.149999999999999" customHeight="1" thickTop="1" thickBot="1" x14ac:dyDescent="0.25">
      <c r="A280" s="3373" t="s">
        <v>290</v>
      </c>
      <c r="B280" s="3373"/>
      <c r="C280" s="548">
        <f>SUM(D280+E280)</f>
        <v>0</v>
      </c>
      <c r="D280" s="549">
        <f t="shared" si="97"/>
        <v>0</v>
      </c>
      <c r="E280" s="550">
        <f t="shared" si="97"/>
        <v>0</v>
      </c>
      <c r="F280" s="551"/>
      <c r="G280" s="552"/>
      <c r="H280" s="551"/>
      <c r="I280" s="552"/>
      <c r="J280" s="551"/>
      <c r="K280" s="552"/>
      <c r="L280" s="551"/>
      <c r="M280" s="552"/>
      <c r="N280" s="551"/>
      <c r="O280" s="552"/>
      <c r="P280" s="551"/>
      <c r="Q280" s="552"/>
      <c r="R280" s="551"/>
      <c r="S280" s="552"/>
      <c r="T280" s="551"/>
      <c r="U280" s="552"/>
      <c r="V280" s="551"/>
      <c r="W280" s="552"/>
      <c r="X280" s="551"/>
      <c r="Y280" s="552"/>
      <c r="Z280" s="551"/>
      <c r="AA280" s="552"/>
      <c r="AB280" s="551"/>
      <c r="AC280" s="552"/>
      <c r="AD280" s="551"/>
      <c r="AE280" s="552"/>
      <c r="AF280" s="551"/>
      <c r="AG280" s="553"/>
      <c r="AH280" s="552"/>
      <c r="AI280" s="554"/>
      <c r="AJ280" s="551"/>
      <c r="AK280" s="554"/>
      <c r="AL280" s="32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CB280" s="48"/>
      <c r="CC280" s="48"/>
      <c r="CG280" s="16"/>
      <c r="CH280" s="16"/>
      <c r="CI280" s="16"/>
      <c r="CJ280" s="16">
        <v>0</v>
      </c>
      <c r="CK280" s="16"/>
      <c r="CL280" s="16"/>
      <c r="CM280" s="16"/>
      <c r="CN280" s="16"/>
    </row>
    <row r="281" spans="1:104" ht="16.149999999999999" customHeight="1" thickTop="1" x14ac:dyDescent="0.2">
      <c r="A281" s="3359" t="s">
        <v>298</v>
      </c>
      <c r="B281" s="3359"/>
      <c r="C281" s="167">
        <f>SUM(D281+E281)</f>
        <v>5</v>
      </c>
      <c r="D281" s="168">
        <f t="shared" si="97"/>
        <v>0</v>
      </c>
      <c r="E281" s="856">
        <f t="shared" si="97"/>
        <v>5</v>
      </c>
      <c r="F281" s="111"/>
      <c r="G281" s="555">
        <v>1</v>
      </c>
      <c r="H281" s="111"/>
      <c r="I281" s="555"/>
      <c r="J281" s="111"/>
      <c r="K281" s="555">
        <v>1</v>
      </c>
      <c r="L281" s="111"/>
      <c r="M281" s="555">
        <v>3</v>
      </c>
      <c r="N281" s="111"/>
      <c r="O281" s="555"/>
      <c r="P281" s="111"/>
      <c r="Q281" s="555"/>
      <c r="R281" s="111"/>
      <c r="S281" s="555"/>
      <c r="T281" s="111"/>
      <c r="U281" s="555"/>
      <c r="V281" s="111"/>
      <c r="W281" s="555"/>
      <c r="X281" s="111"/>
      <c r="Y281" s="555"/>
      <c r="Z281" s="111"/>
      <c r="AA281" s="555"/>
      <c r="AB281" s="111"/>
      <c r="AC281" s="555"/>
      <c r="AD281" s="111"/>
      <c r="AE281" s="555"/>
      <c r="AF281" s="111"/>
      <c r="AG281" s="556"/>
      <c r="AH281" s="555">
        <v>0</v>
      </c>
      <c r="AI281" s="114">
        <v>0</v>
      </c>
      <c r="AJ281" s="111">
        <v>0</v>
      </c>
      <c r="AK281" s="114">
        <v>0</v>
      </c>
      <c r="AL281" s="32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CB281" s="48"/>
      <c r="CC281" s="48"/>
      <c r="CG281" s="16"/>
      <c r="CH281" s="16"/>
      <c r="CI281" s="16"/>
      <c r="CJ281" s="16">
        <v>0</v>
      </c>
      <c r="CK281" s="16"/>
      <c r="CL281" s="16"/>
      <c r="CM281" s="16"/>
      <c r="CN281" s="16"/>
    </row>
    <row r="282" spans="1:104" ht="31.15" customHeight="1" x14ac:dyDescent="0.2">
      <c r="A282" s="857" t="s">
        <v>299</v>
      </c>
      <c r="B282" s="347"/>
      <c r="C282" s="347"/>
      <c r="D282" s="347"/>
      <c r="E282" s="858"/>
      <c r="F282" s="858"/>
      <c r="G282" s="858"/>
      <c r="H282" s="858"/>
      <c r="I282" s="858"/>
      <c r="J282" s="858"/>
      <c r="K282" s="859"/>
      <c r="L282" s="860"/>
      <c r="M282" s="859"/>
      <c r="N282" s="859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5"/>
      <c r="AM282" s="15"/>
      <c r="AN282" s="15"/>
      <c r="AO282" s="15"/>
      <c r="AP282" s="15"/>
      <c r="AQ282" s="15"/>
      <c r="AR282" s="861"/>
      <c r="AS282" s="861"/>
      <c r="AT282" s="861"/>
      <c r="AU282" s="861"/>
      <c r="AV282" s="861"/>
      <c r="AW282" s="861"/>
      <c r="AX282" s="861"/>
      <c r="BZ282" s="2"/>
    </row>
    <row r="283" spans="1:104" ht="16.149999999999999" customHeight="1" x14ac:dyDescent="0.2">
      <c r="A283" s="3626" t="s">
        <v>300</v>
      </c>
      <c r="B283" s="3627" t="s">
        <v>301</v>
      </c>
      <c r="C283" s="3628"/>
      <c r="D283" s="3629"/>
      <c r="E283" s="3366" t="s">
        <v>302</v>
      </c>
      <c r="F283" s="3630"/>
      <c r="G283" s="3630"/>
      <c r="H283" s="3630"/>
      <c r="I283" s="3630"/>
      <c r="J283" s="3630"/>
      <c r="K283" s="3630"/>
      <c r="L283" s="3630"/>
      <c r="M283" s="3630"/>
      <c r="N283" s="86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5"/>
      <c r="AM283" s="15"/>
      <c r="AN283" s="15"/>
      <c r="AO283" s="15"/>
      <c r="AP283" s="15"/>
      <c r="AQ283" s="15"/>
      <c r="AR283" s="861"/>
      <c r="AS283" s="861"/>
      <c r="AT283" s="861"/>
      <c r="AU283" s="861"/>
      <c r="AV283" s="861"/>
      <c r="AW283" s="861"/>
      <c r="AX283" s="861"/>
    </row>
    <row r="284" spans="1:104" ht="16.149999999999999" customHeight="1" x14ac:dyDescent="0.2">
      <c r="A284" s="3361"/>
      <c r="B284" s="3366"/>
      <c r="C284" s="3630"/>
      <c r="D284" s="3631"/>
      <c r="E284" s="3632" t="s">
        <v>168</v>
      </c>
      <c r="F284" s="3633"/>
      <c r="G284" s="3632" t="s">
        <v>169</v>
      </c>
      <c r="H284" s="3633"/>
      <c r="I284" s="3632" t="s">
        <v>170</v>
      </c>
      <c r="J284" s="3633"/>
      <c r="K284" s="3632" t="s">
        <v>104</v>
      </c>
      <c r="L284" s="3633"/>
      <c r="M284" s="3632" t="s">
        <v>11</v>
      </c>
      <c r="N284" s="3633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104" ht="16.149999999999999" customHeight="1" x14ac:dyDescent="0.2">
      <c r="A285" s="3362"/>
      <c r="B285" s="787" t="s">
        <v>82</v>
      </c>
      <c r="C285" s="788" t="s">
        <v>83</v>
      </c>
      <c r="D285" s="675" t="s">
        <v>84</v>
      </c>
      <c r="E285" s="767" t="s">
        <v>83</v>
      </c>
      <c r="F285" s="769" t="s">
        <v>84</v>
      </c>
      <c r="G285" s="767" t="s">
        <v>83</v>
      </c>
      <c r="H285" s="769" t="s">
        <v>84</v>
      </c>
      <c r="I285" s="767" t="s">
        <v>83</v>
      </c>
      <c r="J285" s="769" t="s">
        <v>84</v>
      </c>
      <c r="K285" s="767" t="s">
        <v>83</v>
      </c>
      <c r="L285" s="769" t="s">
        <v>84</v>
      </c>
      <c r="M285" s="767" t="s">
        <v>83</v>
      </c>
      <c r="N285" s="769" t="s">
        <v>84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8"/>
      <c r="AI285" s="12"/>
      <c r="AJ285" s="12"/>
      <c r="AK285" s="12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104" ht="16.149999999999999" customHeight="1" x14ac:dyDescent="0.2">
      <c r="A286" s="596" t="s">
        <v>58</v>
      </c>
      <c r="B286" s="564">
        <f>SUM(C286+D286)</f>
        <v>0</v>
      </c>
      <c r="C286" s="565">
        <f>SUM(E286+G286+I286+K286+M286)</f>
        <v>0</v>
      </c>
      <c r="D286" s="291">
        <f>SUM(F286+H286+J286+L286+N286)</f>
        <v>0</v>
      </c>
      <c r="E286" s="26"/>
      <c r="F286" s="30"/>
      <c r="G286" s="26"/>
      <c r="H286" s="30"/>
      <c r="I286" s="26"/>
      <c r="J286" s="31"/>
      <c r="K286" s="26"/>
      <c r="L286" s="31"/>
      <c r="M286" s="144"/>
      <c r="N286" s="3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8"/>
      <c r="AM286" s="123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104" ht="16.149999999999999" customHeight="1" x14ac:dyDescent="0.2">
      <c r="A287" s="566" t="s">
        <v>126</v>
      </c>
      <c r="B287" s="567">
        <f>SUM(C287+D287)</f>
        <v>0</v>
      </c>
      <c r="C287" s="568">
        <f>SUM(E287+G287+I287+K287+M287)</f>
        <v>0</v>
      </c>
      <c r="D287" s="765">
        <f>SUM(F287+H287+J287+L287+N287)</f>
        <v>0</v>
      </c>
      <c r="E287" s="263"/>
      <c r="F287" s="728"/>
      <c r="G287" s="263"/>
      <c r="H287" s="569"/>
      <c r="I287" s="263"/>
      <c r="J287" s="728"/>
      <c r="K287" s="263"/>
      <c r="L287" s="728"/>
      <c r="M287" s="863"/>
      <c r="N287" s="569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307" spans="1:104" ht="15.75" customHeight="1" x14ac:dyDescent="0.2"/>
    <row r="308" spans="1:104" s="570" customFormat="1" ht="18.75" hidden="1" customHeight="1" x14ac:dyDescent="0.2">
      <c r="A308" s="570">
        <f>SUM(C11:C16,C20:C30,C34:C44,B47,C50,C55:C59,C72,C77:C82,C87:C92,C97:C101,C108,C113,C114,C127,C134,C135:C138,D144,D146:D182,D186,D188:D224,C228:C229,C236:C239,C244:C262,C267:C274,C279:C281,B286:B287)</f>
        <v>385</v>
      </c>
      <c r="B308" s="570">
        <f>SUM(CG8:CN281)</f>
        <v>3</v>
      </c>
      <c r="BZ308" s="571"/>
      <c r="CA308" s="571"/>
      <c r="CB308" s="571"/>
      <c r="CC308" s="571"/>
      <c r="CD308" s="571"/>
      <c r="CE308" s="571"/>
      <c r="CF308" s="571"/>
      <c r="CG308" s="571"/>
      <c r="CH308" s="571"/>
      <c r="CI308" s="571"/>
      <c r="CJ308" s="571"/>
      <c r="CK308" s="571"/>
      <c r="CL308" s="571"/>
      <c r="CM308" s="571"/>
      <c r="CN308" s="571"/>
      <c r="CO308" s="571"/>
      <c r="CP308" s="571"/>
      <c r="CQ308" s="571"/>
      <c r="CR308" s="571"/>
      <c r="CS308" s="571"/>
      <c r="CT308" s="571"/>
      <c r="CU308" s="571"/>
      <c r="CV308" s="571"/>
      <c r="CW308" s="571"/>
      <c r="CX308" s="571"/>
      <c r="CY308" s="571"/>
      <c r="CZ308" s="571"/>
    </row>
    <row r="309" spans="1:104" ht="18.75" customHeight="1" x14ac:dyDescent="0.2"/>
    <row r="310" spans="1:104" ht="18" customHeight="1" x14ac:dyDescent="0.2"/>
  </sheetData>
  <mergeCells count="471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44:B44"/>
    <mergeCell ref="A49:B49"/>
    <mergeCell ref="A50:B50"/>
    <mergeCell ref="A52:B54"/>
    <mergeCell ref="C52:E53"/>
    <mergeCell ref="F52:Q52"/>
    <mergeCell ref="D32:N32"/>
    <mergeCell ref="A34:B34"/>
    <mergeCell ref="A35:B35"/>
    <mergeCell ref="A36:B36"/>
    <mergeCell ref="A37:A41"/>
    <mergeCell ref="A42:A43"/>
    <mergeCell ref="V53:W53"/>
    <mergeCell ref="X53:X54"/>
    <mergeCell ref="Y53:Z53"/>
    <mergeCell ref="A55:B55"/>
    <mergeCell ref="A56:B56"/>
    <mergeCell ref="A57:B57"/>
    <mergeCell ref="R52:S52"/>
    <mergeCell ref="T52:U52"/>
    <mergeCell ref="F53:G53"/>
    <mergeCell ref="H53:I53"/>
    <mergeCell ref="J53:K53"/>
    <mergeCell ref="L53:M53"/>
    <mergeCell ref="N53:O53"/>
    <mergeCell ref="P53:Q53"/>
    <mergeCell ref="R53:S53"/>
    <mergeCell ref="T53:U53"/>
    <mergeCell ref="N62:O62"/>
    <mergeCell ref="P62:Q62"/>
    <mergeCell ref="R62:S62"/>
    <mergeCell ref="T62:T63"/>
    <mergeCell ref="U62:V62"/>
    <mergeCell ref="A64:B64"/>
    <mergeCell ref="A58:B58"/>
    <mergeCell ref="A59:B59"/>
    <mergeCell ref="A61:B63"/>
    <mergeCell ref="C61:E62"/>
    <mergeCell ref="F61:Q61"/>
    <mergeCell ref="R61:V61"/>
    <mergeCell ref="F62:G62"/>
    <mergeCell ref="H62:I62"/>
    <mergeCell ref="J62:K62"/>
    <mergeCell ref="L62:M62"/>
    <mergeCell ref="A65:B65"/>
    <mergeCell ref="A66:B66"/>
    <mergeCell ref="A67:B67"/>
    <mergeCell ref="A69:B71"/>
    <mergeCell ref="C69:E70"/>
    <mergeCell ref="F69:O69"/>
    <mergeCell ref="F70:G70"/>
    <mergeCell ref="H70:I70"/>
    <mergeCell ref="J70:K70"/>
    <mergeCell ref="L70:M70"/>
    <mergeCell ref="N70:O70"/>
    <mergeCell ref="A72:B72"/>
    <mergeCell ref="A74:B76"/>
    <mergeCell ref="C74:E75"/>
    <mergeCell ref="F74:AG74"/>
    <mergeCell ref="F75:G75"/>
    <mergeCell ref="H75:I75"/>
    <mergeCell ref="J75:K75"/>
    <mergeCell ref="L75:M75"/>
    <mergeCell ref="N75:O75"/>
    <mergeCell ref="AB75:AC75"/>
    <mergeCell ref="AD75:AE75"/>
    <mergeCell ref="AF75:AG75"/>
    <mergeCell ref="A77:B77"/>
    <mergeCell ref="A78:A82"/>
    <mergeCell ref="A84:B86"/>
    <mergeCell ref="C84:E85"/>
    <mergeCell ref="F84:AG84"/>
    <mergeCell ref="X85:Y85"/>
    <mergeCell ref="Z85:AA85"/>
    <mergeCell ref="P75:Q75"/>
    <mergeCell ref="R75:S75"/>
    <mergeCell ref="T75:U75"/>
    <mergeCell ref="V75:W75"/>
    <mergeCell ref="X75:Y75"/>
    <mergeCell ref="Z75:AA75"/>
    <mergeCell ref="AH84:AK84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AK85:AK86"/>
    <mergeCell ref="AB85:AC85"/>
    <mergeCell ref="AD85:AE85"/>
    <mergeCell ref="AF85:AG85"/>
    <mergeCell ref="AH85:AH86"/>
    <mergeCell ref="AI85:AI86"/>
    <mergeCell ref="AJ85:AJ86"/>
    <mergeCell ref="A87:B87"/>
    <mergeCell ref="A88:A92"/>
    <mergeCell ref="A94:B96"/>
    <mergeCell ref="C94:E95"/>
    <mergeCell ref="F94:AG94"/>
    <mergeCell ref="AH94:AJ94"/>
    <mergeCell ref="F95:G95"/>
    <mergeCell ref="H95:I95"/>
    <mergeCell ref="J95:K95"/>
    <mergeCell ref="H103:I103"/>
    <mergeCell ref="J103:K103"/>
    <mergeCell ref="L103:M103"/>
    <mergeCell ref="AI95:AI96"/>
    <mergeCell ref="AJ95:AJ96"/>
    <mergeCell ref="A97:B97"/>
    <mergeCell ref="A98:B98"/>
    <mergeCell ref="A99:A100"/>
    <mergeCell ref="A101:B101"/>
    <mergeCell ref="X95:Y95"/>
    <mergeCell ref="Z95:AA95"/>
    <mergeCell ref="AB95:AC95"/>
    <mergeCell ref="AD95:AE95"/>
    <mergeCell ref="AF95:AG95"/>
    <mergeCell ref="AH95:AH96"/>
    <mergeCell ref="L95:M95"/>
    <mergeCell ref="N95:O95"/>
    <mergeCell ref="P95:Q95"/>
    <mergeCell ref="R95:S95"/>
    <mergeCell ref="T95:U95"/>
    <mergeCell ref="V95:W95"/>
    <mergeCell ref="A105:A107"/>
    <mergeCell ref="A108:B108"/>
    <mergeCell ref="A109:A112"/>
    <mergeCell ref="A113:B113"/>
    <mergeCell ref="A114:B114"/>
    <mergeCell ref="A116:B117"/>
    <mergeCell ref="A103:B104"/>
    <mergeCell ref="C103:E103"/>
    <mergeCell ref="F103:G103"/>
    <mergeCell ref="S116:T116"/>
    <mergeCell ref="U116:V116"/>
    <mergeCell ref="W116:X116"/>
    <mergeCell ref="Y116:Z116"/>
    <mergeCell ref="A118:A120"/>
    <mergeCell ref="C116:E116"/>
    <mergeCell ref="F116:G116"/>
    <mergeCell ref="H116:I116"/>
    <mergeCell ref="J116:K116"/>
    <mergeCell ref="L116:M116"/>
    <mergeCell ref="N116:P116"/>
    <mergeCell ref="N129:O129"/>
    <mergeCell ref="A131:A134"/>
    <mergeCell ref="A121:B121"/>
    <mergeCell ref="A122:A125"/>
    <mergeCell ref="A126:B126"/>
    <mergeCell ref="A127:B127"/>
    <mergeCell ref="A129:B130"/>
    <mergeCell ref="C129:E129"/>
    <mergeCell ref="Q116:R116"/>
    <mergeCell ref="A135:A138"/>
    <mergeCell ref="A142:C143"/>
    <mergeCell ref="D142:F142"/>
    <mergeCell ref="G142:H142"/>
    <mergeCell ref="I142:J142"/>
    <mergeCell ref="K142:L142"/>
    <mergeCell ref="F129:G129"/>
    <mergeCell ref="H129:I129"/>
    <mergeCell ref="J129:K129"/>
    <mergeCell ref="L129:M129"/>
    <mergeCell ref="AT142:AT143"/>
    <mergeCell ref="A145:C145"/>
    <mergeCell ref="D145:AT145"/>
    <mergeCell ref="A146:A147"/>
    <mergeCell ref="B146:C146"/>
    <mergeCell ref="B147:C147"/>
    <mergeCell ref="AK142:AL142"/>
    <mergeCell ref="AM142:AN142"/>
    <mergeCell ref="AO142:AO143"/>
    <mergeCell ref="AP142:AP143"/>
    <mergeCell ref="AQ142:AR142"/>
    <mergeCell ref="AS142:AS143"/>
    <mergeCell ref="Y142:Z142"/>
    <mergeCell ref="AA142:AB142"/>
    <mergeCell ref="AC142:AD142"/>
    <mergeCell ref="AE142:AF142"/>
    <mergeCell ref="AG142:AH142"/>
    <mergeCell ref="AI142:AJ142"/>
    <mergeCell ref="M142:N142"/>
    <mergeCell ref="O142:P142"/>
    <mergeCell ref="Q142:R142"/>
    <mergeCell ref="S142:T142"/>
    <mergeCell ref="U142:V142"/>
    <mergeCell ref="W142:X142"/>
    <mergeCell ref="B156:C156"/>
    <mergeCell ref="B157:C157"/>
    <mergeCell ref="B158:C158"/>
    <mergeCell ref="B159:C159"/>
    <mergeCell ref="A160:A162"/>
    <mergeCell ref="B160:C160"/>
    <mergeCell ref="B161:C161"/>
    <mergeCell ref="B162:C162"/>
    <mergeCell ref="A148:C148"/>
    <mergeCell ref="A149:A150"/>
    <mergeCell ref="B149:C149"/>
    <mergeCell ref="B150:C150"/>
    <mergeCell ref="A151:C151"/>
    <mergeCell ref="A152:A159"/>
    <mergeCell ref="B152:C152"/>
    <mergeCell ref="B153:C153"/>
    <mergeCell ref="B154:C154"/>
    <mergeCell ref="B155:C155"/>
    <mergeCell ref="B171:C171"/>
    <mergeCell ref="B172:C172"/>
    <mergeCell ref="A173:A175"/>
    <mergeCell ref="B173:C173"/>
    <mergeCell ref="B174:C174"/>
    <mergeCell ref="B175:C175"/>
    <mergeCell ref="A163:A166"/>
    <mergeCell ref="B163:C163"/>
    <mergeCell ref="B164:C164"/>
    <mergeCell ref="B165:C165"/>
    <mergeCell ref="B166:C166"/>
    <mergeCell ref="A167:A172"/>
    <mergeCell ref="B167:C167"/>
    <mergeCell ref="B168:C168"/>
    <mergeCell ref="B169:C169"/>
    <mergeCell ref="B170:C170"/>
    <mergeCell ref="W184:X184"/>
    <mergeCell ref="A182:C182"/>
    <mergeCell ref="A184:C185"/>
    <mergeCell ref="D184:F184"/>
    <mergeCell ref="G184:H184"/>
    <mergeCell ref="I184:J184"/>
    <mergeCell ref="K184:L184"/>
    <mergeCell ref="A176:C176"/>
    <mergeCell ref="A177:C177"/>
    <mergeCell ref="A178:C178"/>
    <mergeCell ref="A179:C179"/>
    <mergeCell ref="A180:C180"/>
    <mergeCell ref="A181:C181"/>
    <mergeCell ref="AV184:AV185"/>
    <mergeCell ref="AW184:AW185"/>
    <mergeCell ref="A186:C186"/>
    <mergeCell ref="A187:C187"/>
    <mergeCell ref="A188:A189"/>
    <mergeCell ref="B188:C188"/>
    <mergeCell ref="B189:C189"/>
    <mergeCell ref="AK184:AL184"/>
    <mergeCell ref="AM184:AN184"/>
    <mergeCell ref="AO184:AQ184"/>
    <mergeCell ref="AR184:AR185"/>
    <mergeCell ref="AS184:AS185"/>
    <mergeCell ref="AT184:AU184"/>
    <mergeCell ref="Y184:Z184"/>
    <mergeCell ref="AA184:AB184"/>
    <mergeCell ref="AC184:AD184"/>
    <mergeCell ref="AE184:AF184"/>
    <mergeCell ref="AG184:AH184"/>
    <mergeCell ref="AI184:AJ184"/>
    <mergeCell ref="M184:N184"/>
    <mergeCell ref="O184:P184"/>
    <mergeCell ref="Q184:R184"/>
    <mergeCell ref="S184:T184"/>
    <mergeCell ref="U184:V184"/>
    <mergeCell ref="B198:C198"/>
    <mergeCell ref="B199:C199"/>
    <mergeCell ref="B200:C200"/>
    <mergeCell ref="B201:C201"/>
    <mergeCell ref="A202:A204"/>
    <mergeCell ref="B202:C202"/>
    <mergeCell ref="B203:C203"/>
    <mergeCell ref="B204:C204"/>
    <mergeCell ref="A190:C190"/>
    <mergeCell ref="A191:A192"/>
    <mergeCell ref="B191:C191"/>
    <mergeCell ref="B192:C192"/>
    <mergeCell ref="A193:C193"/>
    <mergeCell ref="A194:A201"/>
    <mergeCell ref="B194:C194"/>
    <mergeCell ref="B195:C195"/>
    <mergeCell ref="B196:C196"/>
    <mergeCell ref="B197:C197"/>
    <mergeCell ref="B213:C213"/>
    <mergeCell ref="B214:C214"/>
    <mergeCell ref="A215:A217"/>
    <mergeCell ref="B215:C215"/>
    <mergeCell ref="B216:C216"/>
    <mergeCell ref="B217:C217"/>
    <mergeCell ref="A205:A208"/>
    <mergeCell ref="B205:C205"/>
    <mergeCell ref="B206:C206"/>
    <mergeCell ref="B207:C207"/>
    <mergeCell ref="B208:C208"/>
    <mergeCell ref="A209:A214"/>
    <mergeCell ref="B209:C209"/>
    <mergeCell ref="B210:C210"/>
    <mergeCell ref="B211:C211"/>
    <mergeCell ref="B212:C212"/>
    <mergeCell ref="A224:C224"/>
    <mergeCell ref="A226:B227"/>
    <mergeCell ref="C226:E226"/>
    <mergeCell ref="F226:G226"/>
    <mergeCell ref="H226:I226"/>
    <mergeCell ref="J226:K226"/>
    <mergeCell ref="A218:C218"/>
    <mergeCell ref="A219:C219"/>
    <mergeCell ref="A220:C220"/>
    <mergeCell ref="A221:C221"/>
    <mergeCell ref="A222:C222"/>
    <mergeCell ref="A223:C223"/>
    <mergeCell ref="AJ226:AK226"/>
    <mergeCell ref="A228:A229"/>
    <mergeCell ref="A230:A231"/>
    <mergeCell ref="A233:A235"/>
    <mergeCell ref="B233:B235"/>
    <mergeCell ref="C233:E234"/>
    <mergeCell ref="F233:AK233"/>
    <mergeCell ref="X234:Y234"/>
    <mergeCell ref="Z234:AA234"/>
    <mergeCell ref="AB234:AC234"/>
    <mergeCell ref="X226:Y226"/>
    <mergeCell ref="Z226:AA226"/>
    <mergeCell ref="AB226:AC226"/>
    <mergeCell ref="AD226:AE226"/>
    <mergeCell ref="AF226:AG226"/>
    <mergeCell ref="AH226:AI226"/>
    <mergeCell ref="L226:M226"/>
    <mergeCell ref="N226:O226"/>
    <mergeCell ref="P226:Q226"/>
    <mergeCell ref="R226:S226"/>
    <mergeCell ref="T226:U226"/>
    <mergeCell ref="V226:W226"/>
    <mergeCell ref="AD234:AE234"/>
    <mergeCell ref="AF234:AG234"/>
    <mergeCell ref="AH234:AI234"/>
    <mergeCell ref="AJ234:AK234"/>
    <mergeCell ref="A236:A237"/>
    <mergeCell ref="A238:A239"/>
    <mergeCell ref="AL233:AL235"/>
    <mergeCell ref="F234:G234"/>
    <mergeCell ref="H234:I234"/>
    <mergeCell ref="J234:K234"/>
    <mergeCell ref="L234:M234"/>
    <mergeCell ref="N234:O234"/>
    <mergeCell ref="P234:Q234"/>
    <mergeCell ref="R234:S234"/>
    <mergeCell ref="T234:U234"/>
    <mergeCell ref="V234:W234"/>
    <mergeCell ref="AT241:AT243"/>
    <mergeCell ref="AU241:AU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F241:AM241"/>
    <mergeCell ref="AN241:AP241"/>
    <mergeCell ref="AQ241:AR242"/>
    <mergeCell ref="AS241:AS243"/>
    <mergeCell ref="V242:W242"/>
    <mergeCell ref="X242:Y242"/>
    <mergeCell ref="Z242:AA242"/>
    <mergeCell ref="AB242:AC242"/>
    <mergeCell ref="AO242:AO243"/>
    <mergeCell ref="AP242:AP243"/>
    <mergeCell ref="A244:B244"/>
    <mergeCell ref="A245:A253"/>
    <mergeCell ref="A254:A262"/>
    <mergeCell ref="A264:B266"/>
    <mergeCell ref="C264:E265"/>
    <mergeCell ref="F264:AS264"/>
    <mergeCell ref="T265:U265"/>
    <mergeCell ref="V265:W265"/>
    <mergeCell ref="AD242:AE242"/>
    <mergeCell ref="AF242:AG242"/>
    <mergeCell ref="AH242:AI242"/>
    <mergeCell ref="AJ242:AK242"/>
    <mergeCell ref="AL242:AM242"/>
    <mergeCell ref="AN242:AN243"/>
    <mergeCell ref="A241:B243"/>
    <mergeCell ref="C241:E242"/>
    <mergeCell ref="AH265:AI265"/>
    <mergeCell ref="AT264:AU264"/>
    <mergeCell ref="AV264:AV266"/>
    <mergeCell ref="AW264:AW266"/>
    <mergeCell ref="F265:G265"/>
    <mergeCell ref="H265:I265"/>
    <mergeCell ref="J265:K265"/>
    <mergeCell ref="L265:M265"/>
    <mergeCell ref="N265:O265"/>
    <mergeCell ref="P265:Q265"/>
    <mergeCell ref="R265:S265"/>
    <mergeCell ref="AH276:AI277"/>
    <mergeCell ref="AJ276:AJ278"/>
    <mergeCell ref="AK276:AK278"/>
    <mergeCell ref="F277:G277"/>
    <mergeCell ref="H277:I277"/>
    <mergeCell ref="J277:K277"/>
    <mergeCell ref="L277:M277"/>
    <mergeCell ref="AU265:AU266"/>
    <mergeCell ref="A267:A268"/>
    <mergeCell ref="A269:B269"/>
    <mergeCell ref="A270:B270"/>
    <mergeCell ref="A271:B271"/>
    <mergeCell ref="A272:A274"/>
    <mergeCell ref="AJ265:AK265"/>
    <mergeCell ref="AL265:AM265"/>
    <mergeCell ref="AN265:AO265"/>
    <mergeCell ref="AP265:AQ265"/>
    <mergeCell ref="AR265:AS265"/>
    <mergeCell ref="AT265:AT266"/>
    <mergeCell ref="X265:Y265"/>
    <mergeCell ref="Z265:AA265"/>
    <mergeCell ref="AB265:AC265"/>
    <mergeCell ref="AD265:AE265"/>
    <mergeCell ref="AF265:AG265"/>
    <mergeCell ref="Z277:AA277"/>
    <mergeCell ref="AB277:AC277"/>
    <mergeCell ref="AD277:AE277"/>
    <mergeCell ref="AF277:AG277"/>
    <mergeCell ref="A279:B279"/>
    <mergeCell ref="A280:B280"/>
    <mergeCell ref="N277:O277"/>
    <mergeCell ref="P277:Q277"/>
    <mergeCell ref="R277:S277"/>
    <mergeCell ref="T277:U277"/>
    <mergeCell ref="V277:W277"/>
    <mergeCell ref="X277:Y277"/>
    <mergeCell ref="A276:B278"/>
    <mergeCell ref="C276:E277"/>
    <mergeCell ref="F276:AG276"/>
    <mergeCell ref="A281:B281"/>
    <mergeCell ref="A283:A285"/>
    <mergeCell ref="B283:D284"/>
    <mergeCell ref="E283:M283"/>
    <mergeCell ref="E284:F284"/>
    <mergeCell ref="G284:H284"/>
    <mergeCell ref="I284:J284"/>
    <mergeCell ref="K284:L284"/>
    <mergeCell ref="M284:N284"/>
  </mergeCells>
  <dataValidations count="1">
    <dataValidation type="whole" operator="greaterThan" allowBlank="1" showInputMessage="1" showErrorMessage="1" errorTitle="Números Enteros" error="Sólo puede ingresar números enteros" sqref="A1:AW287" xr:uid="{03BC07E5-CD3E-41A9-A5A9-9F5508A20254}">
      <formula1>-1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1C70D-EE6A-4FF5-91CD-8FDE07E8FD94}">
  <dimension ref="A1:CZ31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3.42578125" style="2" customWidth="1"/>
    <col min="3" max="3" width="11.85546875" style="2" customWidth="1"/>
    <col min="4" max="4" width="13.5703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06" width="11.140625" style="2" customWidth="1"/>
    <col min="107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",[3]NOMBRE!B2," - ","( ",[3]NOMBRE!C2,[3]NOMBRE!D2,[3]NOMBRE!E2,[3]NOMBRE!F2,[3]NOMBRE!G2," )")</f>
        <v>COMUNA: LINARES - ( 07401 )</v>
      </c>
    </row>
    <row r="3" spans="1:92" ht="16.149999999999999" customHeigh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",[3]NOMBRE!B6," - ","( ",[3]NOMBRE!C6,[3]NOMBRE!D6," )")</f>
        <v>MES: FEBRERO - ( 02 )</v>
      </c>
      <c r="AE4" s="864"/>
      <c r="AF4" s="864"/>
      <c r="AG4" s="864"/>
      <c r="AH4" s="864"/>
      <c r="AI4" s="864"/>
      <c r="AJ4" s="864"/>
      <c r="AK4" s="864"/>
      <c r="AL4" s="864"/>
      <c r="AM4" s="864"/>
      <c r="AN4" s="864"/>
      <c r="AO4" s="864"/>
      <c r="AP4" s="864"/>
      <c r="AQ4" s="864"/>
      <c r="AR4" s="864"/>
      <c r="AS4" s="864"/>
      <c r="AT4" s="864"/>
      <c r="AU4" s="864"/>
      <c r="AV4" s="864"/>
      <c r="AW4" s="864"/>
    </row>
    <row r="5" spans="1:92" ht="16.149999999999999" customHeight="1" x14ac:dyDescent="0.2">
      <c r="A5" s="1" t="str">
        <f>CONCATENATE("AÑO: ",[3]NOMBRE!B7)</f>
        <v>AÑO: 2019</v>
      </c>
      <c r="AE5" s="864"/>
      <c r="AF5" s="864"/>
      <c r="AG5" s="864"/>
      <c r="AH5" s="864"/>
      <c r="AI5" s="864"/>
      <c r="AJ5" s="864"/>
      <c r="AK5" s="864"/>
      <c r="AL5" s="864"/>
      <c r="AM5" s="864"/>
      <c r="AN5" s="864"/>
      <c r="AO5" s="864"/>
      <c r="AP5" s="864"/>
      <c r="AQ5" s="864"/>
      <c r="AR5" s="864"/>
      <c r="AS5" s="864"/>
      <c r="AT5" s="864"/>
      <c r="AU5" s="864"/>
      <c r="AV5" s="864"/>
      <c r="AW5" s="864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849"/>
      <c r="AF6" s="849"/>
      <c r="AG6" s="849"/>
      <c r="AH6" s="849"/>
      <c r="AI6" s="849"/>
      <c r="AJ6" s="849"/>
      <c r="AK6" s="849"/>
      <c r="AL6" s="849"/>
      <c r="AM6" s="849"/>
      <c r="AN6" s="849"/>
      <c r="AO6" s="849"/>
      <c r="AP6" s="849"/>
      <c r="AQ6" s="849"/>
      <c r="AR6" s="849"/>
      <c r="AS6" s="849"/>
      <c r="AT6" s="849"/>
      <c r="AU6" s="849"/>
      <c r="AV6" s="849"/>
      <c r="AW6" s="864"/>
    </row>
    <row r="7" spans="1:92" ht="15" x14ac:dyDescent="0.2">
      <c r="A7" s="603"/>
      <c r="B7" s="603"/>
      <c r="C7" s="603"/>
      <c r="D7" s="603"/>
      <c r="E7" s="603"/>
      <c r="F7" s="603"/>
      <c r="G7" s="603"/>
      <c r="H7" s="603"/>
      <c r="I7" s="603"/>
      <c r="J7" s="603"/>
      <c r="K7" s="603"/>
      <c r="L7" s="603"/>
      <c r="M7" s="603"/>
      <c r="N7" s="603"/>
      <c r="O7" s="603"/>
      <c r="P7" s="603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849"/>
      <c r="AF7" s="849"/>
      <c r="AG7" s="849"/>
      <c r="AH7" s="849"/>
      <c r="AI7" s="849"/>
      <c r="AJ7" s="849"/>
      <c r="AK7" s="849"/>
      <c r="AL7" s="849"/>
      <c r="AM7" s="849"/>
      <c r="AN7" s="849"/>
      <c r="AO7" s="849"/>
      <c r="AP7" s="849"/>
      <c r="AQ7" s="849"/>
      <c r="AR7" s="849"/>
      <c r="AS7" s="849"/>
      <c r="AT7" s="849"/>
      <c r="AU7" s="849"/>
      <c r="AV7" s="849"/>
      <c r="AW7" s="864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849"/>
      <c r="AF8" s="849"/>
      <c r="AG8" s="849"/>
      <c r="AH8" s="849"/>
      <c r="AI8" s="849"/>
      <c r="AJ8" s="849"/>
      <c r="AK8" s="849"/>
      <c r="AL8" s="849"/>
      <c r="AM8" s="849"/>
      <c r="AN8" s="849"/>
      <c r="AO8" s="849"/>
      <c r="AP8" s="849"/>
      <c r="AQ8" s="849"/>
      <c r="AR8" s="849"/>
      <c r="AS8" s="849"/>
      <c r="AT8" s="849"/>
      <c r="AU8" s="849"/>
      <c r="AV8" s="849"/>
      <c r="AW8" s="864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3653" t="s">
        <v>3</v>
      </c>
      <c r="B9" s="3655"/>
      <c r="C9" s="3663" t="s">
        <v>4</v>
      </c>
      <c r="D9" s="3637" t="s">
        <v>5</v>
      </c>
      <c r="E9" s="3638"/>
      <c r="F9" s="3638"/>
      <c r="G9" s="3638"/>
      <c r="H9" s="3638"/>
      <c r="I9" s="3638"/>
      <c r="J9" s="3638"/>
      <c r="K9" s="3638"/>
      <c r="L9" s="3638"/>
      <c r="M9" s="3639"/>
      <c r="N9" s="3629" t="s">
        <v>6</v>
      </c>
      <c r="O9" s="3663" t="s">
        <v>7</v>
      </c>
      <c r="P9" s="3663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849"/>
      <c r="AG9" s="849"/>
      <c r="AH9" s="849"/>
      <c r="AI9" s="849"/>
      <c r="AJ9" s="849"/>
      <c r="AK9" s="849"/>
      <c r="AL9" s="849"/>
      <c r="AM9" s="849"/>
      <c r="AN9" s="849"/>
      <c r="AO9" s="849"/>
      <c r="AP9" s="865"/>
      <c r="AQ9" s="865"/>
      <c r="AR9" s="865"/>
      <c r="AS9" s="865"/>
      <c r="AT9" s="865"/>
      <c r="AU9" s="865"/>
      <c r="AV9" s="865"/>
      <c r="AW9" s="865"/>
      <c r="AX9" s="864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767" t="s">
        <v>9</v>
      </c>
      <c r="E10" s="788" t="s">
        <v>10</v>
      </c>
      <c r="F10" s="788" t="s">
        <v>11</v>
      </c>
      <c r="G10" s="788" t="s">
        <v>12</v>
      </c>
      <c r="H10" s="788" t="s">
        <v>13</v>
      </c>
      <c r="I10" s="788" t="s">
        <v>14</v>
      </c>
      <c r="J10" s="788" t="s">
        <v>15</v>
      </c>
      <c r="K10" s="788" t="s">
        <v>16</v>
      </c>
      <c r="L10" s="788" t="s">
        <v>17</v>
      </c>
      <c r="M10" s="866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867"/>
      <c r="AG10" s="867"/>
      <c r="AH10" s="867"/>
      <c r="AI10" s="867"/>
      <c r="AJ10" s="867"/>
      <c r="AK10" s="867"/>
      <c r="AL10" s="867"/>
      <c r="AM10" s="867"/>
      <c r="AN10" s="867"/>
      <c r="AO10" s="830"/>
      <c r="AP10" s="830"/>
      <c r="AQ10" s="830"/>
      <c r="AR10" s="830"/>
      <c r="AS10" s="830"/>
      <c r="AT10" s="830"/>
      <c r="AU10" s="830"/>
      <c r="AV10" s="830"/>
      <c r="AW10" s="830"/>
      <c r="AX10" s="864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3616" t="s">
        <v>19</v>
      </c>
      <c r="B11" s="3617"/>
      <c r="C11" s="25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30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867"/>
      <c r="AG11" s="867"/>
      <c r="AH11" s="867"/>
      <c r="AI11" s="867"/>
      <c r="AJ11" s="867"/>
      <c r="AK11" s="830"/>
      <c r="AL11" s="830"/>
      <c r="AM11" s="830"/>
      <c r="AN11" s="830"/>
      <c r="AO11" s="830"/>
      <c r="AP11" s="830"/>
      <c r="AQ11" s="830"/>
      <c r="AR11" s="830"/>
      <c r="AS11" s="830"/>
      <c r="AT11" s="830"/>
      <c r="AU11" s="830"/>
      <c r="AV11" s="830"/>
      <c r="AW11" s="830"/>
      <c r="AX11" s="864"/>
      <c r="CD11" s="4" t="str">
        <f>IF(C11&gt;=[3]A03!C78,"","*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867"/>
      <c r="AG12" s="867"/>
      <c r="AH12" s="867"/>
      <c r="AI12" s="867"/>
      <c r="AJ12" s="867"/>
      <c r="AK12" s="830"/>
      <c r="AL12" s="830"/>
      <c r="AM12" s="830"/>
      <c r="AN12" s="830"/>
      <c r="AO12" s="867"/>
      <c r="AP12" s="867"/>
      <c r="AQ12" s="830"/>
      <c r="AR12" s="830"/>
      <c r="AS12" s="830"/>
      <c r="AT12" s="830"/>
      <c r="AU12" s="830"/>
      <c r="AV12" s="830"/>
      <c r="AW12" s="830"/>
      <c r="AX12" s="864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867"/>
      <c r="AG13" s="867"/>
      <c r="AH13" s="867"/>
      <c r="AI13" s="867"/>
      <c r="AJ13" s="867"/>
      <c r="AK13" s="830"/>
      <c r="AL13" s="830"/>
      <c r="AM13" s="830"/>
      <c r="AN13" s="830"/>
      <c r="AO13" s="867"/>
      <c r="AP13" s="867"/>
      <c r="AQ13" s="867"/>
      <c r="AR13" s="830"/>
      <c r="AS13" s="830"/>
      <c r="AT13" s="830"/>
      <c r="AU13" s="830"/>
      <c r="AV13" s="830"/>
      <c r="AW13" s="830"/>
      <c r="AX13" s="864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867"/>
      <c r="AG14" s="867"/>
      <c r="AH14" s="867"/>
      <c r="AI14" s="867"/>
      <c r="AJ14" s="867"/>
      <c r="AK14" s="867"/>
      <c r="AL14" s="867"/>
      <c r="AM14" s="867"/>
      <c r="AN14" s="867"/>
      <c r="AO14" s="830"/>
      <c r="AP14" s="830"/>
      <c r="AQ14" s="830"/>
      <c r="AR14" s="830"/>
      <c r="AS14" s="830"/>
      <c r="AT14" s="830"/>
      <c r="AU14" s="830"/>
      <c r="AV14" s="830"/>
      <c r="AW14" s="830"/>
      <c r="AX14" s="864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867"/>
      <c r="AG15" s="867"/>
      <c r="AH15" s="867"/>
      <c r="AI15" s="867"/>
      <c r="AJ15" s="867"/>
      <c r="AK15" s="867"/>
      <c r="AL15" s="867"/>
      <c r="AM15" s="867"/>
      <c r="AN15" s="867"/>
      <c r="AO15" s="830"/>
      <c r="AP15" s="830"/>
      <c r="AQ15" s="830"/>
      <c r="AR15" s="830"/>
      <c r="AS15" s="830"/>
      <c r="AT15" s="830"/>
      <c r="AU15" s="830"/>
      <c r="AV15" s="830"/>
      <c r="AW15" s="830"/>
      <c r="AX15" s="864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3850" t="s">
        <v>23</v>
      </c>
      <c r="B16" s="3851"/>
      <c r="C16" s="868">
        <f>SUM(D16:M16)</f>
        <v>0</v>
      </c>
      <c r="D16" s="791"/>
      <c r="E16" s="869"/>
      <c r="F16" s="869"/>
      <c r="G16" s="869"/>
      <c r="H16" s="869"/>
      <c r="I16" s="869"/>
      <c r="J16" s="869"/>
      <c r="K16" s="869"/>
      <c r="L16" s="870"/>
      <c r="M16" s="871"/>
      <c r="N16" s="793"/>
      <c r="O16" s="872"/>
      <c r="P16" s="872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867"/>
      <c r="AG16" s="867"/>
      <c r="AH16" s="867"/>
      <c r="AI16" s="867"/>
      <c r="AJ16" s="867"/>
      <c r="AK16" s="867"/>
      <c r="AL16" s="867"/>
      <c r="AM16" s="867"/>
      <c r="AN16" s="867"/>
      <c r="AO16" s="830"/>
      <c r="AP16" s="830"/>
      <c r="AQ16" s="830"/>
      <c r="AR16" s="830"/>
      <c r="AS16" s="830"/>
      <c r="AT16" s="830"/>
      <c r="AU16" s="830"/>
      <c r="AV16" s="830"/>
      <c r="AW16" s="830"/>
      <c r="AX16" s="864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867"/>
      <c r="AF17" s="867"/>
      <c r="AG17" s="867"/>
      <c r="AH17" s="867"/>
      <c r="AI17" s="867"/>
      <c r="AJ17" s="867"/>
      <c r="AK17" s="867"/>
      <c r="AL17" s="867"/>
      <c r="AM17" s="867"/>
      <c r="AN17" s="867"/>
      <c r="AO17" s="867"/>
      <c r="AP17" s="867"/>
      <c r="AQ17" s="867"/>
      <c r="AR17" s="867"/>
      <c r="AS17" s="867"/>
      <c r="AT17" s="867"/>
      <c r="AU17" s="867"/>
      <c r="AV17" s="867"/>
      <c r="AW17" s="864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3627" t="s">
        <v>25</v>
      </c>
      <c r="B18" s="3629"/>
      <c r="C18" s="3663" t="s">
        <v>26</v>
      </c>
      <c r="D18" s="3663" t="s">
        <v>27</v>
      </c>
      <c r="E18" s="3663" t="s">
        <v>7</v>
      </c>
      <c r="F18" s="3663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867"/>
      <c r="AF18" s="830"/>
      <c r="AG18" s="830"/>
      <c r="AH18" s="830"/>
      <c r="AI18" s="830"/>
      <c r="AJ18" s="830"/>
      <c r="AK18" s="830"/>
      <c r="AL18" s="830"/>
      <c r="AM18" s="830"/>
      <c r="AN18" s="830"/>
      <c r="AO18" s="830"/>
      <c r="AP18" s="830"/>
      <c r="AQ18" s="830"/>
      <c r="AR18" s="830"/>
      <c r="AS18" s="830"/>
      <c r="AT18" s="830"/>
      <c r="AU18" s="830"/>
      <c r="AV18" s="830"/>
      <c r="AW18" s="864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867"/>
      <c r="AF19" s="830"/>
      <c r="AG19" s="830"/>
      <c r="AH19" s="830"/>
      <c r="AI19" s="830"/>
      <c r="AJ19" s="830"/>
      <c r="AK19" s="830"/>
      <c r="AL19" s="830"/>
      <c r="AM19" s="830"/>
      <c r="AN19" s="830"/>
      <c r="AO19" s="830"/>
      <c r="AP19" s="830"/>
      <c r="AQ19" s="830"/>
      <c r="AR19" s="830"/>
      <c r="AS19" s="830"/>
      <c r="AT19" s="830"/>
      <c r="AU19" s="830"/>
      <c r="AV19" s="830"/>
      <c r="AW19" s="864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3848" t="s">
        <v>28</v>
      </c>
      <c r="B20" s="3849"/>
      <c r="C20" s="797">
        <v>102</v>
      </c>
      <c r="D20" s="797">
        <v>0</v>
      </c>
      <c r="E20" s="797">
        <v>2</v>
      </c>
      <c r="F20" s="797">
        <v>6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867"/>
      <c r="AF20" s="830"/>
      <c r="AG20" s="830"/>
      <c r="AH20" s="830"/>
      <c r="AI20" s="830"/>
      <c r="AJ20" s="830"/>
      <c r="AK20" s="830"/>
      <c r="AL20" s="830"/>
      <c r="AM20" s="830"/>
      <c r="AN20" s="830"/>
      <c r="AO20" s="830"/>
      <c r="AP20" s="830"/>
      <c r="AQ20" s="830"/>
      <c r="AR20" s="830"/>
      <c r="AS20" s="830"/>
      <c r="AT20" s="830"/>
      <c r="AU20" s="830"/>
      <c r="AV20" s="830"/>
      <c r="AW20" s="864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3610" t="s">
        <v>29</v>
      </c>
      <c r="B21" s="3611"/>
      <c r="C21" s="65">
        <v>2</v>
      </c>
      <c r="D21" s="65">
        <v>0</v>
      </c>
      <c r="E21" s="65">
        <v>0</v>
      </c>
      <c r="F21" s="65">
        <v>1</v>
      </c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867"/>
      <c r="AF21" s="830"/>
      <c r="AG21" s="830"/>
      <c r="AH21" s="830"/>
      <c r="AI21" s="830"/>
      <c r="AJ21" s="830"/>
      <c r="AK21" s="830"/>
      <c r="AL21" s="830"/>
      <c r="AM21" s="830"/>
      <c r="AN21" s="830"/>
      <c r="AO21" s="830"/>
      <c r="AP21" s="830"/>
      <c r="AQ21" s="830"/>
      <c r="AR21" s="830"/>
      <c r="AS21" s="830"/>
      <c r="AT21" s="830"/>
      <c r="AU21" s="830"/>
      <c r="AV21" s="830"/>
      <c r="AW21" s="864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2</v>
      </c>
      <c r="D22" s="66">
        <v>0</v>
      </c>
      <c r="E22" s="66">
        <v>0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867"/>
      <c r="AF22" s="830"/>
      <c r="AG22" s="830"/>
      <c r="AH22" s="830"/>
      <c r="AI22" s="830"/>
      <c r="AJ22" s="830"/>
      <c r="AK22" s="830"/>
      <c r="AL22" s="830"/>
      <c r="AM22" s="830"/>
      <c r="AN22" s="830"/>
      <c r="AO22" s="830"/>
      <c r="AP22" s="830"/>
      <c r="AQ22" s="830"/>
      <c r="AR22" s="830"/>
      <c r="AS22" s="830"/>
      <c r="AT22" s="830"/>
      <c r="AU22" s="830"/>
      <c r="AV22" s="830"/>
      <c r="AW22" s="864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9</v>
      </c>
      <c r="D23" s="66">
        <v>0</v>
      </c>
      <c r="E23" s="66">
        <v>0</v>
      </c>
      <c r="F23" s="66">
        <v>1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867"/>
      <c r="AF23" s="830"/>
      <c r="AG23" s="830"/>
      <c r="AH23" s="830"/>
      <c r="AI23" s="830"/>
      <c r="AJ23" s="830"/>
      <c r="AK23" s="830"/>
      <c r="AL23" s="830"/>
      <c r="AM23" s="830"/>
      <c r="AN23" s="830"/>
      <c r="AO23" s="830"/>
      <c r="AP23" s="830"/>
      <c r="AQ23" s="830"/>
      <c r="AR23" s="830"/>
      <c r="AS23" s="830"/>
      <c r="AT23" s="830"/>
      <c r="AU23" s="830"/>
      <c r="AV23" s="830"/>
      <c r="AW23" s="864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1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867"/>
      <c r="AF24" s="830"/>
      <c r="AG24" s="830"/>
      <c r="AH24" s="830"/>
      <c r="AI24" s="830"/>
      <c r="AJ24" s="830"/>
      <c r="AK24" s="830"/>
      <c r="AL24" s="830"/>
      <c r="AM24" s="830"/>
      <c r="AN24" s="830"/>
      <c r="AO24" s="830"/>
      <c r="AP24" s="830"/>
      <c r="AQ24" s="830"/>
      <c r="AR24" s="830"/>
      <c r="AS24" s="830"/>
      <c r="AT24" s="830"/>
      <c r="AU24" s="830"/>
      <c r="AV24" s="830"/>
      <c r="AW24" s="864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>
        <v>0</v>
      </c>
      <c r="D25" s="66">
        <v>0</v>
      </c>
      <c r="E25" s="66">
        <v>0</v>
      </c>
      <c r="F25" s="66">
        <v>0</v>
      </c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867"/>
      <c r="AF25" s="830"/>
      <c r="AG25" s="830"/>
      <c r="AH25" s="830"/>
      <c r="AI25" s="830"/>
      <c r="AJ25" s="830"/>
      <c r="AK25" s="830"/>
      <c r="AL25" s="830"/>
      <c r="AM25" s="830"/>
      <c r="AN25" s="830"/>
      <c r="AO25" s="830"/>
      <c r="AP25" s="830"/>
      <c r="AQ25" s="830"/>
      <c r="AR25" s="830"/>
      <c r="AS25" s="830"/>
      <c r="AT25" s="830"/>
      <c r="AU25" s="830"/>
      <c r="AV25" s="830"/>
      <c r="AW25" s="864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>
        <v>1</v>
      </c>
      <c r="D26" s="66">
        <v>0</v>
      </c>
      <c r="E26" s="66">
        <v>0</v>
      </c>
      <c r="F26" s="66">
        <v>1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867"/>
      <c r="AF26" s="830"/>
      <c r="AG26" s="830"/>
      <c r="AH26" s="830"/>
      <c r="AI26" s="830"/>
      <c r="AJ26" s="830"/>
      <c r="AK26" s="830"/>
      <c r="AL26" s="830"/>
      <c r="AM26" s="830"/>
      <c r="AN26" s="830"/>
      <c r="AO26" s="830"/>
      <c r="AP26" s="830"/>
      <c r="AQ26" s="830"/>
      <c r="AR26" s="830"/>
      <c r="AS26" s="830"/>
      <c r="AT26" s="830"/>
      <c r="AU26" s="830"/>
      <c r="AV26" s="830"/>
      <c r="AW26" s="864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10</v>
      </c>
      <c r="D27" s="66">
        <v>0</v>
      </c>
      <c r="E27" s="66">
        <v>0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867"/>
      <c r="AF27" s="830"/>
      <c r="AG27" s="830"/>
      <c r="AH27" s="830"/>
      <c r="AI27" s="830"/>
      <c r="AJ27" s="830"/>
      <c r="AK27" s="830"/>
      <c r="AL27" s="830"/>
      <c r="AM27" s="830"/>
      <c r="AN27" s="830"/>
      <c r="AO27" s="830"/>
      <c r="AP27" s="830"/>
      <c r="AQ27" s="830"/>
      <c r="AR27" s="830"/>
      <c r="AS27" s="830"/>
      <c r="AT27" s="830"/>
      <c r="AU27" s="830"/>
      <c r="AV27" s="830"/>
      <c r="AW27" s="864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19</v>
      </c>
      <c r="D28" s="66">
        <v>0</v>
      </c>
      <c r="E28" s="66">
        <v>0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867"/>
      <c r="AF28" s="830"/>
      <c r="AG28" s="830"/>
      <c r="AH28" s="830"/>
      <c r="AI28" s="830"/>
      <c r="AJ28" s="830"/>
      <c r="AK28" s="830"/>
      <c r="AL28" s="830"/>
      <c r="AM28" s="830"/>
      <c r="AN28" s="830"/>
      <c r="AO28" s="830"/>
      <c r="AP28" s="830"/>
      <c r="AQ28" s="830"/>
      <c r="AR28" s="830"/>
      <c r="AS28" s="830"/>
      <c r="AT28" s="830"/>
      <c r="AU28" s="830"/>
      <c r="AV28" s="830"/>
      <c r="AW28" s="864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>
        <v>0</v>
      </c>
      <c r="D29" s="66">
        <v>0</v>
      </c>
      <c r="E29" s="66">
        <v>0</v>
      </c>
      <c r="F29" s="66">
        <v>0</v>
      </c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867"/>
      <c r="AF29" s="830"/>
      <c r="AG29" s="830"/>
      <c r="AH29" s="830"/>
      <c r="AI29" s="830"/>
      <c r="AJ29" s="830"/>
      <c r="AK29" s="830"/>
      <c r="AL29" s="830"/>
      <c r="AM29" s="830"/>
      <c r="AN29" s="830"/>
      <c r="AO29" s="830"/>
      <c r="AP29" s="830"/>
      <c r="AQ29" s="830"/>
      <c r="AR29" s="830"/>
      <c r="AS29" s="830"/>
      <c r="AT29" s="830"/>
      <c r="AU29" s="830"/>
      <c r="AV29" s="830"/>
      <c r="AW29" s="864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58</v>
      </c>
      <c r="D30" s="67">
        <v>0</v>
      </c>
      <c r="E30" s="67">
        <v>2</v>
      </c>
      <c r="F30" s="67">
        <v>3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849"/>
      <c r="AF30" s="849"/>
      <c r="AG30" s="849"/>
      <c r="AH30" s="873"/>
      <c r="AI30" s="849"/>
      <c r="AJ30" s="849"/>
      <c r="AK30" s="849"/>
      <c r="AL30" s="849"/>
      <c r="AM30" s="849"/>
      <c r="AN30" s="849"/>
      <c r="AO30" s="849"/>
      <c r="AP30" s="849"/>
      <c r="AQ30" s="849"/>
      <c r="AR30" s="849"/>
      <c r="AS30" s="849"/>
      <c r="AT30" s="849"/>
      <c r="AU30" s="849"/>
      <c r="AV30" s="849"/>
      <c r="AW30" s="874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11" t="s">
        <v>39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849"/>
      <c r="AF31" s="849"/>
      <c r="AG31" s="849"/>
      <c r="AH31" s="873"/>
      <c r="AI31" s="849"/>
      <c r="AJ31" s="849"/>
      <c r="AK31" s="849"/>
      <c r="AL31" s="849"/>
      <c r="AM31" s="849"/>
      <c r="AN31" s="849"/>
      <c r="AO31" s="849"/>
      <c r="AP31" s="849"/>
      <c r="AQ31" s="849"/>
      <c r="AR31" s="849"/>
      <c r="AS31" s="849"/>
      <c r="AT31" s="849"/>
      <c r="AU31" s="849"/>
      <c r="AV31" s="849"/>
      <c r="AW31" s="874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3653" t="s">
        <v>40</v>
      </c>
      <c r="B32" s="3655"/>
      <c r="C32" s="3663" t="s">
        <v>4</v>
      </c>
      <c r="D32" s="3637" t="s">
        <v>5</v>
      </c>
      <c r="E32" s="3638"/>
      <c r="F32" s="3638"/>
      <c r="G32" s="3638"/>
      <c r="H32" s="3638"/>
      <c r="I32" s="3638"/>
      <c r="J32" s="3638"/>
      <c r="K32" s="3638"/>
      <c r="L32" s="3638"/>
      <c r="M32" s="3638"/>
      <c r="N32" s="3658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49"/>
      <c r="AG32" s="849"/>
      <c r="AH32" s="849"/>
      <c r="AI32" s="873"/>
      <c r="AJ32" s="849"/>
      <c r="AK32" s="849"/>
      <c r="AL32" s="865"/>
      <c r="AM32" s="865"/>
      <c r="AN32" s="865"/>
      <c r="AO32" s="865"/>
      <c r="AP32" s="865"/>
      <c r="AQ32" s="865"/>
      <c r="AR32" s="865"/>
      <c r="AS32" s="865"/>
      <c r="AT32" s="865"/>
      <c r="AU32" s="865"/>
      <c r="AV32" s="865"/>
      <c r="AW32" s="865"/>
      <c r="AX32" s="874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767" t="s">
        <v>9</v>
      </c>
      <c r="E33" s="788" t="s">
        <v>10</v>
      </c>
      <c r="F33" s="788" t="s">
        <v>11</v>
      </c>
      <c r="G33" s="788" t="s">
        <v>12</v>
      </c>
      <c r="H33" s="788" t="s">
        <v>13</v>
      </c>
      <c r="I33" s="788" t="s">
        <v>14</v>
      </c>
      <c r="J33" s="788" t="s">
        <v>15</v>
      </c>
      <c r="K33" s="788" t="s">
        <v>16</v>
      </c>
      <c r="L33" s="788" t="s">
        <v>17</v>
      </c>
      <c r="M33" s="866" t="s">
        <v>18</v>
      </c>
      <c r="N33" s="875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867"/>
      <c r="AG33" s="867"/>
      <c r="AH33" s="867"/>
      <c r="AI33" s="876"/>
      <c r="AJ33" s="867"/>
      <c r="AK33" s="867"/>
      <c r="AL33" s="867"/>
      <c r="AM33" s="867"/>
      <c r="AN33" s="867"/>
      <c r="AO33" s="867"/>
      <c r="AP33" s="867"/>
      <c r="AQ33" s="830"/>
      <c r="AR33" s="830"/>
      <c r="AS33" s="830"/>
      <c r="AT33" s="830"/>
      <c r="AU33" s="830"/>
      <c r="AV33" s="830"/>
      <c r="AW33" s="830"/>
      <c r="AX33" s="874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3636" t="s">
        <v>42</v>
      </c>
      <c r="B34" s="3636"/>
      <c r="C34" s="877">
        <f>SUM(D34:M34)</f>
        <v>0</v>
      </c>
      <c r="D34" s="798">
        <f t="shared" ref="D34:K34" si="1">SUM(D35:D43)</f>
        <v>0</v>
      </c>
      <c r="E34" s="799">
        <f t="shared" si="1"/>
        <v>0</v>
      </c>
      <c r="F34" s="799">
        <f t="shared" si="1"/>
        <v>0</v>
      </c>
      <c r="G34" s="799">
        <f t="shared" si="1"/>
        <v>0</v>
      </c>
      <c r="H34" s="799">
        <f t="shared" si="1"/>
        <v>0</v>
      </c>
      <c r="I34" s="799">
        <f t="shared" si="1"/>
        <v>0</v>
      </c>
      <c r="J34" s="799">
        <f t="shared" si="1"/>
        <v>0</v>
      </c>
      <c r="K34" s="799">
        <f t="shared" si="1"/>
        <v>0</v>
      </c>
      <c r="L34" s="799">
        <f>SUM(L35:L43)</f>
        <v>0</v>
      </c>
      <c r="M34" s="878">
        <f>SUM(M35:M43)</f>
        <v>0</v>
      </c>
      <c r="N34" s="879">
        <f>SUM(N35:N43)</f>
        <v>0</v>
      </c>
      <c r="O34" s="880"/>
      <c r="P34" s="881"/>
      <c r="Q34" s="882"/>
      <c r="R34" s="87"/>
      <c r="S34" s="87"/>
      <c r="T34" s="882"/>
      <c r="U34" s="883"/>
      <c r="V34" s="883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867"/>
      <c r="AK34" s="867"/>
      <c r="AL34" s="867"/>
      <c r="AM34" s="867"/>
      <c r="AN34" s="867"/>
      <c r="AO34" s="867"/>
      <c r="AP34" s="867"/>
      <c r="AQ34" s="830"/>
      <c r="AR34" s="830"/>
      <c r="AS34" s="830"/>
      <c r="AT34" s="830"/>
      <c r="AU34" s="830"/>
      <c r="AV34" s="830"/>
      <c r="AW34" s="830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3601" t="s">
        <v>43</v>
      </c>
      <c r="B35" s="3602"/>
      <c r="C35" s="89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30"/>
      <c r="O35" s="90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867"/>
      <c r="AK35" s="830"/>
      <c r="AL35" s="830"/>
      <c r="AM35" s="830"/>
      <c r="AN35" s="830"/>
      <c r="AO35" s="830"/>
      <c r="AP35" s="830"/>
      <c r="AQ35" s="830"/>
      <c r="AR35" s="830"/>
      <c r="AS35" s="830"/>
      <c r="AT35" s="830"/>
      <c r="AU35" s="830"/>
      <c r="AV35" s="830"/>
      <c r="AW35" s="830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44</v>
      </c>
      <c r="B36" s="3604"/>
      <c r="C36" s="92">
        <f t="shared" ref="C36:C44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90" t="str">
        <f t="shared" ref="O36:O44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867"/>
      <c r="AK36" s="830"/>
      <c r="AL36" s="830"/>
      <c r="AM36" s="830"/>
      <c r="AN36" s="830"/>
      <c r="AO36" s="830"/>
      <c r="AP36" s="830"/>
      <c r="AQ36" s="830"/>
      <c r="AR36" s="830"/>
      <c r="AS36" s="830"/>
      <c r="AT36" s="830"/>
      <c r="AU36" s="830"/>
      <c r="AV36" s="830"/>
      <c r="AW36" s="830"/>
      <c r="BZ36" s="2"/>
      <c r="CA36" s="4" t="str">
        <f t="shared" ref="CA36:CA44" si="4">IF(CG36=1,"* No olvide digitar la columna Espacios Amigables (Digite Cero si no tiene). ","")</f>
        <v/>
      </c>
      <c r="CG36" s="16">
        <f t="shared" ref="CG36:CG4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3487" t="s">
        <v>45</v>
      </c>
      <c r="B37" s="884" t="s">
        <v>46</v>
      </c>
      <c r="C37" s="89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30"/>
      <c r="O37" s="90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867"/>
      <c r="AK37" s="830"/>
      <c r="AL37" s="830"/>
      <c r="AM37" s="830"/>
      <c r="AN37" s="830"/>
      <c r="AO37" s="830"/>
      <c r="AP37" s="830"/>
      <c r="AQ37" s="830"/>
      <c r="AR37" s="830"/>
      <c r="AS37" s="830"/>
      <c r="AT37" s="830"/>
      <c r="AU37" s="830"/>
      <c r="AV37" s="830"/>
      <c r="AW37" s="830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68"/>
      <c r="B38" s="99" t="s">
        <v>47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90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867"/>
      <c r="AK38" s="830"/>
      <c r="AL38" s="830"/>
      <c r="AM38" s="830"/>
      <c r="AN38" s="830"/>
      <c r="AO38" s="830"/>
      <c r="AP38" s="830"/>
      <c r="AQ38" s="830"/>
      <c r="AR38" s="830"/>
      <c r="AS38" s="830"/>
      <c r="AT38" s="830"/>
      <c r="AU38" s="830"/>
      <c r="AV38" s="830"/>
      <c r="AW38" s="830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68"/>
      <c r="B39" s="99" t="s">
        <v>48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90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867"/>
      <c r="AK39" s="830"/>
      <c r="AL39" s="830"/>
      <c r="AM39" s="830"/>
      <c r="AN39" s="830"/>
      <c r="AO39" s="830"/>
      <c r="AP39" s="830"/>
      <c r="AQ39" s="830"/>
      <c r="AR39" s="830"/>
      <c r="AS39" s="830"/>
      <c r="AT39" s="830"/>
      <c r="AU39" s="830"/>
      <c r="AV39" s="830"/>
      <c r="AW39" s="830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68"/>
      <c r="B40" s="99" t="s">
        <v>49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90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867"/>
      <c r="AK40" s="830"/>
      <c r="AL40" s="830"/>
      <c r="AM40" s="830"/>
      <c r="AN40" s="830"/>
      <c r="AO40" s="830"/>
      <c r="AP40" s="830"/>
      <c r="AQ40" s="830"/>
      <c r="AR40" s="830"/>
      <c r="AS40" s="830"/>
      <c r="AT40" s="830"/>
      <c r="AU40" s="830"/>
      <c r="AV40" s="830"/>
      <c r="AW40" s="830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88"/>
      <c r="B41" s="101" t="s">
        <v>50</v>
      </c>
      <c r="C41" s="92">
        <f t="shared" si="2"/>
        <v>0</v>
      </c>
      <c r="D41" s="93"/>
      <c r="E41" s="94"/>
      <c r="F41" s="94"/>
      <c r="G41" s="94"/>
      <c r="H41" s="94"/>
      <c r="I41" s="94"/>
      <c r="J41" s="94"/>
      <c r="K41" s="94"/>
      <c r="L41" s="94"/>
      <c r="M41" s="95"/>
      <c r="N41" s="96"/>
      <c r="O41" s="90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867"/>
      <c r="AK41" s="830"/>
      <c r="AL41" s="830"/>
      <c r="AM41" s="830"/>
      <c r="AN41" s="830"/>
      <c r="AO41" s="830"/>
      <c r="AP41" s="830"/>
      <c r="AQ41" s="830"/>
      <c r="AR41" s="830"/>
      <c r="AS41" s="830"/>
      <c r="AT41" s="830"/>
      <c r="AU41" s="830"/>
      <c r="AV41" s="830"/>
      <c r="AW41" s="830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82" t="s">
        <v>51</v>
      </c>
      <c r="B42" s="102" t="s">
        <v>52</v>
      </c>
      <c r="C42" s="103">
        <f t="shared" si="2"/>
        <v>0</v>
      </c>
      <c r="D42" s="104"/>
      <c r="E42" s="105"/>
      <c r="F42" s="105"/>
      <c r="G42" s="105"/>
      <c r="H42" s="105"/>
      <c r="I42" s="105"/>
      <c r="J42" s="105"/>
      <c r="K42" s="105"/>
      <c r="L42" s="105"/>
      <c r="M42" s="106"/>
      <c r="N42" s="107"/>
      <c r="O42" s="90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867"/>
      <c r="AK42" s="830"/>
      <c r="AL42" s="830"/>
      <c r="AM42" s="830"/>
      <c r="AN42" s="830"/>
      <c r="AO42" s="830"/>
      <c r="AP42" s="830"/>
      <c r="AQ42" s="830"/>
      <c r="AR42" s="830"/>
      <c r="AS42" s="830"/>
      <c r="AT42" s="830"/>
      <c r="AU42" s="830"/>
      <c r="AV42" s="830"/>
      <c r="AW42" s="830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thickBot="1" x14ac:dyDescent="0.25">
      <c r="A43" s="3605"/>
      <c r="B43" s="108" t="s">
        <v>53</v>
      </c>
      <c r="C43" s="109">
        <f t="shared" si="2"/>
        <v>0</v>
      </c>
      <c r="D43" s="50"/>
      <c r="E43" s="51"/>
      <c r="F43" s="51"/>
      <c r="G43" s="51"/>
      <c r="H43" s="51"/>
      <c r="I43" s="51"/>
      <c r="J43" s="51"/>
      <c r="K43" s="51"/>
      <c r="L43" s="51"/>
      <c r="M43" s="53"/>
      <c r="N43" s="54"/>
      <c r="O43" s="90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867"/>
      <c r="AK43" s="830"/>
      <c r="AL43" s="830"/>
      <c r="AM43" s="830"/>
      <c r="AN43" s="830"/>
      <c r="AO43" s="830"/>
      <c r="AP43" s="830"/>
      <c r="AQ43" s="830"/>
      <c r="AR43" s="830"/>
      <c r="AS43" s="830"/>
      <c r="AT43" s="830"/>
      <c r="AU43" s="830"/>
      <c r="AV43" s="830"/>
      <c r="AW43" s="830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thickTop="1" x14ac:dyDescent="0.2">
      <c r="A44" s="3596" t="s">
        <v>54</v>
      </c>
      <c r="B44" s="3597"/>
      <c r="C44" s="110">
        <f t="shared" si="2"/>
        <v>0</v>
      </c>
      <c r="D44" s="111"/>
      <c r="E44" s="112"/>
      <c r="F44" s="112"/>
      <c r="G44" s="112"/>
      <c r="H44" s="112"/>
      <c r="I44" s="112"/>
      <c r="J44" s="112"/>
      <c r="K44" s="112"/>
      <c r="L44" s="112"/>
      <c r="M44" s="113"/>
      <c r="N44" s="114"/>
      <c r="O44" s="90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867"/>
      <c r="AK44" s="830"/>
      <c r="AL44" s="830"/>
      <c r="AM44" s="830"/>
      <c r="AN44" s="830"/>
      <c r="AO44" s="830"/>
      <c r="AP44" s="830"/>
      <c r="AQ44" s="830"/>
      <c r="AR44" s="830"/>
      <c r="AS44" s="830"/>
      <c r="AT44" s="830"/>
      <c r="AU44" s="830"/>
      <c r="AV44" s="830"/>
      <c r="AW44" s="830"/>
      <c r="BZ44" s="2"/>
      <c r="CA44" s="4" t="str">
        <f t="shared" si="4"/>
        <v/>
      </c>
      <c r="CG44" s="16">
        <f>IF(AND(C44&lt;&gt;0,N44=""),1,0)</f>
        <v>0</v>
      </c>
      <c r="CH44" s="16"/>
      <c r="CI44" s="16"/>
      <c r="CJ44" s="16"/>
      <c r="CK44" s="16"/>
      <c r="CL44" s="16"/>
      <c r="CM44" s="16"/>
      <c r="CN44" s="16"/>
    </row>
    <row r="45" spans="1:92" ht="31.15" customHeight="1" x14ac:dyDescent="0.2">
      <c r="A45" s="115" t="s">
        <v>55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2"/>
      <c r="T45" s="12"/>
      <c r="U45" s="13"/>
      <c r="V45" s="13"/>
      <c r="W45" s="13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49"/>
      <c r="AJ45" s="849"/>
      <c r="AK45" s="849"/>
      <c r="AL45" s="849"/>
      <c r="AM45" s="849"/>
      <c r="AN45" s="849"/>
      <c r="AO45" s="849"/>
      <c r="AP45" s="849"/>
      <c r="AQ45" s="849"/>
      <c r="AR45" s="849"/>
      <c r="AS45" s="849"/>
      <c r="AT45" s="849"/>
      <c r="AU45" s="849"/>
      <c r="AV45" s="849"/>
      <c r="BZ45" s="2"/>
      <c r="CG45" s="16"/>
      <c r="CH45" s="16"/>
      <c r="CI45" s="16"/>
      <c r="CJ45" s="16"/>
      <c r="CK45" s="16"/>
      <c r="CL45" s="16"/>
      <c r="CM45" s="16"/>
      <c r="CN45" s="16"/>
    </row>
    <row r="46" spans="1:92" ht="16.149999999999999" customHeight="1" x14ac:dyDescent="0.2">
      <c r="A46" s="885" t="s">
        <v>56</v>
      </c>
      <c r="B46" s="886" t="s">
        <v>57</v>
      </c>
      <c r="C46" s="118"/>
      <c r="D46" s="118"/>
      <c r="E46" s="118"/>
      <c r="F46" s="118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49"/>
      <c r="AJ46" s="849"/>
      <c r="AK46" s="849"/>
      <c r="AL46" s="849"/>
      <c r="AM46" s="849"/>
      <c r="AN46" s="849"/>
      <c r="AO46" s="849"/>
      <c r="AP46" s="849"/>
      <c r="AQ46" s="849"/>
      <c r="AR46" s="849"/>
      <c r="AS46" s="849"/>
      <c r="AT46" s="849"/>
      <c r="AU46" s="849"/>
      <c r="AV46" s="849"/>
      <c r="CG46" s="16"/>
      <c r="CH46" s="16"/>
      <c r="CI46" s="16"/>
      <c r="CJ46" s="16"/>
      <c r="CK46" s="16"/>
      <c r="CL46" s="16"/>
      <c r="CM46" s="16"/>
      <c r="CN46" s="16"/>
    </row>
    <row r="47" spans="1:92" ht="16.149999999999999" customHeight="1" x14ac:dyDescent="0.2">
      <c r="A47" s="887" t="s">
        <v>58</v>
      </c>
      <c r="B47" s="797"/>
      <c r="C47" s="7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49"/>
      <c r="AJ47" s="849"/>
      <c r="AK47" s="849"/>
      <c r="AL47" s="849"/>
      <c r="AM47" s="849"/>
      <c r="AN47" s="849"/>
      <c r="AO47" s="888"/>
      <c r="AP47" s="888"/>
      <c r="AQ47" s="888"/>
      <c r="AR47" s="888"/>
      <c r="AS47" s="888"/>
      <c r="AT47" s="888"/>
      <c r="AU47" s="888"/>
      <c r="AV47" s="888"/>
      <c r="CG47" s="16"/>
      <c r="CH47" s="16"/>
      <c r="CI47" s="16"/>
      <c r="CJ47" s="16"/>
      <c r="CK47" s="16"/>
      <c r="CL47" s="16"/>
      <c r="CM47" s="16"/>
      <c r="CN47" s="16"/>
    </row>
    <row r="48" spans="1:92" ht="31.15" customHeight="1" x14ac:dyDescent="0.2">
      <c r="A48" s="121" t="s">
        <v>59</v>
      </c>
      <c r="B48" s="74"/>
      <c r="C48" s="13"/>
      <c r="D48" s="13"/>
      <c r="E48" s="13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3"/>
      <c r="U48" s="13"/>
      <c r="V48" s="13"/>
      <c r="W48" s="13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49"/>
      <c r="AP48" s="849"/>
      <c r="AQ48" s="849"/>
      <c r="AR48" s="849"/>
      <c r="AS48" s="849"/>
      <c r="AT48" s="849"/>
      <c r="AU48" s="849"/>
      <c r="AV48" s="849"/>
      <c r="AW48" s="864"/>
      <c r="BZ48" s="2"/>
      <c r="CG48" s="16"/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3637" t="s">
        <v>60</v>
      </c>
      <c r="B49" s="3658"/>
      <c r="C49" s="886" t="s">
        <v>57</v>
      </c>
      <c r="D49" s="767" t="s">
        <v>61</v>
      </c>
      <c r="E49" s="771" t="s">
        <v>62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867"/>
      <c r="AP49" s="867"/>
      <c r="AQ49" s="867"/>
      <c r="AR49" s="867"/>
      <c r="AS49" s="867"/>
      <c r="AT49" s="867"/>
      <c r="AU49" s="867"/>
      <c r="AV49" s="867"/>
      <c r="AW49" s="864"/>
      <c r="CG49" s="16"/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3820" t="s">
        <v>63</v>
      </c>
      <c r="B50" s="3821"/>
      <c r="C50" s="877">
        <f>SUM(D50:E50)</f>
        <v>0</v>
      </c>
      <c r="D50" s="791"/>
      <c r="E50" s="793"/>
      <c r="F50" s="32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17"/>
      <c r="S50" s="17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3"/>
      <c r="AM50" s="123"/>
      <c r="AN50" s="123"/>
      <c r="AO50" s="830"/>
      <c r="AP50" s="830"/>
      <c r="AQ50" s="867"/>
      <c r="AR50" s="867"/>
      <c r="AS50" s="867"/>
      <c r="AT50" s="867"/>
      <c r="AU50" s="867"/>
      <c r="AV50" s="867"/>
      <c r="AW50" s="864"/>
      <c r="CA50" s="4" t="str">
        <f>IF(AND(([3]A01!$C18+[3]A01!$C19+[3]A01!$C20+[3]A01!$C21+[3]A01!$F31+[3]A01!$F32+[3]A01!$F33)&lt;&gt;0,D50=0,E50=""),"* Observacion : En A01 existen contoles no ingresados, Revisar. ","")</f>
        <v/>
      </c>
      <c r="CG50" s="16"/>
      <c r="CH50" s="16"/>
      <c r="CI50" s="16"/>
      <c r="CJ50" s="16"/>
      <c r="CK50" s="16"/>
      <c r="CL50" s="16"/>
      <c r="CM50" s="16"/>
      <c r="CN50" s="16"/>
    </row>
    <row r="51" spans="1:96" ht="31.15" customHeight="1" x14ac:dyDescent="0.2">
      <c r="A51" s="124" t="s">
        <v>64</v>
      </c>
      <c r="B51" s="13"/>
      <c r="C51" s="13"/>
      <c r="D51" s="13"/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3"/>
      <c r="U51" s="13"/>
      <c r="V51" s="13"/>
      <c r="W51" s="13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49"/>
      <c r="AP51" s="849"/>
      <c r="AQ51" s="849"/>
      <c r="AR51" s="849"/>
      <c r="AS51" s="849"/>
      <c r="AT51" s="849"/>
      <c r="AU51" s="849"/>
      <c r="AV51" s="849"/>
      <c r="AW51" s="864"/>
      <c r="BZ51" s="2"/>
      <c r="CG51" s="16"/>
      <c r="CH51" s="16"/>
      <c r="CI51" s="16"/>
      <c r="CJ51" s="16"/>
      <c r="CK51" s="16"/>
      <c r="CL51" s="16"/>
      <c r="CM51" s="16"/>
      <c r="CN51" s="16"/>
    </row>
    <row r="52" spans="1:96" ht="27.75" customHeight="1" x14ac:dyDescent="0.2">
      <c r="A52" s="3627" t="s">
        <v>65</v>
      </c>
      <c r="B52" s="3629"/>
      <c r="C52" s="3627" t="s">
        <v>66</v>
      </c>
      <c r="D52" s="3628"/>
      <c r="E52" s="3629"/>
      <c r="F52" s="3845" t="s">
        <v>67</v>
      </c>
      <c r="G52" s="3846"/>
      <c r="H52" s="3846"/>
      <c r="I52" s="3846"/>
      <c r="J52" s="3846"/>
      <c r="K52" s="3846"/>
      <c r="L52" s="3846"/>
      <c r="M52" s="3846"/>
      <c r="N52" s="3846"/>
      <c r="O52" s="3846"/>
      <c r="P52" s="3846"/>
      <c r="Q52" s="3847"/>
      <c r="R52" s="3829" t="s">
        <v>68</v>
      </c>
      <c r="S52" s="3828"/>
      <c r="T52" s="3826" t="s">
        <v>69</v>
      </c>
      <c r="U52" s="3828"/>
      <c r="V52" s="889" t="s">
        <v>70</v>
      </c>
      <c r="W52" s="889"/>
      <c r="X52" s="889"/>
      <c r="Y52" s="889"/>
      <c r="Z52" s="890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891"/>
      <c r="AT52" s="891"/>
      <c r="AU52" s="891"/>
      <c r="AV52" s="892"/>
      <c r="AW52" s="892"/>
      <c r="AX52" s="892"/>
      <c r="AY52" s="892"/>
      <c r="AZ52" s="892"/>
      <c r="BA52" s="864"/>
      <c r="BZ52" s="2"/>
      <c r="CA52" s="3"/>
      <c r="CB52" s="3"/>
      <c r="CC52" s="3"/>
      <c r="CD52" s="3"/>
      <c r="CK52" s="16"/>
      <c r="CL52" s="16"/>
      <c r="CM52" s="16"/>
      <c r="CN52" s="16"/>
      <c r="CO52" s="16"/>
      <c r="CP52" s="16"/>
      <c r="CQ52" s="16"/>
      <c r="CR52" s="16"/>
    </row>
    <row r="53" spans="1:96" ht="25.15" customHeight="1" x14ac:dyDescent="0.2">
      <c r="A53" s="3374"/>
      <c r="B53" s="3375"/>
      <c r="C53" s="3366"/>
      <c r="D53" s="3630"/>
      <c r="E53" s="3631"/>
      <c r="F53" s="3840" t="s">
        <v>71</v>
      </c>
      <c r="G53" s="3838"/>
      <c r="H53" s="3840" t="s">
        <v>72</v>
      </c>
      <c r="I53" s="3838"/>
      <c r="J53" s="3840" t="s">
        <v>73</v>
      </c>
      <c r="K53" s="3838"/>
      <c r="L53" s="3840" t="s">
        <v>74</v>
      </c>
      <c r="M53" s="3838"/>
      <c r="N53" s="3840" t="s">
        <v>75</v>
      </c>
      <c r="O53" s="3838"/>
      <c r="P53" s="3840" t="s">
        <v>76</v>
      </c>
      <c r="Q53" s="3841"/>
      <c r="R53" s="3842" t="s">
        <v>77</v>
      </c>
      <c r="S53" s="3843"/>
      <c r="T53" s="3844" t="s">
        <v>78</v>
      </c>
      <c r="U53" s="3843"/>
      <c r="V53" s="3837" t="s">
        <v>79</v>
      </c>
      <c r="W53" s="3838"/>
      <c r="X53" s="3839" t="s">
        <v>80</v>
      </c>
      <c r="Y53" s="3840" t="s">
        <v>81</v>
      </c>
      <c r="Z53" s="3838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891"/>
      <c r="AT53" s="891"/>
      <c r="AU53" s="891"/>
      <c r="AV53" s="892"/>
      <c r="AW53" s="892"/>
      <c r="AX53" s="892"/>
      <c r="AY53" s="892"/>
      <c r="AZ53" s="892"/>
      <c r="BA53" s="864"/>
      <c r="BZ53" s="2"/>
      <c r="CA53" s="3"/>
      <c r="CB53" s="3"/>
      <c r="CC53" s="3"/>
      <c r="CD53" s="3"/>
      <c r="CK53" s="16"/>
      <c r="CL53" s="16"/>
      <c r="CM53" s="16"/>
      <c r="CN53" s="16"/>
      <c r="CO53" s="16"/>
      <c r="CP53" s="16"/>
      <c r="CQ53" s="16"/>
      <c r="CR53" s="16"/>
    </row>
    <row r="54" spans="1:96" ht="35.25" customHeight="1" x14ac:dyDescent="0.2">
      <c r="A54" s="3366"/>
      <c r="B54" s="3631"/>
      <c r="C54" s="767" t="s">
        <v>82</v>
      </c>
      <c r="D54" s="768" t="s">
        <v>83</v>
      </c>
      <c r="E54" s="675" t="s">
        <v>84</v>
      </c>
      <c r="F54" s="893" t="s">
        <v>83</v>
      </c>
      <c r="G54" s="769" t="s">
        <v>84</v>
      </c>
      <c r="H54" s="893" t="s">
        <v>83</v>
      </c>
      <c r="I54" s="769" t="s">
        <v>84</v>
      </c>
      <c r="J54" s="893" t="s">
        <v>83</v>
      </c>
      <c r="K54" s="769" t="s">
        <v>84</v>
      </c>
      <c r="L54" s="893" t="s">
        <v>83</v>
      </c>
      <c r="M54" s="769" t="s">
        <v>84</v>
      </c>
      <c r="N54" s="893" t="s">
        <v>83</v>
      </c>
      <c r="O54" s="769" t="s">
        <v>84</v>
      </c>
      <c r="P54" s="893" t="s">
        <v>83</v>
      </c>
      <c r="Q54" s="894" t="s">
        <v>84</v>
      </c>
      <c r="R54" s="895" t="s">
        <v>83</v>
      </c>
      <c r="S54" s="896" t="s">
        <v>84</v>
      </c>
      <c r="T54" s="895" t="s">
        <v>83</v>
      </c>
      <c r="U54" s="896" t="s">
        <v>84</v>
      </c>
      <c r="V54" s="769" t="s">
        <v>85</v>
      </c>
      <c r="W54" s="886" t="s">
        <v>86</v>
      </c>
      <c r="X54" s="3421"/>
      <c r="Y54" s="885" t="s">
        <v>87</v>
      </c>
      <c r="Z54" s="886" t="s">
        <v>88</v>
      </c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891"/>
      <c r="AT54" s="891"/>
      <c r="AU54" s="891"/>
      <c r="AV54" s="892"/>
      <c r="AW54" s="892"/>
      <c r="AX54" s="892"/>
      <c r="AY54" s="892"/>
      <c r="AZ54" s="892"/>
      <c r="BA54" s="864"/>
      <c r="BZ54" s="2"/>
      <c r="CA54" s="3"/>
      <c r="CB54" s="3"/>
      <c r="CC54" s="3"/>
      <c r="CD54" s="3"/>
      <c r="CK54" s="16"/>
      <c r="CL54" s="16"/>
      <c r="CM54" s="16"/>
      <c r="CN54" s="16"/>
      <c r="CO54" s="16"/>
      <c r="CP54" s="16"/>
      <c r="CQ54" s="16"/>
      <c r="CR54" s="16"/>
    </row>
    <row r="55" spans="1:96" ht="16.149999999999999" customHeight="1" x14ac:dyDescent="0.2">
      <c r="A55" s="3591" t="s">
        <v>89</v>
      </c>
      <c r="B55" s="3506"/>
      <c r="C55" s="137">
        <f>SUM(D55:E55)</f>
        <v>0</v>
      </c>
      <c r="D55" s="138">
        <f>SUM(F55+H55+J55+L55+N55+P55)</f>
        <v>0</v>
      </c>
      <c r="E55" s="139">
        <f t="shared" ref="D55:E57" si="6">SUM(G55+I55+K55+M55+O55+Q55)</f>
        <v>0</v>
      </c>
      <c r="F55" s="26"/>
      <c r="G55" s="30"/>
      <c r="H55" s="26"/>
      <c r="I55" s="30"/>
      <c r="J55" s="26"/>
      <c r="K55" s="30"/>
      <c r="L55" s="26"/>
      <c r="M55" s="30"/>
      <c r="N55" s="26"/>
      <c r="O55" s="30"/>
      <c r="P55" s="26"/>
      <c r="Q55" s="140"/>
      <c r="R55" s="141"/>
      <c r="S55" s="142"/>
      <c r="T55" s="141"/>
      <c r="U55" s="142"/>
      <c r="V55" s="143"/>
      <c r="W55" s="26"/>
      <c r="X55" s="144"/>
      <c r="Y55" s="144"/>
      <c r="Z55" s="145"/>
      <c r="AA55" s="146"/>
      <c r="AB55" s="127"/>
      <c r="AC55" s="127"/>
      <c r="AD55" s="127"/>
      <c r="AE55" s="127"/>
      <c r="AF55" s="127"/>
      <c r="AG55" s="127"/>
      <c r="AH55" s="12"/>
      <c r="AI55" s="12"/>
      <c r="AJ55" s="12"/>
      <c r="AK55" s="12"/>
      <c r="AL55" s="127"/>
      <c r="AM55" s="127"/>
      <c r="AN55" s="12"/>
      <c r="AO55" s="127"/>
      <c r="AP55" s="127"/>
      <c r="AQ55" s="127"/>
      <c r="AR55" s="127"/>
      <c r="AS55" s="891"/>
      <c r="AT55" s="891"/>
      <c r="AU55" s="891"/>
      <c r="AV55" s="892"/>
      <c r="AW55" s="892"/>
      <c r="AX55" s="892"/>
      <c r="AY55" s="892"/>
      <c r="AZ55" s="892"/>
      <c r="BA55" s="864"/>
      <c r="BZ55" s="2"/>
      <c r="CA55" s="3"/>
      <c r="CB55" s="3"/>
      <c r="CC55" s="3"/>
      <c r="CD55" s="3"/>
      <c r="CG55" s="4">
        <v>0</v>
      </c>
      <c r="CH55" s="4">
        <v>0</v>
      </c>
      <c r="CK55" s="16"/>
      <c r="CL55" s="16"/>
      <c r="CM55" s="16"/>
      <c r="CN55" s="16"/>
      <c r="CO55" s="16"/>
      <c r="CP55" s="16"/>
      <c r="CQ55" s="16"/>
      <c r="CR55" s="16"/>
    </row>
    <row r="56" spans="1:96" ht="16.149999999999999" customHeight="1" x14ac:dyDescent="0.2">
      <c r="A56" s="3499" t="s">
        <v>90</v>
      </c>
      <c r="B56" s="3501"/>
      <c r="C56" s="147">
        <f>SUM(D56:E56)</f>
        <v>0</v>
      </c>
      <c r="D56" s="148">
        <f>SUM(F56+H56+J56+L56+N56+P56)</f>
        <v>0</v>
      </c>
      <c r="E56" s="149">
        <f t="shared" si="6"/>
        <v>0</v>
      </c>
      <c r="F56" s="35"/>
      <c r="G56" s="39"/>
      <c r="H56" s="35"/>
      <c r="I56" s="39"/>
      <c r="J56" s="35"/>
      <c r="K56" s="39"/>
      <c r="L56" s="35"/>
      <c r="M56" s="39"/>
      <c r="N56" s="35"/>
      <c r="O56" s="39"/>
      <c r="P56" s="35"/>
      <c r="Q56" s="150"/>
      <c r="R56" s="151"/>
      <c r="S56" s="152"/>
      <c r="T56" s="151"/>
      <c r="U56" s="152"/>
      <c r="V56" s="153"/>
      <c r="W56" s="35"/>
      <c r="X56" s="154"/>
      <c r="Y56" s="154"/>
      <c r="Z56" s="66"/>
      <c r="AA56" s="146"/>
      <c r="AB56" s="127"/>
      <c r="AC56" s="127"/>
      <c r="AD56" s="127"/>
      <c r="AE56" s="127"/>
      <c r="AF56" s="127"/>
      <c r="AG56" s="127"/>
      <c r="AH56" s="12"/>
      <c r="AI56" s="12"/>
      <c r="AJ56" s="12"/>
      <c r="AK56" s="12"/>
      <c r="AL56" s="127"/>
      <c r="AM56" s="127"/>
      <c r="AN56" s="12"/>
      <c r="AO56" s="127"/>
      <c r="AP56" s="127"/>
      <c r="AQ56" s="127"/>
      <c r="AR56" s="127"/>
      <c r="AS56" s="891"/>
      <c r="AT56" s="891"/>
      <c r="AU56" s="891"/>
      <c r="AV56" s="892"/>
      <c r="AW56" s="892"/>
      <c r="AX56" s="892"/>
      <c r="AY56" s="892"/>
      <c r="AZ56" s="892"/>
      <c r="BA56" s="864"/>
      <c r="BZ56" s="2"/>
      <c r="CA56" s="3"/>
      <c r="CB56" s="3"/>
      <c r="CC56" s="3"/>
      <c r="CD56" s="3"/>
      <c r="CG56" s="4">
        <v>0</v>
      </c>
      <c r="CH56" s="4">
        <v>0</v>
      </c>
      <c r="CK56" s="16"/>
      <c r="CL56" s="16"/>
      <c r="CM56" s="16"/>
      <c r="CN56" s="16"/>
      <c r="CO56" s="16"/>
      <c r="CP56" s="16"/>
      <c r="CQ56" s="16"/>
      <c r="CR56" s="16"/>
    </row>
    <row r="57" spans="1:96" ht="16.149999999999999" customHeight="1" x14ac:dyDescent="0.2">
      <c r="A57" s="3499" t="s">
        <v>91</v>
      </c>
      <c r="B57" s="3501"/>
      <c r="C57" s="147">
        <f>SUM(D57:E57)</f>
        <v>0</v>
      </c>
      <c r="D57" s="148">
        <f t="shared" si="6"/>
        <v>0</v>
      </c>
      <c r="E57" s="149">
        <f>SUM(G57+I57+K57+M57+O57+Q57)</f>
        <v>0</v>
      </c>
      <c r="F57" s="35"/>
      <c r="G57" s="39"/>
      <c r="H57" s="35"/>
      <c r="I57" s="39"/>
      <c r="J57" s="35"/>
      <c r="K57" s="39"/>
      <c r="L57" s="35"/>
      <c r="M57" s="39"/>
      <c r="N57" s="35"/>
      <c r="O57" s="39"/>
      <c r="P57" s="35"/>
      <c r="Q57" s="150"/>
      <c r="R57" s="151"/>
      <c r="S57" s="152"/>
      <c r="T57" s="151"/>
      <c r="U57" s="152"/>
      <c r="V57" s="153"/>
      <c r="W57" s="35"/>
      <c r="X57" s="154"/>
      <c r="Y57" s="154"/>
      <c r="Z57" s="66"/>
      <c r="AA57" s="146"/>
      <c r="AB57" s="127"/>
      <c r="AC57" s="127"/>
      <c r="AD57" s="127"/>
      <c r="AE57" s="127"/>
      <c r="AF57" s="127"/>
      <c r="AG57" s="127"/>
      <c r="AH57" s="12"/>
      <c r="AI57" s="12"/>
      <c r="AJ57" s="12"/>
      <c r="AK57" s="12"/>
      <c r="AL57" s="127"/>
      <c r="AM57" s="127"/>
      <c r="AN57" s="12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864"/>
      <c r="BZ57" s="2"/>
      <c r="CA57" s="3"/>
      <c r="CB57" s="3"/>
      <c r="CC57" s="3"/>
      <c r="CD57" s="3"/>
      <c r="CG57" s="4">
        <v>0</v>
      </c>
      <c r="CH57" s="4">
        <v>0</v>
      </c>
      <c r="CK57" s="16"/>
      <c r="CL57" s="16"/>
      <c r="CM57" s="16"/>
      <c r="CN57" s="16"/>
      <c r="CO57" s="16"/>
      <c r="CP57" s="16"/>
      <c r="CQ57" s="16"/>
      <c r="CR57" s="16"/>
    </row>
    <row r="58" spans="1:96" ht="16.149999999999999" customHeight="1" x14ac:dyDescent="0.2">
      <c r="A58" s="3575"/>
      <c r="B58" s="3576"/>
      <c r="C58" s="155"/>
      <c r="D58" s="156"/>
      <c r="E58" s="157"/>
      <c r="F58" s="158"/>
      <c r="G58" s="159"/>
      <c r="H58" s="158"/>
      <c r="I58" s="159"/>
      <c r="J58" s="158"/>
      <c r="K58" s="159"/>
      <c r="L58" s="158"/>
      <c r="M58" s="159"/>
      <c r="N58" s="158"/>
      <c r="O58" s="159"/>
      <c r="P58" s="158"/>
      <c r="Q58" s="160"/>
      <c r="R58" s="161"/>
      <c r="S58" s="162"/>
      <c r="T58" s="161"/>
      <c r="U58" s="162"/>
      <c r="V58" s="163"/>
      <c r="W58" s="158"/>
      <c r="X58" s="164"/>
      <c r="Y58" s="165"/>
      <c r="Z58" s="166"/>
      <c r="AA58" s="146"/>
      <c r="AB58" s="127"/>
      <c r="AC58" s="127"/>
      <c r="AD58" s="127"/>
      <c r="AE58" s="127"/>
      <c r="AF58" s="127"/>
      <c r="AG58" s="127"/>
      <c r="AH58" s="12"/>
      <c r="AI58" s="12"/>
      <c r="AJ58" s="12"/>
      <c r="AK58" s="12"/>
      <c r="AL58" s="127"/>
      <c r="AM58" s="127"/>
      <c r="AN58" s="12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864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16.149999999999999" customHeight="1" x14ac:dyDescent="0.2">
      <c r="A59" s="3577" t="s">
        <v>92</v>
      </c>
      <c r="B59" s="3507"/>
      <c r="C59" s="167">
        <f>SUM(D59:E59)</f>
        <v>0</v>
      </c>
      <c r="D59" s="168">
        <f>SUM(F59+H59+J59+L59+N59+P59)</f>
        <v>0</v>
      </c>
      <c r="E59" s="688">
        <f>SUM(G59+I59+K59+M59+O59+Q59)</f>
        <v>0</v>
      </c>
      <c r="F59" s="93"/>
      <c r="G59" s="96"/>
      <c r="H59" s="93"/>
      <c r="I59" s="96"/>
      <c r="J59" s="93"/>
      <c r="K59" s="96"/>
      <c r="L59" s="93"/>
      <c r="M59" s="96"/>
      <c r="N59" s="93"/>
      <c r="O59" s="96"/>
      <c r="P59" s="93"/>
      <c r="Q59" s="170"/>
      <c r="R59" s="171"/>
      <c r="S59" s="172"/>
      <c r="T59" s="171"/>
      <c r="U59" s="172"/>
      <c r="V59" s="173"/>
      <c r="W59" s="93"/>
      <c r="X59" s="174"/>
      <c r="Y59" s="897"/>
      <c r="Z59" s="897"/>
      <c r="AA59" s="146"/>
      <c r="AB59" s="127"/>
      <c r="AC59" s="127"/>
      <c r="AD59" s="127"/>
      <c r="AE59" s="127"/>
      <c r="AF59" s="127"/>
      <c r="AG59" s="127"/>
      <c r="AH59" s="12"/>
      <c r="AI59" s="12"/>
      <c r="AJ59" s="12"/>
      <c r="AK59" s="12"/>
      <c r="AL59" s="127"/>
      <c r="AM59" s="127"/>
      <c r="AN59" s="12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864"/>
      <c r="BZ59" s="2"/>
      <c r="CA59" s="3"/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27" customHeight="1" x14ac:dyDescent="0.2">
      <c r="A60" s="124" t="s">
        <v>93</v>
      </c>
      <c r="B60" s="176"/>
      <c r="C60" s="176"/>
      <c r="D60" s="176"/>
      <c r="E60" s="176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6"/>
      <c r="U60" s="176"/>
      <c r="V60" s="176"/>
      <c r="W60" s="13"/>
      <c r="X60" s="8"/>
      <c r="Y60" s="8"/>
      <c r="Z60" s="8"/>
      <c r="AA60" s="178"/>
      <c r="AB60" s="127"/>
      <c r="AC60" s="127"/>
      <c r="AD60" s="127"/>
      <c r="AE60" s="127"/>
      <c r="AF60" s="127"/>
      <c r="AG60" s="127"/>
      <c r="AH60" s="12"/>
      <c r="AI60" s="12"/>
      <c r="AJ60" s="12"/>
      <c r="AK60" s="12"/>
      <c r="AL60" s="127"/>
      <c r="AM60" s="127"/>
      <c r="AN60" s="12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.75" customHeight="1" x14ac:dyDescent="0.2">
      <c r="A61" s="3830" t="s">
        <v>65</v>
      </c>
      <c r="B61" s="3813"/>
      <c r="C61" s="3830" t="s">
        <v>66</v>
      </c>
      <c r="D61" s="3831"/>
      <c r="E61" s="3813"/>
      <c r="F61" s="3647" t="s">
        <v>94</v>
      </c>
      <c r="G61" s="3832"/>
      <c r="H61" s="3832"/>
      <c r="I61" s="3832"/>
      <c r="J61" s="3832"/>
      <c r="K61" s="3832"/>
      <c r="L61" s="3832"/>
      <c r="M61" s="3832"/>
      <c r="N61" s="3832"/>
      <c r="O61" s="3832"/>
      <c r="P61" s="3832"/>
      <c r="Q61" s="3833"/>
      <c r="R61" s="3834" t="s">
        <v>95</v>
      </c>
      <c r="S61" s="3835"/>
      <c r="T61" s="3835"/>
      <c r="U61" s="3835"/>
      <c r="V61" s="3836"/>
      <c r="W61" s="178"/>
      <c r="X61" s="127"/>
      <c r="Y61" s="127"/>
      <c r="Z61" s="127"/>
      <c r="AA61" s="127"/>
      <c r="AB61" s="127"/>
      <c r="AC61" s="127"/>
      <c r="AD61" s="12"/>
      <c r="AE61" s="12"/>
      <c r="AF61" s="12"/>
      <c r="AG61" s="12"/>
      <c r="AH61" s="127"/>
      <c r="AI61" s="127"/>
      <c r="AJ61" s="12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CG61" s="16"/>
      <c r="CH61" s="16"/>
      <c r="CI61" s="16"/>
      <c r="CJ61" s="16"/>
      <c r="CK61" s="16"/>
      <c r="CL61" s="16"/>
      <c r="CM61" s="16"/>
      <c r="CN61" s="16"/>
    </row>
    <row r="62" spans="1:96" ht="21.75" customHeight="1" x14ac:dyDescent="0.2">
      <c r="A62" s="3398"/>
      <c r="B62" s="3388"/>
      <c r="C62" s="3399"/>
      <c r="D62" s="3744"/>
      <c r="E62" s="3645"/>
      <c r="F62" s="3826" t="s">
        <v>71</v>
      </c>
      <c r="G62" s="3827"/>
      <c r="H62" s="3826" t="s">
        <v>72</v>
      </c>
      <c r="I62" s="3827"/>
      <c r="J62" s="3826" t="s">
        <v>73</v>
      </c>
      <c r="K62" s="3827"/>
      <c r="L62" s="3826" t="s">
        <v>74</v>
      </c>
      <c r="M62" s="3827"/>
      <c r="N62" s="3826" t="s">
        <v>75</v>
      </c>
      <c r="O62" s="3827"/>
      <c r="P62" s="3826" t="s">
        <v>76</v>
      </c>
      <c r="Q62" s="3828"/>
      <c r="R62" s="3829" t="s">
        <v>79</v>
      </c>
      <c r="S62" s="3827"/>
      <c r="T62" s="3682" t="s">
        <v>80</v>
      </c>
      <c r="U62" s="3826" t="s">
        <v>81</v>
      </c>
      <c r="V62" s="3827"/>
      <c r="W62" s="178"/>
      <c r="X62" s="127"/>
      <c r="Y62" s="127"/>
      <c r="Z62" s="127"/>
      <c r="AA62" s="127"/>
      <c r="AB62" s="127"/>
      <c r="AC62" s="127"/>
      <c r="AD62" s="12"/>
      <c r="AE62" s="12"/>
      <c r="AF62" s="12"/>
      <c r="AG62" s="12"/>
      <c r="AH62" s="127"/>
      <c r="AI62" s="127"/>
      <c r="AJ62" s="12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CG62" s="16"/>
      <c r="CH62" s="16"/>
      <c r="CI62" s="16"/>
      <c r="CJ62" s="16"/>
      <c r="CK62" s="16"/>
      <c r="CL62" s="16"/>
      <c r="CM62" s="16"/>
      <c r="CN62" s="16"/>
    </row>
    <row r="63" spans="1:96" ht="22.5" customHeight="1" x14ac:dyDescent="0.2">
      <c r="A63" s="3399"/>
      <c r="B63" s="3645"/>
      <c r="C63" s="834" t="s">
        <v>82</v>
      </c>
      <c r="D63" s="898" t="s">
        <v>83</v>
      </c>
      <c r="E63" s="692" t="s">
        <v>84</v>
      </c>
      <c r="F63" s="899" t="s">
        <v>83</v>
      </c>
      <c r="G63" s="900" t="s">
        <v>84</v>
      </c>
      <c r="H63" s="899" t="s">
        <v>83</v>
      </c>
      <c r="I63" s="900" t="s">
        <v>84</v>
      </c>
      <c r="J63" s="899" t="s">
        <v>83</v>
      </c>
      <c r="K63" s="900" t="s">
        <v>84</v>
      </c>
      <c r="L63" s="899" t="s">
        <v>83</v>
      </c>
      <c r="M63" s="900" t="s">
        <v>84</v>
      </c>
      <c r="N63" s="899" t="s">
        <v>83</v>
      </c>
      <c r="O63" s="900" t="s">
        <v>84</v>
      </c>
      <c r="P63" s="899" t="s">
        <v>83</v>
      </c>
      <c r="Q63" s="896" t="s">
        <v>84</v>
      </c>
      <c r="R63" s="900" t="s">
        <v>85</v>
      </c>
      <c r="S63" s="901" t="s">
        <v>86</v>
      </c>
      <c r="T63" s="3458"/>
      <c r="U63" s="902" t="s">
        <v>87</v>
      </c>
      <c r="V63" s="901" t="s">
        <v>88</v>
      </c>
      <c r="W63" s="178"/>
      <c r="X63" s="127"/>
      <c r="Y63" s="127"/>
      <c r="Z63" s="127"/>
      <c r="AA63" s="127"/>
      <c r="AB63" s="127"/>
      <c r="AC63" s="127"/>
      <c r="AD63" s="12"/>
      <c r="AE63" s="12"/>
      <c r="AF63" s="12"/>
      <c r="AG63" s="12"/>
      <c r="AH63" s="127"/>
      <c r="AI63" s="127"/>
      <c r="AJ63" s="12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CG63" s="16"/>
      <c r="CH63" s="16"/>
      <c r="CI63" s="16"/>
      <c r="CJ63" s="16"/>
      <c r="CK63" s="16"/>
      <c r="CL63" s="16"/>
      <c r="CM63" s="16"/>
      <c r="CN63" s="16"/>
    </row>
    <row r="64" spans="1:96" ht="16.149999999999999" customHeight="1" x14ac:dyDescent="0.2">
      <c r="A64" s="3573" t="s">
        <v>89</v>
      </c>
      <c r="B64" s="3574"/>
      <c r="C64" s="186">
        <f>SUM(D64:E64)</f>
        <v>0</v>
      </c>
      <c r="D64" s="187">
        <f t="shared" ref="D64:E67" si="7">SUM(F64+H64+J64+L64+N64+P64)</f>
        <v>0</v>
      </c>
      <c r="E64" s="188">
        <f t="shared" si="7"/>
        <v>0</v>
      </c>
      <c r="F64" s="189"/>
      <c r="G64" s="190"/>
      <c r="H64" s="189"/>
      <c r="I64" s="190"/>
      <c r="J64" s="189"/>
      <c r="K64" s="190"/>
      <c r="L64" s="189"/>
      <c r="M64" s="190"/>
      <c r="N64" s="189"/>
      <c r="O64" s="190"/>
      <c r="P64" s="189"/>
      <c r="Q64" s="191"/>
      <c r="R64" s="192"/>
      <c r="S64" s="189"/>
      <c r="T64" s="193"/>
      <c r="U64" s="193"/>
      <c r="V64" s="194"/>
      <c r="W64" s="178"/>
      <c r="X64" s="127"/>
      <c r="Y64" s="127"/>
      <c r="Z64" s="127"/>
      <c r="AA64" s="127"/>
      <c r="AB64" s="127"/>
      <c r="AC64" s="127"/>
      <c r="AD64" s="12"/>
      <c r="AE64" s="12"/>
      <c r="AF64" s="12"/>
      <c r="AG64" s="12"/>
      <c r="AH64" s="127"/>
      <c r="AI64" s="127"/>
      <c r="AJ64" s="12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CG64" s="16"/>
      <c r="CH64" s="16"/>
      <c r="CI64" s="16"/>
      <c r="CJ64" s="16"/>
      <c r="CK64" s="16"/>
      <c r="CL64" s="16"/>
      <c r="CM64" s="16"/>
      <c r="CN64" s="16"/>
    </row>
    <row r="65" spans="1:92" ht="16.149999999999999" customHeight="1" x14ac:dyDescent="0.2">
      <c r="A65" s="3563" t="s">
        <v>90</v>
      </c>
      <c r="B65" s="3564"/>
      <c r="C65" s="195">
        <f>SUM(D65:E65)</f>
        <v>0</v>
      </c>
      <c r="D65" s="196">
        <f t="shared" si="7"/>
        <v>0</v>
      </c>
      <c r="E65" s="197">
        <f t="shared" si="7"/>
        <v>0</v>
      </c>
      <c r="F65" s="198"/>
      <c r="G65" s="199"/>
      <c r="H65" s="198"/>
      <c r="I65" s="199"/>
      <c r="J65" s="198"/>
      <c r="K65" s="199"/>
      <c r="L65" s="198"/>
      <c r="M65" s="199"/>
      <c r="N65" s="198"/>
      <c r="O65" s="199"/>
      <c r="P65" s="198"/>
      <c r="Q65" s="200"/>
      <c r="R65" s="201"/>
      <c r="S65" s="198"/>
      <c r="T65" s="202"/>
      <c r="U65" s="202"/>
      <c r="V65" s="203"/>
      <c r="W65" s="178"/>
      <c r="X65" s="127"/>
      <c r="Y65" s="127"/>
      <c r="Z65" s="127"/>
      <c r="AA65" s="127"/>
      <c r="AB65" s="127"/>
      <c r="AC65" s="127"/>
      <c r="AD65" s="12"/>
      <c r="AE65" s="12"/>
      <c r="AF65" s="12"/>
      <c r="AG65" s="12"/>
      <c r="AH65" s="127"/>
      <c r="AI65" s="127"/>
      <c r="AJ65" s="12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CG65" s="16"/>
      <c r="CH65" s="16"/>
      <c r="CI65" s="16"/>
      <c r="CJ65" s="16"/>
      <c r="CK65" s="16"/>
      <c r="CL65" s="16"/>
      <c r="CM65" s="16"/>
      <c r="CN65" s="16"/>
    </row>
    <row r="66" spans="1:92" ht="16.149999999999999" customHeight="1" x14ac:dyDescent="0.2">
      <c r="A66" s="3563" t="s">
        <v>91</v>
      </c>
      <c r="B66" s="3564"/>
      <c r="C66" s="195">
        <f>SUM(D66:E66)</f>
        <v>0</v>
      </c>
      <c r="D66" s="196">
        <f t="shared" si="7"/>
        <v>0</v>
      </c>
      <c r="E66" s="197">
        <f t="shared" si="7"/>
        <v>0</v>
      </c>
      <c r="F66" s="198"/>
      <c r="G66" s="199"/>
      <c r="H66" s="198"/>
      <c r="I66" s="199"/>
      <c r="J66" s="198"/>
      <c r="K66" s="199"/>
      <c r="L66" s="198"/>
      <c r="M66" s="199"/>
      <c r="N66" s="198"/>
      <c r="O66" s="199"/>
      <c r="P66" s="198"/>
      <c r="Q66" s="200"/>
      <c r="R66" s="201"/>
      <c r="S66" s="198"/>
      <c r="T66" s="202"/>
      <c r="U66" s="202"/>
      <c r="V66" s="203"/>
      <c r="W66" s="178"/>
      <c r="X66" s="127"/>
      <c r="Y66" s="127"/>
      <c r="Z66" s="127"/>
      <c r="AA66" s="127"/>
      <c r="AB66" s="127"/>
      <c r="AC66" s="127"/>
      <c r="AD66" s="12"/>
      <c r="AE66" s="12"/>
      <c r="AF66" s="12"/>
      <c r="AG66" s="12"/>
      <c r="AH66" s="127"/>
      <c r="AI66" s="127"/>
      <c r="AJ66" s="12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CG66" s="16"/>
      <c r="CH66" s="16"/>
      <c r="CI66" s="16"/>
      <c r="CJ66" s="16"/>
      <c r="CK66" s="16"/>
      <c r="CL66" s="16"/>
      <c r="CM66" s="16"/>
      <c r="CN66" s="16"/>
    </row>
    <row r="67" spans="1:92" ht="16.149999999999999" customHeight="1" x14ac:dyDescent="0.2">
      <c r="A67" s="3565" t="s">
        <v>92</v>
      </c>
      <c r="B67" s="3566"/>
      <c r="C67" s="204">
        <f>SUM(D67:E67)</f>
        <v>0</v>
      </c>
      <c r="D67" s="205">
        <f t="shared" si="7"/>
        <v>0</v>
      </c>
      <c r="E67" s="697">
        <f t="shared" si="7"/>
        <v>0</v>
      </c>
      <c r="F67" s="207"/>
      <c r="G67" s="208"/>
      <c r="H67" s="207"/>
      <c r="I67" s="208"/>
      <c r="J67" s="207"/>
      <c r="K67" s="208"/>
      <c r="L67" s="207"/>
      <c r="M67" s="208"/>
      <c r="N67" s="207"/>
      <c r="O67" s="208"/>
      <c r="P67" s="207"/>
      <c r="Q67" s="209"/>
      <c r="R67" s="210"/>
      <c r="S67" s="207"/>
      <c r="T67" s="211"/>
      <c r="U67" s="903"/>
      <c r="V67" s="903"/>
      <c r="W67" s="178"/>
      <c r="X67" s="127"/>
      <c r="Y67" s="127"/>
      <c r="Z67" s="127"/>
      <c r="AA67" s="12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2" ht="31.15" customHeight="1" x14ac:dyDescent="0.2">
      <c r="A68" s="213" t="s">
        <v>96</v>
      </c>
      <c r="B68" s="127"/>
      <c r="C68" s="127"/>
      <c r="D68" s="127"/>
      <c r="E68" s="127"/>
      <c r="F68" s="127"/>
      <c r="G68" s="12"/>
      <c r="H68" s="12"/>
      <c r="I68" s="12"/>
      <c r="J68" s="12"/>
      <c r="K68" s="127"/>
      <c r="L68" s="127"/>
      <c r="M68" s="12"/>
      <c r="N68" s="127"/>
      <c r="O68" s="127"/>
      <c r="P68" s="127"/>
      <c r="Q68" s="127"/>
      <c r="R68" s="904"/>
      <c r="S68" s="904"/>
      <c r="T68" s="904"/>
      <c r="U68" s="905"/>
      <c r="V68" s="905"/>
      <c r="W68" s="905"/>
      <c r="X68" s="905"/>
      <c r="Y68" s="905"/>
      <c r="Z68" s="864"/>
      <c r="AR68" s="127"/>
      <c r="AS68" s="127"/>
      <c r="AT68" s="127"/>
      <c r="AU68" s="127"/>
      <c r="AV68" s="127"/>
      <c r="AW68" s="127"/>
      <c r="AX68" s="127"/>
      <c r="AY68" s="127"/>
      <c r="AZ68" s="127"/>
      <c r="BZ68" s="2"/>
      <c r="CG68" s="16"/>
      <c r="CH68" s="16"/>
      <c r="CI68" s="16"/>
      <c r="CJ68" s="16"/>
      <c r="CK68" s="16"/>
      <c r="CL68" s="16"/>
      <c r="CM68" s="16"/>
      <c r="CN68" s="16"/>
    </row>
    <row r="69" spans="1:92" ht="16.149999999999999" customHeight="1" x14ac:dyDescent="0.2">
      <c r="A69" s="3653" t="s">
        <v>97</v>
      </c>
      <c r="B69" s="3655"/>
      <c r="C69" s="3627" t="s">
        <v>57</v>
      </c>
      <c r="D69" s="3628"/>
      <c r="E69" s="3629"/>
      <c r="F69" s="3632" t="s">
        <v>98</v>
      </c>
      <c r="G69" s="3644"/>
      <c r="H69" s="3644"/>
      <c r="I69" s="3644"/>
      <c r="J69" s="3644"/>
      <c r="K69" s="3644"/>
      <c r="L69" s="3644"/>
      <c r="M69" s="3644"/>
      <c r="N69" s="3644"/>
      <c r="O69" s="3644"/>
      <c r="P69" s="216"/>
      <c r="Q69" s="127"/>
      <c r="R69" s="904"/>
      <c r="S69" s="904"/>
      <c r="T69" s="904"/>
      <c r="U69" s="905"/>
      <c r="V69" s="905"/>
      <c r="W69" s="905"/>
      <c r="X69" s="905"/>
      <c r="Y69" s="905"/>
      <c r="Z69" s="864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2" ht="16.149999999999999" customHeight="1" x14ac:dyDescent="0.2">
      <c r="A70" s="3568"/>
      <c r="B70" s="3533"/>
      <c r="C70" s="3374"/>
      <c r="D70" s="3558"/>
      <c r="E70" s="3375"/>
      <c r="F70" s="3632" t="s">
        <v>99</v>
      </c>
      <c r="G70" s="3633"/>
      <c r="H70" s="3632" t="s">
        <v>100</v>
      </c>
      <c r="I70" s="3633"/>
      <c r="J70" s="3632" t="s">
        <v>101</v>
      </c>
      <c r="K70" s="3633"/>
      <c r="L70" s="3632" t="s">
        <v>102</v>
      </c>
      <c r="M70" s="3633"/>
      <c r="N70" s="3637" t="s">
        <v>11</v>
      </c>
      <c r="O70" s="3658"/>
      <c r="P70" s="127"/>
      <c r="Q70" s="127"/>
      <c r="R70" s="904"/>
      <c r="S70" s="904"/>
      <c r="T70" s="904"/>
      <c r="U70" s="905"/>
      <c r="V70" s="905"/>
      <c r="W70" s="905"/>
      <c r="X70" s="905"/>
      <c r="Y70" s="905"/>
      <c r="Z70" s="864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2" ht="16.149999999999999" customHeight="1" x14ac:dyDescent="0.2">
      <c r="A71" s="3411"/>
      <c r="B71" s="3657"/>
      <c r="C71" s="906" t="s">
        <v>82</v>
      </c>
      <c r="D71" s="768" t="s">
        <v>83</v>
      </c>
      <c r="E71" s="769" t="s">
        <v>84</v>
      </c>
      <c r="F71" s="767" t="s">
        <v>83</v>
      </c>
      <c r="G71" s="769" t="s">
        <v>84</v>
      </c>
      <c r="H71" s="767" t="s">
        <v>83</v>
      </c>
      <c r="I71" s="769" t="s">
        <v>84</v>
      </c>
      <c r="J71" s="767" t="s">
        <v>83</v>
      </c>
      <c r="K71" s="769" t="s">
        <v>84</v>
      </c>
      <c r="L71" s="767" t="s">
        <v>83</v>
      </c>
      <c r="M71" s="769" t="s">
        <v>84</v>
      </c>
      <c r="N71" s="767" t="s">
        <v>83</v>
      </c>
      <c r="O71" s="769" t="s">
        <v>84</v>
      </c>
      <c r="P71" s="127"/>
      <c r="Q71" s="127"/>
      <c r="R71" s="904"/>
      <c r="S71" s="904"/>
      <c r="T71" s="904"/>
      <c r="U71" s="905"/>
      <c r="V71" s="905"/>
      <c r="W71" s="905"/>
      <c r="X71" s="905"/>
      <c r="Y71" s="905"/>
      <c r="Z71" s="864"/>
      <c r="CG71" s="16"/>
      <c r="CH71" s="16"/>
      <c r="CI71" s="16"/>
      <c r="CJ71" s="16"/>
      <c r="CK71" s="16"/>
      <c r="CL71" s="16"/>
      <c r="CM71" s="16"/>
      <c r="CN71" s="16"/>
    </row>
    <row r="72" spans="1:92" ht="16.149999999999999" customHeight="1" x14ac:dyDescent="0.2">
      <c r="A72" s="3632" t="s">
        <v>58</v>
      </c>
      <c r="B72" s="3633"/>
      <c r="C72" s="907">
        <f>SUM(D72:E72)</f>
        <v>0</v>
      </c>
      <c r="D72" s="908">
        <f>SUM(F72+H72+J72+L72+N72)</f>
        <v>0</v>
      </c>
      <c r="E72" s="909">
        <f>SUM(G72+I72+K72+M72+O72)</f>
        <v>0</v>
      </c>
      <c r="F72" s="791"/>
      <c r="G72" s="793"/>
      <c r="H72" s="791"/>
      <c r="I72" s="793"/>
      <c r="J72" s="791"/>
      <c r="K72" s="872"/>
      <c r="L72" s="791"/>
      <c r="M72" s="872"/>
      <c r="N72" s="791"/>
      <c r="O72" s="872"/>
      <c r="P72" s="127"/>
      <c r="Q72" s="127"/>
      <c r="R72" s="904"/>
      <c r="S72" s="904"/>
      <c r="T72" s="904"/>
      <c r="U72" s="905"/>
      <c r="V72" s="905"/>
      <c r="W72" s="905"/>
      <c r="X72" s="905"/>
      <c r="Y72" s="905"/>
      <c r="Z72" s="864"/>
      <c r="CG72" s="16"/>
      <c r="CH72" s="16"/>
      <c r="CI72" s="16"/>
      <c r="CJ72" s="16"/>
      <c r="CK72" s="16"/>
      <c r="CL72" s="16"/>
      <c r="CM72" s="16"/>
      <c r="CN72" s="16"/>
    </row>
    <row r="73" spans="1:92" ht="31.15" customHeight="1" x14ac:dyDescent="0.2">
      <c r="A73" s="115" t="s">
        <v>103</v>
      </c>
      <c r="B73" s="221"/>
      <c r="C73" s="115"/>
      <c r="D73" s="115"/>
      <c r="E73" s="115"/>
      <c r="F73" s="115"/>
      <c r="G73" s="115"/>
      <c r="H73" s="222"/>
      <c r="I73" s="222"/>
      <c r="J73" s="222"/>
      <c r="K73" s="223"/>
      <c r="L73" s="223"/>
      <c r="M73" s="223"/>
      <c r="N73" s="223"/>
      <c r="O73" s="223"/>
      <c r="P73" s="222"/>
      <c r="Q73" s="222"/>
      <c r="R73" s="222"/>
      <c r="S73" s="222"/>
      <c r="T73" s="127"/>
      <c r="U73" s="127"/>
      <c r="V73" s="127"/>
      <c r="W73" s="127"/>
      <c r="X73" s="12"/>
      <c r="Y73" s="12"/>
      <c r="Z73" s="12"/>
      <c r="AA73" s="12"/>
      <c r="AB73" s="127"/>
      <c r="AC73" s="127"/>
      <c r="AD73" s="12"/>
      <c r="AE73" s="127"/>
      <c r="AF73" s="127"/>
      <c r="AG73" s="127"/>
      <c r="AH73" s="127"/>
      <c r="AI73" s="127"/>
      <c r="AJ73" s="127"/>
      <c r="AK73" s="127"/>
      <c r="AL73" s="224"/>
      <c r="AM73" s="225"/>
      <c r="AN73" s="708"/>
      <c r="AO73" s="905"/>
      <c r="AP73" s="905"/>
      <c r="AQ73" s="905"/>
      <c r="AR73" s="905"/>
      <c r="AS73" s="905"/>
      <c r="AT73" s="905"/>
      <c r="AU73" s="905"/>
      <c r="AV73" s="905"/>
      <c r="AW73" s="864"/>
      <c r="BZ73" s="2"/>
      <c r="CG73" s="16"/>
      <c r="CH73" s="16"/>
      <c r="CI73" s="16"/>
      <c r="CJ73" s="16"/>
      <c r="CK73" s="16"/>
      <c r="CL73" s="16"/>
      <c r="CM73" s="16"/>
      <c r="CN73" s="16"/>
    </row>
    <row r="74" spans="1:92" ht="16.149999999999999" customHeight="1" x14ac:dyDescent="0.2">
      <c r="A74" s="3627" t="s">
        <v>56</v>
      </c>
      <c r="B74" s="3629"/>
      <c r="C74" s="3627" t="s">
        <v>57</v>
      </c>
      <c r="D74" s="3628"/>
      <c r="E74" s="3629"/>
      <c r="F74" s="3632" t="s">
        <v>58</v>
      </c>
      <c r="G74" s="3644"/>
      <c r="H74" s="3644"/>
      <c r="I74" s="3644"/>
      <c r="J74" s="3644"/>
      <c r="K74" s="3644"/>
      <c r="L74" s="3644"/>
      <c r="M74" s="3644"/>
      <c r="N74" s="3644"/>
      <c r="O74" s="3644"/>
      <c r="P74" s="3644"/>
      <c r="Q74" s="3644"/>
      <c r="R74" s="3644"/>
      <c r="S74" s="3644"/>
      <c r="T74" s="3644"/>
      <c r="U74" s="3644"/>
      <c r="V74" s="3644"/>
      <c r="W74" s="3644"/>
      <c r="X74" s="3644"/>
      <c r="Y74" s="3644"/>
      <c r="Z74" s="3644"/>
      <c r="AA74" s="3644"/>
      <c r="AB74" s="3644"/>
      <c r="AC74" s="3644"/>
      <c r="AD74" s="3644"/>
      <c r="AE74" s="3644"/>
      <c r="AF74" s="3644"/>
      <c r="AG74" s="3633"/>
      <c r="AH74" s="71"/>
      <c r="AI74" s="12"/>
      <c r="AJ74" s="12"/>
      <c r="AK74" s="12"/>
      <c r="AL74" s="867"/>
      <c r="AM74" s="867"/>
      <c r="AN74" s="867"/>
      <c r="AO74" s="867"/>
      <c r="AP74" s="867"/>
      <c r="AQ74" s="867"/>
      <c r="AR74" s="867"/>
      <c r="AS74" s="867"/>
      <c r="AT74" s="867"/>
      <c r="AU74" s="874"/>
      <c r="CG74" s="16"/>
      <c r="CH74" s="16"/>
      <c r="CI74" s="16"/>
      <c r="CJ74" s="16"/>
      <c r="CK74" s="16"/>
      <c r="CL74" s="16"/>
      <c r="CM74" s="16"/>
      <c r="CN74" s="16"/>
    </row>
    <row r="75" spans="1:92" ht="16.149999999999999" customHeight="1" x14ac:dyDescent="0.2">
      <c r="A75" s="3374"/>
      <c r="B75" s="3375"/>
      <c r="C75" s="3374"/>
      <c r="D75" s="3558"/>
      <c r="E75" s="3375"/>
      <c r="F75" s="3636" t="s">
        <v>104</v>
      </c>
      <c r="G75" s="3636"/>
      <c r="H75" s="3636" t="s">
        <v>105</v>
      </c>
      <c r="I75" s="3636"/>
      <c r="J75" s="3636" t="s">
        <v>106</v>
      </c>
      <c r="K75" s="3636"/>
      <c r="L75" s="3636" t="s">
        <v>107</v>
      </c>
      <c r="M75" s="3636"/>
      <c r="N75" s="3636" t="s">
        <v>108</v>
      </c>
      <c r="O75" s="3636"/>
      <c r="P75" s="3636" t="s">
        <v>109</v>
      </c>
      <c r="Q75" s="3636"/>
      <c r="R75" s="3636" t="s">
        <v>110</v>
      </c>
      <c r="S75" s="3636"/>
      <c r="T75" s="3636" t="s">
        <v>111</v>
      </c>
      <c r="U75" s="3636"/>
      <c r="V75" s="3636" t="s">
        <v>112</v>
      </c>
      <c r="W75" s="3636"/>
      <c r="X75" s="3636" t="s">
        <v>113</v>
      </c>
      <c r="Y75" s="3636"/>
      <c r="Z75" s="3632" t="s">
        <v>114</v>
      </c>
      <c r="AA75" s="3633"/>
      <c r="AB75" s="3632" t="s">
        <v>115</v>
      </c>
      <c r="AC75" s="3633"/>
      <c r="AD75" s="3632" t="s">
        <v>116</v>
      </c>
      <c r="AE75" s="3633"/>
      <c r="AF75" s="3632" t="s">
        <v>117</v>
      </c>
      <c r="AG75" s="3633"/>
      <c r="AH75" s="12"/>
      <c r="AI75" s="12"/>
      <c r="AJ75" s="12"/>
      <c r="AK75" s="12"/>
      <c r="AL75" s="867"/>
      <c r="AM75" s="867"/>
      <c r="AN75" s="867"/>
      <c r="AO75" s="867"/>
      <c r="AP75" s="867"/>
      <c r="AQ75" s="867"/>
      <c r="AR75" s="867"/>
      <c r="AS75" s="867"/>
      <c r="AT75" s="867"/>
      <c r="AU75" s="874"/>
      <c r="CG75" s="16"/>
      <c r="CH75" s="16"/>
      <c r="CI75" s="16"/>
      <c r="CJ75" s="16"/>
      <c r="CK75" s="16"/>
      <c r="CL75" s="16"/>
      <c r="CM75" s="16"/>
      <c r="CN75" s="16"/>
    </row>
    <row r="76" spans="1:92" ht="16.149999999999999" customHeight="1" x14ac:dyDescent="0.2">
      <c r="A76" s="3374"/>
      <c r="B76" s="3375"/>
      <c r="C76" s="767" t="s">
        <v>82</v>
      </c>
      <c r="D76" s="768" t="s">
        <v>83</v>
      </c>
      <c r="E76" s="769" t="s">
        <v>84</v>
      </c>
      <c r="F76" s="893" t="s">
        <v>83</v>
      </c>
      <c r="G76" s="910" t="s">
        <v>84</v>
      </c>
      <c r="H76" s="893" t="s">
        <v>83</v>
      </c>
      <c r="I76" s="910" t="s">
        <v>84</v>
      </c>
      <c r="J76" s="893" t="s">
        <v>83</v>
      </c>
      <c r="K76" s="910" t="s">
        <v>84</v>
      </c>
      <c r="L76" s="893" t="s">
        <v>83</v>
      </c>
      <c r="M76" s="910" t="s">
        <v>84</v>
      </c>
      <c r="N76" s="893" t="s">
        <v>83</v>
      </c>
      <c r="O76" s="910" t="s">
        <v>84</v>
      </c>
      <c r="P76" s="893" t="s">
        <v>83</v>
      </c>
      <c r="Q76" s="910" t="s">
        <v>84</v>
      </c>
      <c r="R76" s="893" t="s">
        <v>83</v>
      </c>
      <c r="S76" s="910" t="s">
        <v>84</v>
      </c>
      <c r="T76" s="893" t="s">
        <v>83</v>
      </c>
      <c r="U76" s="910" t="s">
        <v>84</v>
      </c>
      <c r="V76" s="893" t="s">
        <v>83</v>
      </c>
      <c r="W76" s="910" t="s">
        <v>84</v>
      </c>
      <c r="X76" s="893" t="s">
        <v>83</v>
      </c>
      <c r="Y76" s="910" t="s">
        <v>84</v>
      </c>
      <c r="Z76" s="893" t="s">
        <v>83</v>
      </c>
      <c r="AA76" s="910" t="s">
        <v>84</v>
      </c>
      <c r="AB76" s="893" t="s">
        <v>83</v>
      </c>
      <c r="AC76" s="910" t="s">
        <v>84</v>
      </c>
      <c r="AD76" s="893" t="s">
        <v>83</v>
      </c>
      <c r="AE76" s="910" t="s">
        <v>84</v>
      </c>
      <c r="AF76" s="893" t="s">
        <v>83</v>
      </c>
      <c r="AG76" s="910" t="s">
        <v>84</v>
      </c>
      <c r="AH76" s="12"/>
      <c r="AI76" s="12"/>
      <c r="AJ76" s="12"/>
      <c r="AK76" s="17"/>
      <c r="AL76" s="832"/>
      <c r="AM76" s="832"/>
      <c r="AN76" s="832"/>
      <c r="AO76" s="832"/>
      <c r="AP76" s="832"/>
      <c r="AQ76" s="832"/>
      <c r="AR76" s="832"/>
      <c r="AS76" s="832"/>
      <c r="AT76" s="832"/>
      <c r="AU76" s="911"/>
      <c r="AV76" s="230"/>
      <c r="AW76" s="230"/>
      <c r="AX76" s="230"/>
      <c r="AY76" s="230"/>
      <c r="CG76" s="16"/>
      <c r="CH76" s="16"/>
      <c r="CI76" s="16"/>
      <c r="CJ76" s="16"/>
      <c r="CK76" s="16"/>
      <c r="CL76" s="16"/>
      <c r="CM76" s="16"/>
      <c r="CN76" s="16"/>
    </row>
    <row r="77" spans="1:92" ht="16.149999999999999" customHeight="1" x14ac:dyDescent="0.2">
      <c r="A77" s="3820" t="s">
        <v>118</v>
      </c>
      <c r="B77" s="3821"/>
      <c r="C77" s="798">
        <f t="shared" ref="C77:C82" si="8">SUM(D77:E77)</f>
        <v>1</v>
      </c>
      <c r="D77" s="799">
        <f t="shared" ref="D77:E82" si="9">SUM(F77+H77+J77+L77+N77+P77+R77+T77+V77+X77+Z77+AB77+AD77+AF77)</f>
        <v>0</v>
      </c>
      <c r="E77" s="800">
        <f t="shared" si="9"/>
        <v>1</v>
      </c>
      <c r="F77" s="26"/>
      <c r="G77" s="143"/>
      <c r="H77" s="26"/>
      <c r="I77" s="143">
        <v>1</v>
      </c>
      <c r="J77" s="26"/>
      <c r="K77" s="143"/>
      <c r="L77" s="26"/>
      <c r="M77" s="143"/>
      <c r="N77" s="26"/>
      <c r="O77" s="143"/>
      <c r="P77" s="26"/>
      <c r="Q77" s="143"/>
      <c r="R77" s="26"/>
      <c r="S77" s="143"/>
      <c r="T77" s="26"/>
      <c r="U77" s="143"/>
      <c r="V77" s="26"/>
      <c r="W77" s="143"/>
      <c r="X77" s="26"/>
      <c r="Y77" s="143"/>
      <c r="Z77" s="26"/>
      <c r="AA77" s="143"/>
      <c r="AB77" s="26"/>
      <c r="AC77" s="143"/>
      <c r="AD77" s="26"/>
      <c r="AE77" s="143"/>
      <c r="AF77" s="26"/>
      <c r="AG77" s="31"/>
      <c r="AH77" s="12"/>
      <c r="AI77" s="12"/>
      <c r="AJ77" s="12"/>
      <c r="AK77" s="17"/>
      <c r="AL77" s="832"/>
      <c r="AM77" s="832"/>
      <c r="AN77" s="832"/>
      <c r="AO77" s="832"/>
      <c r="AP77" s="832"/>
      <c r="AQ77" s="832"/>
      <c r="AR77" s="832"/>
      <c r="AS77" s="832"/>
      <c r="AT77" s="832"/>
      <c r="AU77" s="911"/>
      <c r="AV77" s="230"/>
      <c r="AW77" s="230"/>
      <c r="AX77" s="230"/>
      <c r="AY77" s="230"/>
      <c r="CG77" s="16"/>
      <c r="CH77" s="16"/>
      <c r="CI77" s="16"/>
      <c r="CJ77" s="16"/>
      <c r="CK77" s="16"/>
      <c r="CL77" s="16"/>
      <c r="CM77" s="16"/>
      <c r="CN77" s="16"/>
    </row>
    <row r="78" spans="1:92" ht="16.149999999999999" customHeight="1" x14ac:dyDescent="0.2">
      <c r="A78" s="3628" t="s">
        <v>119</v>
      </c>
      <c r="B78" s="601" t="s">
        <v>120</v>
      </c>
      <c r="C78" s="137">
        <f t="shared" si="8"/>
        <v>0</v>
      </c>
      <c r="D78" s="138">
        <f t="shared" si="9"/>
        <v>0</v>
      </c>
      <c r="E78" s="139">
        <f t="shared" si="9"/>
        <v>0</v>
      </c>
      <c r="F78" s="26"/>
      <c r="G78" s="30"/>
      <c r="H78" s="26"/>
      <c r="I78" s="30"/>
      <c r="J78" s="26"/>
      <c r="K78" s="30"/>
      <c r="L78" s="26"/>
      <c r="M78" s="30"/>
      <c r="N78" s="26"/>
      <c r="O78" s="30"/>
      <c r="P78" s="26"/>
      <c r="Q78" s="30"/>
      <c r="R78" s="26"/>
      <c r="S78" s="30"/>
      <c r="T78" s="26"/>
      <c r="U78" s="30"/>
      <c r="V78" s="26"/>
      <c r="W78" s="30"/>
      <c r="X78" s="26"/>
      <c r="Y78" s="30"/>
      <c r="Z78" s="26"/>
      <c r="AA78" s="30"/>
      <c r="AB78" s="26"/>
      <c r="AC78" s="30"/>
      <c r="AD78" s="26"/>
      <c r="AE78" s="30"/>
      <c r="AF78" s="26"/>
      <c r="AG78" s="31"/>
      <c r="AH78" s="12"/>
      <c r="AI78" s="12"/>
      <c r="AJ78" s="123"/>
      <c r="AK78" s="912"/>
      <c r="AL78" s="832"/>
      <c r="AM78" s="832"/>
      <c r="AN78" s="832"/>
      <c r="AO78" s="832"/>
      <c r="AP78" s="832"/>
      <c r="AQ78" s="832"/>
      <c r="AR78" s="832"/>
      <c r="AS78" s="832"/>
      <c r="AT78" s="832"/>
      <c r="AU78" s="911"/>
      <c r="AV78" s="230"/>
      <c r="AW78" s="230"/>
      <c r="AX78" s="230"/>
      <c r="AY78" s="230"/>
      <c r="CG78" s="16"/>
      <c r="CH78" s="16"/>
      <c r="CI78" s="16"/>
      <c r="CJ78" s="16"/>
      <c r="CK78" s="16"/>
      <c r="CL78" s="16"/>
      <c r="CM78" s="16"/>
      <c r="CN78" s="16"/>
    </row>
    <row r="79" spans="1:92" ht="16.149999999999999" customHeight="1" x14ac:dyDescent="0.2">
      <c r="A79" s="3558"/>
      <c r="B79" s="602" t="s">
        <v>121</v>
      </c>
      <c r="C79" s="147">
        <f t="shared" si="8"/>
        <v>1</v>
      </c>
      <c r="D79" s="148">
        <f t="shared" si="9"/>
        <v>0</v>
      </c>
      <c r="E79" s="149">
        <f t="shared" si="9"/>
        <v>1</v>
      </c>
      <c r="F79" s="35"/>
      <c r="G79" s="39"/>
      <c r="H79" s="35"/>
      <c r="I79" s="39">
        <v>1</v>
      </c>
      <c r="J79" s="35"/>
      <c r="K79" s="39"/>
      <c r="L79" s="35"/>
      <c r="M79" s="39"/>
      <c r="N79" s="35"/>
      <c r="O79" s="39"/>
      <c r="P79" s="35"/>
      <c r="Q79" s="39"/>
      <c r="R79" s="35"/>
      <c r="S79" s="39"/>
      <c r="T79" s="35"/>
      <c r="U79" s="39"/>
      <c r="V79" s="35"/>
      <c r="W79" s="39"/>
      <c r="X79" s="35"/>
      <c r="Y79" s="39"/>
      <c r="Z79" s="35"/>
      <c r="AA79" s="39"/>
      <c r="AB79" s="35"/>
      <c r="AC79" s="39"/>
      <c r="AD79" s="35"/>
      <c r="AE79" s="39"/>
      <c r="AF79" s="35"/>
      <c r="AG79" s="40"/>
      <c r="AH79" s="127"/>
      <c r="AI79" s="12"/>
      <c r="AJ79" s="913"/>
      <c r="AK79" s="832"/>
      <c r="AL79" s="832"/>
      <c r="AM79" s="832"/>
      <c r="AN79" s="832"/>
      <c r="AO79" s="832"/>
      <c r="AP79" s="832"/>
      <c r="AQ79" s="832"/>
      <c r="AR79" s="832"/>
      <c r="AS79" s="832"/>
      <c r="AT79" s="832"/>
      <c r="AU79" s="911"/>
      <c r="AV79" s="230"/>
      <c r="AW79" s="230"/>
      <c r="AX79" s="230"/>
      <c r="AY79" s="230"/>
      <c r="CG79" s="16"/>
      <c r="CH79" s="16"/>
      <c r="CI79" s="16"/>
      <c r="CJ79" s="16"/>
      <c r="CK79" s="16"/>
      <c r="CL79" s="16"/>
      <c r="CM79" s="16"/>
      <c r="CN79" s="16"/>
    </row>
    <row r="80" spans="1:92" ht="16.149999999999999" customHeight="1" x14ac:dyDescent="0.2">
      <c r="A80" s="3558"/>
      <c r="B80" s="602" t="s">
        <v>122</v>
      </c>
      <c r="C80" s="147">
        <f t="shared" si="8"/>
        <v>0</v>
      </c>
      <c r="D80" s="148">
        <f t="shared" si="9"/>
        <v>0</v>
      </c>
      <c r="E80" s="149">
        <f t="shared" si="9"/>
        <v>0</v>
      </c>
      <c r="F80" s="35"/>
      <c r="G80" s="39"/>
      <c r="H80" s="35"/>
      <c r="I80" s="39"/>
      <c r="J80" s="35"/>
      <c r="K80" s="39"/>
      <c r="L80" s="35"/>
      <c r="M80" s="39"/>
      <c r="N80" s="35"/>
      <c r="O80" s="39"/>
      <c r="P80" s="35"/>
      <c r="Q80" s="39"/>
      <c r="R80" s="35"/>
      <c r="S80" s="39"/>
      <c r="T80" s="35"/>
      <c r="U80" s="39"/>
      <c r="V80" s="35"/>
      <c r="W80" s="39"/>
      <c r="X80" s="35"/>
      <c r="Y80" s="39"/>
      <c r="Z80" s="35"/>
      <c r="AA80" s="39"/>
      <c r="AB80" s="35"/>
      <c r="AC80" s="39"/>
      <c r="AD80" s="35"/>
      <c r="AE80" s="39"/>
      <c r="AF80" s="35"/>
      <c r="AG80" s="40"/>
      <c r="AH80" s="12"/>
      <c r="AI80" s="12"/>
      <c r="AJ80" s="914"/>
      <c r="AK80" s="17"/>
      <c r="AL80" s="832"/>
      <c r="AM80" s="832"/>
      <c r="AN80" s="832"/>
      <c r="AO80" s="832"/>
      <c r="AP80" s="832"/>
      <c r="AQ80" s="832"/>
      <c r="AR80" s="832"/>
      <c r="AS80" s="832"/>
      <c r="AT80" s="832"/>
      <c r="AU80" s="911"/>
      <c r="AV80" s="230"/>
      <c r="AW80" s="230"/>
      <c r="AX80" s="230"/>
      <c r="AY80" s="230"/>
      <c r="CG80" s="16"/>
      <c r="CH80" s="16"/>
      <c r="CI80" s="16"/>
      <c r="CJ80" s="16"/>
      <c r="CK80" s="16"/>
      <c r="CL80" s="16"/>
      <c r="CM80" s="16"/>
      <c r="CN80" s="16"/>
    </row>
    <row r="81" spans="1:92" ht="25.15" customHeight="1" x14ac:dyDescent="0.2">
      <c r="A81" s="3558"/>
      <c r="B81" s="237" t="s">
        <v>123</v>
      </c>
      <c r="C81" s="147">
        <f t="shared" si="8"/>
        <v>0</v>
      </c>
      <c r="D81" s="148">
        <f t="shared" si="9"/>
        <v>0</v>
      </c>
      <c r="E81" s="149">
        <f t="shared" si="9"/>
        <v>0</v>
      </c>
      <c r="F81" s="35"/>
      <c r="G81" s="39"/>
      <c r="H81" s="35"/>
      <c r="I81" s="39"/>
      <c r="J81" s="35"/>
      <c r="K81" s="39"/>
      <c r="L81" s="35"/>
      <c r="M81" s="39"/>
      <c r="N81" s="35"/>
      <c r="O81" s="39"/>
      <c r="P81" s="35"/>
      <c r="Q81" s="39"/>
      <c r="R81" s="35"/>
      <c r="S81" s="39"/>
      <c r="T81" s="35"/>
      <c r="U81" s="39"/>
      <c r="V81" s="35"/>
      <c r="W81" s="39"/>
      <c r="X81" s="35"/>
      <c r="Y81" s="39"/>
      <c r="Z81" s="35"/>
      <c r="AA81" s="39"/>
      <c r="AB81" s="35"/>
      <c r="AC81" s="39"/>
      <c r="AD81" s="35"/>
      <c r="AE81" s="39"/>
      <c r="AF81" s="35"/>
      <c r="AG81" s="40"/>
      <c r="AH81" s="12"/>
      <c r="AI81" s="12"/>
      <c r="AJ81" s="915"/>
      <c r="AK81" s="912"/>
      <c r="AL81" s="832"/>
      <c r="AM81" s="832"/>
      <c r="AN81" s="832"/>
      <c r="AO81" s="832"/>
      <c r="AP81" s="832"/>
      <c r="AQ81" s="832"/>
      <c r="AR81" s="832"/>
      <c r="AS81" s="832"/>
      <c r="AT81" s="832"/>
      <c r="AU81" s="911"/>
      <c r="AV81" s="230"/>
      <c r="AW81" s="230"/>
      <c r="AX81" s="230"/>
      <c r="AY81" s="230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3630"/>
      <c r="B82" s="239" t="s">
        <v>124</v>
      </c>
      <c r="C82" s="240">
        <f t="shared" si="8"/>
        <v>0</v>
      </c>
      <c r="D82" s="241">
        <f t="shared" si="9"/>
        <v>0</v>
      </c>
      <c r="E82" s="242">
        <f t="shared" si="9"/>
        <v>0</v>
      </c>
      <c r="F82" s="93"/>
      <c r="G82" s="96"/>
      <c r="H82" s="93"/>
      <c r="I82" s="96"/>
      <c r="J82" s="93"/>
      <c r="K82" s="96"/>
      <c r="L82" s="93"/>
      <c r="M82" s="96"/>
      <c r="N82" s="93"/>
      <c r="O82" s="96"/>
      <c r="P82" s="93"/>
      <c r="Q82" s="96"/>
      <c r="R82" s="93"/>
      <c r="S82" s="96"/>
      <c r="T82" s="93"/>
      <c r="U82" s="96"/>
      <c r="V82" s="93"/>
      <c r="W82" s="96"/>
      <c r="X82" s="93"/>
      <c r="Y82" s="96"/>
      <c r="Z82" s="93"/>
      <c r="AA82" s="96"/>
      <c r="AB82" s="93"/>
      <c r="AC82" s="96"/>
      <c r="AD82" s="93"/>
      <c r="AE82" s="96"/>
      <c r="AF82" s="93"/>
      <c r="AG82" s="243"/>
      <c r="AH82" s="12"/>
      <c r="AI82" s="12"/>
      <c r="AJ82" s="914"/>
      <c r="AK82" s="916"/>
      <c r="AL82" s="832"/>
      <c r="AM82" s="832"/>
      <c r="AN82" s="832"/>
      <c r="AO82" s="832"/>
      <c r="AP82" s="832"/>
      <c r="AQ82" s="832"/>
      <c r="AR82" s="832"/>
      <c r="AS82" s="832"/>
      <c r="AT82" s="832"/>
      <c r="AU82" s="911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31.15" customHeight="1" x14ac:dyDescent="0.2">
      <c r="A83" s="245" t="s">
        <v>125</v>
      </c>
      <c r="B83" s="115"/>
      <c r="C83" s="115"/>
      <c r="D83" s="115"/>
      <c r="E83" s="115"/>
      <c r="F83" s="246"/>
      <c r="G83" s="115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3"/>
      <c r="X83" s="223"/>
      <c r="Y83" s="223"/>
      <c r="Z83" s="223"/>
      <c r="AA83" s="223"/>
      <c r="AB83" s="222"/>
      <c r="AC83" s="222"/>
      <c r="AD83" s="222"/>
      <c r="AE83" s="222"/>
      <c r="AF83" s="222"/>
      <c r="AG83" s="222"/>
      <c r="AH83" s="12"/>
      <c r="AI83" s="12"/>
      <c r="AJ83" s="8"/>
      <c r="AK83" s="15"/>
      <c r="AL83" s="15"/>
      <c r="AM83" s="15"/>
      <c r="AN83" s="861"/>
      <c r="AO83" s="861"/>
      <c r="AP83" s="861"/>
      <c r="AQ83" s="861"/>
      <c r="AR83" s="861"/>
      <c r="AS83" s="861"/>
      <c r="AT83" s="861"/>
      <c r="AU83" s="861"/>
      <c r="AV83" s="861"/>
      <c r="AW83" s="911"/>
      <c r="AX83" s="230"/>
      <c r="AY83" s="230"/>
      <c r="BZ83" s="2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627" t="s">
        <v>56</v>
      </c>
      <c r="B84" s="3629"/>
      <c r="C84" s="3663" t="s">
        <v>57</v>
      </c>
      <c r="D84" s="3663"/>
      <c r="E84" s="3663"/>
      <c r="F84" s="3679" t="s">
        <v>126</v>
      </c>
      <c r="G84" s="3679"/>
      <c r="H84" s="3679"/>
      <c r="I84" s="3679"/>
      <c r="J84" s="3679"/>
      <c r="K84" s="3679"/>
      <c r="L84" s="3679"/>
      <c r="M84" s="3679"/>
      <c r="N84" s="3679"/>
      <c r="O84" s="3679"/>
      <c r="P84" s="3679"/>
      <c r="Q84" s="3679"/>
      <c r="R84" s="3679"/>
      <c r="S84" s="3679"/>
      <c r="T84" s="3679"/>
      <c r="U84" s="3679"/>
      <c r="V84" s="3679"/>
      <c r="W84" s="3679"/>
      <c r="X84" s="3679"/>
      <c r="Y84" s="3679"/>
      <c r="Z84" s="3679"/>
      <c r="AA84" s="3679"/>
      <c r="AB84" s="3679"/>
      <c r="AC84" s="3679"/>
      <c r="AD84" s="3679"/>
      <c r="AE84" s="3679"/>
      <c r="AF84" s="3679"/>
      <c r="AG84" s="3825"/>
      <c r="AH84" s="3824" t="s">
        <v>127</v>
      </c>
      <c r="AI84" s="3701"/>
      <c r="AJ84" s="3701"/>
      <c r="AK84" s="3822"/>
      <c r="AL84" s="832"/>
      <c r="AM84" s="832"/>
      <c r="AN84" s="832"/>
      <c r="AO84" s="832"/>
      <c r="AP84" s="832"/>
      <c r="AQ84" s="832"/>
      <c r="AR84" s="832"/>
      <c r="AS84" s="832"/>
      <c r="AT84" s="832"/>
      <c r="AU84" s="911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3420"/>
      <c r="D85" s="3420"/>
      <c r="E85" s="3420"/>
      <c r="F85" s="3636" t="s">
        <v>104</v>
      </c>
      <c r="G85" s="3636"/>
      <c r="H85" s="3636" t="s">
        <v>105</v>
      </c>
      <c r="I85" s="3636"/>
      <c r="J85" s="3679" t="s">
        <v>106</v>
      </c>
      <c r="K85" s="3679"/>
      <c r="L85" s="3679" t="s">
        <v>107</v>
      </c>
      <c r="M85" s="3679"/>
      <c r="N85" s="3679" t="s">
        <v>108</v>
      </c>
      <c r="O85" s="3679"/>
      <c r="P85" s="3679" t="s">
        <v>109</v>
      </c>
      <c r="Q85" s="3679"/>
      <c r="R85" s="3636" t="s">
        <v>110</v>
      </c>
      <c r="S85" s="3636"/>
      <c r="T85" s="3679" t="s">
        <v>111</v>
      </c>
      <c r="U85" s="3679"/>
      <c r="V85" s="3679" t="s">
        <v>112</v>
      </c>
      <c r="W85" s="3679"/>
      <c r="X85" s="3679" t="s">
        <v>113</v>
      </c>
      <c r="Y85" s="3679"/>
      <c r="Z85" s="3679" t="s">
        <v>114</v>
      </c>
      <c r="AA85" s="3679"/>
      <c r="AB85" s="3679" t="s">
        <v>115</v>
      </c>
      <c r="AC85" s="3679"/>
      <c r="AD85" s="3679" t="s">
        <v>116</v>
      </c>
      <c r="AE85" s="3679"/>
      <c r="AF85" s="3679" t="s">
        <v>117</v>
      </c>
      <c r="AG85" s="3825"/>
      <c r="AH85" s="3629" t="s">
        <v>128</v>
      </c>
      <c r="AI85" s="3663" t="s">
        <v>129</v>
      </c>
      <c r="AJ85" s="3663" t="s">
        <v>130</v>
      </c>
      <c r="AK85" s="3682" t="s">
        <v>131</v>
      </c>
      <c r="AL85" s="832"/>
      <c r="AM85" s="832"/>
      <c r="AN85" s="832"/>
      <c r="AO85" s="832"/>
      <c r="AP85" s="832"/>
      <c r="AQ85" s="832"/>
      <c r="AR85" s="832"/>
      <c r="AS85" s="832"/>
      <c r="AT85" s="832"/>
      <c r="AU85" s="911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3374"/>
      <c r="B86" s="3375"/>
      <c r="C86" s="767" t="s">
        <v>82</v>
      </c>
      <c r="D86" s="768" t="s">
        <v>83</v>
      </c>
      <c r="E86" s="769" t="s">
        <v>84</v>
      </c>
      <c r="F86" s="893" t="s">
        <v>83</v>
      </c>
      <c r="G86" s="917" t="s">
        <v>84</v>
      </c>
      <c r="H86" s="893" t="s">
        <v>83</v>
      </c>
      <c r="I86" s="917" t="s">
        <v>84</v>
      </c>
      <c r="J86" s="893" t="s">
        <v>83</v>
      </c>
      <c r="K86" s="917" t="s">
        <v>84</v>
      </c>
      <c r="L86" s="893" t="s">
        <v>83</v>
      </c>
      <c r="M86" s="917" t="s">
        <v>84</v>
      </c>
      <c r="N86" s="893" t="s">
        <v>83</v>
      </c>
      <c r="O86" s="917" t="s">
        <v>84</v>
      </c>
      <c r="P86" s="893" t="s">
        <v>83</v>
      </c>
      <c r="Q86" s="917" t="s">
        <v>84</v>
      </c>
      <c r="R86" s="893" t="s">
        <v>83</v>
      </c>
      <c r="S86" s="917" t="s">
        <v>84</v>
      </c>
      <c r="T86" s="893" t="s">
        <v>83</v>
      </c>
      <c r="U86" s="917" t="s">
        <v>84</v>
      </c>
      <c r="V86" s="893" t="s">
        <v>83</v>
      </c>
      <c r="W86" s="917" t="s">
        <v>84</v>
      </c>
      <c r="X86" s="893" t="s">
        <v>83</v>
      </c>
      <c r="Y86" s="917" t="s">
        <v>84</v>
      </c>
      <c r="Z86" s="893" t="s">
        <v>83</v>
      </c>
      <c r="AA86" s="917" t="s">
        <v>84</v>
      </c>
      <c r="AB86" s="893" t="s">
        <v>83</v>
      </c>
      <c r="AC86" s="917" t="s">
        <v>84</v>
      </c>
      <c r="AD86" s="893" t="s">
        <v>83</v>
      </c>
      <c r="AE86" s="917" t="s">
        <v>84</v>
      </c>
      <c r="AF86" s="893" t="s">
        <v>83</v>
      </c>
      <c r="AG86" s="918" t="s">
        <v>84</v>
      </c>
      <c r="AH86" s="3631"/>
      <c r="AI86" s="3421"/>
      <c r="AJ86" s="3421"/>
      <c r="AK86" s="3458"/>
      <c r="AL86" s="832"/>
      <c r="AM86" s="832"/>
      <c r="AN86" s="832"/>
      <c r="AO86" s="832"/>
      <c r="AP86" s="832"/>
      <c r="AQ86" s="832"/>
      <c r="AR86" s="832"/>
      <c r="AS86" s="832"/>
      <c r="AT86" s="832"/>
      <c r="AU86" s="911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16.149999999999999" customHeight="1" x14ac:dyDescent="0.2">
      <c r="A87" s="3820" t="s">
        <v>132</v>
      </c>
      <c r="B87" s="3821"/>
      <c r="C87" s="798">
        <f t="shared" ref="C87:C92" si="10">SUM(D87:E87)</f>
        <v>1</v>
      </c>
      <c r="D87" s="799">
        <f t="shared" ref="D87:E92" si="11">SUM(F87+H87+J87+L87+N87+P87+R87+T87+V87+X87+Z87+AB87+AD87+AF87)</f>
        <v>0</v>
      </c>
      <c r="E87" s="800">
        <f t="shared" si="11"/>
        <v>1</v>
      </c>
      <c r="F87" s="26"/>
      <c r="G87" s="30"/>
      <c r="H87" s="26"/>
      <c r="I87" s="30"/>
      <c r="J87" s="26"/>
      <c r="K87" s="30"/>
      <c r="L87" s="26"/>
      <c r="M87" s="30"/>
      <c r="N87" s="26"/>
      <c r="O87" s="30"/>
      <c r="P87" s="26"/>
      <c r="Q87" s="30"/>
      <c r="R87" s="26"/>
      <c r="S87" s="30"/>
      <c r="T87" s="26"/>
      <c r="U87" s="30"/>
      <c r="V87" s="26"/>
      <c r="W87" s="30"/>
      <c r="X87" s="26"/>
      <c r="Y87" s="30"/>
      <c r="Z87" s="26"/>
      <c r="AA87" s="30"/>
      <c r="AB87" s="26"/>
      <c r="AC87" s="30"/>
      <c r="AD87" s="26"/>
      <c r="AE87" s="30"/>
      <c r="AF87" s="26"/>
      <c r="AG87" s="140">
        <v>1</v>
      </c>
      <c r="AH87" s="30"/>
      <c r="AI87" s="145"/>
      <c r="AJ87" s="145">
        <v>1</v>
      </c>
      <c r="AK87" s="145"/>
      <c r="AL87" s="250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628" t="s">
        <v>119</v>
      </c>
      <c r="B88" s="601" t="s">
        <v>120</v>
      </c>
      <c r="C88" s="137">
        <f t="shared" si="10"/>
        <v>0</v>
      </c>
      <c r="D88" s="138">
        <f t="shared" si="11"/>
        <v>0</v>
      </c>
      <c r="E88" s="139">
        <f t="shared" si="11"/>
        <v>0</v>
      </c>
      <c r="F88" s="26"/>
      <c r="G88" s="30"/>
      <c r="H88" s="26"/>
      <c r="I88" s="30"/>
      <c r="J88" s="26"/>
      <c r="K88" s="30"/>
      <c r="L88" s="26"/>
      <c r="M88" s="30"/>
      <c r="N88" s="26"/>
      <c r="O88" s="30"/>
      <c r="P88" s="26"/>
      <c r="Q88" s="30"/>
      <c r="R88" s="26"/>
      <c r="S88" s="30"/>
      <c r="T88" s="26"/>
      <c r="U88" s="30"/>
      <c r="V88" s="26"/>
      <c r="W88" s="30"/>
      <c r="X88" s="26"/>
      <c r="Y88" s="30"/>
      <c r="Z88" s="26"/>
      <c r="AA88" s="30"/>
      <c r="AB88" s="26"/>
      <c r="AC88" s="30"/>
      <c r="AD88" s="26"/>
      <c r="AE88" s="30"/>
      <c r="AF88" s="26"/>
      <c r="AG88" s="140"/>
      <c r="AH88" s="30"/>
      <c r="AI88" s="145"/>
      <c r="AJ88" s="145"/>
      <c r="AK88" s="145"/>
      <c r="AL88" s="250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6.149999999999999" customHeight="1" x14ac:dyDescent="0.2">
      <c r="A89" s="3558"/>
      <c r="B89" s="602" t="s">
        <v>121</v>
      </c>
      <c r="C89" s="147">
        <f t="shared" si="10"/>
        <v>1</v>
      </c>
      <c r="D89" s="148">
        <f t="shared" si="11"/>
        <v>0</v>
      </c>
      <c r="E89" s="149">
        <f t="shared" si="11"/>
        <v>1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150">
        <v>1</v>
      </c>
      <c r="AH89" s="39"/>
      <c r="AI89" s="66"/>
      <c r="AJ89" s="66">
        <v>1</v>
      </c>
      <c r="AK89" s="66"/>
      <c r="AL89" s="250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230"/>
      <c r="AX89" s="230"/>
      <c r="AY89" s="230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16.149999999999999" customHeight="1" x14ac:dyDescent="0.2">
      <c r="A90" s="3558"/>
      <c r="B90" s="602" t="s">
        <v>122</v>
      </c>
      <c r="C90" s="147">
        <f t="shared" si="10"/>
        <v>0</v>
      </c>
      <c r="D90" s="148">
        <f t="shared" si="11"/>
        <v>0</v>
      </c>
      <c r="E90" s="149">
        <f t="shared" si="11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150"/>
      <c r="AH90" s="39"/>
      <c r="AI90" s="66"/>
      <c r="AJ90" s="66"/>
      <c r="AK90" s="66"/>
      <c r="AL90" s="250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25.15" customHeight="1" x14ac:dyDescent="0.2">
      <c r="A91" s="3558"/>
      <c r="B91" s="237" t="s">
        <v>123</v>
      </c>
      <c r="C91" s="147">
        <f t="shared" si="10"/>
        <v>0</v>
      </c>
      <c r="D91" s="148">
        <f t="shared" si="11"/>
        <v>0</v>
      </c>
      <c r="E91" s="149">
        <f t="shared" si="11"/>
        <v>0</v>
      </c>
      <c r="F91" s="35"/>
      <c r="G91" s="39"/>
      <c r="H91" s="35"/>
      <c r="I91" s="39"/>
      <c r="J91" s="35"/>
      <c r="K91" s="39"/>
      <c r="L91" s="35"/>
      <c r="M91" s="39"/>
      <c r="N91" s="35"/>
      <c r="O91" s="39"/>
      <c r="P91" s="35"/>
      <c r="Q91" s="39"/>
      <c r="R91" s="35"/>
      <c r="S91" s="39"/>
      <c r="T91" s="35"/>
      <c r="U91" s="39"/>
      <c r="V91" s="35"/>
      <c r="W91" s="39"/>
      <c r="X91" s="35"/>
      <c r="Y91" s="39"/>
      <c r="Z91" s="35"/>
      <c r="AA91" s="39"/>
      <c r="AB91" s="35"/>
      <c r="AC91" s="39"/>
      <c r="AD91" s="35"/>
      <c r="AE91" s="39"/>
      <c r="AF91" s="35"/>
      <c r="AG91" s="150"/>
      <c r="AH91" s="39"/>
      <c r="AI91" s="66"/>
      <c r="AJ91" s="66"/>
      <c r="AK91" s="66"/>
      <c r="AL91" s="250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3630"/>
      <c r="B92" s="239" t="s">
        <v>124</v>
      </c>
      <c r="C92" s="240">
        <f t="shared" si="10"/>
        <v>0</v>
      </c>
      <c r="D92" s="241">
        <f>SUM(F92+H92+J92+L92+N92+P92+R92+T92+V92+X92+Z92+AB92+AD92+AF92)</f>
        <v>0</v>
      </c>
      <c r="E92" s="242">
        <f t="shared" si="11"/>
        <v>0</v>
      </c>
      <c r="F92" s="93"/>
      <c r="G92" s="96"/>
      <c r="H92" s="93"/>
      <c r="I92" s="96"/>
      <c r="J92" s="93"/>
      <c r="K92" s="96"/>
      <c r="L92" s="93"/>
      <c r="M92" s="96"/>
      <c r="N92" s="93"/>
      <c r="O92" s="96"/>
      <c r="P92" s="93"/>
      <c r="Q92" s="96"/>
      <c r="R92" s="93"/>
      <c r="S92" s="96"/>
      <c r="T92" s="93"/>
      <c r="U92" s="96"/>
      <c r="V92" s="93"/>
      <c r="W92" s="96"/>
      <c r="X92" s="93"/>
      <c r="Y92" s="96"/>
      <c r="Z92" s="93"/>
      <c r="AA92" s="96"/>
      <c r="AB92" s="93"/>
      <c r="AC92" s="96"/>
      <c r="AD92" s="93"/>
      <c r="AE92" s="96"/>
      <c r="AF92" s="93"/>
      <c r="AG92" s="170"/>
      <c r="AH92" s="96"/>
      <c r="AI92" s="67"/>
      <c r="AJ92" s="67"/>
      <c r="AK92" s="67"/>
      <c r="AL92" s="250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31.15" customHeight="1" x14ac:dyDescent="0.2">
      <c r="A93" s="115" t="s">
        <v>133</v>
      </c>
      <c r="B93" s="115"/>
      <c r="C93" s="115"/>
      <c r="D93" s="115"/>
      <c r="E93" s="115"/>
      <c r="F93" s="115"/>
      <c r="G93" s="115"/>
      <c r="H93" s="222"/>
      <c r="I93" s="222"/>
      <c r="J93" s="222"/>
      <c r="K93" s="22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2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15"/>
      <c r="AL93" s="15"/>
      <c r="AM93" s="15"/>
      <c r="AN93" s="861"/>
      <c r="AO93" s="861"/>
      <c r="AP93" s="861"/>
      <c r="AQ93" s="861"/>
      <c r="AR93" s="861"/>
      <c r="AS93" s="861"/>
      <c r="AT93" s="861"/>
      <c r="AU93" s="919"/>
      <c r="AV93" s="919"/>
      <c r="AW93" s="230"/>
      <c r="AX93" s="230"/>
      <c r="AY93" s="230"/>
      <c r="BZ93" s="2"/>
      <c r="CG93" s="16"/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628" t="s">
        <v>56</v>
      </c>
      <c r="B94" s="3628"/>
      <c r="C94" s="3627" t="s">
        <v>57</v>
      </c>
      <c r="D94" s="3628"/>
      <c r="E94" s="3629"/>
      <c r="F94" s="3632" t="s">
        <v>58</v>
      </c>
      <c r="G94" s="3644"/>
      <c r="H94" s="3644"/>
      <c r="I94" s="3644"/>
      <c r="J94" s="3644"/>
      <c r="K94" s="3644"/>
      <c r="L94" s="3644"/>
      <c r="M94" s="3644"/>
      <c r="N94" s="3644"/>
      <c r="O94" s="3644"/>
      <c r="P94" s="3644"/>
      <c r="Q94" s="3644"/>
      <c r="R94" s="3644"/>
      <c r="S94" s="3644"/>
      <c r="T94" s="3644"/>
      <c r="U94" s="3644"/>
      <c r="V94" s="3644"/>
      <c r="W94" s="3644"/>
      <c r="X94" s="3644"/>
      <c r="Y94" s="3644"/>
      <c r="Z94" s="3644"/>
      <c r="AA94" s="3644"/>
      <c r="AB94" s="3644"/>
      <c r="AC94" s="3644"/>
      <c r="AD94" s="3644"/>
      <c r="AE94" s="3644"/>
      <c r="AF94" s="3644"/>
      <c r="AG94" s="3634"/>
      <c r="AH94" s="3822" t="s">
        <v>127</v>
      </c>
      <c r="AI94" s="3823"/>
      <c r="AJ94" s="3823"/>
      <c r="AK94" s="15"/>
      <c r="AL94" s="861"/>
      <c r="AM94" s="861"/>
      <c r="AN94" s="861"/>
      <c r="AO94" s="861"/>
      <c r="AP94" s="861"/>
      <c r="AQ94" s="861"/>
      <c r="AR94" s="920"/>
      <c r="AS94" s="861"/>
      <c r="AT94" s="861"/>
      <c r="AU94" s="921"/>
      <c r="AV94" s="230"/>
      <c r="AW94" s="230"/>
      <c r="AX94" s="230"/>
      <c r="AY94" s="230"/>
      <c r="CG94" s="16"/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558"/>
      <c r="B95" s="3558"/>
      <c r="C95" s="3374"/>
      <c r="D95" s="3558"/>
      <c r="E95" s="3375"/>
      <c r="F95" s="3637" t="s">
        <v>134</v>
      </c>
      <c r="G95" s="3658"/>
      <c r="H95" s="3637" t="s">
        <v>105</v>
      </c>
      <c r="I95" s="3658"/>
      <c r="J95" s="3637" t="s">
        <v>106</v>
      </c>
      <c r="K95" s="3658"/>
      <c r="L95" s="3637" t="s">
        <v>107</v>
      </c>
      <c r="M95" s="3658"/>
      <c r="N95" s="3637" t="s">
        <v>108</v>
      </c>
      <c r="O95" s="3658"/>
      <c r="P95" s="3637" t="s">
        <v>109</v>
      </c>
      <c r="Q95" s="3658"/>
      <c r="R95" s="3637" t="s">
        <v>110</v>
      </c>
      <c r="S95" s="3658"/>
      <c r="T95" s="3637" t="s">
        <v>111</v>
      </c>
      <c r="U95" s="3658"/>
      <c r="V95" s="3637" t="s">
        <v>112</v>
      </c>
      <c r="W95" s="3658"/>
      <c r="X95" s="3637" t="s">
        <v>113</v>
      </c>
      <c r="Y95" s="3658"/>
      <c r="Z95" s="3632" t="s">
        <v>114</v>
      </c>
      <c r="AA95" s="3633"/>
      <c r="AB95" s="3632" t="s">
        <v>115</v>
      </c>
      <c r="AC95" s="3633"/>
      <c r="AD95" s="3632" t="s">
        <v>116</v>
      </c>
      <c r="AE95" s="3633"/>
      <c r="AF95" s="3632" t="s">
        <v>117</v>
      </c>
      <c r="AG95" s="3634"/>
      <c r="AH95" s="3629" t="s">
        <v>135</v>
      </c>
      <c r="AI95" s="3663" t="s">
        <v>136</v>
      </c>
      <c r="AJ95" s="3663" t="s">
        <v>130</v>
      </c>
      <c r="AK95" s="17"/>
      <c r="AL95" s="832"/>
      <c r="AM95" s="832"/>
      <c r="AN95" s="832"/>
      <c r="AO95" s="832"/>
      <c r="AP95" s="832"/>
      <c r="AQ95" s="832"/>
      <c r="AR95" s="922"/>
      <c r="AS95" s="832"/>
      <c r="AT95" s="832"/>
      <c r="AU95" s="921"/>
      <c r="AV95" s="230"/>
      <c r="AW95" s="230"/>
      <c r="AX95" s="230"/>
      <c r="AY95" s="230"/>
      <c r="CG95" s="16"/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3630"/>
      <c r="B96" s="3630"/>
      <c r="C96" s="767" t="s">
        <v>82</v>
      </c>
      <c r="D96" s="768" t="s">
        <v>83</v>
      </c>
      <c r="E96" s="769" t="s">
        <v>84</v>
      </c>
      <c r="F96" s="893" t="s">
        <v>83</v>
      </c>
      <c r="G96" s="917" t="s">
        <v>84</v>
      </c>
      <c r="H96" s="893" t="s">
        <v>83</v>
      </c>
      <c r="I96" s="917" t="s">
        <v>84</v>
      </c>
      <c r="J96" s="893" t="s">
        <v>83</v>
      </c>
      <c r="K96" s="917" t="s">
        <v>84</v>
      </c>
      <c r="L96" s="893" t="s">
        <v>83</v>
      </c>
      <c r="M96" s="917" t="s">
        <v>84</v>
      </c>
      <c r="N96" s="893" t="s">
        <v>83</v>
      </c>
      <c r="O96" s="917" t="s">
        <v>84</v>
      </c>
      <c r="P96" s="893" t="s">
        <v>83</v>
      </c>
      <c r="Q96" s="917" t="s">
        <v>84</v>
      </c>
      <c r="R96" s="893" t="s">
        <v>83</v>
      </c>
      <c r="S96" s="917" t="s">
        <v>84</v>
      </c>
      <c r="T96" s="893" t="s">
        <v>83</v>
      </c>
      <c r="U96" s="917" t="s">
        <v>84</v>
      </c>
      <c r="V96" s="893" t="s">
        <v>83</v>
      </c>
      <c r="W96" s="917" t="s">
        <v>84</v>
      </c>
      <c r="X96" s="893" t="s">
        <v>83</v>
      </c>
      <c r="Y96" s="917" t="s">
        <v>84</v>
      </c>
      <c r="Z96" s="893" t="s">
        <v>83</v>
      </c>
      <c r="AA96" s="917" t="s">
        <v>84</v>
      </c>
      <c r="AB96" s="893" t="s">
        <v>83</v>
      </c>
      <c r="AC96" s="917" t="s">
        <v>84</v>
      </c>
      <c r="AD96" s="893" t="s">
        <v>83</v>
      </c>
      <c r="AE96" s="917" t="s">
        <v>84</v>
      </c>
      <c r="AF96" s="893" t="s">
        <v>83</v>
      </c>
      <c r="AG96" s="918" t="s">
        <v>84</v>
      </c>
      <c r="AH96" s="3631"/>
      <c r="AI96" s="3421"/>
      <c r="AJ96" s="3421"/>
      <c r="AK96" s="255"/>
      <c r="AL96" s="17"/>
      <c r="AM96" s="17"/>
      <c r="AN96" s="17"/>
      <c r="AO96" s="17"/>
      <c r="AP96" s="17"/>
      <c r="AQ96" s="17"/>
      <c r="AR96" s="17"/>
      <c r="AS96" s="832"/>
      <c r="AT96" s="832"/>
      <c r="AU96" s="921"/>
      <c r="AV96" s="230"/>
      <c r="AW96" s="230"/>
      <c r="AX96" s="230"/>
      <c r="AY96" s="230"/>
      <c r="CG96" s="16"/>
      <c r="CH96" s="16"/>
      <c r="CI96" s="16"/>
      <c r="CJ96" s="16"/>
      <c r="CK96" s="16"/>
      <c r="CL96" s="16"/>
      <c r="CM96" s="16"/>
      <c r="CN96" s="16"/>
    </row>
    <row r="97" spans="1:92" ht="16.149999999999999" customHeight="1" x14ac:dyDescent="0.25">
      <c r="A97" s="3547" t="s">
        <v>137</v>
      </c>
      <c r="B97" s="3548"/>
      <c r="C97" s="137">
        <f>SUM(D97:E97)</f>
        <v>0</v>
      </c>
      <c r="D97" s="138">
        <f t="shared" ref="D97:E100" si="12">SUM(F97+H97+J97+L97+N97+P97+R97+T97+V97+X97+Z97+AB97+AD97+AF97)</f>
        <v>0</v>
      </c>
      <c r="E97" s="139">
        <f t="shared" si="12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256"/>
      <c r="AL97" s="17"/>
      <c r="AM97" s="17"/>
      <c r="AN97" s="17"/>
      <c r="AO97" s="17"/>
      <c r="AP97" s="17"/>
      <c r="AQ97" s="17"/>
      <c r="AR97" s="17"/>
      <c r="AS97" s="832"/>
      <c r="AT97" s="832"/>
      <c r="AU97" s="921"/>
      <c r="AV97" s="230"/>
      <c r="AW97" s="230"/>
      <c r="AX97" s="230"/>
      <c r="AY97" s="230"/>
      <c r="CG97" s="16"/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49" t="s">
        <v>138</v>
      </c>
      <c r="B98" s="3550"/>
      <c r="C98" s="257">
        <f>SUM(D98:E98)</f>
        <v>0</v>
      </c>
      <c r="D98" s="258">
        <f t="shared" si="12"/>
        <v>0</v>
      </c>
      <c r="E98" s="259">
        <f t="shared" si="12"/>
        <v>0</v>
      </c>
      <c r="F98" s="50"/>
      <c r="G98" s="54"/>
      <c r="H98" s="50"/>
      <c r="I98" s="54"/>
      <c r="J98" s="50"/>
      <c r="K98" s="54"/>
      <c r="L98" s="50"/>
      <c r="M98" s="54"/>
      <c r="N98" s="50"/>
      <c r="O98" s="54"/>
      <c r="P98" s="50"/>
      <c r="Q98" s="54"/>
      <c r="R98" s="50"/>
      <c r="S98" s="54"/>
      <c r="T98" s="50"/>
      <c r="U98" s="54"/>
      <c r="V98" s="50"/>
      <c r="W98" s="54"/>
      <c r="X98" s="50"/>
      <c r="Y98" s="54"/>
      <c r="Z98" s="50"/>
      <c r="AA98" s="54"/>
      <c r="AB98" s="50"/>
      <c r="AC98" s="54"/>
      <c r="AD98" s="50"/>
      <c r="AE98" s="54"/>
      <c r="AF98" s="50"/>
      <c r="AG98" s="260"/>
      <c r="AH98" s="54"/>
      <c r="AI98" s="261"/>
      <c r="AJ98" s="261"/>
      <c r="AK98" s="262"/>
      <c r="AL98" s="17"/>
      <c r="AM98" s="17"/>
      <c r="AN98" s="17"/>
      <c r="AO98" s="17"/>
      <c r="AP98" s="17"/>
      <c r="AQ98" s="17"/>
      <c r="AR98" s="17"/>
      <c r="AS98" s="832"/>
      <c r="AT98" s="832"/>
      <c r="AU98" s="921"/>
      <c r="AV98" s="230"/>
      <c r="AW98" s="230"/>
      <c r="AX98" s="230"/>
      <c r="AY98" s="230"/>
      <c r="CG98" s="16"/>
      <c r="CH98" s="16"/>
      <c r="CI98" s="16"/>
      <c r="CJ98" s="16"/>
      <c r="CK98" s="16"/>
      <c r="CL98" s="16"/>
      <c r="CM98" s="16"/>
      <c r="CN98" s="16"/>
    </row>
    <row r="99" spans="1:92" ht="16.149999999999999" customHeight="1" x14ac:dyDescent="0.2">
      <c r="A99" s="3819" t="s">
        <v>139</v>
      </c>
      <c r="B99" s="601" t="s">
        <v>140</v>
      </c>
      <c r="C99" s="137">
        <f>SUM(D99:E99)</f>
        <v>0</v>
      </c>
      <c r="D99" s="138">
        <f t="shared" si="12"/>
        <v>0</v>
      </c>
      <c r="E99" s="139">
        <f t="shared" si="12"/>
        <v>0</v>
      </c>
      <c r="F99" s="26"/>
      <c r="G99" s="30"/>
      <c r="H99" s="26"/>
      <c r="I99" s="30"/>
      <c r="J99" s="26"/>
      <c r="K99" s="30"/>
      <c r="L99" s="26"/>
      <c r="M99" s="30"/>
      <c r="N99" s="26"/>
      <c r="O99" s="30"/>
      <c r="P99" s="26"/>
      <c r="Q99" s="30"/>
      <c r="R99" s="26"/>
      <c r="S99" s="30"/>
      <c r="T99" s="26"/>
      <c r="U99" s="30"/>
      <c r="V99" s="26"/>
      <c r="W99" s="30"/>
      <c r="X99" s="26"/>
      <c r="Y99" s="30"/>
      <c r="Z99" s="26"/>
      <c r="AA99" s="30"/>
      <c r="AB99" s="26"/>
      <c r="AC99" s="30"/>
      <c r="AD99" s="26"/>
      <c r="AE99" s="30"/>
      <c r="AF99" s="26"/>
      <c r="AG99" s="140"/>
      <c r="AH99" s="30"/>
      <c r="AI99" s="145"/>
      <c r="AJ99" s="145"/>
      <c r="AK99" s="262"/>
      <c r="AL99" s="17"/>
      <c r="AM99" s="17"/>
      <c r="AN99" s="17"/>
      <c r="AO99" s="17"/>
      <c r="AP99" s="17"/>
      <c r="AQ99" s="17"/>
      <c r="AR99" s="17"/>
      <c r="AS99" s="832"/>
      <c r="AT99" s="832"/>
      <c r="AU99" s="921"/>
      <c r="AV99" s="230"/>
      <c r="AW99" s="230"/>
      <c r="AX99" s="230"/>
      <c r="AY99" s="230"/>
      <c r="CG99" s="16"/>
      <c r="CH99" s="16"/>
      <c r="CI99" s="16"/>
      <c r="CJ99" s="16"/>
      <c r="CK99" s="16"/>
      <c r="CL99" s="16"/>
      <c r="CM99" s="16"/>
      <c r="CN99" s="16"/>
    </row>
    <row r="100" spans="1:92" ht="16.149999999999999" customHeight="1" x14ac:dyDescent="0.2">
      <c r="A100" s="3552"/>
      <c r="B100" s="239" t="s">
        <v>141</v>
      </c>
      <c r="C100" s="240">
        <f>SUM(D100:E100)</f>
        <v>0</v>
      </c>
      <c r="D100" s="241">
        <f t="shared" si="12"/>
        <v>0</v>
      </c>
      <c r="E100" s="242">
        <f t="shared" si="12"/>
        <v>0</v>
      </c>
      <c r="F100" s="93"/>
      <c r="G100" s="96"/>
      <c r="H100" s="93"/>
      <c r="I100" s="96"/>
      <c r="J100" s="93"/>
      <c r="K100" s="96"/>
      <c r="L100" s="93"/>
      <c r="M100" s="96"/>
      <c r="N100" s="93"/>
      <c r="O100" s="96"/>
      <c r="P100" s="93"/>
      <c r="Q100" s="96"/>
      <c r="R100" s="93"/>
      <c r="S100" s="96"/>
      <c r="T100" s="93"/>
      <c r="U100" s="96"/>
      <c r="V100" s="93"/>
      <c r="W100" s="96"/>
      <c r="X100" s="93"/>
      <c r="Y100" s="96"/>
      <c r="Z100" s="93"/>
      <c r="AA100" s="96"/>
      <c r="AB100" s="93"/>
      <c r="AC100" s="96"/>
      <c r="AD100" s="93"/>
      <c r="AE100" s="96"/>
      <c r="AF100" s="93"/>
      <c r="AG100" s="170"/>
      <c r="AH100" s="96"/>
      <c r="AI100" s="67"/>
      <c r="AJ100" s="67"/>
      <c r="AK100" s="262"/>
      <c r="AL100" s="17"/>
      <c r="AM100" s="17"/>
      <c r="AN100" s="17"/>
      <c r="AO100" s="17"/>
      <c r="AP100" s="17"/>
      <c r="AQ100" s="17"/>
      <c r="AR100" s="17"/>
      <c r="AS100" s="912"/>
      <c r="AT100" s="912"/>
      <c r="AU100" s="921"/>
      <c r="AV100" s="230"/>
      <c r="AW100" s="230"/>
      <c r="AX100" s="230"/>
      <c r="AY100" s="230"/>
      <c r="CG100" s="16"/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553" t="s">
        <v>142</v>
      </c>
      <c r="B101" s="3721"/>
      <c r="C101" s="167">
        <f>SUM(D101:E101)</f>
        <v>0</v>
      </c>
      <c r="D101" s="168">
        <f>SUM(F101+H101+J101+L101+N101+P101+R101+T101+V101+X101+Z101+AB101+AD101+AF101)</f>
        <v>0</v>
      </c>
      <c r="E101" s="688">
        <f>SUM(G101+I101+K101+M101+O101+Q101+S101+U101+W101+Y101+AA101+AC101+AE101+AG101)</f>
        <v>0</v>
      </c>
      <c r="F101" s="263"/>
      <c r="G101" s="728"/>
      <c r="H101" s="263"/>
      <c r="I101" s="728"/>
      <c r="J101" s="263"/>
      <c r="K101" s="728"/>
      <c r="L101" s="263"/>
      <c r="M101" s="728"/>
      <c r="N101" s="263"/>
      <c r="O101" s="728"/>
      <c r="P101" s="263"/>
      <c r="Q101" s="728"/>
      <c r="R101" s="263"/>
      <c r="S101" s="728"/>
      <c r="T101" s="263"/>
      <c r="U101" s="728"/>
      <c r="V101" s="263"/>
      <c r="W101" s="728"/>
      <c r="X101" s="263"/>
      <c r="Y101" s="728"/>
      <c r="Z101" s="263"/>
      <c r="AA101" s="728"/>
      <c r="AB101" s="263"/>
      <c r="AC101" s="728"/>
      <c r="AD101" s="263"/>
      <c r="AE101" s="728"/>
      <c r="AF101" s="263"/>
      <c r="AG101" s="265"/>
      <c r="AH101" s="728"/>
      <c r="AI101" s="266"/>
      <c r="AJ101" s="266"/>
      <c r="AK101" s="32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230"/>
      <c r="AX101" s="230"/>
      <c r="AY101" s="230"/>
      <c r="CA101" s="4" t="str">
        <f>IF(C101&gt;C100+C99,"* Los Ingresos de pacientes dependientes severos con escaras DEBEN estar incluidos en los Ingresos de pacientes dependientes severos Oncológicos o No Oncológicos. ","")</f>
        <v/>
      </c>
      <c r="CG101" s="16"/>
      <c r="CH101" s="16"/>
      <c r="CI101" s="16"/>
      <c r="CJ101" s="16"/>
      <c r="CK101" s="16"/>
      <c r="CL101" s="16"/>
      <c r="CM101" s="16"/>
      <c r="CN101" s="16"/>
    </row>
    <row r="102" spans="1:92" ht="31.15" customHeight="1" x14ac:dyDescent="0.2">
      <c r="A102" s="121" t="s">
        <v>143</v>
      </c>
      <c r="B102" s="121"/>
      <c r="C102" s="121"/>
      <c r="D102" s="121"/>
      <c r="E102" s="121"/>
      <c r="F102" s="115"/>
      <c r="G102" s="115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15"/>
      <c r="AL102" s="729"/>
      <c r="AM102" s="15"/>
      <c r="AN102" s="861"/>
      <c r="AO102" s="861"/>
      <c r="AP102" s="861"/>
      <c r="AQ102" s="861"/>
      <c r="AR102" s="861"/>
      <c r="AS102" s="861"/>
      <c r="AT102" s="861"/>
      <c r="AU102" s="861"/>
      <c r="AV102" s="861"/>
      <c r="AW102" s="911"/>
      <c r="AX102" s="230"/>
      <c r="AY102" s="230"/>
      <c r="BZ102" s="2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">
      <c r="A103" s="3627" t="s">
        <v>3</v>
      </c>
      <c r="B103" s="3629"/>
      <c r="C103" s="3632" t="s">
        <v>57</v>
      </c>
      <c r="D103" s="3644"/>
      <c r="E103" s="3633"/>
      <c r="F103" s="3632" t="s">
        <v>114</v>
      </c>
      <c r="G103" s="3633"/>
      <c r="H103" s="3632" t="s">
        <v>115</v>
      </c>
      <c r="I103" s="3633"/>
      <c r="J103" s="3632" t="s">
        <v>116</v>
      </c>
      <c r="K103" s="3633"/>
      <c r="L103" s="3632" t="s">
        <v>117</v>
      </c>
      <c r="M103" s="3633"/>
      <c r="N103" s="268"/>
      <c r="O103" s="730"/>
      <c r="P103" s="123"/>
      <c r="Q103" s="731"/>
      <c r="R103" s="731"/>
      <c r="S103" s="923"/>
      <c r="T103" s="830"/>
      <c r="U103" s="924"/>
      <c r="V103" s="830"/>
      <c r="W103" s="830"/>
      <c r="X103" s="830"/>
      <c r="Y103" s="830"/>
      <c r="Z103" s="865"/>
      <c r="AA103" s="865"/>
      <c r="AB103" s="864"/>
      <c r="AC103" s="864"/>
      <c r="AD103" s="874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366"/>
      <c r="B104" s="3631"/>
      <c r="C104" s="767" t="s">
        <v>82</v>
      </c>
      <c r="D104" s="768" t="s">
        <v>83</v>
      </c>
      <c r="E104" s="769" t="s">
        <v>84</v>
      </c>
      <c r="F104" s="767" t="s">
        <v>83</v>
      </c>
      <c r="G104" s="769" t="s">
        <v>84</v>
      </c>
      <c r="H104" s="767" t="s">
        <v>83</v>
      </c>
      <c r="I104" s="769" t="s">
        <v>84</v>
      </c>
      <c r="J104" s="767" t="s">
        <v>83</v>
      </c>
      <c r="K104" s="769" t="s">
        <v>84</v>
      </c>
      <c r="L104" s="767" t="s">
        <v>83</v>
      </c>
      <c r="M104" s="769" t="s">
        <v>84</v>
      </c>
      <c r="N104" s="925"/>
      <c r="O104" s="830"/>
      <c r="P104" s="830"/>
      <c r="Q104" s="830"/>
      <c r="R104" s="830"/>
      <c r="S104" s="830"/>
      <c r="T104" s="830"/>
      <c r="U104" s="830"/>
      <c r="V104" s="829"/>
      <c r="W104" s="830"/>
      <c r="X104" s="830"/>
      <c r="Y104" s="830"/>
      <c r="Z104" s="865"/>
      <c r="AA104" s="865"/>
      <c r="AB104" s="864"/>
      <c r="AC104" s="864"/>
      <c r="AD104" s="874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816" t="s">
        <v>144</v>
      </c>
      <c r="B105" s="89" t="s">
        <v>145</v>
      </c>
      <c r="C105" s="137">
        <f>SUM(D105:E105)</f>
        <v>0</v>
      </c>
      <c r="D105" s="138">
        <f t="shared" ref="D105:E107" si="13">SUM(F105+H105+J105+L105)</f>
        <v>0</v>
      </c>
      <c r="E105" s="139">
        <f t="shared" si="13"/>
        <v>0</v>
      </c>
      <c r="F105" s="104"/>
      <c r="G105" s="107"/>
      <c r="H105" s="104"/>
      <c r="I105" s="107"/>
      <c r="J105" s="104"/>
      <c r="K105" s="107"/>
      <c r="L105" s="104"/>
      <c r="M105" s="107"/>
      <c r="N105" s="925"/>
      <c r="O105" s="830"/>
      <c r="P105" s="830"/>
      <c r="Q105" s="830"/>
      <c r="R105" s="830"/>
      <c r="S105" s="830"/>
      <c r="T105" s="830"/>
      <c r="U105" s="830"/>
      <c r="V105" s="829"/>
      <c r="W105" s="830"/>
      <c r="X105" s="830"/>
      <c r="Y105" s="830"/>
      <c r="Z105" s="865"/>
      <c r="AA105" s="865"/>
      <c r="AB105" s="864"/>
      <c r="AC105" s="864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38"/>
      <c r="B106" s="100" t="s">
        <v>146</v>
      </c>
      <c r="C106" s="147">
        <f>SUM(D106:E106)</f>
        <v>0</v>
      </c>
      <c r="D106" s="148">
        <f t="shared" si="13"/>
        <v>0</v>
      </c>
      <c r="E106" s="149">
        <f t="shared" si="13"/>
        <v>0</v>
      </c>
      <c r="F106" s="104"/>
      <c r="G106" s="107"/>
      <c r="H106" s="104"/>
      <c r="I106" s="107"/>
      <c r="J106" s="104"/>
      <c r="K106" s="107"/>
      <c r="L106" s="104"/>
      <c r="M106" s="107"/>
      <c r="N106" s="925"/>
      <c r="O106" s="830"/>
      <c r="P106" s="830"/>
      <c r="Q106" s="830"/>
      <c r="R106" s="830"/>
      <c r="S106" s="830"/>
      <c r="T106" s="830"/>
      <c r="U106" s="830"/>
      <c r="V106" s="829"/>
      <c r="W106" s="830"/>
      <c r="X106" s="830"/>
      <c r="Y106" s="830"/>
      <c r="Z106" s="865"/>
      <c r="AA106" s="865"/>
      <c r="AB106" s="864"/>
      <c r="AC106" s="864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706"/>
      <c r="B107" s="275" t="s">
        <v>147</v>
      </c>
      <c r="C107" s="257">
        <f>SUM(D107:E107)</f>
        <v>0</v>
      </c>
      <c r="D107" s="258">
        <f t="shared" si="13"/>
        <v>0</v>
      </c>
      <c r="E107" s="259">
        <f t="shared" si="13"/>
        <v>0</v>
      </c>
      <c r="F107" s="104"/>
      <c r="G107" s="107"/>
      <c r="H107" s="104"/>
      <c r="I107" s="107"/>
      <c r="J107" s="104"/>
      <c r="K107" s="107"/>
      <c r="L107" s="104"/>
      <c r="M107" s="107"/>
      <c r="N107" s="925"/>
      <c r="O107" s="830"/>
      <c r="P107" s="830"/>
      <c r="Q107" s="830"/>
      <c r="R107" s="830"/>
      <c r="S107" s="830"/>
      <c r="T107" s="830"/>
      <c r="U107" s="830"/>
      <c r="V107" s="829"/>
      <c r="W107" s="830"/>
      <c r="X107" s="830"/>
      <c r="Y107" s="830"/>
      <c r="Z107" s="865"/>
      <c r="AA107" s="865"/>
      <c r="AB107" s="864"/>
      <c r="AC107" s="864"/>
      <c r="CG107" s="16"/>
      <c r="CH107" s="16"/>
      <c r="CI107" s="16"/>
      <c r="CJ107" s="16"/>
      <c r="CK107" s="16"/>
      <c r="CL107" s="16"/>
      <c r="CM107" s="16"/>
      <c r="CN107" s="16"/>
    </row>
    <row r="108" spans="1:92" ht="16.149999999999999" customHeight="1" x14ac:dyDescent="0.2">
      <c r="A108" s="3704" t="s">
        <v>148</v>
      </c>
      <c r="B108" s="3704"/>
      <c r="C108" s="798">
        <f t="shared" ref="C108:M108" si="14">SUM(C105:C107)</f>
        <v>0</v>
      </c>
      <c r="D108" s="799">
        <f t="shared" si="14"/>
        <v>0</v>
      </c>
      <c r="E108" s="800">
        <f t="shared" si="14"/>
        <v>0</v>
      </c>
      <c r="F108" s="798">
        <f t="shared" si="14"/>
        <v>0</v>
      </c>
      <c r="G108" s="800">
        <f t="shared" si="14"/>
        <v>0</v>
      </c>
      <c r="H108" s="798">
        <f t="shared" si="14"/>
        <v>0</v>
      </c>
      <c r="I108" s="800">
        <f t="shared" si="14"/>
        <v>0</v>
      </c>
      <c r="J108" s="798">
        <f t="shared" si="14"/>
        <v>0</v>
      </c>
      <c r="K108" s="800">
        <f t="shared" si="14"/>
        <v>0</v>
      </c>
      <c r="L108" s="798">
        <f t="shared" si="14"/>
        <v>0</v>
      </c>
      <c r="M108" s="800">
        <f t="shared" si="14"/>
        <v>0</v>
      </c>
      <c r="N108" s="925"/>
      <c r="O108" s="830"/>
      <c r="P108" s="830"/>
      <c r="Q108" s="830"/>
      <c r="R108" s="830"/>
      <c r="S108" s="830"/>
      <c r="T108" s="830"/>
      <c r="U108" s="830"/>
      <c r="V108" s="829"/>
      <c r="W108" s="830"/>
      <c r="X108" s="830"/>
      <c r="Y108" s="830"/>
      <c r="Z108" s="865"/>
      <c r="AA108" s="865"/>
      <c r="AB108" s="864"/>
      <c r="AC108" s="864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816" t="s">
        <v>149</v>
      </c>
      <c r="B109" s="103" t="s">
        <v>150</v>
      </c>
      <c r="C109" s="276">
        <f>SUM(D109:E109)</f>
        <v>0</v>
      </c>
      <c r="D109" s="277">
        <f t="shared" ref="D109:E112" si="15">SUM(F109+H109+J109+L109)</f>
        <v>0</v>
      </c>
      <c r="E109" s="278">
        <f t="shared" si="15"/>
        <v>0</v>
      </c>
      <c r="F109" s="104"/>
      <c r="G109" s="107"/>
      <c r="H109" s="104"/>
      <c r="I109" s="107"/>
      <c r="J109" s="104"/>
      <c r="K109" s="107"/>
      <c r="L109" s="104"/>
      <c r="M109" s="107"/>
      <c r="N109" s="925"/>
      <c r="O109" s="830"/>
      <c r="P109" s="830"/>
      <c r="Q109" s="830"/>
      <c r="R109" s="830"/>
      <c r="S109" s="830"/>
      <c r="T109" s="830"/>
      <c r="U109" s="830"/>
      <c r="V109" s="829"/>
      <c r="W109" s="830"/>
      <c r="X109" s="865"/>
      <c r="Y109" s="865"/>
      <c r="Z109" s="865"/>
      <c r="AA109" s="865"/>
      <c r="AB109" s="864"/>
      <c r="AC109" s="864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38"/>
      <c r="B110" s="100" t="s">
        <v>151</v>
      </c>
      <c r="C110" s="147">
        <f>SUM(D110:E110)</f>
        <v>0</v>
      </c>
      <c r="D110" s="148">
        <f t="shared" si="15"/>
        <v>0</v>
      </c>
      <c r="E110" s="149">
        <f t="shared" si="15"/>
        <v>0</v>
      </c>
      <c r="F110" s="35"/>
      <c r="G110" s="39"/>
      <c r="H110" s="35"/>
      <c r="I110" s="39"/>
      <c r="J110" s="35"/>
      <c r="K110" s="39"/>
      <c r="L110" s="35"/>
      <c r="M110" s="39"/>
      <c r="N110" s="71"/>
      <c r="O110" s="12"/>
      <c r="P110" s="12"/>
      <c r="Q110" s="12"/>
      <c r="R110" s="12"/>
      <c r="S110" s="12"/>
      <c r="T110" s="12"/>
      <c r="U110" s="829"/>
      <c r="V110" s="830"/>
      <c r="W110" s="830"/>
      <c r="X110" s="830"/>
      <c r="Y110" s="830"/>
      <c r="Z110" s="830"/>
      <c r="AA110" s="830"/>
      <c r="AB110" s="830"/>
      <c r="AC110" s="830"/>
      <c r="AD110" s="830"/>
      <c r="AE110" s="830"/>
      <c r="AF110" s="830"/>
      <c r="AG110" s="830"/>
      <c r="AH110" s="829"/>
      <c r="AI110" s="830"/>
      <c r="AJ110" s="865"/>
      <c r="AK110" s="865"/>
      <c r="AL110" s="865"/>
      <c r="AM110" s="865"/>
      <c r="AN110" s="864"/>
      <c r="AO110" s="864"/>
      <c r="CG110" s="16"/>
      <c r="CH110" s="16"/>
      <c r="CI110" s="16"/>
      <c r="CJ110" s="16"/>
      <c r="CK110" s="16"/>
      <c r="CL110" s="16"/>
      <c r="CM110" s="16"/>
      <c r="CN110" s="16"/>
    </row>
    <row r="111" spans="1:92" ht="16.149999999999999" customHeight="1" x14ac:dyDescent="0.2">
      <c r="A111" s="3538"/>
      <c r="B111" s="100" t="s">
        <v>152</v>
      </c>
      <c r="C111" s="147">
        <f>SUM(D111:E111)</f>
        <v>0</v>
      </c>
      <c r="D111" s="148">
        <f t="shared" si="15"/>
        <v>0</v>
      </c>
      <c r="E111" s="149">
        <f t="shared" si="15"/>
        <v>0</v>
      </c>
      <c r="F111" s="35"/>
      <c r="G111" s="39"/>
      <c r="H111" s="35"/>
      <c r="I111" s="39"/>
      <c r="J111" s="35"/>
      <c r="K111" s="39"/>
      <c r="L111" s="35"/>
      <c r="M111" s="39"/>
      <c r="N111" s="71"/>
      <c r="O111" s="12"/>
      <c r="P111" s="12"/>
      <c r="Q111" s="12"/>
      <c r="R111" s="12"/>
      <c r="S111" s="12"/>
      <c r="T111" s="12"/>
      <c r="U111" s="829"/>
      <c r="V111" s="830"/>
      <c r="W111" s="830"/>
      <c r="X111" s="830"/>
      <c r="Y111" s="830"/>
      <c r="Z111" s="830"/>
      <c r="AA111" s="830"/>
      <c r="AB111" s="830"/>
      <c r="AC111" s="830"/>
      <c r="AD111" s="830"/>
      <c r="AE111" s="830"/>
      <c r="AF111" s="830"/>
      <c r="AG111" s="830"/>
      <c r="AH111" s="829"/>
      <c r="AI111" s="830"/>
      <c r="AJ111" s="865"/>
      <c r="AK111" s="865"/>
      <c r="AL111" s="865"/>
      <c r="AM111" s="865"/>
      <c r="AN111" s="864"/>
      <c r="AO111" s="864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3706"/>
      <c r="B112" s="109" t="s">
        <v>153</v>
      </c>
      <c r="C112" s="257">
        <f>SUM(D112:E112)</f>
        <v>0</v>
      </c>
      <c r="D112" s="258">
        <f t="shared" si="15"/>
        <v>0</v>
      </c>
      <c r="E112" s="259">
        <f t="shared" si="15"/>
        <v>0</v>
      </c>
      <c r="F112" s="50"/>
      <c r="G112" s="54"/>
      <c r="H112" s="50"/>
      <c r="I112" s="54"/>
      <c r="J112" s="50"/>
      <c r="K112" s="54"/>
      <c r="L112" s="50"/>
      <c r="M112" s="54"/>
      <c r="N112" s="71"/>
      <c r="O112" s="12"/>
      <c r="P112" s="12"/>
      <c r="Q112" s="12"/>
      <c r="R112" s="12"/>
      <c r="S112" s="12"/>
      <c r="T112" s="12"/>
      <c r="U112" s="123"/>
      <c r="V112" s="830"/>
      <c r="W112" s="830"/>
      <c r="X112" s="830"/>
      <c r="Y112" s="830"/>
      <c r="Z112" s="830"/>
      <c r="AA112" s="830"/>
      <c r="AB112" s="830"/>
      <c r="AC112" s="830"/>
      <c r="AD112" s="830"/>
      <c r="AE112" s="830"/>
      <c r="AF112" s="830"/>
      <c r="AG112" s="830"/>
      <c r="AH112" s="829"/>
      <c r="AI112" s="830"/>
      <c r="AJ112" s="865"/>
      <c r="AK112" s="865"/>
      <c r="AL112" s="865"/>
      <c r="AM112" s="865"/>
      <c r="AN112" s="864"/>
      <c r="AO112" s="864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704" t="s">
        <v>148</v>
      </c>
      <c r="B113" s="3704"/>
      <c r="C113" s="798">
        <f t="shared" ref="C113:M113" si="16">SUM(C109:C112)</f>
        <v>0</v>
      </c>
      <c r="D113" s="799">
        <f t="shared" si="16"/>
        <v>0</v>
      </c>
      <c r="E113" s="800">
        <f t="shared" si="16"/>
        <v>0</v>
      </c>
      <c r="F113" s="798">
        <f t="shared" si="16"/>
        <v>0</v>
      </c>
      <c r="G113" s="800">
        <f t="shared" si="16"/>
        <v>0</v>
      </c>
      <c r="H113" s="798">
        <f t="shared" si="16"/>
        <v>0</v>
      </c>
      <c r="I113" s="800">
        <f t="shared" si="16"/>
        <v>0</v>
      </c>
      <c r="J113" s="798">
        <f t="shared" si="16"/>
        <v>0</v>
      </c>
      <c r="K113" s="800">
        <f t="shared" si="16"/>
        <v>0</v>
      </c>
      <c r="L113" s="798">
        <f t="shared" si="16"/>
        <v>0</v>
      </c>
      <c r="M113" s="800">
        <f t="shared" si="16"/>
        <v>0</v>
      </c>
      <c r="N113" s="71"/>
      <c r="O113" s="12"/>
      <c r="P113" s="12"/>
      <c r="Q113" s="12"/>
      <c r="R113" s="12"/>
      <c r="S113" s="12"/>
      <c r="T113" s="12"/>
      <c r="U113" s="914"/>
      <c r="V113" s="830"/>
      <c r="W113" s="830"/>
      <c r="X113" s="830"/>
      <c r="Y113" s="830"/>
      <c r="Z113" s="830"/>
      <c r="AA113" s="830"/>
      <c r="AB113" s="830"/>
      <c r="AC113" s="830"/>
      <c r="AD113" s="830"/>
      <c r="AE113" s="830"/>
      <c r="AF113" s="830"/>
      <c r="AG113" s="830"/>
      <c r="AH113" s="829"/>
      <c r="AI113" s="830"/>
      <c r="AJ113" s="865"/>
      <c r="AK113" s="865"/>
      <c r="AL113" s="865"/>
      <c r="AM113" s="865"/>
      <c r="AN113" s="864"/>
      <c r="AO113" s="864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3540" t="s">
        <v>154</v>
      </c>
      <c r="B114" s="3540"/>
      <c r="C114" s="167">
        <f t="shared" ref="C114:M114" si="17">SUM(C108+C113)</f>
        <v>0</v>
      </c>
      <c r="D114" s="168">
        <f t="shared" si="17"/>
        <v>0</v>
      </c>
      <c r="E114" s="688">
        <f t="shared" si="17"/>
        <v>0</v>
      </c>
      <c r="F114" s="167">
        <f t="shared" si="17"/>
        <v>0</v>
      </c>
      <c r="G114" s="688">
        <f t="shared" si="17"/>
        <v>0</v>
      </c>
      <c r="H114" s="167">
        <f t="shared" si="17"/>
        <v>0</v>
      </c>
      <c r="I114" s="688">
        <f t="shared" si="17"/>
        <v>0</v>
      </c>
      <c r="J114" s="167">
        <f t="shared" si="17"/>
        <v>0</v>
      </c>
      <c r="K114" s="688">
        <f t="shared" si="17"/>
        <v>0</v>
      </c>
      <c r="L114" s="167">
        <f t="shared" si="17"/>
        <v>0</v>
      </c>
      <c r="M114" s="688">
        <f t="shared" si="17"/>
        <v>0</v>
      </c>
      <c r="O114" s="12"/>
      <c r="P114" s="12"/>
      <c r="Q114" s="12"/>
      <c r="R114" s="12"/>
      <c r="S114" s="12"/>
      <c r="T114" s="12"/>
      <c r="U114" s="914"/>
      <c r="V114" s="830"/>
      <c r="W114" s="830"/>
      <c r="X114" s="830"/>
      <c r="Y114" s="830"/>
      <c r="Z114" s="830"/>
      <c r="AA114" s="830"/>
      <c r="AB114" s="830"/>
      <c r="AC114" s="830"/>
      <c r="AD114" s="830"/>
      <c r="AE114" s="830"/>
      <c r="AF114" s="830"/>
      <c r="AG114" s="830"/>
      <c r="AH114" s="829"/>
      <c r="AI114" s="830"/>
      <c r="AJ114" s="865"/>
      <c r="AK114" s="865"/>
      <c r="AL114" s="865"/>
      <c r="AM114" s="865"/>
      <c r="AN114" s="864"/>
      <c r="AO114" s="864"/>
      <c r="CG114" s="16"/>
      <c r="CH114" s="16"/>
      <c r="CI114" s="16"/>
      <c r="CJ114" s="16"/>
      <c r="CK114" s="16"/>
      <c r="CL114" s="16"/>
      <c r="CM114" s="16"/>
      <c r="CN114" s="16"/>
    </row>
    <row r="115" spans="1:92" ht="31.15" customHeight="1" x14ac:dyDescent="0.2">
      <c r="A115" s="121" t="s">
        <v>155</v>
      </c>
      <c r="B115" s="121"/>
      <c r="C115" s="121"/>
      <c r="D115" s="279"/>
      <c r="E115" s="121"/>
      <c r="F115" s="121"/>
      <c r="G115" s="115"/>
      <c r="H115" s="115"/>
      <c r="I115" s="222"/>
      <c r="J115" s="222"/>
      <c r="K115" s="222"/>
      <c r="L115" s="222"/>
      <c r="M115" s="222"/>
      <c r="N115" s="222"/>
      <c r="O115" s="222"/>
      <c r="P115" s="222"/>
      <c r="Q115" s="280"/>
      <c r="R115" s="280"/>
      <c r="S115" s="15"/>
      <c r="T115" s="738"/>
      <c r="U115" s="15"/>
      <c r="V115" s="15"/>
      <c r="W115" s="15"/>
      <c r="X115" s="861"/>
      <c r="Y115" s="861"/>
      <c r="Z115" s="861"/>
      <c r="AA115" s="861"/>
      <c r="AB115" s="861"/>
      <c r="AC115" s="861"/>
      <c r="AD115" s="861"/>
      <c r="AE115" s="861"/>
      <c r="AF115" s="849"/>
      <c r="AG115" s="865"/>
      <c r="AH115" s="865"/>
      <c r="AI115" s="865"/>
      <c r="AJ115" s="926"/>
      <c r="AK115" s="865"/>
      <c r="AL115" s="865"/>
      <c r="AM115" s="865"/>
      <c r="AN115" s="865"/>
      <c r="AO115" s="865"/>
      <c r="AP115" s="865"/>
      <c r="AQ115" s="865"/>
      <c r="BZ115" s="2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627" t="s">
        <v>3</v>
      </c>
      <c r="B116" s="3629"/>
      <c r="C116" s="3632" t="s">
        <v>57</v>
      </c>
      <c r="D116" s="3644"/>
      <c r="E116" s="3633"/>
      <c r="F116" s="3632" t="s">
        <v>114</v>
      </c>
      <c r="G116" s="3633"/>
      <c r="H116" s="3632" t="s">
        <v>115</v>
      </c>
      <c r="I116" s="3633"/>
      <c r="J116" s="3632" t="s">
        <v>116</v>
      </c>
      <c r="K116" s="3633"/>
      <c r="L116" s="3632" t="s">
        <v>117</v>
      </c>
      <c r="M116" s="3644"/>
      <c r="N116" s="3818" t="s">
        <v>127</v>
      </c>
      <c r="O116" s="3644"/>
      <c r="P116" s="3633"/>
      <c r="Q116" s="3709"/>
      <c r="R116" s="3710"/>
      <c r="S116" s="3817"/>
      <c r="T116" s="3817"/>
      <c r="U116" s="3817"/>
      <c r="V116" s="3817"/>
      <c r="W116" s="3817"/>
      <c r="X116" s="3817"/>
      <c r="Y116" s="3817"/>
      <c r="Z116" s="3817"/>
      <c r="AA116" s="831"/>
      <c r="AB116" s="832"/>
      <c r="AC116" s="832"/>
      <c r="AD116" s="832"/>
      <c r="AE116" s="861"/>
      <c r="AF116" s="865"/>
      <c r="AG116" s="865"/>
      <c r="AH116" s="865"/>
      <c r="AI116" s="867"/>
      <c r="AJ116" s="867"/>
      <c r="AK116" s="867"/>
      <c r="AL116" s="867"/>
      <c r="AM116" s="927"/>
      <c r="AN116" s="830"/>
      <c r="AO116" s="830"/>
      <c r="AP116" s="830"/>
      <c r="AQ116" s="830"/>
      <c r="AR116" s="830"/>
      <c r="AS116" s="830"/>
      <c r="AT116" s="830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3366"/>
      <c r="B117" s="3631"/>
      <c r="C117" s="767" t="s">
        <v>82</v>
      </c>
      <c r="D117" s="768" t="s">
        <v>83</v>
      </c>
      <c r="E117" s="769" t="s">
        <v>84</v>
      </c>
      <c r="F117" s="767" t="s">
        <v>83</v>
      </c>
      <c r="G117" s="769" t="s">
        <v>84</v>
      </c>
      <c r="H117" s="767" t="s">
        <v>83</v>
      </c>
      <c r="I117" s="769" t="s">
        <v>84</v>
      </c>
      <c r="J117" s="767" t="s">
        <v>83</v>
      </c>
      <c r="K117" s="769" t="s">
        <v>84</v>
      </c>
      <c r="L117" s="767" t="s">
        <v>83</v>
      </c>
      <c r="M117" s="928" t="s">
        <v>84</v>
      </c>
      <c r="N117" s="929" t="s">
        <v>128</v>
      </c>
      <c r="O117" s="768" t="s">
        <v>129</v>
      </c>
      <c r="P117" s="769" t="s">
        <v>130</v>
      </c>
      <c r="Q117" s="930"/>
      <c r="R117" s="931"/>
      <c r="S117" s="931"/>
      <c r="T117" s="931"/>
      <c r="U117" s="931"/>
      <c r="V117" s="931"/>
      <c r="W117" s="931"/>
      <c r="X117" s="931"/>
      <c r="Y117" s="931"/>
      <c r="Z117" s="931"/>
      <c r="AA117" s="831"/>
      <c r="AB117" s="832"/>
      <c r="AC117" s="832"/>
      <c r="AD117" s="832"/>
      <c r="AE117" s="861"/>
      <c r="AF117" s="865"/>
      <c r="AG117" s="865"/>
      <c r="AH117" s="865"/>
      <c r="AI117" s="867"/>
      <c r="AJ117" s="867"/>
      <c r="AK117" s="867"/>
      <c r="AL117" s="867"/>
      <c r="AM117" s="927"/>
      <c r="AN117" s="830"/>
      <c r="AO117" s="830"/>
      <c r="AP117" s="830"/>
      <c r="AQ117" s="830"/>
      <c r="AR117" s="830"/>
      <c r="AS117" s="830"/>
      <c r="AT117" s="830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3816" t="s">
        <v>144</v>
      </c>
      <c r="B118" s="89" t="s">
        <v>145</v>
      </c>
      <c r="C118" s="289">
        <f>SUM(D118:E118)</f>
        <v>0</v>
      </c>
      <c r="D118" s="290">
        <f t="shared" ref="D118:E120" si="18">SUM(F118+H118+J118+L118)</f>
        <v>0</v>
      </c>
      <c r="E118" s="291">
        <f t="shared" si="18"/>
        <v>0</v>
      </c>
      <c r="F118" s="26"/>
      <c r="G118" s="30"/>
      <c r="H118" s="26"/>
      <c r="I118" s="30"/>
      <c r="J118" s="26"/>
      <c r="K118" s="30"/>
      <c r="L118" s="26"/>
      <c r="M118" s="794"/>
      <c r="N118" s="293"/>
      <c r="O118" s="27"/>
      <c r="P118" s="30"/>
      <c r="Q118" s="932"/>
      <c r="R118" s="832"/>
      <c r="S118" s="832"/>
      <c r="T118" s="832"/>
      <c r="U118" s="832"/>
      <c r="V118" s="832"/>
      <c r="W118" s="832"/>
      <c r="X118" s="832"/>
      <c r="Y118" s="933"/>
      <c r="Z118" s="933"/>
      <c r="AA118" s="831"/>
      <c r="AB118" s="832"/>
      <c r="AC118" s="832"/>
      <c r="AD118" s="832"/>
      <c r="AE118" s="861"/>
      <c r="AF118" s="865"/>
      <c r="AG118" s="865"/>
      <c r="AH118" s="865"/>
      <c r="AI118" s="867"/>
      <c r="AJ118" s="867"/>
      <c r="AK118" s="867"/>
      <c r="AL118" s="867"/>
      <c r="AM118" s="867"/>
      <c r="AN118" s="830"/>
      <c r="AO118" s="830"/>
      <c r="AP118" s="830"/>
      <c r="AQ118" s="830"/>
      <c r="AR118" s="830"/>
      <c r="AS118" s="830"/>
      <c r="AT118" s="830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146</v>
      </c>
      <c r="C119" s="296">
        <f>SUM(D119:E119)</f>
        <v>0</v>
      </c>
      <c r="D119" s="297">
        <f t="shared" si="18"/>
        <v>0</v>
      </c>
      <c r="E119" s="298">
        <f t="shared" si="18"/>
        <v>0</v>
      </c>
      <c r="F119" s="35"/>
      <c r="G119" s="39"/>
      <c r="H119" s="35"/>
      <c r="I119" s="39"/>
      <c r="J119" s="35"/>
      <c r="K119" s="39"/>
      <c r="L119" s="35"/>
      <c r="M119" s="299"/>
      <c r="N119" s="300"/>
      <c r="O119" s="36"/>
      <c r="P119" s="39"/>
      <c r="Q119" s="932"/>
      <c r="R119" s="832"/>
      <c r="S119" s="832"/>
      <c r="T119" s="832"/>
      <c r="U119" s="832"/>
      <c r="V119" s="832"/>
      <c r="W119" s="832"/>
      <c r="X119" s="832"/>
      <c r="Y119" s="933"/>
      <c r="Z119" s="934"/>
      <c r="AA119" s="916"/>
      <c r="AB119" s="912"/>
      <c r="AC119" s="912"/>
      <c r="AD119" s="912"/>
      <c r="AE119" s="919"/>
      <c r="AF119" s="935"/>
      <c r="AG119" s="935"/>
      <c r="AH119" s="935"/>
      <c r="AI119" s="936"/>
      <c r="AJ119" s="936"/>
      <c r="AK119" s="936"/>
      <c r="AL119" s="936"/>
      <c r="AM119" s="867"/>
      <c r="AN119" s="830"/>
      <c r="AO119" s="830"/>
      <c r="AP119" s="830"/>
      <c r="AQ119" s="830"/>
      <c r="AR119" s="830"/>
      <c r="AS119" s="830"/>
      <c r="AT119" s="830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706"/>
      <c r="B120" s="275" t="s">
        <v>147</v>
      </c>
      <c r="C120" s="304">
        <f>SUM(D120:E120)</f>
        <v>0</v>
      </c>
      <c r="D120" s="305">
        <f t="shared" si="18"/>
        <v>0</v>
      </c>
      <c r="E120" s="306">
        <f t="shared" si="18"/>
        <v>0</v>
      </c>
      <c r="F120" s="50"/>
      <c r="G120" s="54"/>
      <c r="H120" s="50"/>
      <c r="I120" s="54"/>
      <c r="J120" s="50"/>
      <c r="K120" s="54"/>
      <c r="L120" s="50"/>
      <c r="M120" s="307"/>
      <c r="N120" s="308"/>
      <c r="O120" s="51"/>
      <c r="P120" s="54"/>
      <c r="Q120" s="932"/>
      <c r="R120" s="832"/>
      <c r="S120" s="832"/>
      <c r="T120" s="832"/>
      <c r="U120" s="832"/>
      <c r="V120" s="832"/>
      <c r="W120" s="832"/>
      <c r="X120" s="832"/>
      <c r="Y120" s="937"/>
      <c r="Z120" s="933"/>
      <c r="AA120" s="832"/>
      <c r="AB120" s="832"/>
      <c r="AC120" s="832"/>
      <c r="AD120" s="832"/>
      <c r="AE120" s="861"/>
      <c r="AF120" s="865"/>
      <c r="AG120" s="865"/>
      <c r="AH120" s="865"/>
      <c r="AI120" s="867"/>
      <c r="AJ120" s="867"/>
      <c r="AK120" s="867"/>
      <c r="AL120" s="867"/>
      <c r="AM120" s="867"/>
      <c r="AN120" s="830"/>
      <c r="AO120" s="830"/>
      <c r="AP120" s="830"/>
      <c r="AQ120" s="830"/>
      <c r="AR120" s="830"/>
      <c r="AS120" s="830"/>
      <c r="AT120" s="830"/>
      <c r="CG120" s="16"/>
      <c r="CH120" s="16"/>
      <c r="CI120" s="16"/>
      <c r="CJ120" s="16"/>
      <c r="CK120" s="16"/>
      <c r="CL120" s="16"/>
      <c r="CM120" s="16"/>
      <c r="CN120" s="16"/>
    </row>
    <row r="121" spans="1:92" ht="16.149999999999999" customHeight="1" x14ac:dyDescent="0.2">
      <c r="A121" s="3704" t="s">
        <v>148</v>
      </c>
      <c r="B121" s="3704"/>
      <c r="C121" s="759">
        <f t="shared" ref="C121:P121" si="19">SUM(C118:C120)</f>
        <v>0</v>
      </c>
      <c r="D121" s="760">
        <f t="shared" si="19"/>
        <v>0</v>
      </c>
      <c r="E121" s="761">
        <f t="shared" si="19"/>
        <v>0</v>
      </c>
      <c r="F121" s="759">
        <f t="shared" si="19"/>
        <v>0</v>
      </c>
      <c r="G121" s="761">
        <f t="shared" si="19"/>
        <v>0</v>
      </c>
      <c r="H121" s="759">
        <f t="shared" si="19"/>
        <v>0</v>
      </c>
      <c r="I121" s="761">
        <f t="shared" si="19"/>
        <v>0</v>
      </c>
      <c r="J121" s="759">
        <f t="shared" si="19"/>
        <v>0</v>
      </c>
      <c r="K121" s="761">
        <f t="shared" si="19"/>
        <v>0</v>
      </c>
      <c r="L121" s="759">
        <f t="shared" si="19"/>
        <v>0</v>
      </c>
      <c r="M121" s="762">
        <f t="shared" si="19"/>
        <v>0</v>
      </c>
      <c r="N121" s="763">
        <f t="shared" si="19"/>
        <v>0</v>
      </c>
      <c r="O121" s="760">
        <f t="shared" si="19"/>
        <v>0</v>
      </c>
      <c r="P121" s="761">
        <f t="shared" si="19"/>
        <v>0</v>
      </c>
      <c r="Q121" s="32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832"/>
      <c r="AD121" s="832"/>
      <c r="AE121" s="861"/>
      <c r="AF121" s="865"/>
      <c r="AG121" s="865"/>
      <c r="AH121" s="865"/>
      <c r="AI121" s="867"/>
      <c r="AJ121" s="867"/>
      <c r="AK121" s="867"/>
      <c r="AL121" s="867"/>
      <c r="AM121" s="867"/>
      <c r="AN121" s="830"/>
      <c r="AO121" s="830"/>
      <c r="AP121" s="830"/>
      <c r="AQ121" s="830"/>
      <c r="AR121" s="830"/>
      <c r="AS121" s="830"/>
      <c r="AT121" s="830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3816" t="s">
        <v>149</v>
      </c>
      <c r="B122" s="103" t="s">
        <v>150</v>
      </c>
      <c r="C122" s="315">
        <f>SUM(D122:E122)</f>
        <v>0</v>
      </c>
      <c r="D122" s="316">
        <f t="shared" ref="D122:E125" si="20">SUM(F122+H122+J122+L122)</f>
        <v>0</v>
      </c>
      <c r="E122" s="317">
        <f t="shared" si="20"/>
        <v>0</v>
      </c>
      <c r="F122" s="104"/>
      <c r="G122" s="107"/>
      <c r="H122" s="104"/>
      <c r="I122" s="107"/>
      <c r="J122" s="104"/>
      <c r="K122" s="107"/>
      <c r="L122" s="104"/>
      <c r="M122" s="318"/>
      <c r="N122" s="319"/>
      <c r="O122" s="105"/>
      <c r="P122" s="107"/>
      <c r="Q122" s="932"/>
      <c r="R122" s="832"/>
      <c r="S122" s="832"/>
      <c r="T122" s="832"/>
      <c r="U122" s="832"/>
      <c r="V122" s="832"/>
      <c r="W122" s="832"/>
      <c r="X122" s="832"/>
      <c r="Y122" s="922"/>
      <c r="Z122" s="832"/>
      <c r="AA122" s="832"/>
      <c r="AB122" s="832"/>
      <c r="AC122" s="832"/>
      <c r="AD122" s="832"/>
      <c r="AE122" s="832"/>
      <c r="AF122" s="830"/>
      <c r="AG122" s="830"/>
      <c r="AH122" s="830"/>
      <c r="AI122" s="830"/>
      <c r="AJ122" s="830"/>
      <c r="AK122" s="830"/>
      <c r="AL122" s="830"/>
      <c r="AM122" s="830"/>
      <c r="AN122" s="830"/>
      <c r="AO122" s="865"/>
      <c r="AP122" s="865"/>
      <c r="AQ122" s="865"/>
      <c r="AR122" s="865"/>
      <c r="AS122" s="867"/>
      <c r="AT122" s="867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38"/>
      <c r="B123" s="100" t="s">
        <v>151</v>
      </c>
      <c r="C123" s="296">
        <f>SUM(D123:E123)</f>
        <v>0</v>
      </c>
      <c r="D123" s="297">
        <f t="shared" si="20"/>
        <v>0</v>
      </c>
      <c r="E123" s="298">
        <f t="shared" si="20"/>
        <v>0</v>
      </c>
      <c r="F123" s="35"/>
      <c r="G123" s="39"/>
      <c r="H123" s="35"/>
      <c r="I123" s="39"/>
      <c r="J123" s="35"/>
      <c r="K123" s="39"/>
      <c r="L123" s="35"/>
      <c r="M123" s="299"/>
      <c r="N123" s="300"/>
      <c r="O123" s="36"/>
      <c r="P123" s="39"/>
      <c r="Q123" s="320"/>
      <c r="R123" s="17"/>
      <c r="S123" s="17"/>
      <c r="T123" s="17"/>
      <c r="U123" s="17"/>
      <c r="V123" s="17"/>
      <c r="W123" s="17"/>
      <c r="X123" s="17"/>
      <c r="Y123" s="17"/>
      <c r="Z123" s="832"/>
      <c r="AA123" s="832"/>
      <c r="AB123" s="832"/>
      <c r="AC123" s="832"/>
      <c r="AD123" s="832"/>
      <c r="AE123" s="832"/>
      <c r="AF123" s="830"/>
      <c r="AG123" s="830"/>
      <c r="AH123" s="830"/>
      <c r="AI123" s="830"/>
      <c r="AJ123" s="830"/>
      <c r="AK123" s="830"/>
      <c r="AL123" s="830"/>
      <c r="AM123" s="830"/>
      <c r="AN123" s="830"/>
      <c r="AO123" s="865"/>
      <c r="AP123" s="865"/>
      <c r="AQ123" s="865"/>
      <c r="AR123" s="865"/>
      <c r="AS123" s="867"/>
      <c r="AT123" s="867"/>
      <c r="CG123" s="16"/>
      <c r="CH123" s="16"/>
      <c r="CI123" s="16"/>
      <c r="CJ123" s="16"/>
      <c r="CK123" s="16"/>
      <c r="CL123" s="16"/>
      <c r="CM123" s="16"/>
      <c r="CN123" s="16"/>
    </row>
    <row r="124" spans="1:92" ht="16.149999999999999" customHeight="1" x14ac:dyDescent="0.2">
      <c r="A124" s="3538"/>
      <c r="B124" s="100" t="s">
        <v>152</v>
      </c>
      <c r="C124" s="296">
        <f>SUM(D124:E124)</f>
        <v>0</v>
      </c>
      <c r="D124" s="297">
        <f t="shared" si="20"/>
        <v>0</v>
      </c>
      <c r="E124" s="298">
        <f t="shared" si="20"/>
        <v>0</v>
      </c>
      <c r="F124" s="35"/>
      <c r="G124" s="39"/>
      <c r="H124" s="35"/>
      <c r="I124" s="39"/>
      <c r="J124" s="35"/>
      <c r="K124" s="39"/>
      <c r="L124" s="35"/>
      <c r="M124" s="299"/>
      <c r="N124" s="300"/>
      <c r="O124" s="36"/>
      <c r="P124" s="39"/>
      <c r="Q124" s="320"/>
      <c r="R124" s="17"/>
      <c r="S124" s="17"/>
      <c r="T124" s="17"/>
      <c r="U124" s="17"/>
      <c r="V124" s="17"/>
      <c r="W124" s="17"/>
      <c r="X124" s="17"/>
      <c r="Y124" s="17"/>
      <c r="Z124" s="832"/>
      <c r="AA124" s="832"/>
      <c r="AB124" s="832"/>
      <c r="AC124" s="832"/>
      <c r="AD124" s="832"/>
      <c r="AE124" s="832"/>
      <c r="AF124" s="830"/>
      <c r="AG124" s="830"/>
      <c r="AH124" s="830"/>
      <c r="AI124" s="830"/>
      <c r="AJ124" s="830"/>
      <c r="AK124" s="830"/>
      <c r="AL124" s="830"/>
      <c r="AM124" s="830"/>
      <c r="AN124" s="830"/>
      <c r="AO124" s="865"/>
      <c r="AP124" s="865"/>
      <c r="AQ124" s="865"/>
      <c r="AR124" s="865"/>
      <c r="AS124" s="867"/>
      <c r="AT124" s="867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3706"/>
      <c r="B125" s="109" t="s">
        <v>153</v>
      </c>
      <c r="C125" s="304">
        <f>SUM(D125:E125)</f>
        <v>0</v>
      </c>
      <c r="D125" s="305">
        <f t="shared" si="20"/>
        <v>0</v>
      </c>
      <c r="E125" s="306">
        <f t="shared" si="20"/>
        <v>0</v>
      </c>
      <c r="F125" s="50"/>
      <c r="G125" s="54"/>
      <c r="H125" s="50"/>
      <c r="I125" s="54"/>
      <c r="J125" s="50"/>
      <c r="K125" s="54"/>
      <c r="L125" s="50"/>
      <c r="M125" s="307"/>
      <c r="N125" s="308"/>
      <c r="O125" s="51"/>
      <c r="P125" s="54"/>
      <c r="Q125" s="320"/>
      <c r="R125" s="17"/>
      <c r="S125" s="17"/>
      <c r="T125" s="17"/>
      <c r="U125" s="17"/>
      <c r="V125" s="17"/>
      <c r="W125" s="17"/>
      <c r="X125" s="17"/>
      <c r="Y125" s="17"/>
      <c r="Z125" s="832"/>
      <c r="AA125" s="832"/>
      <c r="AB125" s="832"/>
      <c r="AC125" s="832"/>
      <c r="AD125" s="832"/>
      <c r="AE125" s="832"/>
      <c r="AF125" s="830"/>
      <c r="AG125" s="830"/>
      <c r="AH125" s="830"/>
      <c r="AI125" s="830"/>
      <c r="AJ125" s="830"/>
      <c r="AK125" s="830"/>
      <c r="AL125" s="830"/>
      <c r="AM125" s="830"/>
      <c r="AN125" s="830"/>
      <c r="AO125" s="865"/>
      <c r="AP125" s="865"/>
      <c r="AQ125" s="865"/>
      <c r="AR125" s="865"/>
      <c r="AS125" s="867"/>
      <c r="AT125" s="867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704" t="s">
        <v>148</v>
      </c>
      <c r="B126" s="3704"/>
      <c r="C126" s="759">
        <f t="shared" ref="C126:P126" si="21">SUM(C122:C125)</f>
        <v>0</v>
      </c>
      <c r="D126" s="760">
        <f t="shared" si="21"/>
        <v>0</v>
      </c>
      <c r="E126" s="761">
        <f t="shared" si="21"/>
        <v>0</v>
      </c>
      <c r="F126" s="759">
        <f t="shared" si="21"/>
        <v>0</v>
      </c>
      <c r="G126" s="761">
        <f t="shared" si="21"/>
        <v>0</v>
      </c>
      <c r="H126" s="759">
        <f t="shared" si="21"/>
        <v>0</v>
      </c>
      <c r="I126" s="761">
        <f t="shared" si="21"/>
        <v>0</v>
      </c>
      <c r="J126" s="759">
        <f t="shared" si="21"/>
        <v>0</v>
      </c>
      <c r="K126" s="761">
        <f t="shared" si="21"/>
        <v>0</v>
      </c>
      <c r="L126" s="759">
        <f t="shared" si="21"/>
        <v>0</v>
      </c>
      <c r="M126" s="762">
        <f t="shared" si="21"/>
        <v>0</v>
      </c>
      <c r="N126" s="763">
        <f t="shared" si="21"/>
        <v>0</v>
      </c>
      <c r="O126" s="760">
        <f t="shared" si="21"/>
        <v>0</v>
      </c>
      <c r="P126" s="761">
        <f t="shared" si="21"/>
        <v>0</v>
      </c>
      <c r="Q126" s="32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832"/>
      <c r="AD126" s="832"/>
      <c r="AE126" s="832"/>
      <c r="AF126" s="830"/>
      <c r="AG126" s="830"/>
      <c r="AH126" s="830"/>
      <c r="AI126" s="830"/>
      <c r="AJ126" s="830"/>
      <c r="AK126" s="830"/>
      <c r="AL126" s="830"/>
      <c r="AM126" s="830"/>
      <c r="AN126" s="830"/>
      <c r="AO126" s="865"/>
      <c r="AP126" s="865"/>
      <c r="AQ126" s="865"/>
      <c r="AR126" s="865"/>
      <c r="AS126" s="867"/>
      <c r="AT126" s="867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3540" t="s">
        <v>154</v>
      </c>
      <c r="B127" s="3540"/>
      <c r="C127" s="321">
        <f t="shared" ref="C127:P127" si="22">SUM(C121+C126)</f>
        <v>0</v>
      </c>
      <c r="D127" s="322">
        <f t="shared" si="22"/>
        <v>0</v>
      </c>
      <c r="E127" s="765">
        <f t="shared" si="22"/>
        <v>0</v>
      </c>
      <c r="F127" s="321">
        <f t="shared" si="22"/>
        <v>0</v>
      </c>
      <c r="G127" s="765">
        <f t="shared" si="22"/>
        <v>0</v>
      </c>
      <c r="H127" s="321">
        <f t="shared" si="22"/>
        <v>0</v>
      </c>
      <c r="I127" s="765">
        <f t="shared" si="22"/>
        <v>0</v>
      </c>
      <c r="J127" s="321">
        <f t="shared" si="22"/>
        <v>0</v>
      </c>
      <c r="K127" s="765">
        <f t="shared" si="22"/>
        <v>0</v>
      </c>
      <c r="L127" s="321">
        <f t="shared" si="22"/>
        <v>0</v>
      </c>
      <c r="M127" s="766">
        <f t="shared" si="22"/>
        <v>0</v>
      </c>
      <c r="N127" s="325">
        <f t="shared" si="22"/>
        <v>0</v>
      </c>
      <c r="O127" s="322">
        <f t="shared" si="22"/>
        <v>0</v>
      </c>
      <c r="P127" s="765">
        <f t="shared" si="22"/>
        <v>0</v>
      </c>
      <c r="Q127" s="320"/>
      <c r="R127" s="17"/>
      <c r="S127" s="17"/>
      <c r="T127" s="17"/>
      <c r="U127" s="17"/>
      <c r="V127" s="17"/>
      <c r="W127" s="17"/>
      <c r="X127" s="17"/>
      <c r="Y127" s="17"/>
      <c r="Z127" s="832"/>
      <c r="AA127" s="832"/>
      <c r="AB127" s="832"/>
      <c r="AC127" s="832"/>
      <c r="AD127" s="832"/>
      <c r="AE127" s="832"/>
      <c r="AF127" s="830"/>
      <c r="AG127" s="830"/>
      <c r="AH127" s="830"/>
      <c r="AI127" s="830"/>
      <c r="AJ127" s="830"/>
      <c r="AK127" s="830"/>
      <c r="AL127" s="830"/>
      <c r="AM127" s="830"/>
      <c r="AN127" s="830"/>
      <c r="AO127" s="830"/>
      <c r="AP127" s="830"/>
      <c r="AQ127" s="830"/>
      <c r="AR127" s="830"/>
      <c r="AS127" s="830"/>
      <c r="AT127" s="830"/>
      <c r="CG127" s="16"/>
      <c r="CH127" s="16"/>
      <c r="CI127" s="16"/>
      <c r="CJ127" s="16"/>
      <c r="CK127" s="16"/>
      <c r="CL127" s="16"/>
      <c r="CM127" s="16"/>
      <c r="CN127" s="16"/>
    </row>
    <row r="128" spans="1:92" ht="31.15" customHeight="1" x14ac:dyDescent="0.2">
      <c r="A128" s="124" t="s">
        <v>156</v>
      </c>
      <c r="B128" s="121"/>
      <c r="C128" s="121"/>
      <c r="D128" s="279"/>
      <c r="E128" s="121"/>
      <c r="F128" s="121"/>
      <c r="G128" s="115"/>
      <c r="H128" s="115"/>
      <c r="I128" s="222"/>
      <c r="J128" s="222"/>
      <c r="K128" s="222"/>
      <c r="L128" s="222"/>
      <c r="M128" s="222"/>
      <c r="N128" s="123"/>
      <c r="O128" s="326"/>
      <c r="P128" s="12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832"/>
      <c r="AC128" s="832"/>
      <c r="AD128" s="832"/>
      <c r="AE128" s="832"/>
      <c r="AF128" s="830"/>
      <c r="AG128" s="830"/>
      <c r="AH128" s="830"/>
      <c r="AI128" s="830"/>
      <c r="AJ128" s="830"/>
      <c r="AK128" s="830"/>
      <c r="AL128" s="830"/>
      <c r="AM128" s="830"/>
      <c r="AN128" s="830"/>
      <c r="AO128" s="830"/>
      <c r="AP128" s="830"/>
      <c r="AQ128" s="830"/>
      <c r="AR128" s="830"/>
      <c r="AS128" s="830"/>
      <c r="AT128" s="830"/>
      <c r="AU128" s="830"/>
      <c r="AV128" s="830"/>
      <c r="BZ128" s="2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627" t="s">
        <v>3</v>
      </c>
      <c r="B129" s="3629"/>
      <c r="C129" s="3644" t="s">
        <v>57</v>
      </c>
      <c r="D129" s="3644"/>
      <c r="E129" s="3633"/>
      <c r="F129" s="3632" t="s">
        <v>113</v>
      </c>
      <c r="G129" s="3633"/>
      <c r="H129" s="3632" t="s">
        <v>114</v>
      </c>
      <c r="I129" s="3633"/>
      <c r="J129" s="3632" t="s">
        <v>115</v>
      </c>
      <c r="K129" s="3633"/>
      <c r="L129" s="3632" t="s">
        <v>116</v>
      </c>
      <c r="M129" s="3633"/>
      <c r="N129" s="3632" t="s">
        <v>117</v>
      </c>
      <c r="O129" s="3633"/>
      <c r="P129" s="12"/>
      <c r="Q129" s="17"/>
      <c r="R129" s="17"/>
      <c r="S129" s="17"/>
      <c r="T129" s="17"/>
      <c r="U129" s="17"/>
      <c r="V129" s="17"/>
      <c r="W129" s="832"/>
      <c r="X129" s="832"/>
      <c r="Y129" s="832"/>
      <c r="Z129" s="832"/>
      <c r="AA129" s="832"/>
      <c r="AB129" s="832"/>
      <c r="AC129" s="832"/>
      <c r="AD129" s="832"/>
      <c r="AE129" s="832"/>
      <c r="AF129" s="830"/>
      <c r="AG129" s="830"/>
      <c r="AH129" s="830"/>
      <c r="AI129" s="830"/>
      <c r="AJ129" s="830"/>
      <c r="AK129" s="830"/>
      <c r="AL129" s="830"/>
      <c r="AM129" s="830"/>
      <c r="AN129" s="830"/>
      <c r="AO129" s="830"/>
      <c r="AP129" s="830"/>
      <c r="AQ129" s="830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3366"/>
      <c r="B130" s="3631"/>
      <c r="C130" s="767" t="s">
        <v>82</v>
      </c>
      <c r="D130" s="768" t="s">
        <v>83</v>
      </c>
      <c r="E130" s="769" t="s">
        <v>84</v>
      </c>
      <c r="F130" s="767" t="s">
        <v>83</v>
      </c>
      <c r="G130" s="769" t="s">
        <v>84</v>
      </c>
      <c r="H130" s="767" t="s">
        <v>83</v>
      </c>
      <c r="I130" s="769" t="s">
        <v>84</v>
      </c>
      <c r="J130" s="767" t="s">
        <v>83</v>
      </c>
      <c r="K130" s="769" t="s">
        <v>84</v>
      </c>
      <c r="L130" s="767" t="s">
        <v>83</v>
      </c>
      <c r="M130" s="769" t="s">
        <v>84</v>
      </c>
      <c r="N130" s="770" t="s">
        <v>83</v>
      </c>
      <c r="O130" s="771" t="s">
        <v>84</v>
      </c>
      <c r="P130" s="17"/>
      <c r="Q130" s="17"/>
      <c r="R130" s="17"/>
      <c r="S130" s="17"/>
      <c r="T130" s="17"/>
      <c r="U130" s="17"/>
      <c r="V130" s="17"/>
      <c r="W130" s="832"/>
      <c r="X130" s="832"/>
      <c r="Y130" s="832"/>
      <c r="Z130" s="832"/>
      <c r="AA130" s="832"/>
      <c r="AB130" s="832"/>
      <c r="AC130" s="832"/>
      <c r="AD130" s="832"/>
      <c r="AE130" s="832"/>
      <c r="AF130" s="830"/>
      <c r="AG130" s="830"/>
      <c r="AH130" s="830"/>
      <c r="AI130" s="830"/>
      <c r="AJ130" s="830"/>
      <c r="AK130" s="830"/>
      <c r="AL130" s="830"/>
      <c r="AM130" s="830"/>
      <c r="AN130" s="830"/>
      <c r="AO130" s="830"/>
      <c r="AP130" s="830"/>
      <c r="AQ130" s="830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3655" t="s">
        <v>157</v>
      </c>
      <c r="B131" s="772" t="s">
        <v>145</v>
      </c>
      <c r="C131" s="276">
        <f>SUM(D131+E131)</f>
        <v>0</v>
      </c>
      <c r="D131" s="277">
        <f>SUM(F131+H131+J131+L131+N131)</f>
        <v>0</v>
      </c>
      <c r="E131" s="278">
        <f>SUM(G131+I131+K131+M131+O131)</f>
        <v>0</v>
      </c>
      <c r="F131" s="26"/>
      <c r="G131" s="30"/>
      <c r="H131" s="26"/>
      <c r="I131" s="107"/>
      <c r="J131" s="104"/>
      <c r="K131" s="107"/>
      <c r="L131" s="104"/>
      <c r="M131" s="107"/>
      <c r="N131" s="329"/>
      <c r="O131" s="31"/>
      <c r="P131" s="17"/>
      <c r="Q131" s="17"/>
      <c r="R131" s="17"/>
      <c r="S131" s="17"/>
      <c r="T131" s="17"/>
      <c r="U131" s="17"/>
      <c r="V131" s="17"/>
      <c r="W131" s="832"/>
      <c r="X131" s="832"/>
      <c r="Y131" s="832"/>
      <c r="Z131" s="832"/>
      <c r="AA131" s="832"/>
      <c r="AB131" s="832"/>
      <c r="AC131" s="832"/>
      <c r="AD131" s="832"/>
      <c r="AE131" s="832"/>
      <c r="AF131" s="830"/>
      <c r="AG131" s="830"/>
      <c r="AH131" s="830"/>
      <c r="AI131" s="830"/>
      <c r="AJ131" s="830"/>
      <c r="AK131" s="830"/>
      <c r="AL131" s="830"/>
      <c r="AM131" s="830"/>
      <c r="AN131" s="830"/>
      <c r="AO131" s="830"/>
      <c r="AP131" s="830"/>
      <c r="AQ131" s="830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3"/>
      <c r="B132" s="330" t="s">
        <v>146</v>
      </c>
      <c r="C132" s="147">
        <f>SUM(D132+E132)</f>
        <v>0</v>
      </c>
      <c r="D132" s="148">
        <f>SUM(H132+J132+L132+N132)</f>
        <v>0</v>
      </c>
      <c r="E132" s="149">
        <f>SUM(I132+K132+M132+O132)</f>
        <v>0</v>
      </c>
      <c r="F132" s="331"/>
      <c r="G132" s="332"/>
      <c r="H132" s="104"/>
      <c r="I132" s="107"/>
      <c r="J132" s="104"/>
      <c r="K132" s="107"/>
      <c r="L132" s="104"/>
      <c r="M132" s="107"/>
      <c r="N132" s="329"/>
      <c r="O132" s="333"/>
      <c r="P132" s="17"/>
      <c r="Q132" s="17"/>
      <c r="R132" s="17"/>
      <c r="S132" s="17"/>
      <c r="T132" s="17"/>
      <c r="U132" s="17"/>
      <c r="V132" s="17"/>
      <c r="W132" s="832"/>
      <c r="X132" s="832"/>
      <c r="Y132" s="832"/>
      <c r="Z132" s="832"/>
      <c r="AA132" s="832"/>
      <c r="AB132" s="832"/>
      <c r="AC132" s="832"/>
      <c r="AD132" s="832"/>
      <c r="AE132" s="832"/>
      <c r="AF132" s="830"/>
      <c r="AG132" s="830"/>
      <c r="AH132" s="830"/>
      <c r="AI132" s="830"/>
      <c r="AJ132" s="830"/>
      <c r="AK132" s="830"/>
      <c r="AL132" s="830"/>
      <c r="AM132" s="830"/>
      <c r="AN132" s="830"/>
      <c r="AO132" s="830"/>
      <c r="AP132" s="830"/>
      <c r="AQ132" s="923"/>
      <c r="AR132" s="864"/>
      <c r="AS132" s="864"/>
      <c r="AT132" s="864"/>
      <c r="AU132" s="864"/>
      <c r="AV132" s="864"/>
      <c r="AW132" s="864"/>
      <c r="AX132" s="864"/>
      <c r="AY132" s="864"/>
      <c r="AZ132" s="864"/>
      <c r="BA132" s="864"/>
      <c r="BB132" s="864"/>
      <c r="BC132" s="864"/>
      <c r="CG132" s="16"/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3"/>
      <c r="B133" s="334" t="s">
        <v>147</v>
      </c>
      <c r="C133" s="240">
        <f>SUM(D133+E133)</f>
        <v>0</v>
      </c>
      <c r="D133" s="241">
        <f>SUM(H133+J133+L133+N133)</f>
        <v>0</v>
      </c>
      <c r="E133" s="242">
        <f>SUM(I133+K133+M133+O133)</f>
        <v>0</v>
      </c>
      <c r="F133" s="335"/>
      <c r="G133" s="336"/>
      <c r="H133" s="93"/>
      <c r="I133" s="96"/>
      <c r="J133" s="93"/>
      <c r="K133" s="96"/>
      <c r="L133" s="93"/>
      <c r="M133" s="96"/>
      <c r="N133" s="173"/>
      <c r="O133" s="243"/>
      <c r="P133" s="17"/>
      <c r="Q133" s="17"/>
      <c r="R133" s="17"/>
      <c r="S133" s="17"/>
      <c r="T133" s="17"/>
      <c r="U133" s="17"/>
      <c r="V133" s="17"/>
      <c r="W133" s="832"/>
      <c r="X133" s="832"/>
      <c r="Y133" s="832"/>
      <c r="Z133" s="832"/>
      <c r="AA133" s="832"/>
      <c r="AB133" s="832"/>
      <c r="AC133" s="832"/>
      <c r="AD133" s="832"/>
      <c r="AE133" s="832"/>
      <c r="AF133" s="830"/>
      <c r="AG133" s="830"/>
      <c r="AH133" s="830"/>
      <c r="AI133" s="830"/>
      <c r="AJ133" s="830"/>
      <c r="AK133" s="830"/>
      <c r="AL133" s="830"/>
      <c r="AM133" s="830"/>
      <c r="AN133" s="830"/>
      <c r="AO133" s="830"/>
      <c r="AP133" s="830"/>
      <c r="AQ133" s="913"/>
      <c r="AR133" s="864"/>
      <c r="AS133" s="864"/>
      <c r="AT133" s="864"/>
      <c r="AU133" s="864"/>
      <c r="AV133" s="864"/>
      <c r="AW133" s="864"/>
      <c r="AX133" s="864"/>
      <c r="AY133" s="864"/>
      <c r="AZ133" s="864"/>
      <c r="BA133" s="864"/>
      <c r="BB133" s="864"/>
      <c r="BC133" s="864"/>
      <c r="CG133" s="16"/>
      <c r="CH133" s="16"/>
      <c r="CI133" s="16"/>
      <c r="CJ133" s="16"/>
      <c r="CK133" s="16"/>
      <c r="CL133" s="16"/>
      <c r="CM133" s="16"/>
      <c r="CN133" s="16"/>
    </row>
    <row r="134" spans="1:104" s="347" customFormat="1" ht="16.149999999999999" customHeight="1" thickBot="1" x14ac:dyDescent="0.25">
      <c r="A134" s="3535"/>
      <c r="B134" s="337" t="s">
        <v>158</v>
      </c>
      <c r="C134" s="338">
        <f t="shared" ref="C134:O134" si="23">SUM(C131:C133)</f>
        <v>0</v>
      </c>
      <c r="D134" s="339">
        <f t="shared" si="23"/>
        <v>0</v>
      </c>
      <c r="E134" s="340">
        <f t="shared" si="23"/>
        <v>0</v>
      </c>
      <c r="F134" s="338">
        <f t="shared" si="23"/>
        <v>0</v>
      </c>
      <c r="G134" s="340">
        <f t="shared" si="23"/>
        <v>0</v>
      </c>
      <c r="H134" s="338">
        <f t="shared" si="23"/>
        <v>0</v>
      </c>
      <c r="I134" s="340">
        <f t="shared" si="23"/>
        <v>0</v>
      </c>
      <c r="J134" s="338">
        <f t="shared" si="23"/>
        <v>0</v>
      </c>
      <c r="K134" s="340">
        <f t="shared" si="23"/>
        <v>0</v>
      </c>
      <c r="L134" s="338">
        <f t="shared" si="23"/>
        <v>0</v>
      </c>
      <c r="M134" s="340">
        <f t="shared" si="23"/>
        <v>0</v>
      </c>
      <c r="N134" s="341">
        <f t="shared" si="23"/>
        <v>0</v>
      </c>
      <c r="O134" s="342">
        <f t="shared" si="23"/>
        <v>0</v>
      </c>
      <c r="P134" s="922"/>
      <c r="Q134" s="832"/>
      <c r="R134" s="832"/>
      <c r="S134" s="832"/>
      <c r="T134" s="832"/>
      <c r="U134" s="832"/>
      <c r="V134" s="832"/>
      <c r="W134" s="832"/>
      <c r="X134" s="832"/>
      <c r="Y134" s="832"/>
      <c r="Z134" s="832"/>
      <c r="AA134" s="832"/>
      <c r="AB134" s="832"/>
      <c r="AC134" s="832"/>
      <c r="AD134" s="830"/>
      <c r="AE134" s="830"/>
      <c r="AF134" s="830"/>
      <c r="AG134" s="830"/>
      <c r="AH134" s="830"/>
      <c r="AI134" s="829"/>
      <c r="AJ134" s="938"/>
      <c r="AK134" s="938"/>
      <c r="AL134" s="938"/>
      <c r="AM134" s="938"/>
      <c r="AN134" s="938"/>
      <c r="AO134" s="938"/>
      <c r="AP134" s="938"/>
      <c r="AQ134" s="938"/>
      <c r="AR134" s="938"/>
      <c r="AS134" s="938"/>
      <c r="AT134" s="938"/>
      <c r="AU134" s="938"/>
      <c r="AV134" s="938"/>
      <c r="AW134" s="938"/>
      <c r="AX134" s="938"/>
      <c r="AY134" s="938"/>
      <c r="AZ134" s="938"/>
      <c r="BA134" s="938"/>
      <c r="BB134" s="938"/>
      <c r="BC134" s="938"/>
      <c r="BD134" s="938"/>
      <c r="BE134" s="938"/>
      <c r="BF134" s="938"/>
      <c r="BG134" s="938"/>
      <c r="BH134" s="938"/>
      <c r="BI134" s="938"/>
      <c r="BJ134" s="938"/>
      <c r="BK134" s="938"/>
      <c r="BL134" s="938"/>
      <c r="BM134" s="938"/>
      <c r="BN134" s="938"/>
      <c r="BO134" s="938"/>
      <c r="BP134" s="938"/>
      <c r="BQ134" s="938"/>
      <c r="BR134" s="938"/>
      <c r="BS134" s="938"/>
      <c r="BT134" s="938"/>
      <c r="BU134" s="938"/>
      <c r="BV134" s="938"/>
      <c r="BW134" s="938"/>
      <c r="BX134" s="938"/>
      <c r="BY134" s="938"/>
      <c r="BZ134" s="939"/>
      <c r="CA134" s="940"/>
      <c r="CB134" s="940"/>
      <c r="CC134" s="940"/>
      <c r="CD134" s="940"/>
      <c r="CE134" s="940"/>
      <c r="CF134" s="940"/>
      <c r="CG134" s="941"/>
      <c r="CH134" s="941"/>
      <c r="CI134" s="941"/>
      <c r="CJ134" s="941"/>
      <c r="CK134" s="941"/>
      <c r="CL134" s="941"/>
      <c r="CM134" s="941"/>
      <c r="CN134" s="941"/>
      <c r="CO134" s="940"/>
      <c r="CP134" s="940"/>
      <c r="CQ134" s="940"/>
      <c r="CR134" s="940"/>
      <c r="CS134" s="940"/>
      <c r="CT134" s="940"/>
      <c r="CU134" s="940"/>
      <c r="CV134" s="940"/>
      <c r="CW134" s="940"/>
      <c r="CX134" s="940"/>
      <c r="CY134" s="940"/>
      <c r="CZ134" s="940"/>
    </row>
    <row r="135" spans="1:104" s="347" customFormat="1" ht="16.149999999999999" customHeight="1" thickTop="1" x14ac:dyDescent="0.2">
      <c r="A135" s="3532" t="s">
        <v>159</v>
      </c>
      <c r="B135" s="330" t="s">
        <v>160</v>
      </c>
      <c r="C135" s="348">
        <f>SUM(D135+E135)</f>
        <v>0</v>
      </c>
      <c r="D135" s="349">
        <f t="shared" ref="D135:E138" si="24">SUM(F135+H135+J135+L135+N135)</f>
        <v>0</v>
      </c>
      <c r="E135" s="350">
        <f t="shared" si="24"/>
        <v>0</v>
      </c>
      <c r="F135" s="351"/>
      <c r="G135" s="352"/>
      <c r="H135" s="353"/>
      <c r="I135" s="352"/>
      <c r="J135" s="354"/>
      <c r="K135" s="107"/>
      <c r="L135" s="354"/>
      <c r="M135" s="107"/>
      <c r="N135" s="353"/>
      <c r="O135" s="352"/>
      <c r="P135" s="17"/>
      <c r="Q135" s="832"/>
      <c r="R135" s="832"/>
      <c r="S135" s="832"/>
      <c r="T135" s="832"/>
      <c r="U135" s="832"/>
      <c r="V135" s="832"/>
      <c r="W135" s="832"/>
      <c r="X135" s="832"/>
      <c r="Y135" s="832"/>
      <c r="Z135" s="832"/>
      <c r="AA135" s="832"/>
      <c r="AB135" s="832"/>
      <c r="AC135" s="832"/>
      <c r="AD135" s="830"/>
      <c r="AE135" s="830"/>
      <c r="AF135" s="830"/>
      <c r="AG135" s="830"/>
      <c r="AH135" s="830"/>
      <c r="AI135" s="829"/>
      <c r="AJ135" s="938"/>
      <c r="AK135" s="938"/>
      <c r="AL135" s="938"/>
      <c r="AM135" s="938"/>
      <c r="AN135" s="938"/>
      <c r="AO135" s="938"/>
      <c r="AP135" s="938"/>
      <c r="AQ135" s="938"/>
      <c r="AR135" s="938"/>
      <c r="AS135" s="938"/>
      <c r="AT135" s="938"/>
      <c r="AU135" s="938"/>
      <c r="AV135" s="938"/>
      <c r="AW135" s="938"/>
      <c r="AX135" s="938"/>
      <c r="AY135" s="938"/>
      <c r="AZ135" s="938"/>
      <c r="BA135" s="938"/>
      <c r="BB135" s="938"/>
      <c r="BC135" s="938"/>
      <c r="BD135" s="938"/>
      <c r="BE135" s="938"/>
      <c r="BF135" s="938"/>
      <c r="BG135" s="938"/>
      <c r="BH135" s="938"/>
      <c r="BI135" s="938"/>
      <c r="BJ135" s="938"/>
      <c r="BK135" s="938"/>
      <c r="BL135" s="938"/>
      <c r="BM135" s="938"/>
      <c r="BN135" s="938"/>
      <c r="BO135" s="938"/>
      <c r="BP135" s="938"/>
      <c r="BQ135" s="938"/>
      <c r="BR135" s="938"/>
      <c r="BS135" s="938"/>
      <c r="BT135" s="938"/>
      <c r="BU135" s="938"/>
      <c r="BV135" s="938"/>
      <c r="BW135" s="938"/>
      <c r="BX135" s="938"/>
      <c r="BY135" s="938"/>
      <c r="BZ135" s="939"/>
      <c r="CA135" s="940"/>
      <c r="CB135" s="940"/>
      <c r="CC135" s="940"/>
      <c r="CD135" s="940"/>
      <c r="CE135" s="940"/>
      <c r="CF135" s="940"/>
      <c r="CG135" s="941"/>
      <c r="CH135" s="941"/>
      <c r="CI135" s="941"/>
      <c r="CJ135" s="941"/>
      <c r="CK135" s="941"/>
      <c r="CL135" s="941"/>
      <c r="CM135" s="941"/>
      <c r="CN135" s="941"/>
      <c r="CO135" s="940"/>
      <c r="CP135" s="940"/>
      <c r="CQ135" s="940"/>
      <c r="CR135" s="940"/>
      <c r="CS135" s="940"/>
      <c r="CT135" s="940"/>
      <c r="CU135" s="940"/>
      <c r="CV135" s="940"/>
      <c r="CW135" s="940"/>
      <c r="CX135" s="940"/>
      <c r="CY135" s="940"/>
      <c r="CZ135" s="940"/>
    </row>
    <row r="136" spans="1:104" ht="16.149999999999999" customHeight="1" x14ac:dyDescent="0.2">
      <c r="A136" s="3533"/>
      <c r="B136" s="103" t="s">
        <v>161</v>
      </c>
      <c r="C136" s="355">
        <f>SUM(D136+E136)</f>
        <v>0</v>
      </c>
      <c r="D136" s="316">
        <f t="shared" si="24"/>
        <v>0</v>
      </c>
      <c r="E136" s="317">
        <f t="shared" si="24"/>
        <v>0</v>
      </c>
      <c r="F136" s="104"/>
      <c r="G136" s="107"/>
      <c r="H136" s="35"/>
      <c r="I136" s="107"/>
      <c r="J136" s="35"/>
      <c r="K136" s="107"/>
      <c r="L136" s="104"/>
      <c r="M136" s="107"/>
      <c r="N136" s="35"/>
      <c r="O136" s="333"/>
      <c r="P136" s="17"/>
      <c r="Q136" s="832"/>
      <c r="R136" s="832"/>
      <c r="S136" s="832"/>
      <c r="T136" s="832"/>
      <c r="U136" s="832"/>
      <c r="V136" s="832"/>
      <c r="W136" s="832"/>
      <c r="X136" s="832"/>
      <c r="Y136" s="832"/>
      <c r="Z136" s="832"/>
      <c r="AA136" s="832"/>
      <c r="AB136" s="832"/>
      <c r="AC136" s="832"/>
      <c r="AD136" s="830"/>
      <c r="AE136" s="830"/>
      <c r="AF136" s="830"/>
      <c r="AG136" s="830"/>
      <c r="AH136" s="830"/>
      <c r="AI136" s="829"/>
      <c r="AJ136" s="864"/>
      <c r="AK136" s="864"/>
      <c r="AL136" s="864"/>
      <c r="AM136" s="864"/>
      <c r="AN136" s="864"/>
      <c r="AO136" s="864"/>
      <c r="AP136" s="864"/>
      <c r="AQ136" s="864"/>
      <c r="AR136" s="864"/>
      <c r="AS136" s="864"/>
      <c r="AT136" s="864"/>
      <c r="AU136" s="864"/>
      <c r="CG136" s="16"/>
      <c r="CH136" s="16"/>
      <c r="CI136" s="16"/>
      <c r="CJ136" s="16"/>
      <c r="CK136" s="16"/>
      <c r="CL136" s="16"/>
      <c r="CM136" s="16"/>
      <c r="CN136" s="16"/>
    </row>
    <row r="137" spans="1:104" ht="16.149999999999999" customHeight="1" x14ac:dyDescent="0.2">
      <c r="A137" s="3533"/>
      <c r="B137" s="100" t="s">
        <v>162</v>
      </c>
      <c r="C137" s="296">
        <f>SUM(D137+E137)</f>
        <v>0</v>
      </c>
      <c r="D137" s="297">
        <f t="shared" si="24"/>
        <v>0</v>
      </c>
      <c r="E137" s="298">
        <f t="shared" si="24"/>
        <v>0</v>
      </c>
      <c r="F137" s="35"/>
      <c r="G137" s="39"/>
      <c r="H137" s="35"/>
      <c r="I137" s="39"/>
      <c r="J137" s="35"/>
      <c r="K137" s="39"/>
      <c r="L137" s="35"/>
      <c r="M137" s="39"/>
      <c r="N137" s="153"/>
      <c r="O137" s="40"/>
      <c r="P137" s="17"/>
      <c r="Q137" s="17"/>
      <c r="R137" s="17"/>
      <c r="S137" s="17"/>
      <c r="T137" s="17"/>
      <c r="U137" s="17"/>
      <c r="V137" s="17"/>
      <c r="W137" s="17"/>
      <c r="X137" s="17"/>
      <c r="Y137" s="832"/>
      <c r="Z137" s="832"/>
      <c r="AA137" s="832"/>
      <c r="AB137" s="832"/>
      <c r="AC137" s="832"/>
      <c r="AD137" s="830"/>
      <c r="AE137" s="830"/>
      <c r="AF137" s="830"/>
      <c r="AG137" s="830"/>
      <c r="AH137" s="830"/>
      <c r="AI137" s="830"/>
      <c r="AJ137" s="830"/>
      <c r="AK137" s="830"/>
      <c r="AL137" s="830"/>
      <c r="AM137" s="830"/>
      <c r="AN137" s="830"/>
      <c r="AO137" s="923"/>
      <c r="AP137" s="830"/>
      <c r="AQ137" s="830"/>
      <c r="AR137" s="874"/>
      <c r="AS137" s="864"/>
      <c r="AT137" s="921"/>
      <c r="AU137" s="921"/>
      <c r="AV137" s="921"/>
      <c r="AW137" s="921"/>
      <c r="AX137" s="921"/>
      <c r="AY137" s="921"/>
      <c r="AZ137" s="921"/>
      <c r="BA137" s="921"/>
      <c r="BB137" s="921"/>
      <c r="BC137" s="921"/>
      <c r="BD137" s="230"/>
      <c r="BE137" s="230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3657"/>
      <c r="B138" s="92" t="s">
        <v>163</v>
      </c>
      <c r="C138" s="356">
        <f>SUM(D138+E138)</f>
        <v>0</v>
      </c>
      <c r="D138" s="357">
        <f t="shared" si="24"/>
        <v>0</v>
      </c>
      <c r="E138" s="358">
        <f t="shared" si="24"/>
        <v>0</v>
      </c>
      <c r="F138" s="93"/>
      <c r="G138" s="96"/>
      <c r="H138" s="93"/>
      <c r="I138" s="96"/>
      <c r="J138" s="93"/>
      <c r="K138" s="96"/>
      <c r="L138" s="93"/>
      <c r="M138" s="96"/>
      <c r="N138" s="173"/>
      <c r="O138" s="243"/>
      <c r="P138" s="17"/>
      <c r="Q138" s="17"/>
      <c r="R138" s="17"/>
      <c r="S138" s="17"/>
      <c r="T138" s="17"/>
      <c r="U138" s="17"/>
      <c r="V138" s="17"/>
      <c r="W138" s="17"/>
      <c r="X138" s="17"/>
      <c r="Y138" s="916"/>
      <c r="Z138" s="912"/>
      <c r="AA138" s="17"/>
      <c r="AB138" s="942"/>
      <c r="AC138" s="912"/>
      <c r="AD138" s="123"/>
      <c r="AE138" s="943"/>
      <c r="AF138" s="943"/>
      <c r="AG138" s="943"/>
      <c r="AH138" s="830"/>
      <c r="AI138" s="123"/>
      <c r="AJ138" s="923"/>
      <c r="AK138" s="923"/>
      <c r="AL138" s="923"/>
      <c r="AM138" s="830"/>
      <c r="AN138" s="123"/>
      <c r="AO138" s="923"/>
      <c r="AP138" s="830"/>
      <c r="AQ138" s="830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CG138" s="16"/>
      <c r="CH138" s="16"/>
      <c r="CI138" s="16"/>
      <c r="CJ138" s="16"/>
      <c r="CK138" s="16"/>
      <c r="CL138" s="16"/>
      <c r="CM138" s="16"/>
      <c r="CN138" s="16"/>
    </row>
    <row r="139" spans="1:104" x14ac:dyDescent="0.2">
      <c r="A139" s="361" t="s">
        <v>164</v>
      </c>
      <c r="B139" s="12"/>
      <c r="C139" s="12"/>
      <c r="D139" s="12"/>
      <c r="E139" s="12"/>
      <c r="F139" s="12"/>
      <c r="G139" s="12"/>
      <c r="H139" s="12"/>
      <c r="I139" s="12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CG139" s="16"/>
      <c r="CH139" s="16"/>
      <c r="CI139" s="16"/>
      <c r="CJ139" s="16"/>
      <c r="CK139" s="16"/>
      <c r="CL139" s="16"/>
      <c r="CM139" s="16"/>
      <c r="CN139" s="16"/>
    </row>
    <row r="140" spans="1:104" x14ac:dyDescent="0.2">
      <c r="A140" s="12" t="s">
        <v>165</v>
      </c>
      <c r="B140" s="12"/>
      <c r="C140" s="12"/>
      <c r="D140" s="12"/>
      <c r="E140" s="12"/>
      <c r="F140" s="12"/>
      <c r="G140" s="12"/>
      <c r="H140" s="12"/>
      <c r="I140" s="12"/>
      <c r="AT140" s="230"/>
      <c r="AU140" s="230"/>
      <c r="AV140" s="230"/>
      <c r="AW140" s="230"/>
      <c r="AX140" s="230"/>
      <c r="AY140" s="230"/>
      <c r="AZ140" s="230"/>
      <c r="BA140" s="230"/>
      <c r="BB140" s="230"/>
      <c r="BC140" s="230"/>
      <c r="BD140" s="230"/>
      <c r="BE140" s="230"/>
      <c r="BF140" s="230"/>
      <c r="BG140" s="230"/>
      <c r="CG140" s="16"/>
      <c r="CH140" s="16"/>
      <c r="CI140" s="16"/>
      <c r="CJ140" s="16"/>
      <c r="CK140" s="16"/>
      <c r="CL140" s="16"/>
      <c r="CM140" s="16"/>
      <c r="CN140" s="16"/>
    </row>
    <row r="141" spans="1:104" ht="31.15" customHeight="1" x14ac:dyDescent="0.2">
      <c r="A141" s="124" t="s">
        <v>166</v>
      </c>
      <c r="B141" s="121"/>
      <c r="C141" s="121"/>
      <c r="D141" s="121"/>
      <c r="E141" s="121"/>
      <c r="F141" s="115"/>
      <c r="G141" s="115"/>
      <c r="H141" s="362"/>
      <c r="I141" s="12"/>
      <c r="J141" s="12"/>
      <c r="K141" s="8"/>
      <c r="L141" s="13"/>
      <c r="M141" s="8"/>
      <c r="N141" s="8"/>
      <c r="O141" s="8"/>
      <c r="P141" s="8"/>
      <c r="Q141" s="12"/>
      <c r="R141" s="12"/>
      <c r="S141" s="12"/>
      <c r="T141" s="12"/>
      <c r="U141" s="12"/>
      <c r="V141" s="363"/>
      <c r="W141" s="12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944"/>
      <c r="AM141" s="945"/>
      <c r="AN141" s="945"/>
      <c r="AO141" s="366"/>
      <c r="AP141" s="945"/>
      <c r="AQ141" s="366"/>
      <c r="AR141" s="366"/>
      <c r="AS141" s="786"/>
      <c r="AT141" s="861"/>
      <c r="AU141" s="832"/>
      <c r="AV141" s="230"/>
      <c r="AW141" s="230"/>
      <c r="AX141" s="230"/>
      <c r="AY141" s="230"/>
      <c r="AZ141" s="230"/>
      <c r="BA141" s="230"/>
      <c r="BB141" s="230"/>
      <c r="BC141" s="230"/>
      <c r="BD141" s="230"/>
      <c r="BE141" s="230"/>
      <c r="BF141" s="230"/>
      <c r="BG141" s="230"/>
      <c r="BZ141" s="2"/>
      <c r="CG141" s="16"/>
      <c r="CH141" s="16"/>
      <c r="CI141" s="16"/>
      <c r="CJ141" s="16"/>
      <c r="CK141" s="16"/>
      <c r="CL141" s="16"/>
      <c r="CM141" s="16"/>
      <c r="CN141" s="16"/>
    </row>
    <row r="142" spans="1:104" ht="31.15" customHeight="1" x14ac:dyDescent="0.2">
      <c r="A142" s="3636" t="s">
        <v>167</v>
      </c>
      <c r="B142" s="3636"/>
      <c r="C142" s="3636"/>
      <c r="D142" s="3636" t="s">
        <v>57</v>
      </c>
      <c r="E142" s="3636"/>
      <c r="F142" s="3636"/>
      <c r="G142" s="3636" t="s">
        <v>168</v>
      </c>
      <c r="H142" s="3636"/>
      <c r="I142" s="3636" t="s">
        <v>169</v>
      </c>
      <c r="J142" s="3636"/>
      <c r="K142" s="3636" t="s">
        <v>170</v>
      </c>
      <c r="L142" s="3636"/>
      <c r="M142" s="3636" t="s">
        <v>104</v>
      </c>
      <c r="N142" s="3636"/>
      <c r="O142" s="3637" t="s">
        <v>11</v>
      </c>
      <c r="P142" s="3658"/>
      <c r="Q142" s="3679" t="s">
        <v>106</v>
      </c>
      <c r="R142" s="3679"/>
      <c r="S142" s="3679" t="s">
        <v>107</v>
      </c>
      <c r="T142" s="3679"/>
      <c r="U142" s="3679" t="s">
        <v>108</v>
      </c>
      <c r="V142" s="3679"/>
      <c r="W142" s="3679" t="s">
        <v>109</v>
      </c>
      <c r="X142" s="3679"/>
      <c r="Y142" s="3679" t="s">
        <v>110</v>
      </c>
      <c r="Z142" s="3679"/>
      <c r="AA142" s="3679" t="s">
        <v>111</v>
      </c>
      <c r="AB142" s="3679"/>
      <c r="AC142" s="3679" t="s">
        <v>112</v>
      </c>
      <c r="AD142" s="3679"/>
      <c r="AE142" s="3679" t="s">
        <v>113</v>
      </c>
      <c r="AF142" s="3679"/>
      <c r="AG142" s="3679" t="s">
        <v>114</v>
      </c>
      <c r="AH142" s="3679"/>
      <c r="AI142" s="3679" t="s">
        <v>115</v>
      </c>
      <c r="AJ142" s="3679"/>
      <c r="AK142" s="3679" t="s">
        <v>116</v>
      </c>
      <c r="AL142" s="3679"/>
      <c r="AM142" s="3679" t="s">
        <v>117</v>
      </c>
      <c r="AN142" s="3632"/>
      <c r="AO142" s="3530" t="s">
        <v>171</v>
      </c>
      <c r="AP142" s="3461" t="s">
        <v>172</v>
      </c>
      <c r="AQ142" s="3632" t="s">
        <v>173</v>
      </c>
      <c r="AR142" s="3633"/>
      <c r="AS142" s="3682" t="s">
        <v>174</v>
      </c>
      <c r="AT142" s="3682" t="s">
        <v>175</v>
      </c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0"/>
      <c r="BE142" s="230"/>
      <c r="BF142" s="230"/>
      <c r="BG142" s="230"/>
      <c r="CG142" s="16"/>
      <c r="CH142" s="16"/>
      <c r="CI142" s="16"/>
      <c r="CJ142" s="16"/>
      <c r="CK142" s="16"/>
      <c r="CL142" s="16"/>
      <c r="CM142" s="16"/>
      <c r="CN142" s="16"/>
    </row>
    <row r="143" spans="1:104" ht="31.15" customHeight="1" x14ac:dyDescent="0.2">
      <c r="A143" s="3636"/>
      <c r="B143" s="3636"/>
      <c r="C143" s="3636"/>
      <c r="D143" s="787" t="s">
        <v>82</v>
      </c>
      <c r="E143" s="788" t="s">
        <v>83</v>
      </c>
      <c r="F143" s="369" t="s">
        <v>84</v>
      </c>
      <c r="G143" s="787" t="s">
        <v>83</v>
      </c>
      <c r="H143" s="369" t="s">
        <v>84</v>
      </c>
      <c r="I143" s="787" t="s">
        <v>83</v>
      </c>
      <c r="J143" s="369" t="s">
        <v>84</v>
      </c>
      <c r="K143" s="787" t="s">
        <v>83</v>
      </c>
      <c r="L143" s="369" t="s">
        <v>84</v>
      </c>
      <c r="M143" s="787" t="s">
        <v>83</v>
      </c>
      <c r="N143" s="369" t="s">
        <v>84</v>
      </c>
      <c r="O143" s="787" t="s">
        <v>83</v>
      </c>
      <c r="P143" s="369" t="s">
        <v>84</v>
      </c>
      <c r="Q143" s="787" t="s">
        <v>83</v>
      </c>
      <c r="R143" s="369" t="s">
        <v>84</v>
      </c>
      <c r="S143" s="787" t="s">
        <v>83</v>
      </c>
      <c r="T143" s="369" t="s">
        <v>84</v>
      </c>
      <c r="U143" s="787" t="s">
        <v>83</v>
      </c>
      <c r="V143" s="369" t="s">
        <v>84</v>
      </c>
      <c r="W143" s="787" t="s">
        <v>83</v>
      </c>
      <c r="X143" s="369" t="s">
        <v>84</v>
      </c>
      <c r="Y143" s="787" t="s">
        <v>83</v>
      </c>
      <c r="Z143" s="369" t="s">
        <v>84</v>
      </c>
      <c r="AA143" s="787" t="s">
        <v>83</v>
      </c>
      <c r="AB143" s="369" t="s">
        <v>84</v>
      </c>
      <c r="AC143" s="787" t="s">
        <v>83</v>
      </c>
      <c r="AD143" s="369" t="s">
        <v>84</v>
      </c>
      <c r="AE143" s="787" t="s">
        <v>83</v>
      </c>
      <c r="AF143" s="369" t="s">
        <v>84</v>
      </c>
      <c r="AG143" s="787" t="s">
        <v>83</v>
      </c>
      <c r="AH143" s="369" t="s">
        <v>84</v>
      </c>
      <c r="AI143" s="787" t="s">
        <v>83</v>
      </c>
      <c r="AJ143" s="369" t="s">
        <v>84</v>
      </c>
      <c r="AK143" s="787" t="s">
        <v>83</v>
      </c>
      <c r="AL143" s="369" t="s">
        <v>84</v>
      </c>
      <c r="AM143" s="787" t="s">
        <v>83</v>
      </c>
      <c r="AN143" s="572" t="s">
        <v>84</v>
      </c>
      <c r="AO143" s="3531"/>
      <c r="AP143" s="3463"/>
      <c r="AQ143" s="787" t="s">
        <v>83</v>
      </c>
      <c r="AR143" s="369" t="s">
        <v>84</v>
      </c>
      <c r="AS143" s="3458"/>
      <c r="AT143" s="3458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x14ac:dyDescent="0.2">
      <c r="A144" s="372" t="s">
        <v>176</v>
      </c>
      <c r="B144" s="373"/>
      <c r="C144" s="597"/>
      <c r="D144" s="789">
        <f>SUM(E144+F144)</f>
        <v>8</v>
      </c>
      <c r="E144" s="790">
        <f>SUM(G144+I144+K144+M144+O144+Q144+S144+U144+W144+Y144+AA144+AC144+AE144+AG144+AI144+AK144+AM144)</f>
        <v>3</v>
      </c>
      <c r="F144" s="377">
        <f>SUM(H144+J144+L144+N144+P144+R144+T144+V144+X144+Z144+AB144+AD144+AF144+AH144+AJ144+AL144+AN144)</f>
        <v>5</v>
      </c>
      <c r="G144" s="791">
        <v>1</v>
      </c>
      <c r="H144" s="378">
        <v>1</v>
      </c>
      <c r="I144" s="791">
        <v>2</v>
      </c>
      <c r="J144" s="378"/>
      <c r="K144" s="791"/>
      <c r="L144" s="378"/>
      <c r="M144" s="791"/>
      <c r="N144" s="378">
        <v>1</v>
      </c>
      <c r="O144" s="791"/>
      <c r="P144" s="378"/>
      <c r="Q144" s="791"/>
      <c r="R144" s="378"/>
      <c r="S144" s="791"/>
      <c r="T144" s="378"/>
      <c r="U144" s="791"/>
      <c r="V144" s="378"/>
      <c r="W144" s="791"/>
      <c r="X144" s="378">
        <v>1</v>
      </c>
      <c r="Y144" s="791"/>
      <c r="Z144" s="378"/>
      <c r="AA144" s="791"/>
      <c r="AB144" s="378">
        <v>1</v>
      </c>
      <c r="AC144" s="791"/>
      <c r="AD144" s="378">
        <v>1</v>
      </c>
      <c r="AE144" s="263"/>
      <c r="AF144" s="378"/>
      <c r="AG144" s="263"/>
      <c r="AH144" s="378"/>
      <c r="AI144" s="263"/>
      <c r="AJ144" s="378"/>
      <c r="AK144" s="263"/>
      <c r="AL144" s="378"/>
      <c r="AM144" s="263"/>
      <c r="AN144" s="353"/>
      <c r="AO144" s="792">
        <v>0</v>
      </c>
      <c r="AP144" s="379">
        <v>0</v>
      </c>
      <c r="AQ144" s="263">
        <v>0</v>
      </c>
      <c r="AR144" s="378">
        <v>0</v>
      </c>
      <c r="AS144" s="793">
        <v>0</v>
      </c>
      <c r="AT144" s="793">
        <v>0</v>
      </c>
      <c r="AU144" s="380" t="str">
        <f>CA144&amp;CB144&amp;CC144&amp;CD144&amp;CE144&amp;CF144&amp;CO144</f>
        <v/>
      </c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230"/>
      <c r="BG144" s="230"/>
      <c r="CA144" s="4" t="str">
        <f>IF(CG144=0,"","* Las gestantes ingresadas al Programa NO debe ser mayor al Total de Mujeres ingresadas. ")</f>
        <v/>
      </c>
      <c r="CB144" s="4" t="str">
        <f>IF(CH144=0,"","* Las madres de hijos menor de 5 años NO DEBE ser mayor al Total de Mujeres ingresadas al Programa. ")</f>
        <v/>
      </c>
      <c r="CC144" s="4" t="str">
        <f>IF(CI144=0,"","* Los ingresos de Pueblos Originarios NO DEBE ser mayor al Total de ingresos del Programa.")</f>
        <v/>
      </c>
      <c r="CD144" s="4" t="str">
        <f>IF(CJ144=0,"","* Los Niños, Niñas, Adolescentes y Jóvenes de Programas SENAME NO DEBE ser mayor al Total de ingresos del Programa. ")</f>
        <v/>
      </c>
      <c r="CE144" s="4" t="str">
        <f>IF(CK144=0,"","* Los Migrantes NO DEBEN ser mayor al Total de ingresos del Programa. ")</f>
        <v/>
      </c>
      <c r="CF144" s="4" t="str">
        <f>IF(CL144=0,"","* No olvide escribir los campos Gestante y/o Madre de Hijo menor de 5 años y/o Pueblos Originarios y/o Niños, Niñas, Adolescentes y Jóvenes de Programas SENAME y/o Migrante (Digite CERO si no tiene). ")</f>
        <v/>
      </c>
      <c r="CG144" s="16">
        <f>IF(F144&lt;AO144,1,0)</f>
        <v>0</v>
      </c>
      <c r="CH144" s="16">
        <f>IF(D144&lt;AP144,1,0)</f>
        <v>0</v>
      </c>
      <c r="CI144" s="16">
        <f>IF(D144&lt;SUM(AQ144,AR144),1,0)</f>
        <v>0</v>
      </c>
      <c r="CJ144" s="16">
        <f>IF(D144&lt;AS144,1,0)</f>
        <v>0</v>
      </c>
      <c r="CK144" s="16">
        <f>IF(D144&lt;AT144,1,0)</f>
        <v>0</v>
      </c>
      <c r="CL144" s="16">
        <f>IF(AND(D144&lt;&gt;0,OR(AO144="",AP144="",AQ144="",AR144="",AS144="",AT144="")),1,0)</f>
        <v>0</v>
      </c>
      <c r="CM144" s="16">
        <f>IF(AND(D144=0,OR(D146&gt;0,D147&gt;0,D148&gt;0,D149&gt;0,D150&gt;0)),1,0)</f>
        <v>0</v>
      </c>
      <c r="CN144" s="16"/>
      <c r="CO144" s="4" t="str">
        <f>IF(AND(D144=0,OR(D146&gt;0,D147&gt;0,D148&gt;0,D149&gt;0,D150&gt;0)),"* No olvide registrar al menos un ingreso y una persona con diagnóstico. ","")</f>
        <v/>
      </c>
    </row>
    <row r="145" spans="1:92" ht="16.149999999999999" customHeight="1" x14ac:dyDescent="0.2">
      <c r="A145" s="3697" t="s">
        <v>177</v>
      </c>
      <c r="B145" s="3698"/>
      <c r="C145" s="3699"/>
      <c r="D145" s="3700"/>
      <c r="E145" s="3701"/>
      <c r="F145" s="3701"/>
      <c r="G145" s="3701"/>
      <c r="H145" s="3701"/>
      <c r="I145" s="3701"/>
      <c r="J145" s="3701"/>
      <c r="K145" s="3701"/>
      <c r="L145" s="3701"/>
      <c r="M145" s="3701"/>
      <c r="N145" s="3701"/>
      <c r="O145" s="3701"/>
      <c r="P145" s="3701"/>
      <c r="Q145" s="3701"/>
      <c r="R145" s="3701"/>
      <c r="S145" s="3701"/>
      <c r="T145" s="3701"/>
      <c r="U145" s="3701"/>
      <c r="V145" s="3701"/>
      <c r="W145" s="3701"/>
      <c r="X145" s="3701"/>
      <c r="Y145" s="3701"/>
      <c r="Z145" s="3701"/>
      <c r="AA145" s="3701"/>
      <c r="AB145" s="3701"/>
      <c r="AC145" s="3701"/>
      <c r="AD145" s="3701"/>
      <c r="AE145" s="3701"/>
      <c r="AF145" s="3701"/>
      <c r="AG145" s="3701"/>
      <c r="AH145" s="3701"/>
      <c r="AI145" s="3701"/>
      <c r="AJ145" s="3701"/>
      <c r="AK145" s="3701"/>
      <c r="AL145" s="3701"/>
      <c r="AM145" s="3701"/>
      <c r="AN145" s="3701"/>
      <c r="AO145" s="3701"/>
      <c r="AP145" s="3701"/>
      <c r="AQ145" s="3701"/>
      <c r="AR145" s="3701"/>
      <c r="AS145" s="3701"/>
      <c r="AT145" s="3702"/>
      <c r="AU145" s="38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92" ht="16.149999999999999" customHeight="1" x14ac:dyDescent="0.2">
      <c r="A146" s="3459" t="s">
        <v>178</v>
      </c>
      <c r="B146" s="3528" t="s">
        <v>179</v>
      </c>
      <c r="C146" s="3464"/>
      <c r="D146" s="381">
        <f t="shared" ref="D146:D154" si="25">SUM(E146+F146)</f>
        <v>0</v>
      </c>
      <c r="E146" s="382">
        <f t="shared" ref="E146:F154" si="26">SUM(G146+I146+K146+M146+O146+Q146+S146+U146+W146+Y146+AA146+AC146+AE146+AG146+AI146+AK146+AM146)</f>
        <v>0</v>
      </c>
      <c r="F146" s="600">
        <f t="shared" si="26"/>
        <v>0</v>
      </c>
      <c r="G146" s="26"/>
      <c r="H146" s="30"/>
      <c r="I146" s="26"/>
      <c r="J146" s="30"/>
      <c r="K146" s="26"/>
      <c r="L146" s="30"/>
      <c r="M146" s="26"/>
      <c r="N146" s="30"/>
      <c r="O146" s="26"/>
      <c r="P146" s="30"/>
      <c r="Q146" s="26"/>
      <c r="R146" s="30"/>
      <c r="S146" s="26"/>
      <c r="T146" s="30"/>
      <c r="U146" s="26"/>
      <c r="V146" s="30"/>
      <c r="W146" s="26"/>
      <c r="X146" s="30"/>
      <c r="Y146" s="26"/>
      <c r="Z146" s="30"/>
      <c r="AA146" s="26"/>
      <c r="AB146" s="30"/>
      <c r="AC146" s="26"/>
      <c r="AD146" s="30"/>
      <c r="AE146" s="26"/>
      <c r="AF146" s="30"/>
      <c r="AG146" s="26"/>
      <c r="AH146" s="30"/>
      <c r="AI146" s="26"/>
      <c r="AJ146" s="30"/>
      <c r="AK146" s="26"/>
      <c r="AL146" s="30"/>
      <c r="AM146" s="26"/>
      <c r="AN146" s="794"/>
      <c r="AO146" s="384"/>
      <c r="AP146" s="145"/>
      <c r="AQ146" s="26"/>
      <c r="AR146" s="30"/>
      <c r="AS146" s="30"/>
      <c r="AT146" s="30"/>
      <c r="AU146" s="380" t="str">
        <f t="shared" ref="AU146:AU182" si="27">CA146&amp;CB146&amp;CC146&amp;CD146&amp;CE146&amp;CF146</f>
        <v/>
      </c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230"/>
      <c r="BG146" s="230"/>
      <c r="CA146" s="4" t="str">
        <f>IF(CG146=0,"","* Las gestantes ingresadas al Programa NO debe ser mayor al Total de Mujeres ingresadas. ")</f>
        <v/>
      </c>
      <c r="CB146" s="4" t="str">
        <f>IF(CH146=0,"","* Las madres de hijos menor de 5 años NO DEBE ser mayor al Total de Mujeres ingresadas al Programa. ")</f>
        <v/>
      </c>
      <c r="CC146" s="4" t="str">
        <f>IF(CI146=0,"","* Los ingresos de Pueblos Originarios NO DEBE ser mayor al Total de ingresos del Programa.")</f>
        <v/>
      </c>
      <c r="CD146" s="4" t="str">
        <f>IF(CJ146=0,"","* Los Niños, Niñas, Adolescentes y Jóvenes de Programas SENAME NO DEBE ser mayor al Total de ingresos del Programa. ")</f>
        <v/>
      </c>
      <c r="CE146" s="4" t="str">
        <f>IF(CK146=0,"","* Los Migrantes NO DEBEN ser mayor al Total de ingresos del Programa. ")</f>
        <v/>
      </c>
      <c r="CF146" s="4" t="str">
        <f>IF(CL146=0,"","* No olvide escribir los campos Gestante y/o Madre de Hijo menor de 5 años y/o Pueblos Originarios y/o Niños, Niñas, Adolescentes y Jóvenes de Programas SENAME y/o Migrante (Digite CERO si no tiene). ")</f>
        <v/>
      </c>
      <c r="CG146" s="16">
        <f t="shared" ref="CG146:CG182" si="28">IF(F146&lt;AO146,1,0)</f>
        <v>0</v>
      </c>
      <c r="CH146" s="16">
        <f t="shared" ref="CH146:CH182" si="29">IF(D146&lt;AP146,1,0)</f>
        <v>0</v>
      </c>
      <c r="CI146" s="16">
        <f t="shared" ref="CI146:CI182" si="30">IF(D146&lt;SUM(AQ146,AR146),1,0)</f>
        <v>0</v>
      </c>
      <c r="CJ146" s="16">
        <f t="shared" ref="CJ146:CJ182" si="31">IF(D146&lt;AS146,1,0)</f>
        <v>0</v>
      </c>
      <c r="CK146" s="16">
        <f t="shared" ref="CK146:CK182" si="32">IF(D146&lt;AT146,1,0)</f>
        <v>0</v>
      </c>
      <c r="CL146" s="16">
        <f t="shared" ref="CL146:CL182" si="33">IF(AND(D146&lt;&gt;0,OR(AO146="",AP146="",AQ146="",AR146="",AS146="",AT146="")),1,0)</f>
        <v>0</v>
      </c>
      <c r="CM146" s="16"/>
      <c r="CN146" s="16"/>
    </row>
    <row r="147" spans="1:92" ht="16.149999999999999" customHeight="1" x14ac:dyDescent="0.2">
      <c r="A147" s="3440"/>
      <c r="B147" s="3529" t="s">
        <v>180</v>
      </c>
      <c r="C147" s="3465"/>
      <c r="D147" s="385">
        <f t="shared" si="25"/>
        <v>0</v>
      </c>
      <c r="E147" s="386">
        <f t="shared" si="26"/>
        <v>0</v>
      </c>
      <c r="F147" s="573">
        <f t="shared" si="26"/>
        <v>0</v>
      </c>
      <c r="G147" s="263"/>
      <c r="H147" s="574"/>
      <c r="I147" s="263"/>
      <c r="J147" s="574"/>
      <c r="K147" s="263"/>
      <c r="L147" s="574"/>
      <c r="M147" s="263"/>
      <c r="N147" s="574"/>
      <c r="O147" s="263"/>
      <c r="P147" s="574"/>
      <c r="Q147" s="263"/>
      <c r="R147" s="574"/>
      <c r="S147" s="263"/>
      <c r="T147" s="574"/>
      <c r="U147" s="263"/>
      <c r="V147" s="574"/>
      <c r="W147" s="263"/>
      <c r="X147" s="574"/>
      <c r="Y147" s="263"/>
      <c r="Z147" s="574"/>
      <c r="AA147" s="263"/>
      <c r="AB147" s="574"/>
      <c r="AC147" s="263"/>
      <c r="AD147" s="574"/>
      <c r="AE147" s="263"/>
      <c r="AF147" s="574"/>
      <c r="AG147" s="263"/>
      <c r="AH147" s="574"/>
      <c r="AI147" s="263"/>
      <c r="AJ147" s="574"/>
      <c r="AK147" s="263"/>
      <c r="AL147" s="574"/>
      <c r="AM147" s="263"/>
      <c r="AN147" s="542"/>
      <c r="AO147" s="389"/>
      <c r="AP147" s="266"/>
      <c r="AQ147" s="263"/>
      <c r="AR147" s="574"/>
      <c r="AS147" s="574"/>
      <c r="AT147" s="574"/>
      <c r="AU147" s="380" t="str">
        <f t="shared" si="27"/>
        <v/>
      </c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230"/>
      <c r="BG147" s="230"/>
      <c r="CA147" s="4" t="str">
        <f t="shared" ref="CA147:CA182" si="34">IF(CG147=0,"","* Las gestantes ingresadas al Programa NO debe ser mayor al Total de Mujeres ingresadas. ")</f>
        <v/>
      </c>
      <c r="CB147" s="4" t="str">
        <f t="shared" ref="CB147:CB182" si="35">IF(CH147=0,"","* Las madres de hijos menor de 5 años NO DEBE ser mayor al Total de Mujeres ingresadas al Programa. ")</f>
        <v/>
      </c>
      <c r="CC147" s="4" t="str">
        <f t="shared" ref="CC147:CC182" si="36">IF(CI147=0,"","* Los ingresos de Pueblos Originarios NO DEBE ser mayor al Total de ingresos del Programa.")</f>
        <v/>
      </c>
      <c r="CD147" s="4" t="str">
        <f t="shared" ref="CD147:CD182" si="37">IF(CJ147=0,"","* Los Niños, Niñas, Adolescentes y Jóvenes de Programas SENAME NO DEBE ser mayor al Total de ingresos del Programa. ")</f>
        <v/>
      </c>
      <c r="CE147" s="4" t="str">
        <f t="shared" ref="CE147:CE182" si="38">IF(CK147=0,"","* Los Migrantes NO DEBEN ser mayor al Total de ingresos del Programa. ")</f>
        <v/>
      </c>
      <c r="CF147" s="4" t="str">
        <f t="shared" ref="CF147:CF182" si="39">IF(CL147=0,"","* No olvide escribir los campos Gestante y/o Madre de Hijo menor de 5 años y/o Pueblos Originarios y/o Niños, Niñas, Adolescentes y Jóvenes de Programas SENAME y/o Migrante (Digite CERO si no tiene). ")</f>
        <v/>
      </c>
      <c r="CG147" s="16">
        <f t="shared" si="28"/>
        <v>0</v>
      </c>
      <c r="CH147" s="16">
        <f t="shared" si="29"/>
        <v>0</v>
      </c>
      <c r="CI147" s="16">
        <f t="shared" si="30"/>
        <v>0</v>
      </c>
      <c r="CJ147" s="16">
        <f t="shared" si="31"/>
        <v>0</v>
      </c>
      <c r="CK147" s="16">
        <f t="shared" si="32"/>
        <v>0</v>
      </c>
      <c r="CL147" s="16">
        <f t="shared" si="33"/>
        <v>0</v>
      </c>
      <c r="CM147" s="16"/>
      <c r="CN147" s="16"/>
    </row>
    <row r="148" spans="1:92" ht="16.149999999999999" customHeight="1" x14ac:dyDescent="0.2">
      <c r="A148" s="3694" t="s">
        <v>181</v>
      </c>
      <c r="B148" s="3695"/>
      <c r="C148" s="3696"/>
      <c r="D148" s="789">
        <f t="shared" si="25"/>
        <v>0</v>
      </c>
      <c r="E148" s="790">
        <f t="shared" si="26"/>
        <v>0</v>
      </c>
      <c r="F148" s="795">
        <f t="shared" si="26"/>
        <v>0</v>
      </c>
      <c r="G148" s="791"/>
      <c r="H148" s="793"/>
      <c r="I148" s="791"/>
      <c r="J148" s="793"/>
      <c r="K148" s="791"/>
      <c r="L148" s="793"/>
      <c r="M148" s="791"/>
      <c r="N148" s="793"/>
      <c r="O148" s="791"/>
      <c r="P148" s="793"/>
      <c r="Q148" s="791"/>
      <c r="R148" s="793"/>
      <c r="S148" s="791"/>
      <c r="T148" s="793"/>
      <c r="U148" s="791"/>
      <c r="V148" s="793"/>
      <c r="W148" s="791"/>
      <c r="X148" s="793"/>
      <c r="Y148" s="791"/>
      <c r="Z148" s="793"/>
      <c r="AA148" s="791"/>
      <c r="AB148" s="793"/>
      <c r="AC148" s="791"/>
      <c r="AD148" s="793"/>
      <c r="AE148" s="791"/>
      <c r="AF148" s="793"/>
      <c r="AG148" s="791"/>
      <c r="AH148" s="793"/>
      <c r="AI148" s="791"/>
      <c r="AJ148" s="793"/>
      <c r="AK148" s="791"/>
      <c r="AL148" s="793"/>
      <c r="AM148" s="791"/>
      <c r="AN148" s="796"/>
      <c r="AO148" s="792"/>
      <c r="AP148" s="797"/>
      <c r="AQ148" s="791"/>
      <c r="AR148" s="793"/>
      <c r="AS148" s="793"/>
      <c r="AT148" s="793"/>
      <c r="AU148" s="380" t="str">
        <f t="shared" si="27"/>
        <v/>
      </c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230"/>
      <c r="BG148" s="230"/>
      <c r="CA148" s="4" t="str">
        <f t="shared" si="34"/>
        <v/>
      </c>
      <c r="CB148" s="4" t="str">
        <f t="shared" si="35"/>
        <v/>
      </c>
      <c r="CC148" s="4" t="str">
        <f t="shared" si="36"/>
        <v/>
      </c>
      <c r="CD148" s="4" t="str">
        <f t="shared" si="37"/>
        <v/>
      </c>
      <c r="CE148" s="4" t="str">
        <f t="shared" si="38"/>
        <v/>
      </c>
      <c r="CF148" s="4" t="str">
        <f t="shared" si="39"/>
        <v/>
      </c>
      <c r="CG148" s="16">
        <f t="shared" si="28"/>
        <v>0</v>
      </c>
      <c r="CH148" s="16">
        <f t="shared" si="29"/>
        <v>0</v>
      </c>
      <c r="CI148" s="16">
        <f t="shared" si="30"/>
        <v>0</v>
      </c>
      <c r="CJ148" s="16">
        <f t="shared" si="31"/>
        <v>0</v>
      </c>
      <c r="CK148" s="16">
        <f t="shared" si="32"/>
        <v>0</v>
      </c>
      <c r="CL148" s="16">
        <f t="shared" si="33"/>
        <v>0</v>
      </c>
      <c r="CM148" s="16"/>
      <c r="CN148" s="16"/>
    </row>
    <row r="149" spans="1:92" ht="16.149999999999999" customHeight="1" x14ac:dyDescent="0.2">
      <c r="A149" s="3466" t="s">
        <v>182</v>
      </c>
      <c r="B149" s="3475" t="s">
        <v>183</v>
      </c>
      <c r="C149" s="3476"/>
      <c r="D149" s="381">
        <f>+E149+F149</f>
        <v>0</v>
      </c>
      <c r="E149" s="382">
        <f>+K149+M149+O149+Q149+S149+U149+W149+Y149+AA149+AC149+AE149+AG149+AI149+AK149+AM149</f>
        <v>0</v>
      </c>
      <c r="F149" s="600">
        <f>+L149+N149+P149+R149+T149+V149+X149+Z149+AB149+AD149+AF149+AH149+AJ149+AL149+AN149</f>
        <v>0</v>
      </c>
      <c r="G149" s="391"/>
      <c r="H149" s="392"/>
      <c r="I149" s="391"/>
      <c r="J149" s="392"/>
      <c r="K149" s="26"/>
      <c r="L149" s="30"/>
      <c r="M149" s="26"/>
      <c r="N149" s="30"/>
      <c r="O149" s="26"/>
      <c r="P149" s="30"/>
      <c r="Q149" s="26"/>
      <c r="R149" s="30"/>
      <c r="S149" s="26"/>
      <c r="T149" s="30"/>
      <c r="U149" s="26"/>
      <c r="V149" s="30"/>
      <c r="W149" s="26"/>
      <c r="X149" s="30"/>
      <c r="Y149" s="26"/>
      <c r="Z149" s="30"/>
      <c r="AA149" s="26"/>
      <c r="AB149" s="30"/>
      <c r="AC149" s="26"/>
      <c r="AD149" s="30"/>
      <c r="AE149" s="26"/>
      <c r="AF149" s="30"/>
      <c r="AG149" s="26"/>
      <c r="AH149" s="30"/>
      <c r="AI149" s="26"/>
      <c r="AJ149" s="30"/>
      <c r="AK149" s="26"/>
      <c r="AL149" s="30"/>
      <c r="AM149" s="26"/>
      <c r="AN149" s="794"/>
      <c r="AO149" s="384"/>
      <c r="AP149" s="145"/>
      <c r="AQ149" s="26"/>
      <c r="AR149" s="30"/>
      <c r="AS149" s="30"/>
      <c r="AT149" s="30"/>
      <c r="AU149" s="380" t="str">
        <f t="shared" si="27"/>
        <v/>
      </c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230"/>
      <c r="BG149" s="230"/>
      <c r="CA149" s="4" t="str">
        <f t="shared" si="34"/>
        <v/>
      </c>
      <c r="CB149" s="4" t="str">
        <f t="shared" si="35"/>
        <v/>
      </c>
      <c r="CC149" s="4" t="str">
        <f t="shared" si="36"/>
        <v/>
      </c>
      <c r="CD149" s="4" t="str">
        <f t="shared" si="37"/>
        <v/>
      </c>
      <c r="CE149" s="4" t="str">
        <f t="shared" si="38"/>
        <v/>
      </c>
      <c r="CF149" s="4" t="str">
        <f t="shared" si="39"/>
        <v/>
      </c>
      <c r="CG149" s="16">
        <f t="shared" si="28"/>
        <v>0</v>
      </c>
      <c r="CH149" s="16">
        <f t="shared" si="29"/>
        <v>0</v>
      </c>
      <c r="CI149" s="16">
        <f t="shared" si="30"/>
        <v>0</v>
      </c>
      <c r="CJ149" s="16">
        <f t="shared" si="31"/>
        <v>0</v>
      </c>
      <c r="CK149" s="16">
        <f t="shared" si="32"/>
        <v>0</v>
      </c>
      <c r="CL149" s="16">
        <f t="shared" si="33"/>
        <v>0</v>
      </c>
      <c r="CM149" s="16"/>
      <c r="CN149" s="16"/>
    </row>
    <row r="150" spans="1:92" ht="16.149999999999999" customHeight="1" x14ac:dyDescent="0.2">
      <c r="A150" s="3474"/>
      <c r="B150" s="3520" t="s">
        <v>184</v>
      </c>
      <c r="C150" s="3521"/>
      <c r="D150" s="393">
        <f>+E150+F150</f>
        <v>0</v>
      </c>
      <c r="E150" s="394">
        <f>+K150+M150+O150+Q150+S150+U150+W150+Y150+AA150+AC150+AE150+AG150+AI150+AK150+AM150</f>
        <v>0</v>
      </c>
      <c r="F150" s="377">
        <f>+L150+N150+P150+R150+T150+V150+X150+Z150+AB150+AD150+AF150+AH150+AJ150+AL150+AN150</f>
        <v>0</v>
      </c>
      <c r="G150" s="395"/>
      <c r="H150" s="396"/>
      <c r="I150" s="395"/>
      <c r="J150" s="396"/>
      <c r="K150" s="397"/>
      <c r="L150" s="378"/>
      <c r="M150" s="263"/>
      <c r="N150" s="574"/>
      <c r="O150" s="397"/>
      <c r="P150" s="378"/>
      <c r="Q150" s="397"/>
      <c r="R150" s="378"/>
      <c r="S150" s="397"/>
      <c r="T150" s="378"/>
      <c r="U150" s="397"/>
      <c r="V150" s="378"/>
      <c r="W150" s="397"/>
      <c r="X150" s="378"/>
      <c r="Y150" s="397"/>
      <c r="Z150" s="378"/>
      <c r="AA150" s="397"/>
      <c r="AB150" s="378"/>
      <c r="AC150" s="397"/>
      <c r="AD150" s="378"/>
      <c r="AE150" s="397"/>
      <c r="AF150" s="378"/>
      <c r="AG150" s="397"/>
      <c r="AH150" s="378"/>
      <c r="AI150" s="397"/>
      <c r="AJ150" s="378"/>
      <c r="AK150" s="397"/>
      <c r="AL150" s="378"/>
      <c r="AM150" s="397"/>
      <c r="AN150" s="353"/>
      <c r="AO150" s="389"/>
      <c r="AP150" s="266"/>
      <c r="AQ150" s="263"/>
      <c r="AR150" s="574"/>
      <c r="AS150" s="574"/>
      <c r="AT150" s="574"/>
      <c r="AU150" s="380" t="str">
        <f t="shared" si="27"/>
        <v/>
      </c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230"/>
      <c r="BG150" s="230"/>
      <c r="CA150" s="4" t="str">
        <f t="shared" si="34"/>
        <v/>
      </c>
      <c r="CB150" s="4" t="str">
        <f t="shared" si="35"/>
        <v/>
      </c>
      <c r="CC150" s="4" t="str">
        <f t="shared" si="36"/>
        <v/>
      </c>
      <c r="CD150" s="4" t="str">
        <f t="shared" si="37"/>
        <v/>
      </c>
      <c r="CE150" s="4" t="str">
        <f t="shared" si="38"/>
        <v/>
      </c>
      <c r="CF150" s="4" t="str">
        <f t="shared" si="39"/>
        <v/>
      </c>
      <c r="CG150" s="16">
        <f t="shared" si="28"/>
        <v>0</v>
      </c>
      <c r="CH150" s="16">
        <f t="shared" si="29"/>
        <v>0</v>
      </c>
      <c r="CI150" s="16">
        <f t="shared" si="30"/>
        <v>0</v>
      </c>
      <c r="CJ150" s="16">
        <f t="shared" si="31"/>
        <v>0</v>
      </c>
      <c r="CK150" s="16">
        <f t="shared" si="32"/>
        <v>0</v>
      </c>
      <c r="CL150" s="16">
        <f t="shared" si="33"/>
        <v>0</v>
      </c>
      <c r="CM150" s="16"/>
      <c r="CN150" s="16"/>
    </row>
    <row r="151" spans="1:92" ht="16.149999999999999" customHeight="1" x14ac:dyDescent="0.2">
      <c r="A151" s="3684" t="s">
        <v>185</v>
      </c>
      <c r="B151" s="3685"/>
      <c r="C151" s="3686"/>
      <c r="D151" s="798">
        <f t="shared" si="25"/>
        <v>8</v>
      </c>
      <c r="E151" s="799">
        <f t="shared" si="26"/>
        <v>3</v>
      </c>
      <c r="F151" s="800">
        <f t="shared" si="26"/>
        <v>5</v>
      </c>
      <c r="G151" s="791">
        <v>1</v>
      </c>
      <c r="H151" s="793">
        <v>1</v>
      </c>
      <c r="I151" s="791">
        <v>2</v>
      </c>
      <c r="J151" s="793"/>
      <c r="K151" s="791"/>
      <c r="L151" s="793"/>
      <c r="M151" s="791"/>
      <c r="N151" s="793">
        <v>1</v>
      </c>
      <c r="O151" s="791"/>
      <c r="P151" s="793"/>
      <c r="Q151" s="791"/>
      <c r="R151" s="793"/>
      <c r="S151" s="791"/>
      <c r="T151" s="793"/>
      <c r="U151" s="791"/>
      <c r="V151" s="793"/>
      <c r="W151" s="791"/>
      <c r="X151" s="793">
        <v>1</v>
      </c>
      <c r="Y151" s="791"/>
      <c r="Z151" s="793"/>
      <c r="AA151" s="791"/>
      <c r="AB151" s="793">
        <v>1</v>
      </c>
      <c r="AC151" s="791"/>
      <c r="AD151" s="793">
        <v>1</v>
      </c>
      <c r="AE151" s="791"/>
      <c r="AF151" s="793"/>
      <c r="AG151" s="791"/>
      <c r="AH151" s="793"/>
      <c r="AI151" s="791"/>
      <c r="AJ151" s="793"/>
      <c r="AK151" s="791"/>
      <c r="AL151" s="793"/>
      <c r="AM151" s="791"/>
      <c r="AN151" s="796"/>
      <c r="AO151" s="792">
        <v>0</v>
      </c>
      <c r="AP151" s="797">
        <v>0</v>
      </c>
      <c r="AQ151" s="263">
        <v>0</v>
      </c>
      <c r="AR151" s="793">
        <v>0</v>
      </c>
      <c r="AS151" s="793">
        <v>0</v>
      </c>
      <c r="AT151" s="793">
        <v>0</v>
      </c>
      <c r="AU151" s="380" t="str">
        <f>CA151&amp;CB151&amp;CC151&amp;CD151&amp;CE151&amp;CF151&amp;CO151</f>
        <v/>
      </c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230"/>
      <c r="BG151" s="230"/>
      <c r="CA151" s="4" t="str">
        <f t="shared" si="34"/>
        <v/>
      </c>
      <c r="CB151" s="4" t="str">
        <f t="shared" si="35"/>
        <v/>
      </c>
      <c r="CC151" s="4" t="str">
        <f t="shared" si="36"/>
        <v/>
      </c>
      <c r="CD151" s="4" t="str">
        <f t="shared" si="37"/>
        <v/>
      </c>
      <c r="CE151" s="4" t="str">
        <f t="shared" si="38"/>
        <v/>
      </c>
      <c r="CF151" s="4" t="str">
        <f t="shared" si="39"/>
        <v/>
      </c>
      <c r="CG151" s="16">
        <f t="shared" si="28"/>
        <v>0</v>
      </c>
      <c r="CH151" s="16">
        <f t="shared" si="29"/>
        <v>0</v>
      </c>
      <c r="CI151" s="16">
        <f t="shared" si="30"/>
        <v>0</v>
      </c>
      <c r="CJ151" s="16">
        <f t="shared" si="31"/>
        <v>0</v>
      </c>
      <c r="CK151" s="16">
        <f t="shared" si="32"/>
        <v>0</v>
      </c>
      <c r="CL151" s="16">
        <f t="shared" si="33"/>
        <v>0</v>
      </c>
      <c r="CM151" s="16">
        <v>0</v>
      </c>
      <c r="CN151" s="16"/>
    </row>
    <row r="152" spans="1:92" ht="16.149999999999999" customHeight="1" x14ac:dyDescent="0.2">
      <c r="A152" s="3663" t="s">
        <v>186</v>
      </c>
      <c r="B152" s="3498" t="s">
        <v>187</v>
      </c>
      <c r="C152" s="3444"/>
      <c r="D152" s="398">
        <f t="shared" si="25"/>
        <v>0</v>
      </c>
      <c r="E152" s="399">
        <f t="shared" si="26"/>
        <v>0</v>
      </c>
      <c r="F152" s="400">
        <f t="shared" si="26"/>
        <v>0</v>
      </c>
      <c r="G152" s="104"/>
      <c r="H152" s="107"/>
      <c r="I152" s="104"/>
      <c r="J152" s="107"/>
      <c r="K152" s="104"/>
      <c r="L152" s="107"/>
      <c r="M152" s="104"/>
      <c r="N152" s="107"/>
      <c r="O152" s="104"/>
      <c r="P152" s="107"/>
      <c r="Q152" s="104"/>
      <c r="R152" s="107"/>
      <c r="S152" s="104"/>
      <c r="T152" s="107"/>
      <c r="U152" s="104"/>
      <c r="V152" s="107"/>
      <c r="W152" s="104"/>
      <c r="X152" s="107"/>
      <c r="Y152" s="104"/>
      <c r="Z152" s="107"/>
      <c r="AA152" s="104"/>
      <c r="AB152" s="107"/>
      <c r="AC152" s="104"/>
      <c r="AD152" s="107"/>
      <c r="AE152" s="104"/>
      <c r="AF152" s="107"/>
      <c r="AG152" s="104"/>
      <c r="AH152" s="107"/>
      <c r="AI152" s="104"/>
      <c r="AJ152" s="107"/>
      <c r="AK152" s="104"/>
      <c r="AL152" s="107"/>
      <c r="AM152" s="104"/>
      <c r="AN152" s="318"/>
      <c r="AO152" s="401"/>
      <c r="AP152" s="65"/>
      <c r="AQ152" s="104"/>
      <c r="AR152" s="378"/>
      <c r="AS152" s="378"/>
      <c r="AT152" s="378"/>
      <c r="AU152" s="380" t="str">
        <f t="shared" si="27"/>
        <v/>
      </c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230"/>
      <c r="BG152" s="230"/>
      <c r="CA152" s="4" t="str">
        <f t="shared" si="34"/>
        <v/>
      </c>
      <c r="CB152" s="4" t="str">
        <f t="shared" si="35"/>
        <v/>
      </c>
      <c r="CC152" s="4" t="str">
        <f t="shared" si="36"/>
        <v/>
      </c>
      <c r="CD152" s="4" t="str">
        <f t="shared" si="37"/>
        <v/>
      </c>
      <c r="CE152" s="4" t="str">
        <f t="shared" si="38"/>
        <v/>
      </c>
      <c r="CF152" s="4" t="str">
        <f t="shared" si="39"/>
        <v/>
      </c>
      <c r="CG152" s="16">
        <f t="shared" si="28"/>
        <v>0</v>
      </c>
      <c r="CH152" s="16">
        <f t="shared" si="29"/>
        <v>0</v>
      </c>
      <c r="CI152" s="16">
        <f t="shared" si="30"/>
        <v>0</v>
      </c>
      <c r="CJ152" s="16">
        <f t="shared" si="31"/>
        <v>0</v>
      </c>
      <c r="CK152" s="16">
        <f t="shared" si="32"/>
        <v>0</v>
      </c>
      <c r="CL152" s="16">
        <f t="shared" si="33"/>
        <v>0</v>
      </c>
      <c r="CM152" s="16"/>
      <c r="CN152" s="16"/>
    </row>
    <row r="153" spans="1:92" ht="16.149999999999999" customHeight="1" x14ac:dyDescent="0.2">
      <c r="A153" s="3420"/>
      <c r="B153" s="3501" t="s">
        <v>188</v>
      </c>
      <c r="C153" s="3445"/>
      <c r="D153" s="402">
        <f t="shared" si="25"/>
        <v>0</v>
      </c>
      <c r="E153" s="403">
        <f t="shared" si="26"/>
        <v>0</v>
      </c>
      <c r="F153" s="599">
        <f t="shared" si="26"/>
        <v>0</v>
      </c>
      <c r="G153" s="35"/>
      <c r="H153" s="39"/>
      <c r="I153" s="35"/>
      <c r="J153" s="39"/>
      <c r="K153" s="35"/>
      <c r="L153" s="39"/>
      <c r="M153" s="35"/>
      <c r="N153" s="39"/>
      <c r="O153" s="35"/>
      <c r="P153" s="39"/>
      <c r="Q153" s="35"/>
      <c r="R153" s="39"/>
      <c r="S153" s="35"/>
      <c r="T153" s="39"/>
      <c r="U153" s="35"/>
      <c r="V153" s="39"/>
      <c r="W153" s="35"/>
      <c r="X153" s="39"/>
      <c r="Y153" s="35"/>
      <c r="Z153" s="39"/>
      <c r="AA153" s="35"/>
      <c r="AB153" s="39"/>
      <c r="AC153" s="35"/>
      <c r="AD153" s="39"/>
      <c r="AE153" s="35"/>
      <c r="AF153" s="39"/>
      <c r="AG153" s="35"/>
      <c r="AH153" s="39"/>
      <c r="AI153" s="35"/>
      <c r="AJ153" s="39"/>
      <c r="AK153" s="35"/>
      <c r="AL153" s="39"/>
      <c r="AM153" s="35"/>
      <c r="AN153" s="299"/>
      <c r="AO153" s="405"/>
      <c r="AP153" s="66"/>
      <c r="AQ153" s="35"/>
      <c r="AR153" s="54"/>
      <c r="AS153" s="54"/>
      <c r="AT153" s="54"/>
      <c r="AU153" s="380" t="str">
        <f t="shared" si="27"/>
        <v/>
      </c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230"/>
      <c r="BG153" s="230"/>
      <c r="CA153" s="4" t="str">
        <f t="shared" si="34"/>
        <v/>
      </c>
      <c r="CB153" s="4" t="str">
        <f t="shared" si="35"/>
        <v/>
      </c>
      <c r="CC153" s="4" t="str">
        <f t="shared" si="36"/>
        <v/>
      </c>
      <c r="CD153" s="4" t="str">
        <f t="shared" si="37"/>
        <v/>
      </c>
      <c r="CE153" s="4" t="str">
        <f t="shared" si="38"/>
        <v/>
      </c>
      <c r="CF153" s="4" t="str">
        <f t="shared" si="39"/>
        <v/>
      </c>
      <c r="CG153" s="16">
        <f t="shared" si="28"/>
        <v>0</v>
      </c>
      <c r="CH153" s="16">
        <f t="shared" si="29"/>
        <v>0</v>
      </c>
      <c r="CI153" s="16">
        <f t="shared" si="30"/>
        <v>0</v>
      </c>
      <c r="CJ153" s="16">
        <f t="shared" si="31"/>
        <v>0</v>
      </c>
      <c r="CK153" s="16">
        <f t="shared" si="32"/>
        <v>0</v>
      </c>
      <c r="CL153" s="16">
        <f t="shared" si="33"/>
        <v>0</v>
      </c>
      <c r="CM153" s="16"/>
      <c r="CN153" s="16"/>
    </row>
    <row r="154" spans="1:92" ht="16.149999999999999" customHeight="1" x14ac:dyDescent="0.2">
      <c r="A154" s="3420"/>
      <c r="B154" s="3501" t="s">
        <v>189</v>
      </c>
      <c r="C154" s="3445"/>
      <c r="D154" s="402">
        <f t="shared" si="25"/>
        <v>0</v>
      </c>
      <c r="E154" s="406">
        <f t="shared" si="26"/>
        <v>0</v>
      </c>
      <c r="F154" s="599">
        <f t="shared" si="26"/>
        <v>0</v>
      </c>
      <c r="G154" s="35"/>
      <c r="H154" s="39"/>
      <c r="I154" s="35"/>
      <c r="J154" s="39"/>
      <c r="K154" s="35"/>
      <c r="L154" s="39"/>
      <c r="M154" s="35"/>
      <c r="N154" s="39"/>
      <c r="O154" s="35"/>
      <c r="P154" s="39"/>
      <c r="Q154" s="35"/>
      <c r="R154" s="39"/>
      <c r="S154" s="35"/>
      <c r="T154" s="39"/>
      <c r="U154" s="35"/>
      <c r="V154" s="39"/>
      <c r="W154" s="35"/>
      <c r="X154" s="39"/>
      <c r="Y154" s="35"/>
      <c r="Z154" s="39"/>
      <c r="AA154" s="35"/>
      <c r="AB154" s="39"/>
      <c r="AC154" s="35"/>
      <c r="AD154" s="39"/>
      <c r="AE154" s="35"/>
      <c r="AF154" s="39"/>
      <c r="AG154" s="35"/>
      <c r="AH154" s="39"/>
      <c r="AI154" s="35"/>
      <c r="AJ154" s="39"/>
      <c r="AK154" s="35"/>
      <c r="AL154" s="39"/>
      <c r="AM154" s="35"/>
      <c r="AN154" s="299"/>
      <c r="AO154" s="405"/>
      <c r="AP154" s="66"/>
      <c r="AQ154" s="35"/>
      <c r="AR154" s="39"/>
      <c r="AS154" s="39"/>
      <c r="AT154" s="39"/>
      <c r="AU154" s="380" t="str">
        <f t="shared" si="27"/>
        <v/>
      </c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230"/>
      <c r="BG154" s="230"/>
      <c r="CA154" s="4" t="str">
        <f t="shared" si="34"/>
        <v/>
      </c>
      <c r="CB154" s="4" t="str">
        <f t="shared" si="35"/>
        <v/>
      </c>
      <c r="CC154" s="4" t="str">
        <f t="shared" si="36"/>
        <v/>
      </c>
      <c r="CD154" s="4" t="str">
        <f t="shared" si="37"/>
        <v/>
      </c>
      <c r="CE154" s="4" t="str">
        <f t="shared" si="38"/>
        <v/>
      </c>
      <c r="CF154" s="4" t="str">
        <f t="shared" si="39"/>
        <v/>
      </c>
      <c r="CG154" s="16">
        <f t="shared" si="28"/>
        <v>0</v>
      </c>
      <c r="CH154" s="16">
        <f t="shared" si="29"/>
        <v>0</v>
      </c>
      <c r="CI154" s="16">
        <f t="shared" si="30"/>
        <v>0</v>
      </c>
      <c r="CJ154" s="16">
        <f t="shared" si="31"/>
        <v>0</v>
      </c>
      <c r="CK154" s="16">
        <f t="shared" si="32"/>
        <v>0</v>
      </c>
      <c r="CL154" s="16">
        <f t="shared" si="33"/>
        <v>0</v>
      </c>
      <c r="CM154" s="16"/>
      <c r="CN154" s="16"/>
    </row>
    <row r="155" spans="1:92" ht="16.149999999999999" customHeight="1" x14ac:dyDescent="0.2">
      <c r="A155" s="3420"/>
      <c r="B155" s="3447" t="s">
        <v>190</v>
      </c>
      <c r="C155" s="3448"/>
      <c r="D155" s="407">
        <f>E155+F155</f>
        <v>0</v>
      </c>
      <c r="E155" s="408"/>
      <c r="F155" s="599">
        <f>SUM(L155+N155+P155+R155+T155+V155+X155+Z155+AB155+AD155+AF155+AH155+AJ155+AL155+AN155)</f>
        <v>0</v>
      </c>
      <c r="G155" s="801"/>
      <c r="H155" s="802"/>
      <c r="I155" s="801"/>
      <c r="J155" s="802"/>
      <c r="K155" s="801"/>
      <c r="L155" s="39"/>
      <c r="M155" s="801"/>
      <c r="N155" s="39"/>
      <c r="O155" s="801"/>
      <c r="P155" s="39"/>
      <c r="Q155" s="801"/>
      <c r="R155" s="39"/>
      <c r="S155" s="801"/>
      <c r="T155" s="39"/>
      <c r="U155" s="801"/>
      <c r="V155" s="39"/>
      <c r="W155" s="801"/>
      <c r="X155" s="39"/>
      <c r="Y155" s="801"/>
      <c r="Z155" s="39"/>
      <c r="AA155" s="801"/>
      <c r="AB155" s="39"/>
      <c r="AC155" s="801"/>
      <c r="AD155" s="39"/>
      <c r="AE155" s="801"/>
      <c r="AF155" s="39"/>
      <c r="AG155" s="801"/>
      <c r="AH155" s="39"/>
      <c r="AI155" s="801"/>
      <c r="AJ155" s="39"/>
      <c r="AK155" s="801"/>
      <c r="AL155" s="39"/>
      <c r="AM155" s="801"/>
      <c r="AN155" s="299"/>
      <c r="AO155" s="405"/>
      <c r="AP155" s="66"/>
      <c r="AQ155" s="801"/>
      <c r="AR155" s="39"/>
      <c r="AS155" s="39"/>
      <c r="AT155" s="39"/>
      <c r="AU155" s="380" t="str">
        <f t="shared" si="27"/>
        <v/>
      </c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230"/>
      <c r="BG155" s="230"/>
      <c r="CA155" s="4" t="str">
        <f t="shared" si="34"/>
        <v/>
      </c>
      <c r="CB155" s="4" t="str">
        <f t="shared" si="35"/>
        <v/>
      </c>
      <c r="CC155" s="4" t="str">
        <f t="shared" si="36"/>
        <v/>
      </c>
      <c r="CD155" s="4" t="str">
        <f t="shared" si="37"/>
        <v/>
      </c>
      <c r="CE155" s="4" t="str">
        <f t="shared" si="38"/>
        <v/>
      </c>
      <c r="CF155" s="4" t="str">
        <f t="shared" si="39"/>
        <v/>
      </c>
      <c r="CG155" s="16">
        <f t="shared" si="28"/>
        <v>0</v>
      </c>
      <c r="CH155" s="16">
        <f t="shared" si="29"/>
        <v>0</v>
      </c>
      <c r="CI155" s="16">
        <f t="shared" si="30"/>
        <v>0</v>
      </c>
      <c r="CJ155" s="16">
        <f t="shared" si="31"/>
        <v>0</v>
      </c>
      <c r="CK155" s="16">
        <f t="shared" si="32"/>
        <v>0</v>
      </c>
      <c r="CL155" s="16">
        <f t="shared" si="33"/>
        <v>0</v>
      </c>
      <c r="CM155" s="16"/>
      <c r="CN155" s="16"/>
    </row>
    <row r="156" spans="1:92" ht="16.149999999999999" customHeight="1" x14ac:dyDescent="0.2">
      <c r="A156" s="3420"/>
      <c r="B156" s="3501" t="s">
        <v>191</v>
      </c>
      <c r="C156" s="3445"/>
      <c r="D156" s="402">
        <f t="shared" ref="D156:D182" si="40">SUM(E156+F156)</f>
        <v>0</v>
      </c>
      <c r="E156" s="399">
        <f t="shared" ref="E156:F162" si="41">SUM(G156+I156+K156+M156+O156+Q156+S156+U156+W156+Y156+AA156+AC156+AE156+AG156+AI156+AK156+AM156)</f>
        <v>0</v>
      </c>
      <c r="F156" s="599">
        <f t="shared" si="41"/>
        <v>0</v>
      </c>
      <c r="G156" s="35"/>
      <c r="H156" s="39"/>
      <c r="I156" s="35"/>
      <c r="J156" s="39"/>
      <c r="K156" s="35"/>
      <c r="L156" s="39"/>
      <c r="M156" s="35"/>
      <c r="N156" s="39"/>
      <c r="O156" s="35"/>
      <c r="P156" s="39"/>
      <c r="Q156" s="35"/>
      <c r="R156" s="39"/>
      <c r="S156" s="35"/>
      <c r="T156" s="39"/>
      <c r="U156" s="35"/>
      <c r="V156" s="39"/>
      <c r="W156" s="35"/>
      <c r="X156" s="39"/>
      <c r="Y156" s="35"/>
      <c r="Z156" s="39"/>
      <c r="AA156" s="35"/>
      <c r="AB156" s="39"/>
      <c r="AC156" s="35"/>
      <c r="AD156" s="39"/>
      <c r="AE156" s="35"/>
      <c r="AF156" s="39"/>
      <c r="AG156" s="35"/>
      <c r="AH156" s="39"/>
      <c r="AI156" s="35"/>
      <c r="AJ156" s="39"/>
      <c r="AK156" s="35"/>
      <c r="AL156" s="39"/>
      <c r="AM156" s="35"/>
      <c r="AN156" s="299"/>
      <c r="AO156" s="405"/>
      <c r="AP156" s="66"/>
      <c r="AQ156" s="35"/>
      <c r="AR156" s="39"/>
      <c r="AS156" s="39"/>
      <c r="AT156" s="39"/>
      <c r="AU156" s="380" t="str">
        <f t="shared" si="27"/>
        <v/>
      </c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230"/>
      <c r="BG156" s="230"/>
      <c r="CA156" s="4" t="str">
        <f t="shared" si="34"/>
        <v/>
      </c>
      <c r="CB156" s="4" t="str">
        <f t="shared" si="35"/>
        <v/>
      </c>
      <c r="CC156" s="4" t="str">
        <f t="shared" si="36"/>
        <v/>
      </c>
      <c r="CD156" s="4" t="str">
        <f t="shared" si="37"/>
        <v/>
      </c>
      <c r="CE156" s="4" t="str">
        <f t="shared" si="38"/>
        <v/>
      </c>
      <c r="CF156" s="4" t="str">
        <f t="shared" si="39"/>
        <v/>
      </c>
      <c r="CG156" s="16">
        <f t="shared" si="28"/>
        <v>0</v>
      </c>
      <c r="CH156" s="16">
        <f t="shared" si="29"/>
        <v>0</v>
      </c>
      <c r="CI156" s="16">
        <f t="shared" si="30"/>
        <v>0</v>
      </c>
      <c r="CJ156" s="16">
        <f t="shared" si="31"/>
        <v>0</v>
      </c>
      <c r="CK156" s="16">
        <f t="shared" si="32"/>
        <v>0</v>
      </c>
      <c r="CL156" s="16">
        <f t="shared" si="33"/>
        <v>0</v>
      </c>
      <c r="CM156" s="16"/>
      <c r="CN156" s="16"/>
    </row>
    <row r="157" spans="1:92" ht="16.149999999999999" customHeight="1" x14ac:dyDescent="0.2">
      <c r="A157" s="3420"/>
      <c r="B157" s="3511" t="s">
        <v>192</v>
      </c>
      <c r="C157" s="3512"/>
      <c r="D157" s="402">
        <f t="shared" si="40"/>
        <v>0</v>
      </c>
      <c r="E157" s="403">
        <f t="shared" si="41"/>
        <v>0</v>
      </c>
      <c r="F157" s="599">
        <f t="shared" si="41"/>
        <v>0</v>
      </c>
      <c r="G157" s="35"/>
      <c r="H157" s="39"/>
      <c r="I157" s="35"/>
      <c r="J157" s="39"/>
      <c r="K157" s="35"/>
      <c r="L157" s="39"/>
      <c r="M157" s="35"/>
      <c r="N157" s="39"/>
      <c r="O157" s="35"/>
      <c r="P157" s="39"/>
      <c r="Q157" s="35"/>
      <c r="R157" s="39"/>
      <c r="S157" s="35"/>
      <c r="T157" s="39"/>
      <c r="U157" s="35"/>
      <c r="V157" s="39"/>
      <c r="W157" s="35"/>
      <c r="X157" s="39"/>
      <c r="Y157" s="35"/>
      <c r="Z157" s="39"/>
      <c r="AA157" s="35"/>
      <c r="AB157" s="39"/>
      <c r="AC157" s="35"/>
      <c r="AD157" s="39"/>
      <c r="AE157" s="35"/>
      <c r="AF157" s="39"/>
      <c r="AG157" s="35"/>
      <c r="AH157" s="39"/>
      <c r="AI157" s="35"/>
      <c r="AJ157" s="39"/>
      <c r="AK157" s="35"/>
      <c r="AL157" s="39"/>
      <c r="AM157" s="35"/>
      <c r="AN157" s="299"/>
      <c r="AO157" s="405"/>
      <c r="AP157" s="66"/>
      <c r="AQ157" s="35"/>
      <c r="AR157" s="378"/>
      <c r="AS157" s="378"/>
      <c r="AT157" s="378"/>
      <c r="AU157" s="380" t="str">
        <f t="shared" si="27"/>
        <v/>
      </c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230"/>
      <c r="BG157" s="230"/>
      <c r="CA157" s="4" t="str">
        <f t="shared" si="34"/>
        <v/>
      </c>
      <c r="CB157" s="4" t="str">
        <f t="shared" si="35"/>
        <v/>
      </c>
      <c r="CC157" s="4" t="str">
        <f t="shared" si="36"/>
        <v/>
      </c>
      <c r="CD157" s="4" t="str">
        <f t="shared" si="37"/>
        <v/>
      </c>
      <c r="CE157" s="4" t="str">
        <f t="shared" si="38"/>
        <v/>
      </c>
      <c r="CF157" s="4" t="str">
        <f t="shared" si="39"/>
        <v/>
      </c>
      <c r="CG157" s="16">
        <f t="shared" si="28"/>
        <v>0</v>
      </c>
      <c r="CH157" s="16">
        <f t="shared" si="29"/>
        <v>0</v>
      </c>
      <c r="CI157" s="16">
        <f t="shared" si="30"/>
        <v>0</v>
      </c>
      <c r="CJ157" s="16">
        <f t="shared" si="31"/>
        <v>0</v>
      </c>
      <c r="CK157" s="16">
        <f t="shared" si="32"/>
        <v>0</v>
      </c>
      <c r="CL157" s="16">
        <f t="shared" si="33"/>
        <v>0</v>
      </c>
      <c r="CM157" s="16"/>
      <c r="CN157" s="16"/>
    </row>
    <row r="158" spans="1:92" ht="16.149999999999999" customHeight="1" x14ac:dyDescent="0.2">
      <c r="A158" s="3420"/>
      <c r="B158" s="3513" t="s">
        <v>193</v>
      </c>
      <c r="C158" s="3514"/>
      <c r="D158" s="402">
        <f t="shared" si="40"/>
        <v>0</v>
      </c>
      <c r="E158" s="403">
        <f t="shared" si="41"/>
        <v>0</v>
      </c>
      <c r="F158" s="599">
        <f t="shared" si="41"/>
        <v>0</v>
      </c>
      <c r="G158" s="35"/>
      <c r="H158" s="39"/>
      <c r="I158" s="35"/>
      <c r="J158" s="39"/>
      <c r="K158" s="35"/>
      <c r="L158" s="39"/>
      <c r="M158" s="35"/>
      <c r="N158" s="39"/>
      <c r="O158" s="35"/>
      <c r="P158" s="39"/>
      <c r="Q158" s="35"/>
      <c r="R158" s="39"/>
      <c r="S158" s="35"/>
      <c r="T158" s="39"/>
      <c r="U158" s="35"/>
      <c r="V158" s="39"/>
      <c r="W158" s="35"/>
      <c r="X158" s="39"/>
      <c r="Y158" s="35"/>
      <c r="Z158" s="39"/>
      <c r="AA158" s="35"/>
      <c r="AB158" s="39"/>
      <c r="AC158" s="35"/>
      <c r="AD158" s="39"/>
      <c r="AE158" s="35"/>
      <c r="AF158" s="39"/>
      <c r="AG158" s="35"/>
      <c r="AH158" s="39"/>
      <c r="AI158" s="35"/>
      <c r="AJ158" s="39"/>
      <c r="AK158" s="35"/>
      <c r="AL158" s="39"/>
      <c r="AM158" s="35"/>
      <c r="AN158" s="299"/>
      <c r="AO158" s="405"/>
      <c r="AP158" s="66"/>
      <c r="AQ158" s="35"/>
      <c r="AR158" s="54"/>
      <c r="AS158" s="54"/>
      <c r="AT158" s="54"/>
      <c r="AU158" s="380" t="str">
        <f t="shared" si="27"/>
        <v/>
      </c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230"/>
      <c r="BG158" s="230"/>
      <c r="CA158" s="4" t="str">
        <f t="shared" si="34"/>
        <v/>
      </c>
      <c r="CB158" s="4" t="str">
        <f t="shared" si="35"/>
        <v/>
      </c>
      <c r="CC158" s="4" t="str">
        <f t="shared" si="36"/>
        <v/>
      </c>
      <c r="CD158" s="4" t="str">
        <f t="shared" si="37"/>
        <v/>
      </c>
      <c r="CE158" s="4" t="str">
        <f t="shared" si="38"/>
        <v/>
      </c>
      <c r="CF158" s="4" t="str">
        <f t="shared" si="39"/>
        <v/>
      </c>
      <c r="CG158" s="16">
        <f t="shared" si="28"/>
        <v>0</v>
      </c>
      <c r="CH158" s="16">
        <f t="shared" si="29"/>
        <v>0</v>
      </c>
      <c r="CI158" s="16">
        <f t="shared" si="30"/>
        <v>0</v>
      </c>
      <c r="CJ158" s="16">
        <f t="shared" si="31"/>
        <v>0</v>
      </c>
      <c r="CK158" s="16">
        <f t="shared" si="32"/>
        <v>0</v>
      </c>
      <c r="CL158" s="16">
        <f t="shared" si="33"/>
        <v>0</v>
      </c>
      <c r="CM158" s="16"/>
      <c r="CN158" s="16"/>
    </row>
    <row r="159" spans="1:92" ht="16.149999999999999" customHeight="1" x14ac:dyDescent="0.2">
      <c r="A159" s="3421"/>
      <c r="B159" s="3515" t="s">
        <v>194</v>
      </c>
      <c r="C159" s="3516"/>
      <c r="D159" s="411">
        <f t="shared" si="40"/>
        <v>0</v>
      </c>
      <c r="E159" s="406">
        <f t="shared" si="41"/>
        <v>0</v>
      </c>
      <c r="F159" s="598">
        <f t="shared" si="41"/>
        <v>0</v>
      </c>
      <c r="G159" s="50"/>
      <c r="H159" s="54"/>
      <c r="I159" s="50"/>
      <c r="J159" s="54"/>
      <c r="K159" s="50"/>
      <c r="L159" s="54"/>
      <c r="M159" s="50"/>
      <c r="N159" s="54"/>
      <c r="O159" s="50"/>
      <c r="P159" s="54"/>
      <c r="Q159" s="50"/>
      <c r="R159" s="54"/>
      <c r="S159" s="50"/>
      <c r="T159" s="54"/>
      <c r="U159" s="50"/>
      <c r="V159" s="54"/>
      <c r="W159" s="50"/>
      <c r="X159" s="54"/>
      <c r="Y159" s="50"/>
      <c r="Z159" s="54"/>
      <c r="AA159" s="50"/>
      <c r="AB159" s="54"/>
      <c r="AC159" s="50"/>
      <c r="AD159" s="54"/>
      <c r="AE159" s="50"/>
      <c r="AF159" s="54"/>
      <c r="AG159" s="50"/>
      <c r="AH159" s="54"/>
      <c r="AI159" s="50"/>
      <c r="AJ159" s="54"/>
      <c r="AK159" s="50"/>
      <c r="AL159" s="54"/>
      <c r="AM159" s="50"/>
      <c r="AN159" s="307"/>
      <c r="AO159" s="413"/>
      <c r="AP159" s="261"/>
      <c r="AQ159" s="50"/>
      <c r="AR159" s="96"/>
      <c r="AS159" s="96"/>
      <c r="AT159" s="96"/>
      <c r="AU159" s="380" t="str">
        <f t="shared" si="27"/>
        <v/>
      </c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230"/>
      <c r="BG159" s="230"/>
      <c r="CA159" s="4" t="str">
        <f t="shared" si="34"/>
        <v/>
      </c>
      <c r="CB159" s="4" t="str">
        <f t="shared" si="35"/>
        <v/>
      </c>
      <c r="CC159" s="4" t="str">
        <f t="shared" si="36"/>
        <v/>
      </c>
      <c r="CD159" s="4" t="str">
        <f t="shared" si="37"/>
        <v/>
      </c>
      <c r="CE159" s="4" t="str">
        <f t="shared" si="38"/>
        <v/>
      </c>
      <c r="CF159" s="4" t="str">
        <f t="shared" si="39"/>
        <v/>
      </c>
      <c r="CG159" s="16">
        <f t="shared" si="28"/>
        <v>0</v>
      </c>
      <c r="CH159" s="16">
        <f t="shared" si="29"/>
        <v>0</v>
      </c>
      <c r="CI159" s="16">
        <f t="shared" si="30"/>
        <v>0</v>
      </c>
      <c r="CJ159" s="16">
        <f t="shared" si="31"/>
        <v>0</v>
      </c>
      <c r="CK159" s="16">
        <f t="shared" si="32"/>
        <v>0</v>
      </c>
      <c r="CL159" s="16">
        <f t="shared" si="33"/>
        <v>0</v>
      </c>
      <c r="CM159" s="16"/>
      <c r="CN159" s="16"/>
    </row>
    <row r="160" spans="1:92" ht="16.149999999999999" customHeight="1" x14ac:dyDescent="0.2">
      <c r="A160" s="3663" t="s">
        <v>195</v>
      </c>
      <c r="B160" s="3692" t="s">
        <v>196</v>
      </c>
      <c r="C160" s="3460"/>
      <c r="D160" s="381">
        <f t="shared" si="40"/>
        <v>0</v>
      </c>
      <c r="E160" s="382">
        <f t="shared" si="41"/>
        <v>0</v>
      </c>
      <c r="F160" s="600">
        <f t="shared" si="41"/>
        <v>0</v>
      </c>
      <c r="G160" s="26"/>
      <c r="H160" s="30"/>
      <c r="I160" s="26"/>
      <c r="J160" s="30"/>
      <c r="K160" s="26"/>
      <c r="L160" s="30"/>
      <c r="M160" s="26"/>
      <c r="N160" s="30"/>
      <c r="O160" s="26"/>
      <c r="P160" s="30"/>
      <c r="Q160" s="26"/>
      <c r="R160" s="30"/>
      <c r="S160" s="26"/>
      <c r="T160" s="30"/>
      <c r="U160" s="26"/>
      <c r="V160" s="30"/>
      <c r="W160" s="26"/>
      <c r="X160" s="30"/>
      <c r="Y160" s="26"/>
      <c r="Z160" s="30"/>
      <c r="AA160" s="26"/>
      <c r="AB160" s="30"/>
      <c r="AC160" s="26"/>
      <c r="AD160" s="30"/>
      <c r="AE160" s="26"/>
      <c r="AF160" s="30"/>
      <c r="AG160" s="26"/>
      <c r="AH160" s="30"/>
      <c r="AI160" s="26"/>
      <c r="AJ160" s="30"/>
      <c r="AK160" s="26"/>
      <c r="AL160" s="30"/>
      <c r="AM160" s="26"/>
      <c r="AN160" s="794"/>
      <c r="AO160" s="384"/>
      <c r="AP160" s="145"/>
      <c r="AQ160" s="26"/>
      <c r="AR160" s="803"/>
      <c r="AS160" s="803"/>
      <c r="AT160" s="803"/>
      <c r="AU160" s="380" t="str">
        <f t="shared" si="27"/>
        <v/>
      </c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230"/>
      <c r="BG160" s="230"/>
      <c r="CA160" s="4" t="str">
        <f t="shared" si="34"/>
        <v/>
      </c>
      <c r="CB160" s="4" t="str">
        <f t="shared" si="35"/>
        <v/>
      </c>
      <c r="CC160" s="4" t="str">
        <f t="shared" si="36"/>
        <v/>
      </c>
      <c r="CD160" s="4" t="str">
        <f t="shared" si="37"/>
        <v/>
      </c>
      <c r="CE160" s="4" t="str">
        <f t="shared" si="38"/>
        <v/>
      </c>
      <c r="CF160" s="4" t="str">
        <f t="shared" si="39"/>
        <v/>
      </c>
      <c r="CG160" s="16">
        <f t="shared" si="28"/>
        <v>0</v>
      </c>
      <c r="CH160" s="16">
        <f t="shared" si="29"/>
        <v>0</v>
      </c>
      <c r="CI160" s="16">
        <f t="shared" si="30"/>
        <v>0</v>
      </c>
      <c r="CJ160" s="16">
        <f t="shared" si="31"/>
        <v>0</v>
      </c>
      <c r="CK160" s="16">
        <f t="shared" si="32"/>
        <v>0</v>
      </c>
      <c r="CL160" s="16">
        <f t="shared" si="33"/>
        <v>0</v>
      </c>
      <c r="CM160" s="16"/>
      <c r="CN160" s="16"/>
    </row>
    <row r="161" spans="1:92" ht="23.25" customHeight="1" x14ac:dyDescent="0.2">
      <c r="A161" s="3420"/>
      <c r="B161" s="3501" t="s">
        <v>197</v>
      </c>
      <c r="C161" s="3445"/>
      <c r="D161" s="402">
        <f t="shared" si="40"/>
        <v>0</v>
      </c>
      <c r="E161" s="403">
        <f t="shared" si="41"/>
        <v>0</v>
      </c>
      <c r="F161" s="599">
        <f t="shared" si="41"/>
        <v>0</v>
      </c>
      <c r="G161" s="35"/>
      <c r="H161" s="39"/>
      <c r="I161" s="35"/>
      <c r="J161" s="39"/>
      <c r="K161" s="35"/>
      <c r="L161" s="39"/>
      <c r="M161" s="35"/>
      <c r="N161" s="39"/>
      <c r="O161" s="35"/>
      <c r="P161" s="39"/>
      <c r="Q161" s="35"/>
      <c r="R161" s="39"/>
      <c r="S161" s="35"/>
      <c r="T161" s="39"/>
      <c r="U161" s="35"/>
      <c r="V161" s="39"/>
      <c r="W161" s="35"/>
      <c r="X161" s="39"/>
      <c r="Y161" s="35"/>
      <c r="Z161" s="39"/>
      <c r="AA161" s="35"/>
      <c r="AB161" s="39"/>
      <c r="AC161" s="35"/>
      <c r="AD161" s="39"/>
      <c r="AE161" s="35"/>
      <c r="AF161" s="39"/>
      <c r="AG161" s="35"/>
      <c r="AH161" s="39"/>
      <c r="AI161" s="35"/>
      <c r="AJ161" s="39"/>
      <c r="AK161" s="35"/>
      <c r="AL161" s="39"/>
      <c r="AM161" s="35"/>
      <c r="AN161" s="299"/>
      <c r="AO161" s="405"/>
      <c r="AP161" s="66"/>
      <c r="AQ161" s="35"/>
      <c r="AR161" s="54"/>
      <c r="AS161" s="54"/>
      <c r="AT161" s="54"/>
      <c r="AU161" s="380" t="str">
        <f t="shared" si="27"/>
        <v/>
      </c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230"/>
      <c r="BG161" s="230"/>
      <c r="CA161" s="4" t="str">
        <f t="shared" si="34"/>
        <v/>
      </c>
      <c r="CB161" s="4" t="str">
        <f t="shared" si="35"/>
        <v/>
      </c>
      <c r="CC161" s="4" t="str">
        <f t="shared" si="36"/>
        <v/>
      </c>
      <c r="CD161" s="4" t="str">
        <f t="shared" si="37"/>
        <v/>
      </c>
      <c r="CE161" s="4" t="str">
        <f t="shared" si="38"/>
        <v/>
      </c>
      <c r="CF161" s="4" t="str">
        <f t="shared" si="39"/>
        <v/>
      </c>
      <c r="CG161" s="16">
        <f t="shared" si="28"/>
        <v>0</v>
      </c>
      <c r="CH161" s="16">
        <f t="shared" si="29"/>
        <v>0</v>
      </c>
      <c r="CI161" s="16">
        <f t="shared" si="30"/>
        <v>0</v>
      </c>
      <c r="CJ161" s="16">
        <f t="shared" si="31"/>
        <v>0</v>
      </c>
      <c r="CK161" s="16">
        <f t="shared" si="32"/>
        <v>0</v>
      </c>
      <c r="CL161" s="16">
        <f t="shared" si="33"/>
        <v>0</v>
      </c>
      <c r="CM161" s="16"/>
      <c r="CN161" s="16"/>
    </row>
    <row r="162" spans="1:92" ht="16.149999999999999" customHeight="1" x14ac:dyDescent="0.2">
      <c r="A162" s="3421"/>
      <c r="B162" s="3507" t="s">
        <v>198</v>
      </c>
      <c r="C162" s="3465"/>
      <c r="D162" s="414">
        <f t="shared" si="40"/>
        <v>0</v>
      </c>
      <c r="E162" s="415">
        <f t="shared" si="41"/>
        <v>0</v>
      </c>
      <c r="F162" s="416">
        <f t="shared" si="41"/>
        <v>0</v>
      </c>
      <c r="G162" s="93"/>
      <c r="H162" s="96"/>
      <c r="I162" s="93"/>
      <c r="J162" s="96"/>
      <c r="K162" s="93"/>
      <c r="L162" s="96"/>
      <c r="M162" s="93"/>
      <c r="N162" s="96"/>
      <c r="O162" s="93"/>
      <c r="P162" s="96"/>
      <c r="Q162" s="93"/>
      <c r="R162" s="96"/>
      <c r="S162" s="93"/>
      <c r="T162" s="96"/>
      <c r="U162" s="93"/>
      <c r="V162" s="96"/>
      <c r="W162" s="93"/>
      <c r="X162" s="96"/>
      <c r="Y162" s="93"/>
      <c r="Z162" s="96"/>
      <c r="AA162" s="93"/>
      <c r="AB162" s="96"/>
      <c r="AC162" s="93"/>
      <c r="AD162" s="96"/>
      <c r="AE162" s="93"/>
      <c r="AF162" s="96"/>
      <c r="AG162" s="93"/>
      <c r="AH162" s="96"/>
      <c r="AI162" s="93"/>
      <c r="AJ162" s="96"/>
      <c r="AK162" s="93"/>
      <c r="AL162" s="96"/>
      <c r="AM162" s="93"/>
      <c r="AN162" s="417"/>
      <c r="AO162" s="418"/>
      <c r="AP162" s="67"/>
      <c r="AQ162" s="93"/>
      <c r="AR162" s="96"/>
      <c r="AS162" s="96"/>
      <c r="AT162" s="96"/>
      <c r="AU162" s="380" t="str">
        <f t="shared" si="27"/>
        <v/>
      </c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230"/>
      <c r="BG162" s="230"/>
      <c r="CA162" s="4" t="str">
        <f t="shared" si="34"/>
        <v/>
      </c>
      <c r="CB162" s="4" t="str">
        <f t="shared" si="35"/>
        <v/>
      </c>
      <c r="CC162" s="4" t="str">
        <f t="shared" si="36"/>
        <v/>
      </c>
      <c r="CD162" s="4" t="str">
        <f t="shared" si="37"/>
        <v/>
      </c>
      <c r="CE162" s="4" t="str">
        <f t="shared" si="38"/>
        <v/>
      </c>
      <c r="CF162" s="4" t="str">
        <f t="shared" si="39"/>
        <v/>
      </c>
      <c r="CG162" s="16">
        <f t="shared" si="28"/>
        <v>0</v>
      </c>
      <c r="CH162" s="16">
        <f t="shared" si="29"/>
        <v>0</v>
      </c>
      <c r="CI162" s="16">
        <f t="shared" si="30"/>
        <v>0</v>
      </c>
      <c r="CJ162" s="16">
        <f t="shared" si="31"/>
        <v>0</v>
      </c>
      <c r="CK162" s="16">
        <f t="shared" si="32"/>
        <v>0</v>
      </c>
      <c r="CL162" s="16">
        <f t="shared" si="33"/>
        <v>0</v>
      </c>
      <c r="CM162" s="16"/>
      <c r="CN162" s="16"/>
    </row>
    <row r="163" spans="1:92" ht="16.149999999999999" customHeight="1" x14ac:dyDescent="0.2">
      <c r="A163" s="3663" t="s">
        <v>199</v>
      </c>
      <c r="B163" s="3506" t="s">
        <v>200</v>
      </c>
      <c r="C163" s="3464"/>
      <c r="D163" s="381">
        <f t="shared" si="40"/>
        <v>1</v>
      </c>
      <c r="E163" s="382">
        <f t="shared" ref="E163:F166" si="42">SUM(G163+I163+K163+M163+O163)</f>
        <v>1</v>
      </c>
      <c r="F163" s="600">
        <f t="shared" si="42"/>
        <v>0</v>
      </c>
      <c r="G163" s="26"/>
      <c r="H163" s="30"/>
      <c r="I163" s="26">
        <v>1</v>
      </c>
      <c r="J163" s="30"/>
      <c r="K163" s="26"/>
      <c r="L163" s="30"/>
      <c r="M163" s="26"/>
      <c r="N163" s="30"/>
      <c r="O163" s="26"/>
      <c r="P163" s="30"/>
      <c r="Q163" s="419"/>
      <c r="R163" s="420"/>
      <c r="S163" s="419"/>
      <c r="T163" s="420"/>
      <c r="U163" s="419"/>
      <c r="V163" s="420"/>
      <c r="W163" s="419"/>
      <c r="X163" s="420"/>
      <c r="Y163" s="419"/>
      <c r="Z163" s="420"/>
      <c r="AA163" s="419"/>
      <c r="AB163" s="420"/>
      <c r="AC163" s="419"/>
      <c r="AD163" s="420"/>
      <c r="AE163" s="419"/>
      <c r="AF163" s="420"/>
      <c r="AG163" s="419"/>
      <c r="AH163" s="420"/>
      <c r="AI163" s="419"/>
      <c r="AJ163" s="420"/>
      <c r="AK163" s="419"/>
      <c r="AL163" s="420"/>
      <c r="AM163" s="419"/>
      <c r="AN163" s="421"/>
      <c r="AO163" s="384">
        <v>0</v>
      </c>
      <c r="AP163" s="422"/>
      <c r="AQ163" s="26">
        <v>0</v>
      </c>
      <c r="AR163" s="803">
        <v>0</v>
      </c>
      <c r="AS163" s="803">
        <v>0</v>
      </c>
      <c r="AT163" s="803">
        <v>0</v>
      </c>
      <c r="AU163" s="380" t="str">
        <f t="shared" si="27"/>
        <v/>
      </c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230"/>
      <c r="BG163" s="230"/>
      <c r="CA163" s="4" t="str">
        <f t="shared" si="34"/>
        <v/>
      </c>
      <c r="CC163" s="4" t="str">
        <f t="shared" si="36"/>
        <v/>
      </c>
      <c r="CD163" s="4" t="str">
        <f t="shared" si="37"/>
        <v/>
      </c>
      <c r="CE163" s="4" t="str">
        <f t="shared" si="38"/>
        <v/>
      </c>
      <c r="CF163" s="4" t="str">
        <f t="shared" si="39"/>
        <v/>
      </c>
      <c r="CG163" s="16">
        <f t="shared" si="28"/>
        <v>0</v>
      </c>
      <c r="CH163" s="16"/>
      <c r="CI163" s="16">
        <f t="shared" si="30"/>
        <v>0</v>
      </c>
      <c r="CJ163" s="16">
        <f t="shared" si="31"/>
        <v>0</v>
      </c>
      <c r="CK163" s="16">
        <f t="shared" si="32"/>
        <v>0</v>
      </c>
      <c r="CL163" s="16">
        <f>IF(AND(D163&lt;&gt;0,OR(AO163="",AQ163="",AR163="",AS163="",AT163="")),1,0)</f>
        <v>0</v>
      </c>
      <c r="CM163" s="16"/>
      <c r="CN163" s="16"/>
    </row>
    <row r="164" spans="1:92" ht="16.149999999999999" customHeight="1" x14ac:dyDescent="0.2">
      <c r="A164" s="3420"/>
      <c r="B164" s="3501" t="s">
        <v>201</v>
      </c>
      <c r="C164" s="3445"/>
      <c r="D164" s="402">
        <f t="shared" si="40"/>
        <v>0</v>
      </c>
      <c r="E164" s="403">
        <f t="shared" si="42"/>
        <v>0</v>
      </c>
      <c r="F164" s="599">
        <f t="shared" si="42"/>
        <v>0</v>
      </c>
      <c r="G164" s="35"/>
      <c r="H164" s="39"/>
      <c r="I164" s="35"/>
      <c r="J164" s="39"/>
      <c r="K164" s="35"/>
      <c r="L164" s="39"/>
      <c r="M164" s="35"/>
      <c r="N164" s="39"/>
      <c r="O164" s="35"/>
      <c r="P164" s="39"/>
      <c r="Q164" s="331"/>
      <c r="R164" s="332"/>
      <c r="S164" s="331"/>
      <c r="T164" s="332"/>
      <c r="U164" s="331"/>
      <c r="V164" s="332"/>
      <c r="W164" s="331"/>
      <c r="X164" s="332"/>
      <c r="Y164" s="331"/>
      <c r="Z164" s="332"/>
      <c r="AA164" s="331"/>
      <c r="AB164" s="332"/>
      <c r="AC164" s="331"/>
      <c r="AD164" s="332"/>
      <c r="AE164" s="331"/>
      <c r="AF164" s="332"/>
      <c r="AG164" s="331"/>
      <c r="AH164" s="332"/>
      <c r="AI164" s="331"/>
      <c r="AJ164" s="332"/>
      <c r="AK164" s="331"/>
      <c r="AL164" s="332"/>
      <c r="AM164" s="331"/>
      <c r="AN164" s="423"/>
      <c r="AO164" s="405"/>
      <c r="AP164" s="424"/>
      <c r="AQ164" s="35"/>
      <c r="AR164" s="54"/>
      <c r="AS164" s="54"/>
      <c r="AT164" s="54"/>
      <c r="AU164" s="380" t="str">
        <f t="shared" si="27"/>
        <v/>
      </c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230"/>
      <c r="BG164" s="230"/>
      <c r="CA164" s="4" t="str">
        <f t="shared" si="34"/>
        <v/>
      </c>
      <c r="CC164" s="4" t="str">
        <f t="shared" si="36"/>
        <v/>
      </c>
      <c r="CD164" s="4" t="str">
        <f t="shared" si="37"/>
        <v/>
      </c>
      <c r="CE164" s="4" t="str">
        <f t="shared" si="38"/>
        <v/>
      </c>
      <c r="CF164" s="4" t="str">
        <f t="shared" si="39"/>
        <v/>
      </c>
      <c r="CG164" s="16">
        <f t="shared" si="28"/>
        <v>0</v>
      </c>
      <c r="CH164" s="16"/>
      <c r="CI164" s="16">
        <f t="shared" si="30"/>
        <v>0</v>
      </c>
      <c r="CJ164" s="16">
        <f t="shared" si="31"/>
        <v>0</v>
      </c>
      <c r="CK164" s="16">
        <f t="shared" si="32"/>
        <v>0</v>
      </c>
      <c r="CL164" s="16">
        <f>IF(AND(D164&lt;&gt;0,OR(AO164="",AQ164="",AR164="",AS164="",AT164="")),1,0)</f>
        <v>0</v>
      </c>
      <c r="CM164" s="16"/>
      <c r="CN164" s="16"/>
    </row>
    <row r="165" spans="1:92" ht="23.25" customHeight="1" x14ac:dyDescent="0.2">
      <c r="A165" s="3420"/>
      <c r="B165" s="3501" t="s">
        <v>202</v>
      </c>
      <c r="C165" s="3445"/>
      <c r="D165" s="402">
        <f t="shared" si="40"/>
        <v>0</v>
      </c>
      <c r="E165" s="403">
        <f t="shared" si="42"/>
        <v>0</v>
      </c>
      <c r="F165" s="599">
        <f t="shared" si="42"/>
        <v>0</v>
      </c>
      <c r="G165" s="35"/>
      <c r="H165" s="39"/>
      <c r="I165" s="35"/>
      <c r="J165" s="39"/>
      <c r="K165" s="35"/>
      <c r="L165" s="39"/>
      <c r="M165" s="35"/>
      <c r="N165" s="39"/>
      <c r="O165" s="35"/>
      <c r="P165" s="39"/>
      <c r="Q165" s="331"/>
      <c r="R165" s="332"/>
      <c r="S165" s="331"/>
      <c r="T165" s="332"/>
      <c r="U165" s="331"/>
      <c r="V165" s="332"/>
      <c r="W165" s="331"/>
      <c r="X165" s="332"/>
      <c r="Y165" s="331"/>
      <c r="Z165" s="332"/>
      <c r="AA165" s="331"/>
      <c r="AB165" s="332"/>
      <c r="AC165" s="331"/>
      <c r="AD165" s="332"/>
      <c r="AE165" s="331"/>
      <c r="AF165" s="332"/>
      <c r="AG165" s="331"/>
      <c r="AH165" s="332"/>
      <c r="AI165" s="331"/>
      <c r="AJ165" s="332"/>
      <c r="AK165" s="331"/>
      <c r="AL165" s="332"/>
      <c r="AM165" s="331"/>
      <c r="AN165" s="423"/>
      <c r="AO165" s="405"/>
      <c r="AP165" s="425"/>
      <c r="AQ165" s="35"/>
      <c r="AR165" s="54"/>
      <c r="AS165" s="54"/>
      <c r="AT165" s="54"/>
      <c r="AU165" s="380" t="str">
        <f t="shared" si="27"/>
        <v/>
      </c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230"/>
      <c r="BG165" s="230"/>
      <c r="CA165" s="4" t="str">
        <f t="shared" si="34"/>
        <v/>
      </c>
      <c r="CC165" s="4" t="str">
        <f t="shared" si="36"/>
        <v/>
      </c>
      <c r="CD165" s="4" t="str">
        <f t="shared" si="37"/>
        <v/>
      </c>
      <c r="CE165" s="4" t="str">
        <f t="shared" si="38"/>
        <v/>
      </c>
      <c r="CF165" s="4" t="str">
        <f t="shared" si="39"/>
        <v/>
      </c>
      <c r="CG165" s="16">
        <f>IF(F165&lt;AO165,1,0)</f>
        <v>0</v>
      </c>
      <c r="CH165" s="16"/>
      <c r="CI165" s="16">
        <f t="shared" si="30"/>
        <v>0</v>
      </c>
      <c r="CJ165" s="16">
        <f t="shared" si="31"/>
        <v>0</v>
      </c>
      <c r="CK165" s="16">
        <f t="shared" si="32"/>
        <v>0</v>
      </c>
      <c r="CL165" s="16">
        <f>IF(AND(D165&lt;&gt;0,OR(AO165="",AQ165="",AR165="",AS165="",AT165="")),1,0)</f>
        <v>0</v>
      </c>
      <c r="CM165" s="16"/>
      <c r="CN165" s="16"/>
    </row>
    <row r="166" spans="1:92" ht="22.15" customHeight="1" x14ac:dyDescent="0.2">
      <c r="A166" s="3421"/>
      <c r="B166" s="3507" t="s">
        <v>203</v>
      </c>
      <c r="C166" s="3465"/>
      <c r="D166" s="414">
        <f t="shared" si="40"/>
        <v>1</v>
      </c>
      <c r="E166" s="415">
        <f t="shared" si="42"/>
        <v>1</v>
      </c>
      <c r="F166" s="416">
        <f t="shared" si="42"/>
        <v>0</v>
      </c>
      <c r="G166" s="93"/>
      <c r="H166" s="96"/>
      <c r="I166" s="93">
        <v>1</v>
      </c>
      <c r="J166" s="96"/>
      <c r="K166" s="93"/>
      <c r="L166" s="96"/>
      <c r="M166" s="93"/>
      <c r="N166" s="96"/>
      <c r="O166" s="93"/>
      <c r="P166" s="96"/>
      <c r="Q166" s="426"/>
      <c r="R166" s="575"/>
      <c r="S166" s="426"/>
      <c r="T166" s="575"/>
      <c r="U166" s="426"/>
      <c r="V166" s="575"/>
      <c r="W166" s="426"/>
      <c r="X166" s="575"/>
      <c r="Y166" s="426"/>
      <c r="Z166" s="575"/>
      <c r="AA166" s="426"/>
      <c r="AB166" s="575"/>
      <c r="AC166" s="426"/>
      <c r="AD166" s="575"/>
      <c r="AE166" s="426"/>
      <c r="AF166" s="575"/>
      <c r="AG166" s="426"/>
      <c r="AH166" s="575"/>
      <c r="AI166" s="426"/>
      <c r="AJ166" s="575"/>
      <c r="AK166" s="426"/>
      <c r="AL166" s="575"/>
      <c r="AM166" s="426"/>
      <c r="AN166" s="575"/>
      <c r="AO166" s="418">
        <v>0</v>
      </c>
      <c r="AP166" s="336"/>
      <c r="AQ166" s="93">
        <v>0</v>
      </c>
      <c r="AR166" s="96">
        <v>0</v>
      </c>
      <c r="AS166" s="96">
        <v>0</v>
      </c>
      <c r="AT166" s="96">
        <v>0</v>
      </c>
      <c r="AU166" s="380" t="str">
        <f t="shared" si="27"/>
        <v/>
      </c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230"/>
      <c r="BG166" s="230"/>
      <c r="CA166" s="4" t="str">
        <f t="shared" si="34"/>
        <v/>
      </c>
      <c r="CC166" s="4" t="str">
        <f t="shared" si="36"/>
        <v/>
      </c>
      <c r="CD166" s="4" t="str">
        <f t="shared" si="37"/>
        <v/>
      </c>
      <c r="CE166" s="4" t="str">
        <f t="shared" si="38"/>
        <v/>
      </c>
      <c r="CF166" s="4" t="str">
        <f t="shared" si="39"/>
        <v/>
      </c>
      <c r="CG166" s="16">
        <f t="shared" si="28"/>
        <v>0</v>
      </c>
      <c r="CH166" s="16"/>
      <c r="CI166" s="16">
        <f t="shared" si="30"/>
        <v>0</v>
      </c>
      <c r="CJ166" s="16">
        <f t="shared" si="31"/>
        <v>0</v>
      </c>
      <c r="CK166" s="16">
        <f t="shared" si="32"/>
        <v>0</v>
      </c>
      <c r="CL166" s="16">
        <f>IF(AND(D166&lt;&gt;0,OR(AO166="",AQ166="",AR166="",AS166="",AT166="")),1,0)</f>
        <v>0</v>
      </c>
      <c r="CM166" s="16"/>
      <c r="CN166" s="16"/>
    </row>
    <row r="167" spans="1:92" ht="16.149999999999999" customHeight="1" x14ac:dyDescent="0.2">
      <c r="A167" s="3682" t="s">
        <v>204</v>
      </c>
      <c r="B167" s="3508" t="s">
        <v>205</v>
      </c>
      <c r="C167" s="3509"/>
      <c r="D167" s="398">
        <f>SUM(E167+F167)</f>
        <v>0</v>
      </c>
      <c r="E167" s="399">
        <f t="shared" ref="E167:F167" si="43">SUM(G167+I167+K167+M167+O167+Q167+S167+U167+W167+Y167+AA167+AC167+AE167+AG167+AI167+AK167+AM167)</f>
        <v>0</v>
      </c>
      <c r="F167" s="400">
        <f t="shared" si="43"/>
        <v>0</v>
      </c>
      <c r="G167" s="428"/>
      <c r="H167" s="429"/>
      <c r="I167" s="428"/>
      <c r="J167" s="429"/>
      <c r="K167" s="104"/>
      <c r="L167" s="107"/>
      <c r="M167" s="104"/>
      <c r="N167" s="107"/>
      <c r="O167" s="104"/>
      <c r="P167" s="107"/>
      <c r="Q167" s="104"/>
      <c r="R167" s="107"/>
      <c r="S167" s="104"/>
      <c r="T167" s="107"/>
      <c r="U167" s="104"/>
      <c r="V167" s="107"/>
      <c r="W167" s="104"/>
      <c r="X167" s="107"/>
      <c r="Y167" s="104"/>
      <c r="Z167" s="107"/>
      <c r="AA167" s="104"/>
      <c r="AB167" s="107"/>
      <c r="AC167" s="104"/>
      <c r="AD167" s="107"/>
      <c r="AE167" s="104"/>
      <c r="AF167" s="107"/>
      <c r="AG167" s="104"/>
      <c r="AH167" s="107"/>
      <c r="AI167" s="104"/>
      <c r="AJ167" s="107"/>
      <c r="AK167" s="104"/>
      <c r="AL167" s="107"/>
      <c r="AM167" s="104"/>
      <c r="AN167" s="106"/>
      <c r="AO167" s="107"/>
      <c r="AP167" s="145"/>
      <c r="AQ167" s="143"/>
      <c r="AR167" s="107"/>
      <c r="AS167" s="107"/>
      <c r="AT167" s="65"/>
      <c r="AU167" s="380" t="str">
        <f t="shared" si="27"/>
        <v/>
      </c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230"/>
      <c r="BG167" s="230"/>
      <c r="CA167" s="4" t="str">
        <f t="shared" si="34"/>
        <v/>
      </c>
      <c r="CB167" s="4" t="str">
        <f t="shared" si="35"/>
        <v/>
      </c>
      <c r="CC167" s="4" t="str">
        <f t="shared" si="36"/>
        <v/>
      </c>
      <c r="CD167" s="4" t="str">
        <f t="shared" si="37"/>
        <v/>
      </c>
      <c r="CE167" s="4" t="str">
        <f t="shared" si="38"/>
        <v/>
      </c>
      <c r="CF167" s="4" t="str">
        <f t="shared" si="39"/>
        <v/>
      </c>
      <c r="CG167" s="16">
        <f t="shared" si="28"/>
        <v>0</v>
      </c>
      <c r="CH167" s="16">
        <f t="shared" si="29"/>
        <v>0</v>
      </c>
      <c r="CI167" s="16">
        <f t="shared" si="30"/>
        <v>0</v>
      </c>
      <c r="CJ167" s="16">
        <f t="shared" si="31"/>
        <v>0</v>
      </c>
      <c r="CK167" s="16">
        <f t="shared" si="32"/>
        <v>0</v>
      </c>
      <c r="CL167" s="16">
        <f t="shared" si="33"/>
        <v>0</v>
      </c>
      <c r="CM167" s="16"/>
      <c r="CN167" s="16"/>
    </row>
    <row r="168" spans="1:92" ht="16.149999999999999" customHeight="1" x14ac:dyDescent="0.2">
      <c r="A168" s="3457"/>
      <c r="B168" s="3510" t="s">
        <v>206</v>
      </c>
      <c r="C168" s="3453"/>
      <c r="D168" s="402">
        <f t="shared" ref="D168:D172" si="44">SUM(E168+F168)</f>
        <v>0</v>
      </c>
      <c r="E168" s="403">
        <f t="shared" ref="E168:F171" si="45">+K168+M168+O168+Q168+S168+U168+W168+Y168+AA168+AC168+AE168+AG168+AI168+AK168+AM168</f>
        <v>0</v>
      </c>
      <c r="F168" s="599">
        <f t="shared" si="45"/>
        <v>0</v>
      </c>
      <c r="G168" s="42"/>
      <c r="H168" s="46"/>
      <c r="I168" s="42"/>
      <c r="J168" s="46"/>
      <c r="K168" s="35"/>
      <c r="L168" s="39"/>
      <c r="M168" s="35"/>
      <c r="N168" s="39"/>
      <c r="O168" s="35"/>
      <c r="P168" s="39"/>
      <c r="Q168" s="35"/>
      <c r="R168" s="39"/>
      <c r="S168" s="35"/>
      <c r="T168" s="39"/>
      <c r="U168" s="35"/>
      <c r="V168" s="39"/>
      <c r="W168" s="35"/>
      <c r="X168" s="39"/>
      <c r="Y168" s="35"/>
      <c r="Z168" s="39"/>
      <c r="AA168" s="35"/>
      <c r="AB168" s="39"/>
      <c r="AC168" s="35"/>
      <c r="AD168" s="39"/>
      <c r="AE168" s="35"/>
      <c r="AF168" s="39"/>
      <c r="AG168" s="35"/>
      <c r="AH168" s="39"/>
      <c r="AI168" s="35"/>
      <c r="AJ168" s="39"/>
      <c r="AK168" s="35"/>
      <c r="AL168" s="39"/>
      <c r="AM168" s="35"/>
      <c r="AN168" s="38"/>
      <c r="AO168" s="39"/>
      <c r="AP168" s="66"/>
      <c r="AQ168" s="153"/>
      <c r="AR168" s="39"/>
      <c r="AS168" s="39"/>
      <c r="AT168" s="66"/>
      <c r="AU168" s="380" t="str">
        <f t="shared" si="27"/>
        <v/>
      </c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230"/>
      <c r="BG168" s="230"/>
      <c r="CA168" s="4" t="str">
        <f t="shared" si="34"/>
        <v/>
      </c>
      <c r="CB168" s="4" t="str">
        <f t="shared" si="35"/>
        <v/>
      </c>
      <c r="CC168" s="4" t="str">
        <f t="shared" si="36"/>
        <v/>
      </c>
      <c r="CD168" s="4" t="str">
        <f t="shared" si="37"/>
        <v/>
      </c>
      <c r="CE168" s="4" t="str">
        <f t="shared" si="38"/>
        <v/>
      </c>
      <c r="CF168" s="4" t="str">
        <f t="shared" si="39"/>
        <v/>
      </c>
      <c r="CG168" s="16">
        <f t="shared" si="28"/>
        <v>0</v>
      </c>
      <c r="CH168" s="16">
        <f t="shared" si="29"/>
        <v>0</v>
      </c>
      <c r="CI168" s="16">
        <f t="shared" si="30"/>
        <v>0</v>
      </c>
      <c r="CJ168" s="16">
        <f t="shared" si="31"/>
        <v>0</v>
      </c>
      <c r="CK168" s="16">
        <f t="shared" si="32"/>
        <v>0</v>
      </c>
      <c r="CL168" s="16">
        <f t="shared" si="33"/>
        <v>0</v>
      </c>
      <c r="CM168" s="16"/>
      <c r="CN168" s="16"/>
    </row>
    <row r="169" spans="1:92" ht="16.149999999999999" customHeight="1" x14ac:dyDescent="0.2">
      <c r="A169" s="3457"/>
      <c r="B169" s="3450" t="s">
        <v>207</v>
      </c>
      <c r="C169" s="3451"/>
      <c r="D169" s="402">
        <f t="shared" si="44"/>
        <v>0</v>
      </c>
      <c r="E169" s="403">
        <f t="shared" si="45"/>
        <v>0</v>
      </c>
      <c r="F169" s="599">
        <f t="shared" si="45"/>
        <v>0</v>
      </c>
      <c r="G169" s="42"/>
      <c r="H169" s="46"/>
      <c r="I169" s="42"/>
      <c r="J169" s="46"/>
      <c r="K169" s="35"/>
      <c r="L169" s="39"/>
      <c r="M169" s="35"/>
      <c r="N169" s="39"/>
      <c r="O169" s="35"/>
      <c r="P169" s="39"/>
      <c r="Q169" s="35"/>
      <c r="R169" s="39"/>
      <c r="S169" s="35"/>
      <c r="T169" s="39"/>
      <c r="U169" s="35"/>
      <c r="V169" s="39"/>
      <c r="W169" s="35"/>
      <c r="X169" s="39"/>
      <c r="Y169" s="35"/>
      <c r="Z169" s="39"/>
      <c r="AA169" s="35"/>
      <c r="AB169" s="39"/>
      <c r="AC169" s="35"/>
      <c r="AD169" s="39"/>
      <c r="AE169" s="35"/>
      <c r="AF169" s="39"/>
      <c r="AG169" s="35"/>
      <c r="AH169" s="39"/>
      <c r="AI169" s="35"/>
      <c r="AJ169" s="39"/>
      <c r="AK169" s="35"/>
      <c r="AL169" s="39"/>
      <c r="AM169" s="35"/>
      <c r="AN169" s="38"/>
      <c r="AO169" s="39"/>
      <c r="AP169" s="66"/>
      <c r="AQ169" s="153"/>
      <c r="AR169" s="39"/>
      <c r="AS169" s="39"/>
      <c r="AT169" s="66"/>
      <c r="AU169" s="380" t="str">
        <f t="shared" si="27"/>
        <v/>
      </c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230"/>
      <c r="BG169" s="230"/>
      <c r="CA169" s="4" t="str">
        <f t="shared" si="34"/>
        <v/>
      </c>
      <c r="CB169" s="4" t="str">
        <f t="shared" si="35"/>
        <v/>
      </c>
      <c r="CC169" s="4" t="str">
        <f t="shared" si="36"/>
        <v/>
      </c>
      <c r="CD169" s="4" t="str">
        <f t="shared" si="37"/>
        <v/>
      </c>
      <c r="CE169" s="4" t="str">
        <f t="shared" si="38"/>
        <v/>
      </c>
      <c r="CF169" s="4" t="str">
        <f t="shared" si="39"/>
        <v/>
      </c>
      <c r="CG169" s="16">
        <f t="shared" si="28"/>
        <v>0</v>
      </c>
      <c r="CH169" s="16">
        <f t="shared" si="29"/>
        <v>0</v>
      </c>
      <c r="CI169" s="16">
        <f t="shared" si="30"/>
        <v>0</v>
      </c>
      <c r="CJ169" s="16">
        <f t="shared" si="31"/>
        <v>0</v>
      </c>
      <c r="CK169" s="16">
        <f t="shared" si="32"/>
        <v>0</v>
      </c>
      <c r="CL169" s="16">
        <f t="shared" si="33"/>
        <v>0</v>
      </c>
      <c r="CM169" s="16"/>
      <c r="CN169" s="16"/>
    </row>
    <row r="170" spans="1:92" ht="16.149999999999999" customHeight="1" x14ac:dyDescent="0.2">
      <c r="A170" s="3457"/>
      <c r="B170" s="3450" t="s">
        <v>208</v>
      </c>
      <c r="C170" s="3451"/>
      <c r="D170" s="402">
        <f t="shared" si="44"/>
        <v>0</v>
      </c>
      <c r="E170" s="403">
        <f t="shared" si="45"/>
        <v>0</v>
      </c>
      <c r="F170" s="599">
        <f t="shared" si="45"/>
        <v>0</v>
      </c>
      <c r="G170" s="42"/>
      <c r="H170" s="46"/>
      <c r="I170" s="42"/>
      <c r="J170" s="46"/>
      <c r="K170" s="35"/>
      <c r="L170" s="39"/>
      <c r="M170" s="35"/>
      <c r="N170" s="39"/>
      <c r="O170" s="35"/>
      <c r="P170" s="39"/>
      <c r="Q170" s="35"/>
      <c r="R170" s="39"/>
      <c r="S170" s="35"/>
      <c r="T170" s="39"/>
      <c r="U170" s="35"/>
      <c r="V170" s="39"/>
      <c r="W170" s="35"/>
      <c r="X170" s="39"/>
      <c r="Y170" s="35"/>
      <c r="Z170" s="39"/>
      <c r="AA170" s="35"/>
      <c r="AB170" s="39"/>
      <c r="AC170" s="35"/>
      <c r="AD170" s="39"/>
      <c r="AE170" s="35"/>
      <c r="AF170" s="39"/>
      <c r="AG170" s="35"/>
      <c r="AH170" s="39"/>
      <c r="AI170" s="35"/>
      <c r="AJ170" s="39"/>
      <c r="AK170" s="35"/>
      <c r="AL170" s="39"/>
      <c r="AM170" s="35"/>
      <c r="AN170" s="38"/>
      <c r="AO170" s="39"/>
      <c r="AP170" s="66"/>
      <c r="AQ170" s="153"/>
      <c r="AR170" s="39"/>
      <c r="AS170" s="39"/>
      <c r="AT170" s="66"/>
      <c r="AU170" s="380" t="str">
        <f t="shared" si="27"/>
        <v/>
      </c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230"/>
      <c r="BG170" s="230"/>
      <c r="CA170" s="4" t="str">
        <f t="shared" si="34"/>
        <v/>
      </c>
      <c r="CB170" s="4" t="str">
        <f t="shared" si="35"/>
        <v/>
      </c>
      <c r="CC170" s="4" t="str">
        <f t="shared" si="36"/>
        <v/>
      </c>
      <c r="CD170" s="4" t="str">
        <f t="shared" si="37"/>
        <v/>
      </c>
      <c r="CE170" s="4" t="str">
        <f t="shared" si="38"/>
        <v/>
      </c>
      <c r="CF170" s="4" t="str">
        <f t="shared" si="39"/>
        <v/>
      </c>
      <c r="CG170" s="16">
        <f t="shared" si="28"/>
        <v>0</v>
      </c>
      <c r="CH170" s="16">
        <f t="shared" si="29"/>
        <v>0</v>
      </c>
      <c r="CI170" s="16">
        <f t="shared" si="30"/>
        <v>0</v>
      </c>
      <c r="CJ170" s="16">
        <f t="shared" si="31"/>
        <v>0</v>
      </c>
      <c r="CK170" s="16">
        <f t="shared" si="32"/>
        <v>0</v>
      </c>
      <c r="CL170" s="16">
        <f t="shared" si="33"/>
        <v>0</v>
      </c>
      <c r="CM170" s="16"/>
      <c r="CN170" s="16"/>
    </row>
    <row r="171" spans="1:92" ht="16.149999999999999" customHeight="1" x14ac:dyDescent="0.2">
      <c r="A171" s="3457"/>
      <c r="B171" s="3450" t="s">
        <v>209</v>
      </c>
      <c r="C171" s="3451"/>
      <c r="D171" s="402">
        <f t="shared" si="44"/>
        <v>0</v>
      </c>
      <c r="E171" s="403">
        <f t="shared" si="45"/>
        <v>0</v>
      </c>
      <c r="F171" s="599">
        <f t="shared" si="45"/>
        <v>0</v>
      </c>
      <c r="G171" s="42"/>
      <c r="H171" s="46"/>
      <c r="I171" s="42"/>
      <c r="J171" s="46"/>
      <c r="K171" s="35"/>
      <c r="L171" s="39"/>
      <c r="M171" s="35"/>
      <c r="N171" s="39"/>
      <c r="O171" s="35"/>
      <c r="P171" s="39"/>
      <c r="Q171" s="35"/>
      <c r="R171" s="39"/>
      <c r="S171" s="35"/>
      <c r="T171" s="39"/>
      <c r="U171" s="35"/>
      <c r="V171" s="39"/>
      <c r="W171" s="35"/>
      <c r="X171" s="39"/>
      <c r="Y171" s="35"/>
      <c r="Z171" s="39"/>
      <c r="AA171" s="35"/>
      <c r="AB171" s="39"/>
      <c r="AC171" s="35"/>
      <c r="AD171" s="39"/>
      <c r="AE171" s="35"/>
      <c r="AF171" s="39"/>
      <c r="AG171" s="35"/>
      <c r="AH171" s="39"/>
      <c r="AI171" s="35"/>
      <c r="AJ171" s="39"/>
      <c r="AK171" s="35"/>
      <c r="AL171" s="39"/>
      <c r="AM171" s="35"/>
      <c r="AN171" s="38"/>
      <c r="AO171" s="39"/>
      <c r="AP171" s="66"/>
      <c r="AQ171" s="153"/>
      <c r="AR171" s="39"/>
      <c r="AS171" s="39"/>
      <c r="AT171" s="66"/>
      <c r="AU171" s="380" t="str">
        <f t="shared" si="27"/>
        <v/>
      </c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230"/>
      <c r="BG171" s="230"/>
      <c r="CA171" s="4" t="str">
        <f t="shared" si="34"/>
        <v/>
      </c>
      <c r="CB171" s="4" t="str">
        <f t="shared" si="35"/>
        <v/>
      </c>
      <c r="CC171" s="4" t="str">
        <f t="shared" si="36"/>
        <v/>
      </c>
      <c r="CD171" s="4" t="str">
        <f t="shared" si="37"/>
        <v/>
      </c>
      <c r="CE171" s="4" t="str">
        <f t="shared" si="38"/>
        <v/>
      </c>
      <c r="CF171" s="4" t="str">
        <f t="shared" si="39"/>
        <v/>
      </c>
      <c r="CG171" s="16">
        <f t="shared" si="28"/>
        <v>0</v>
      </c>
      <c r="CH171" s="16">
        <f t="shared" si="29"/>
        <v>0</v>
      </c>
      <c r="CI171" s="16">
        <f t="shared" si="30"/>
        <v>0</v>
      </c>
      <c r="CJ171" s="16">
        <f t="shared" si="31"/>
        <v>0</v>
      </c>
      <c r="CK171" s="16">
        <f t="shared" si="32"/>
        <v>0</v>
      </c>
      <c r="CL171" s="16">
        <f t="shared" si="33"/>
        <v>0</v>
      </c>
      <c r="CM171" s="16"/>
      <c r="CN171" s="16"/>
    </row>
    <row r="172" spans="1:92" ht="16.149999999999999" customHeight="1" x14ac:dyDescent="0.2">
      <c r="A172" s="3458"/>
      <c r="B172" s="3680" t="s">
        <v>210</v>
      </c>
      <c r="C172" s="3681"/>
      <c r="D172" s="393">
        <f t="shared" si="44"/>
        <v>3</v>
      </c>
      <c r="E172" s="394">
        <f>+K172+M172+O172+Q172+S172+U172+W172+Y172+AA172+AC172+AE172+AG172+AI172+AK172+AM172</f>
        <v>0</v>
      </c>
      <c r="F172" s="377">
        <f>+L172+N172+P172+R172+T172+V172+X172+Z172+AB172+AD172+AF172+AH172+AJ172+AL172+AN172</f>
        <v>3</v>
      </c>
      <c r="G172" s="42"/>
      <c r="H172" s="46"/>
      <c r="I172" s="42"/>
      <c r="J172" s="46"/>
      <c r="K172" s="35"/>
      <c r="L172" s="39"/>
      <c r="M172" s="35"/>
      <c r="N172" s="39"/>
      <c r="O172" s="35"/>
      <c r="P172" s="39"/>
      <c r="Q172" s="35"/>
      <c r="R172" s="39"/>
      <c r="S172" s="35"/>
      <c r="T172" s="39"/>
      <c r="U172" s="35"/>
      <c r="V172" s="39"/>
      <c r="W172" s="35"/>
      <c r="X172" s="39">
        <v>1</v>
      </c>
      <c r="Y172" s="35"/>
      <c r="Z172" s="39"/>
      <c r="AA172" s="35"/>
      <c r="AB172" s="39">
        <v>1</v>
      </c>
      <c r="AC172" s="35"/>
      <c r="AD172" s="39">
        <v>1</v>
      </c>
      <c r="AE172" s="35"/>
      <c r="AF172" s="39"/>
      <c r="AG172" s="35"/>
      <c r="AH172" s="39"/>
      <c r="AI172" s="35"/>
      <c r="AJ172" s="39"/>
      <c r="AK172" s="35"/>
      <c r="AL172" s="39"/>
      <c r="AM172" s="93"/>
      <c r="AN172" s="95"/>
      <c r="AO172" s="96">
        <v>0</v>
      </c>
      <c r="AP172" s="67">
        <v>0</v>
      </c>
      <c r="AQ172" s="173">
        <v>0</v>
      </c>
      <c r="AR172" s="96">
        <v>0</v>
      </c>
      <c r="AS172" s="96">
        <v>0</v>
      </c>
      <c r="AT172" s="67">
        <v>0</v>
      </c>
      <c r="AU172" s="380" t="str">
        <f t="shared" si="27"/>
        <v/>
      </c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230"/>
      <c r="BG172" s="230"/>
      <c r="CA172" s="4" t="str">
        <f t="shared" si="34"/>
        <v/>
      </c>
      <c r="CB172" s="4" t="str">
        <f t="shared" si="35"/>
        <v/>
      </c>
      <c r="CC172" s="4" t="str">
        <f t="shared" si="36"/>
        <v/>
      </c>
      <c r="CD172" s="4" t="str">
        <f t="shared" si="37"/>
        <v/>
      </c>
      <c r="CE172" s="4" t="str">
        <f t="shared" si="38"/>
        <v/>
      </c>
      <c r="CF172" s="4" t="str">
        <f t="shared" si="39"/>
        <v/>
      </c>
      <c r="CG172" s="16">
        <f t="shared" si="28"/>
        <v>0</v>
      </c>
      <c r="CH172" s="16">
        <f t="shared" si="29"/>
        <v>0</v>
      </c>
      <c r="CI172" s="16">
        <f t="shared" si="30"/>
        <v>0</v>
      </c>
      <c r="CJ172" s="16">
        <f t="shared" si="31"/>
        <v>0</v>
      </c>
      <c r="CK172" s="16">
        <f t="shared" si="32"/>
        <v>0</v>
      </c>
      <c r="CL172" s="16">
        <f t="shared" si="33"/>
        <v>0</v>
      </c>
      <c r="CM172" s="16"/>
      <c r="CN172" s="16"/>
    </row>
    <row r="173" spans="1:92" ht="16.149999999999999" customHeight="1" x14ac:dyDescent="0.2">
      <c r="A173" s="3682" t="s">
        <v>211</v>
      </c>
      <c r="B173" s="3692" t="s">
        <v>212</v>
      </c>
      <c r="C173" s="3460"/>
      <c r="D173" s="381">
        <f t="shared" si="40"/>
        <v>0</v>
      </c>
      <c r="E173" s="382">
        <f t="shared" ref="E173:F182" si="46">SUM(G173+I173+K173+M173+O173+Q173+S173+U173+W173+Y173+AA173+AC173+AE173+AG173+AI173+AK173+AM173)</f>
        <v>0</v>
      </c>
      <c r="F173" s="600">
        <f t="shared" si="46"/>
        <v>0</v>
      </c>
      <c r="G173" s="26"/>
      <c r="H173" s="30"/>
      <c r="I173" s="26"/>
      <c r="J173" s="30"/>
      <c r="K173" s="26"/>
      <c r="L173" s="30"/>
      <c r="M173" s="26"/>
      <c r="N173" s="30"/>
      <c r="O173" s="26"/>
      <c r="P173" s="30"/>
      <c r="Q173" s="26"/>
      <c r="R173" s="30"/>
      <c r="S173" s="26"/>
      <c r="T173" s="30"/>
      <c r="U173" s="26"/>
      <c r="V173" s="30"/>
      <c r="W173" s="26"/>
      <c r="X173" s="30"/>
      <c r="Y173" s="26"/>
      <c r="Z173" s="30"/>
      <c r="AA173" s="26"/>
      <c r="AB173" s="30"/>
      <c r="AC173" s="26"/>
      <c r="AD173" s="30"/>
      <c r="AE173" s="26"/>
      <c r="AF173" s="30"/>
      <c r="AG173" s="26"/>
      <c r="AH173" s="30"/>
      <c r="AI173" s="26"/>
      <c r="AJ173" s="30"/>
      <c r="AK173" s="26"/>
      <c r="AL173" s="30"/>
      <c r="AM173" s="26"/>
      <c r="AN173" s="29"/>
      <c r="AO173" s="804"/>
      <c r="AP173" s="422"/>
      <c r="AQ173" s="143"/>
      <c r="AR173" s="803"/>
      <c r="AS173" s="803"/>
      <c r="AT173" s="803"/>
      <c r="AU173" s="380" t="str">
        <f t="shared" si="27"/>
        <v/>
      </c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230"/>
      <c r="BG173" s="230"/>
      <c r="CC173" s="4" t="str">
        <f t="shared" si="36"/>
        <v/>
      </c>
      <c r="CD173" s="4" t="str">
        <f t="shared" si="37"/>
        <v/>
      </c>
      <c r="CE173" s="4" t="str">
        <f t="shared" si="38"/>
        <v/>
      </c>
      <c r="CF173" s="4" t="str">
        <f t="shared" si="39"/>
        <v/>
      </c>
      <c r="CG173" s="16"/>
      <c r="CH173" s="16"/>
      <c r="CI173" s="16">
        <f>IF(D173&lt;SUM(AQ173,AR173),1,0)</f>
        <v>0</v>
      </c>
      <c r="CJ173" s="16">
        <f>IF(D173&lt;AS173,1,0)</f>
        <v>0</v>
      </c>
      <c r="CK173" s="16">
        <f>IF(D173&lt;AT173,1,0)</f>
        <v>0</v>
      </c>
      <c r="CL173" s="16">
        <f>IF(AND(D173&lt;&gt;0,OR(AQ173="",AR173="",AS173="",AT173="")),1,0)</f>
        <v>0</v>
      </c>
      <c r="CM173" s="16"/>
      <c r="CN173" s="16"/>
    </row>
    <row r="174" spans="1:92" ht="16.149999999999999" customHeight="1" x14ac:dyDescent="0.2">
      <c r="A174" s="3457"/>
      <c r="B174" s="3447" t="s">
        <v>213</v>
      </c>
      <c r="C174" s="3448"/>
      <c r="D174" s="402">
        <f t="shared" si="40"/>
        <v>0</v>
      </c>
      <c r="E174" s="403">
        <f t="shared" si="46"/>
        <v>0</v>
      </c>
      <c r="F174" s="599">
        <f t="shared" si="46"/>
        <v>0</v>
      </c>
      <c r="G174" s="35"/>
      <c r="H174" s="39"/>
      <c r="I174" s="35"/>
      <c r="J174" s="39"/>
      <c r="K174" s="35"/>
      <c r="L174" s="39"/>
      <c r="M174" s="35"/>
      <c r="N174" s="39"/>
      <c r="O174" s="35"/>
      <c r="P174" s="39"/>
      <c r="Q174" s="35"/>
      <c r="R174" s="39"/>
      <c r="S174" s="35"/>
      <c r="T174" s="39"/>
      <c r="U174" s="35"/>
      <c r="V174" s="39"/>
      <c r="W174" s="35"/>
      <c r="X174" s="39"/>
      <c r="Y174" s="35"/>
      <c r="Z174" s="39"/>
      <c r="AA174" s="35"/>
      <c r="AB174" s="39"/>
      <c r="AC174" s="35"/>
      <c r="AD174" s="39"/>
      <c r="AE174" s="35"/>
      <c r="AF174" s="39"/>
      <c r="AG174" s="35"/>
      <c r="AH174" s="39"/>
      <c r="AI174" s="35"/>
      <c r="AJ174" s="39"/>
      <c r="AK174" s="35"/>
      <c r="AL174" s="39"/>
      <c r="AM174" s="35"/>
      <c r="AN174" s="38"/>
      <c r="AO174" s="425"/>
      <c r="AP174" s="431"/>
      <c r="AQ174" s="35"/>
      <c r="AR174" s="54"/>
      <c r="AS174" s="54"/>
      <c r="AT174" s="54"/>
      <c r="AU174" s="380" t="str">
        <f t="shared" si="27"/>
        <v/>
      </c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230"/>
      <c r="BG174" s="230"/>
      <c r="CC174" s="4" t="str">
        <f t="shared" si="36"/>
        <v/>
      </c>
      <c r="CD174" s="4" t="str">
        <f t="shared" si="37"/>
        <v/>
      </c>
      <c r="CE174" s="4" t="str">
        <f t="shared" si="38"/>
        <v/>
      </c>
      <c r="CF174" s="4" t="str">
        <f t="shared" si="39"/>
        <v/>
      </c>
      <c r="CG174" s="16"/>
      <c r="CH174" s="16"/>
      <c r="CI174" s="16">
        <f t="shared" si="30"/>
        <v>0</v>
      </c>
      <c r="CJ174" s="16">
        <f t="shared" si="31"/>
        <v>0</v>
      </c>
      <c r="CK174" s="16">
        <f t="shared" si="32"/>
        <v>0</v>
      </c>
      <c r="CL174" s="16">
        <f t="shared" ref="CL174:CL175" si="47">IF(AND(D174&lt;&gt;0,OR(AQ174="",AR174="",AS174="",AT174="")),1,0)</f>
        <v>0</v>
      </c>
      <c r="CM174" s="16"/>
      <c r="CN174" s="16"/>
    </row>
    <row r="175" spans="1:92" ht="16.149999999999999" customHeight="1" x14ac:dyDescent="0.2">
      <c r="A175" s="3458"/>
      <c r="B175" s="3441" t="s">
        <v>214</v>
      </c>
      <c r="C175" s="3442"/>
      <c r="D175" s="414">
        <f t="shared" si="40"/>
        <v>0</v>
      </c>
      <c r="E175" s="415">
        <f t="shared" si="46"/>
        <v>0</v>
      </c>
      <c r="F175" s="416">
        <f t="shared" si="46"/>
        <v>0</v>
      </c>
      <c r="G175" s="93"/>
      <c r="H175" s="96"/>
      <c r="I175" s="93"/>
      <c r="J175" s="96"/>
      <c r="K175" s="93"/>
      <c r="L175" s="96"/>
      <c r="M175" s="93"/>
      <c r="N175" s="96"/>
      <c r="O175" s="93"/>
      <c r="P175" s="96"/>
      <c r="Q175" s="93"/>
      <c r="R175" s="96"/>
      <c r="S175" s="93"/>
      <c r="T175" s="96"/>
      <c r="U175" s="93"/>
      <c r="V175" s="96"/>
      <c r="W175" s="93"/>
      <c r="X175" s="96"/>
      <c r="Y175" s="93"/>
      <c r="Z175" s="96"/>
      <c r="AA175" s="93"/>
      <c r="AB175" s="96"/>
      <c r="AC175" s="93"/>
      <c r="AD175" s="96"/>
      <c r="AE175" s="93"/>
      <c r="AF175" s="96"/>
      <c r="AG175" s="93"/>
      <c r="AH175" s="96"/>
      <c r="AI175" s="93"/>
      <c r="AJ175" s="96"/>
      <c r="AK175" s="93"/>
      <c r="AL175" s="96"/>
      <c r="AM175" s="93"/>
      <c r="AN175" s="95"/>
      <c r="AO175" s="336"/>
      <c r="AP175" s="336"/>
      <c r="AQ175" s="93"/>
      <c r="AR175" s="96"/>
      <c r="AS175" s="96"/>
      <c r="AT175" s="96"/>
      <c r="AU175" s="380" t="str">
        <f t="shared" si="27"/>
        <v/>
      </c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230"/>
      <c r="BG175" s="230"/>
      <c r="CC175" s="4" t="str">
        <f t="shared" si="36"/>
        <v/>
      </c>
      <c r="CD175" s="4" t="str">
        <f t="shared" si="37"/>
        <v/>
      </c>
      <c r="CE175" s="4" t="str">
        <f t="shared" si="38"/>
        <v/>
      </c>
      <c r="CF175" s="4" t="str">
        <f t="shared" si="39"/>
        <v/>
      </c>
      <c r="CG175" s="16"/>
      <c r="CH175" s="16"/>
      <c r="CI175" s="16">
        <f t="shared" si="30"/>
        <v>0</v>
      </c>
      <c r="CJ175" s="16">
        <f t="shared" si="31"/>
        <v>0</v>
      </c>
      <c r="CK175" s="16">
        <f t="shared" si="32"/>
        <v>0</v>
      </c>
      <c r="CL175" s="16">
        <f t="shared" si="47"/>
        <v>0</v>
      </c>
      <c r="CM175" s="16"/>
      <c r="CN175" s="16"/>
    </row>
    <row r="176" spans="1:92" ht="16.149999999999999" customHeight="1" x14ac:dyDescent="0.2">
      <c r="A176" s="3496" t="s">
        <v>215</v>
      </c>
      <c r="B176" s="3497"/>
      <c r="C176" s="3498"/>
      <c r="D176" s="398">
        <f t="shared" si="40"/>
        <v>0</v>
      </c>
      <c r="E176" s="399">
        <f t="shared" si="46"/>
        <v>0</v>
      </c>
      <c r="F176" s="400">
        <f t="shared" si="46"/>
        <v>0</v>
      </c>
      <c r="G176" s="104"/>
      <c r="H176" s="107"/>
      <c r="I176" s="104"/>
      <c r="J176" s="107"/>
      <c r="K176" s="104"/>
      <c r="L176" s="107"/>
      <c r="M176" s="104"/>
      <c r="N176" s="107"/>
      <c r="O176" s="104"/>
      <c r="P176" s="107"/>
      <c r="Q176" s="104"/>
      <c r="R176" s="107"/>
      <c r="S176" s="104"/>
      <c r="T176" s="107"/>
      <c r="U176" s="104"/>
      <c r="V176" s="107"/>
      <c r="W176" s="104"/>
      <c r="X176" s="107"/>
      <c r="Y176" s="104"/>
      <c r="Z176" s="107"/>
      <c r="AA176" s="104"/>
      <c r="AB176" s="107"/>
      <c r="AC176" s="104"/>
      <c r="AD176" s="107"/>
      <c r="AE176" s="104"/>
      <c r="AF176" s="107"/>
      <c r="AG176" s="104"/>
      <c r="AH176" s="107"/>
      <c r="AI176" s="104"/>
      <c r="AJ176" s="107"/>
      <c r="AK176" s="104"/>
      <c r="AL176" s="107"/>
      <c r="AM176" s="104"/>
      <c r="AN176" s="318"/>
      <c r="AO176" s="401"/>
      <c r="AP176" s="65"/>
      <c r="AQ176" s="104"/>
      <c r="AR176" s="107"/>
      <c r="AS176" s="107"/>
      <c r="AT176" s="107"/>
      <c r="AU176" s="380" t="str">
        <f t="shared" si="27"/>
        <v/>
      </c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230"/>
      <c r="BG176" s="230"/>
      <c r="CA176" s="4" t="str">
        <f t="shared" si="34"/>
        <v/>
      </c>
      <c r="CB176" s="4" t="str">
        <f t="shared" si="35"/>
        <v/>
      </c>
      <c r="CC176" s="4" t="str">
        <f t="shared" si="36"/>
        <v/>
      </c>
      <c r="CD176" s="4" t="str">
        <f t="shared" si="37"/>
        <v/>
      </c>
      <c r="CE176" s="4" t="str">
        <f t="shared" si="38"/>
        <v/>
      </c>
      <c r="CF176" s="4" t="str">
        <f t="shared" si="39"/>
        <v/>
      </c>
      <c r="CG176" s="16">
        <f t="shared" si="28"/>
        <v>0</v>
      </c>
      <c r="CH176" s="16">
        <f t="shared" si="29"/>
        <v>0</v>
      </c>
      <c r="CI176" s="16">
        <f t="shared" si="30"/>
        <v>0</v>
      </c>
      <c r="CJ176" s="16">
        <f t="shared" si="31"/>
        <v>0</v>
      </c>
      <c r="CK176" s="16">
        <f t="shared" si="32"/>
        <v>0</v>
      </c>
      <c r="CL176" s="16">
        <f t="shared" si="33"/>
        <v>0</v>
      </c>
      <c r="CM176" s="16"/>
      <c r="CN176" s="16"/>
    </row>
    <row r="177" spans="1:93" ht="16.149999999999999" customHeight="1" x14ac:dyDescent="0.2">
      <c r="A177" s="3499" t="s">
        <v>216</v>
      </c>
      <c r="B177" s="3500"/>
      <c r="C177" s="3501"/>
      <c r="D177" s="402">
        <f t="shared" si="40"/>
        <v>0</v>
      </c>
      <c r="E177" s="403">
        <f t="shared" si="46"/>
        <v>0</v>
      </c>
      <c r="F177" s="599">
        <f t="shared" si="46"/>
        <v>0</v>
      </c>
      <c r="G177" s="35"/>
      <c r="H177" s="39"/>
      <c r="I177" s="35"/>
      <c r="J177" s="39"/>
      <c r="K177" s="35"/>
      <c r="L177" s="39"/>
      <c r="M177" s="35"/>
      <c r="N177" s="39"/>
      <c r="O177" s="35"/>
      <c r="P177" s="39"/>
      <c r="Q177" s="35"/>
      <c r="R177" s="39"/>
      <c r="S177" s="35"/>
      <c r="T177" s="39"/>
      <c r="U177" s="35"/>
      <c r="V177" s="39"/>
      <c r="W177" s="35"/>
      <c r="X177" s="39"/>
      <c r="Y177" s="35"/>
      <c r="Z177" s="39"/>
      <c r="AA177" s="35"/>
      <c r="AB177" s="39"/>
      <c r="AC177" s="35"/>
      <c r="AD177" s="39"/>
      <c r="AE177" s="35"/>
      <c r="AF177" s="39"/>
      <c r="AG177" s="35"/>
      <c r="AH177" s="39"/>
      <c r="AI177" s="35"/>
      <c r="AJ177" s="39"/>
      <c r="AK177" s="35"/>
      <c r="AL177" s="39"/>
      <c r="AM177" s="35"/>
      <c r="AN177" s="299"/>
      <c r="AO177" s="405"/>
      <c r="AP177" s="66"/>
      <c r="AQ177" s="35"/>
      <c r="AR177" s="378"/>
      <c r="AS177" s="378"/>
      <c r="AT177" s="378"/>
      <c r="AU177" s="380" t="str">
        <f t="shared" si="27"/>
        <v/>
      </c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230"/>
      <c r="BG177" s="230"/>
      <c r="CA177" s="4" t="str">
        <f t="shared" si="34"/>
        <v/>
      </c>
      <c r="CB177" s="4" t="str">
        <f t="shared" si="35"/>
        <v/>
      </c>
      <c r="CC177" s="4" t="str">
        <f t="shared" si="36"/>
        <v/>
      </c>
      <c r="CD177" s="4" t="str">
        <f t="shared" si="37"/>
        <v/>
      </c>
      <c r="CE177" s="4" t="str">
        <f t="shared" si="38"/>
        <v/>
      </c>
      <c r="CF177" s="4" t="str">
        <f t="shared" si="39"/>
        <v/>
      </c>
      <c r="CG177" s="16">
        <f t="shared" si="28"/>
        <v>0</v>
      </c>
      <c r="CH177" s="16">
        <f t="shared" si="29"/>
        <v>0</v>
      </c>
      <c r="CI177" s="16">
        <f t="shared" si="30"/>
        <v>0</v>
      </c>
      <c r="CJ177" s="16">
        <f t="shared" si="31"/>
        <v>0</v>
      </c>
      <c r="CK177" s="16">
        <f t="shared" si="32"/>
        <v>0</v>
      </c>
      <c r="CL177" s="16">
        <f t="shared" si="33"/>
        <v>0</v>
      </c>
      <c r="CM177" s="16"/>
      <c r="CN177" s="16"/>
    </row>
    <row r="178" spans="1:93" ht="16.149999999999999" customHeight="1" x14ac:dyDescent="0.2">
      <c r="A178" s="3499" t="s">
        <v>217</v>
      </c>
      <c r="B178" s="3500"/>
      <c r="C178" s="3501"/>
      <c r="D178" s="402">
        <f t="shared" si="40"/>
        <v>3</v>
      </c>
      <c r="E178" s="403">
        <f t="shared" si="46"/>
        <v>1</v>
      </c>
      <c r="F178" s="599">
        <f t="shared" si="46"/>
        <v>2</v>
      </c>
      <c r="G178" s="35">
        <v>1</v>
      </c>
      <c r="H178" s="39">
        <v>1</v>
      </c>
      <c r="I178" s="35"/>
      <c r="J178" s="39"/>
      <c r="K178" s="35"/>
      <c r="L178" s="39"/>
      <c r="M178" s="35"/>
      <c r="N178" s="39">
        <v>1</v>
      </c>
      <c r="O178" s="35"/>
      <c r="P178" s="39"/>
      <c r="Q178" s="35"/>
      <c r="R178" s="39"/>
      <c r="S178" s="35"/>
      <c r="T178" s="39"/>
      <c r="U178" s="35"/>
      <c r="V178" s="39"/>
      <c r="W178" s="35"/>
      <c r="X178" s="39"/>
      <c r="Y178" s="35"/>
      <c r="Z178" s="39"/>
      <c r="AA178" s="35"/>
      <c r="AB178" s="39"/>
      <c r="AC178" s="35"/>
      <c r="AD178" s="39"/>
      <c r="AE178" s="35"/>
      <c r="AF178" s="39"/>
      <c r="AG178" s="35"/>
      <c r="AH178" s="39"/>
      <c r="AI178" s="35"/>
      <c r="AJ178" s="39"/>
      <c r="AK178" s="35"/>
      <c r="AL178" s="39"/>
      <c r="AM178" s="35"/>
      <c r="AN178" s="299"/>
      <c r="AO178" s="405">
        <v>0</v>
      </c>
      <c r="AP178" s="66">
        <v>0</v>
      </c>
      <c r="AQ178" s="35">
        <v>0</v>
      </c>
      <c r="AR178" s="54">
        <v>0</v>
      </c>
      <c r="AS178" s="54">
        <v>0</v>
      </c>
      <c r="AT178" s="54">
        <v>0</v>
      </c>
      <c r="AU178" s="380" t="str">
        <f t="shared" si="27"/>
        <v/>
      </c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230"/>
      <c r="BG178" s="230"/>
      <c r="CA178" s="4" t="str">
        <f t="shared" si="34"/>
        <v/>
      </c>
      <c r="CB178" s="4" t="str">
        <f t="shared" si="35"/>
        <v/>
      </c>
      <c r="CC178" s="4" t="str">
        <f t="shared" si="36"/>
        <v/>
      </c>
      <c r="CD178" s="4" t="str">
        <f t="shared" si="37"/>
        <v/>
      </c>
      <c r="CE178" s="4" t="str">
        <f t="shared" si="38"/>
        <v/>
      </c>
      <c r="CF178" s="4" t="str">
        <f t="shared" si="39"/>
        <v/>
      </c>
      <c r="CG178" s="16">
        <f t="shared" si="28"/>
        <v>0</v>
      </c>
      <c r="CH178" s="16">
        <f t="shared" si="29"/>
        <v>0</v>
      </c>
      <c r="CI178" s="16">
        <f t="shared" si="30"/>
        <v>0</v>
      </c>
      <c r="CJ178" s="16">
        <f t="shared" si="31"/>
        <v>0</v>
      </c>
      <c r="CK178" s="16">
        <f t="shared" si="32"/>
        <v>0</v>
      </c>
      <c r="CL178" s="16">
        <f t="shared" si="33"/>
        <v>0</v>
      </c>
      <c r="CM178" s="16"/>
      <c r="CN178" s="16"/>
    </row>
    <row r="179" spans="1:93" ht="16.149999999999999" customHeight="1" x14ac:dyDescent="0.2">
      <c r="A179" s="3499" t="s">
        <v>218</v>
      </c>
      <c r="B179" s="3500"/>
      <c r="C179" s="3501"/>
      <c r="D179" s="402">
        <f t="shared" si="40"/>
        <v>0</v>
      </c>
      <c r="E179" s="403">
        <f t="shared" si="46"/>
        <v>0</v>
      </c>
      <c r="F179" s="599">
        <f t="shared" si="46"/>
        <v>0</v>
      </c>
      <c r="G179" s="35"/>
      <c r="H179" s="39"/>
      <c r="I179" s="35"/>
      <c r="J179" s="39"/>
      <c r="K179" s="35"/>
      <c r="L179" s="39"/>
      <c r="M179" s="35"/>
      <c r="N179" s="39"/>
      <c r="O179" s="35"/>
      <c r="P179" s="39"/>
      <c r="Q179" s="35"/>
      <c r="R179" s="39"/>
      <c r="S179" s="35"/>
      <c r="T179" s="39"/>
      <c r="U179" s="35"/>
      <c r="V179" s="39"/>
      <c r="W179" s="35"/>
      <c r="X179" s="39"/>
      <c r="Y179" s="35"/>
      <c r="Z179" s="39"/>
      <c r="AA179" s="35"/>
      <c r="AB179" s="39"/>
      <c r="AC179" s="35"/>
      <c r="AD179" s="39"/>
      <c r="AE179" s="35"/>
      <c r="AF179" s="39"/>
      <c r="AG179" s="35"/>
      <c r="AH179" s="39"/>
      <c r="AI179" s="35"/>
      <c r="AJ179" s="39"/>
      <c r="AK179" s="35"/>
      <c r="AL179" s="39"/>
      <c r="AM179" s="35"/>
      <c r="AN179" s="299"/>
      <c r="AO179" s="405"/>
      <c r="AP179" s="66"/>
      <c r="AQ179" s="35"/>
      <c r="AR179" s="54"/>
      <c r="AS179" s="54"/>
      <c r="AT179" s="54"/>
      <c r="AU179" s="380" t="str">
        <f t="shared" si="27"/>
        <v/>
      </c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230"/>
      <c r="BG179" s="230"/>
      <c r="CA179" s="4" t="str">
        <f t="shared" si="34"/>
        <v/>
      </c>
      <c r="CB179" s="4" t="str">
        <f t="shared" si="35"/>
        <v/>
      </c>
      <c r="CC179" s="4" t="str">
        <f t="shared" si="36"/>
        <v/>
      </c>
      <c r="CD179" s="4" t="str">
        <f t="shared" si="37"/>
        <v/>
      </c>
      <c r="CE179" s="4" t="str">
        <f t="shared" si="38"/>
        <v/>
      </c>
      <c r="CF179" s="4" t="str">
        <f t="shared" si="39"/>
        <v/>
      </c>
      <c r="CG179" s="16">
        <f t="shared" si="28"/>
        <v>0</v>
      </c>
      <c r="CH179" s="16">
        <f t="shared" si="29"/>
        <v>0</v>
      </c>
      <c r="CI179" s="16">
        <f t="shared" si="30"/>
        <v>0</v>
      </c>
      <c r="CJ179" s="16">
        <f t="shared" si="31"/>
        <v>0</v>
      </c>
      <c r="CK179" s="16">
        <f t="shared" si="32"/>
        <v>0</v>
      </c>
      <c r="CL179" s="16">
        <f t="shared" si="33"/>
        <v>0</v>
      </c>
      <c r="CM179" s="16"/>
      <c r="CN179" s="16"/>
    </row>
    <row r="180" spans="1:93" ht="16.149999999999999" customHeight="1" x14ac:dyDescent="0.2">
      <c r="A180" s="3502" t="s">
        <v>219</v>
      </c>
      <c r="B180" s="3503"/>
      <c r="C180" s="3504"/>
      <c r="D180" s="411">
        <f t="shared" si="40"/>
        <v>0</v>
      </c>
      <c r="E180" s="406">
        <f t="shared" si="46"/>
        <v>0</v>
      </c>
      <c r="F180" s="598">
        <f t="shared" si="46"/>
        <v>0</v>
      </c>
      <c r="G180" s="50"/>
      <c r="H180" s="54"/>
      <c r="I180" s="50"/>
      <c r="J180" s="54"/>
      <c r="K180" s="50"/>
      <c r="L180" s="54"/>
      <c r="M180" s="50"/>
      <c r="N180" s="54"/>
      <c r="O180" s="50"/>
      <c r="P180" s="54"/>
      <c r="Q180" s="50"/>
      <c r="R180" s="54"/>
      <c r="S180" s="50"/>
      <c r="T180" s="54"/>
      <c r="U180" s="50"/>
      <c r="V180" s="54"/>
      <c r="W180" s="50"/>
      <c r="X180" s="54"/>
      <c r="Y180" s="50"/>
      <c r="Z180" s="54"/>
      <c r="AA180" s="50"/>
      <c r="AB180" s="54"/>
      <c r="AC180" s="50"/>
      <c r="AD180" s="54"/>
      <c r="AE180" s="50"/>
      <c r="AF180" s="54"/>
      <c r="AG180" s="50"/>
      <c r="AH180" s="54"/>
      <c r="AI180" s="50"/>
      <c r="AJ180" s="54"/>
      <c r="AK180" s="50"/>
      <c r="AL180" s="54"/>
      <c r="AM180" s="50"/>
      <c r="AN180" s="307"/>
      <c r="AO180" s="413"/>
      <c r="AP180" s="261"/>
      <c r="AQ180" s="50"/>
      <c r="AR180" s="54"/>
      <c r="AS180" s="54"/>
      <c r="AT180" s="54"/>
      <c r="AU180" s="380" t="str">
        <f t="shared" si="27"/>
        <v/>
      </c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230"/>
      <c r="BG180" s="230"/>
      <c r="BH180" s="230"/>
      <c r="BI180" s="230"/>
      <c r="BJ180" s="230"/>
      <c r="CA180" s="4" t="str">
        <f t="shared" si="34"/>
        <v/>
      </c>
      <c r="CB180" s="4" t="str">
        <f t="shared" si="35"/>
        <v/>
      </c>
      <c r="CC180" s="4" t="str">
        <f t="shared" si="36"/>
        <v/>
      </c>
      <c r="CD180" s="4" t="str">
        <f t="shared" si="37"/>
        <v/>
      </c>
      <c r="CE180" s="4" t="str">
        <f t="shared" si="38"/>
        <v/>
      </c>
      <c r="CF180" s="4" t="str">
        <f t="shared" si="39"/>
        <v/>
      </c>
      <c r="CG180" s="16">
        <f t="shared" si="28"/>
        <v>0</v>
      </c>
      <c r="CH180" s="16">
        <f t="shared" si="29"/>
        <v>0</v>
      </c>
      <c r="CI180" s="16">
        <f t="shared" si="30"/>
        <v>0</v>
      </c>
      <c r="CJ180" s="16">
        <f t="shared" si="31"/>
        <v>0</v>
      </c>
      <c r="CK180" s="16">
        <f t="shared" si="32"/>
        <v>0</v>
      </c>
      <c r="CL180" s="16">
        <f t="shared" si="33"/>
        <v>0</v>
      </c>
      <c r="CM180" s="16"/>
      <c r="CN180" s="16"/>
    </row>
    <row r="181" spans="1:93" ht="16.149999999999999" customHeight="1" x14ac:dyDescent="0.2">
      <c r="A181" s="3449" t="s">
        <v>220</v>
      </c>
      <c r="B181" s="3450"/>
      <c r="C181" s="3451"/>
      <c r="D181" s="411">
        <f>SUM(E181+F181)</f>
        <v>0</v>
      </c>
      <c r="E181" s="406">
        <f>SUM(G181+I181+K181+M181+O181+Q181+S181+U181+W181+Y181+AA181+AC181+AE181+AG181+AI181+AK181+AM181)</f>
        <v>0</v>
      </c>
      <c r="F181" s="598">
        <f>SUM(H181+J181+L181+N181+P181+R181+T181+V181+X181+Z181+AB181+AD181+AF181+AH181+AJ181+AL181+AN181)</f>
        <v>0</v>
      </c>
      <c r="G181" s="50"/>
      <c r="H181" s="54"/>
      <c r="I181" s="50"/>
      <c r="J181" s="54"/>
      <c r="K181" s="50"/>
      <c r="L181" s="54"/>
      <c r="M181" s="50"/>
      <c r="N181" s="54"/>
      <c r="O181" s="50"/>
      <c r="P181" s="54"/>
      <c r="Q181" s="50"/>
      <c r="R181" s="54"/>
      <c r="S181" s="50"/>
      <c r="T181" s="54"/>
      <c r="U181" s="50"/>
      <c r="V181" s="54"/>
      <c r="W181" s="50"/>
      <c r="X181" s="54"/>
      <c r="Y181" s="50"/>
      <c r="Z181" s="54"/>
      <c r="AA181" s="50"/>
      <c r="AB181" s="54"/>
      <c r="AC181" s="50"/>
      <c r="AD181" s="54"/>
      <c r="AE181" s="50"/>
      <c r="AF181" s="54"/>
      <c r="AG181" s="50"/>
      <c r="AH181" s="54"/>
      <c r="AI181" s="50"/>
      <c r="AJ181" s="54"/>
      <c r="AK181" s="50"/>
      <c r="AL181" s="54"/>
      <c r="AM181" s="50"/>
      <c r="AN181" s="307"/>
      <c r="AO181" s="413"/>
      <c r="AP181" s="261"/>
      <c r="AQ181" s="50"/>
      <c r="AR181" s="54"/>
      <c r="AS181" s="54"/>
      <c r="AT181" s="54"/>
      <c r="AU181" s="380" t="str">
        <f t="shared" si="27"/>
        <v/>
      </c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230"/>
      <c r="BG181" s="230"/>
      <c r="BH181" s="230"/>
      <c r="BI181" s="230"/>
      <c r="BJ181" s="230"/>
      <c r="CA181" s="4" t="str">
        <f t="shared" si="34"/>
        <v/>
      </c>
      <c r="CB181" s="4" t="str">
        <f t="shared" si="35"/>
        <v/>
      </c>
      <c r="CC181" s="4" t="str">
        <f t="shared" si="36"/>
        <v/>
      </c>
      <c r="CD181" s="4" t="str">
        <f t="shared" si="37"/>
        <v/>
      </c>
      <c r="CE181" s="4" t="str">
        <f t="shared" si="38"/>
        <v/>
      </c>
      <c r="CF181" s="4" t="str">
        <f t="shared" si="39"/>
        <v/>
      </c>
      <c r="CG181" s="16">
        <f t="shared" si="28"/>
        <v>0</v>
      </c>
      <c r="CH181" s="16">
        <f t="shared" si="29"/>
        <v>0</v>
      </c>
      <c r="CI181" s="16">
        <f t="shared" si="30"/>
        <v>0</v>
      </c>
      <c r="CJ181" s="16">
        <f t="shared" si="31"/>
        <v>0</v>
      </c>
      <c r="CK181" s="16">
        <f t="shared" si="32"/>
        <v>0</v>
      </c>
      <c r="CL181" s="16">
        <f t="shared" si="33"/>
        <v>0</v>
      </c>
      <c r="CM181" s="16"/>
      <c r="CN181" s="16"/>
    </row>
    <row r="182" spans="1:93" ht="16.149999999999999" customHeight="1" x14ac:dyDescent="0.2">
      <c r="A182" s="3440" t="s">
        <v>221</v>
      </c>
      <c r="B182" s="3441"/>
      <c r="C182" s="3442"/>
      <c r="D182" s="414">
        <f t="shared" si="40"/>
        <v>0</v>
      </c>
      <c r="E182" s="415">
        <f t="shared" si="46"/>
        <v>0</v>
      </c>
      <c r="F182" s="416">
        <f t="shared" si="46"/>
        <v>0</v>
      </c>
      <c r="G182" s="93"/>
      <c r="H182" s="96"/>
      <c r="I182" s="93"/>
      <c r="J182" s="96"/>
      <c r="K182" s="93"/>
      <c r="L182" s="96"/>
      <c r="M182" s="93"/>
      <c r="N182" s="96"/>
      <c r="O182" s="93"/>
      <c r="P182" s="96"/>
      <c r="Q182" s="93"/>
      <c r="R182" s="96"/>
      <c r="S182" s="93"/>
      <c r="T182" s="96"/>
      <c r="U182" s="93"/>
      <c r="V182" s="96"/>
      <c r="W182" s="93"/>
      <c r="X182" s="96"/>
      <c r="Y182" s="93"/>
      <c r="Z182" s="96"/>
      <c r="AA182" s="93"/>
      <c r="AB182" s="96"/>
      <c r="AC182" s="93"/>
      <c r="AD182" s="96"/>
      <c r="AE182" s="93"/>
      <c r="AF182" s="96"/>
      <c r="AG182" s="93"/>
      <c r="AH182" s="96"/>
      <c r="AI182" s="93"/>
      <c r="AJ182" s="96"/>
      <c r="AK182" s="93"/>
      <c r="AL182" s="96"/>
      <c r="AM182" s="93"/>
      <c r="AN182" s="417"/>
      <c r="AO182" s="432"/>
      <c r="AP182" s="433"/>
      <c r="AQ182" s="93"/>
      <c r="AR182" s="96"/>
      <c r="AS182" s="96"/>
      <c r="AT182" s="96"/>
      <c r="AU182" s="380" t="str">
        <f t="shared" si="27"/>
        <v/>
      </c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230"/>
      <c r="BG182" s="230"/>
      <c r="BH182" s="230"/>
      <c r="BI182" s="230"/>
      <c r="BJ182" s="230"/>
      <c r="CA182" s="4" t="str">
        <f t="shared" si="34"/>
        <v/>
      </c>
      <c r="CB182" s="4" t="str">
        <f t="shared" si="35"/>
        <v/>
      </c>
      <c r="CC182" s="4" t="str">
        <f t="shared" si="36"/>
        <v/>
      </c>
      <c r="CD182" s="4" t="str">
        <f t="shared" si="37"/>
        <v/>
      </c>
      <c r="CE182" s="4" t="str">
        <f t="shared" si="38"/>
        <v/>
      </c>
      <c r="CF182" s="4" t="str">
        <f t="shared" si="39"/>
        <v/>
      </c>
      <c r="CG182" s="16">
        <f t="shared" si="28"/>
        <v>0</v>
      </c>
      <c r="CH182" s="16">
        <f t="shared" si="29"/>
        <v>0</v>
      </c>
      <c r="CI182" s="16">
        <f t="shared" si="30"/>
        <v>0</v>
      </c>
      <c r="CJ182" s="16">
        <f t="shared" si="31"/>
        <v>0</v>
      </c>
      <c r="CK182" s="16">
        <f t="shared" si="32"/>
        <v>0</v>
      </c>
      <c r="CL182" s="16">
        <f t="shared" si="33"/>
        <v>0</v>
      </c>
      <c r="CM182" s="16"/>
      <c r="CN182" s="16"/>
    </row>
    <row r="183" spans="1:93" ht="31.15" customHeight="1" x14ac:dyDescent="0.2">
      <c r="A183" s="124" t="s">
        <v>222</v>
      </c>
      <c r="B183" s="121"/>
      <c r="C183" s="121"/>
      <c r="D183" s="121"/>
      <c r="E183" s="121"/>
      <c r="F183" s="115"/>
      <c r="G183" s="115"/>
      <c r="H183" s="22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15"/>
      <c r="AU183" s="15"/>
      <c r="AV183" s="15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Z183" s="2"/>
      <c r="CG183" s="16"/>
      <c r="CH183" s="16"/>
      <c r="CI183" s="16"/>
      <c r="CJ183" s="16"/>
      <c r="CK183" s="16"/>
      <c r="CL183" s="16"/>
      <c r="CM183" s="16"/>
      <c r="CN183" s="16"/>
    </row>
    <row r="184" spans="1:93" ht="31.9" customHeight="1" x14ac:dyDescent="0.2">
      <c r="A184" s="3494" t="s">
        <v>223</v>
      </c>
      <c r="B184" s="3494"/>
      <c r="C184" s="3494"/>
      <c r="D184" s="3636" t="s">
        <v>57</v>
      </c>
      <c r="E184" s="3636"/>
      <c r="F184" s="3636"/>
      <c r="G184" s="3636" t="s">
        <v>168</v>
      </c>
      <c r="H184" s="3636"/>
      <c r="I184" s="3636" t="s">
        <v>169</v>
      </c>
      <c r="J184" s="3636"/>
      <c r="K184" s="3636" t="s">
        <v>170</v>
      </c>
      <c r="L184" s="3636"/>
      <c r="M184" s="3636" t="s">
        <v>104</v>
      </c>
      <c r="N184" s="3636"/>
      <c r="O184" s="3637" t="s">
        <v>11</v>
      </c>
      <c r="P184" s="3658"/>
      <c r="Q184" s="3679" t="s">
        <v>106</v>
      </c>
      <c r="R184" s="3679"/>
      <c r="S184" s="3679" t="s">
        <v>107</v>
      </c>
      <c r="T184" s="3679"/>
      <c r="U184" s="3679" t="s">
        <v>108</v>
      </c>
      <c r="V184" s="3679"/>
      <c r="W184" s="3679" t="s">
        <v>109</v>
      </c>
      <c r="X184" s="3679"/>
      <c r="Y184" s="3679" t="s">
        <v>110</v>
      </c>
      <c r="Z184" s="3679"/>
      <c r="AA184" s="3679" t="s">
        <v>111</v>
      </c>
      <c r="AB184" s="3679"/>
      <c r="AC184" s="3679" t="s">
        <v>112</v>
      </c>
      <c r="AD184" s="3679"/>
      <c r="AE184" s="3679" t="s">
        <v>113</v>
      </c>
      <c r="AF184" s="3679"/>
      <c r="AG184" s="3679" t="s">
        <v>114</v>
      </c>
      <c r="AH184" s="3679"/>
      <c r="AI184" s="3679" t="s">
        <v>115</v>
      </c>
      <c r="AJ184" s="3679"/>
      <c r="AK184" s="3679" t="s">
        <v>116</v>
      </c>
      <c r="AL184" s="3679"/>
      <c r="AM184" s="3679" t="s">
        <v>117</v>
      </c>
      <c r="AN184" s="3632"/>
      <c r="AO184" s="3689" t="s">
        <v>126</v>
      </c>
      <c r="AP184" s="3690"/>
      <c r="AQ184" s="3691"/>
      <c r="AR184" s="3492" t="s">
        <v>171</v>
      </c>
      <c r="AS184" s="3461" t="s">
        <v>224</v>
      </c>
      <c r="AT184" s="3679" t="s">
        <v>173</v>
      </c>
      <c r="AU184" s="3679"/>
      <c r="AV184" s="3682" t="s">
        <v>225</v>
      </c>
      <c r="AW184" s="3682" t="s">
        <v>175</v>
      </c>
      <c r="AX184" s="230"/>
      <c r="AY184" s="230"/>
      <c r="AZ184" s="230"/>
      <c r="BA184" s="230"/>
      <c r="BB184" s="230"/>
      <c r="BC184" s="230"/>
      <c r="BD184" s="230"/>
      <c r="BE184" s="230"/>
      <c r="BF184" s="230"/>
      <c r="BG184" s="230"/>
      <c r="BH184" s="230"/>
      <c r="BI184" s="230"/>
      <c r="BJ184" s="230"/>
      <c r="CG184" s="16"/>
      <c r="CH184" s="16"/>
      <c r="CI184" s="16"/>
      <c r="CJ184" s="16"/>
      <c r="CK184" s="16"/>
      <c r="CL184" s="16"/>
      <c r="CM184" s="16"/>
      <c r="CN184" s="16"/>
    </row>
    <row r="185" spans="1:93" ht="31.9" customHeight="1" x14ac:dyDescent="0.2">
      <c r="A185" s="3495"/>
      <c r="B185" s="3495"/>
      <c r="C185" s="3495"/>
      <c r="D185" s="767" t="s">
        <v>82</v>
      </c>
      <c r="E185" s="805" t="s">
        <v>83</v>
      </c>
      <c r="F185" s="369" t="s">
        <v>84</v>
      </c>
      <c r="G185" s="787" t="s">
        <v>83</v>
      </c>
      <c r="H185" s="369" t="s">
        <v>84</v>
      </c>
      <c r="I185" s="787" t="s">
        <v>83</v>
      </c>
      <c r="J185" s="369" t="s">
        <v>84</v>
      </c>
      <c r="K185" s="787" t="s">
        <v>83</v>
      </c>
      <c r="L185" s="369" t="s">
        <v>84</v>
      </c>
      <c r="M185" s="787" t="s">
        <v>83</v>
      </c>
      <c r="N185" s="369" t="s">
        <v>84</v>
      </c>
      <c r="O185" s="787" t="s">
        <v>83</v>
      </c>
      <c r="P185" s="369" t="s">
        <v>84</v>
      </c>
      <c r="Q185" s="787" t="s">
        <v>83</v>
      </c>
      <c r="R185" s="369" t="s">
        <v>84</v>
      </c>
      <c r="S185" s="787" t="s">
        <v>83</v>
      </c>
      <c r="T185" s="369" t="s">
        <v>84</v>
      </c>
      <c r="U185" s="787" t="s">
        <v>83</v>
      </c>
      <c r="V185" s="369" t="s">
        <v>84</v>
      </c>
      <c r="W185" s="787" t="s">
        <v>83</v>
      </c>
      <c r="X185" s="369" t="s">
        <v>84</v>
      </c>
      <c r="Y185" s="787" t="s">
        <v>83</v>
      </c>
      <c r="Z185" s="369" t="s">
        <v>84</v>
      </c>
      <c r="AA185" s="787" t="s">
        <v>83</v>
      </c>
      <c r="AB185" s="369" t="s">
        <v>84</v>
      </c>
      <c r="AC185" s="787" t="s">
        <v>83</v>
      </c>
      <c r="AD185" s="369" t="s">
        <v>84</v>
      </c>
      <c r="AE185" s="787" t="s">
        <v>83</v>
      </c>
      <c r="AF185" s="369" t="s">
        <v>84</v>
      </c>
      <c r="AG185" s="787" t="s">
        <v>83</v>
      </c>
      <c r="AH185" s="369" t="s">
        <v>84</v>
      </c>
      <c r="AI185" s="787" t="s">
        <v>83</v>
      </c>
      <c r="AJ185" s="369" t="s">
        <v>84</v>
      </c>
      <c r="AK185" s="787" t="s">
        <v>83</v>
      </c>
      <c r="AL185" s="369" t="s">
        <v>84</v>
      </c>
      <c r="AM185" s="787" t="s">
        <v>83</v>
      </c>
      <c r="AN185" s="572" t="s">
        <v>84</v>
      </c>
      <c r="AO185" s="806" t="s">
        <v>128</v>
      </c>
      <c r="AP185" s="807" t="s">
        <v>130</v>
      </c>
      <c r="AQ185" s="808" t="s">
        <v>129</v>
      </c>
      <c r="AR185" s="3493"/>
      <c r="AS185" s="3463"/>
      <c r="AT185" s="787" t="s">
        <v>83</v>
      </c>
      <c r="AU185" s="369" t="s">
        <v>84</v>
      </c>
      <c r="AV185" s="3458"/>
      <c r="AW185" s="3458"/>
      <c r="AX185" s="230"/>
      <c r="AY185" s="230"/>
      <c r="AZ185" s="230"/>
      <c r="BA185" s="230"/>
      <c r="BB185" s="230"/>
      <c r="BC185" s="230"/>
      <c r="BD185" s="230"/>
      <c r="BE185" s="230"/>
      <c r="BF185" s="230"/>
      <c r="BG185" s="230"/>
      <c r="BH185" s="230"/>
      <c r="BI185" s="230"/>
      <c r="BJ185" s="230"/>
      <c r="CG185" s="16"/>
      <c r="CH185" s="16"/>
      <c r="CI185" s="16"/>
      <c r="CJ185" s="16"/>
      <c r="CK185" s="16"/>
      <c r="CL185" s="16"/>
      <c r="CM185" s="16"/>
      <c r="CN185" s="16"/>
    </row>
    <row r="186" spans="1:93" ht="16.149999999999999" customHeight="1" x14ac:dyDescent="0.2">
      <c r="A186" s="3688" t="s">
        <v>226</v>
      </c>
      <c r="B186" s="3688"/>
      <c r="C186" s="3688"/>
      <c r="D186" s="789">
        <f>SUM(E186+F186)</f>
        <v>63</v>
      </c>
      <c r="E186" s="790">
        <f>SUM(G186+I186+K186+M186+O186+Q186+S186+U186+W186+Y186+AA186+AC186+AE186+AG186+AI186+AK186+AM186)</f>
        <v>19</v>
      </c>
      <c r="F186" s="377">
        <f>SUM(H186+J186+L186+N186+P186+R186+T186+V186+X186+Z186+AB186+AD186+AF186+AH186+AJ186+AL186+AN186)</f>
        <v>44</v>
      </c>
      <c r="G186" s="791"/>
      <c r="H186" s="793"/>
      <c r="I186" s="791">
        <v>3</v>
      </c>
      <c r="J186" s="793">
        <v>1</v>
      </c>
      <c r="K186" s="791"/>
      <c r="L186" s="793"/>
      <c r="M186" s="791"/>
      <c r="N186" s="793">
        <v>2</v>
      </c>
      <c r="O186" s="791"/>
      <c r="P186" s="793"/>
      <c r="Q186" s="791"/>
      <c r="R186" s="793"/>
      <c r="S186" s="791"/>
      <c r="T186" s="793"/>
      <c r="U186" s="791"/>
      <c r="V186" s="793"/>
      <c r="W186" s="791">
        <v>8</v>
      </c>
      <c r="X186" s="793">
        <v>15</v>
      </c>
      <c r="Y186" s="791">
        <v>8</v>
      </c>
      <c r="Z186" s="793">
        <v>18</v>
      </c>
      <c r="AA186" s="791"/>
      <c r="AB186" s="793">
        <v>3</v>
      </c>
      <c r="AC186" s="791"/>
      <c r="AD186" s="793">
        <v>5</v>
      </c>
      <c r="AE186" s="791"/>
      <c r="AF186" s="793"/>
      <c r="AG186" s="791"/>
      <c r="AH186" s="793"/>
      <c r="AI186" s="791"/>
      <c r="AJ186" s="793"/>
      <c r="AK186" s="791"/>
      <c r="AL186" s="793"/>
      <c r="AM186" s="791"/>
      <c r="AN186" s="796"/>
      <c r="AO186" s="438">
        <v>2</v>
      </c>
      <c r="AP186" s="439"/>
      <c r="AQ186" s="96">
        <v>2</v>
      </c>
      <c r="AR186" s="793">
        <v>0</v>
      </c>
      <c r="AS186" s="797">
        <v>0</v>
      </c>
      <c r="AT186" s="791">
        <v>0</v>
      </c>
      <c r="AU186" s="793">
        <v>0</v>
      </c>
      <c r="AV186" s="793">
        <v>0</v>
      </c>
      <c r="AW186" s="793">
        <v>0</v>
      </c>
      <c r="AX186" s="33" t="str">
        <f>CA186&amp;CB186&amp;CC186&amp;CD186&amp;CE186&amp;CF186&amp;CO186</f>
        <v/>
      </c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230"/>
      <c r="BJ186" s="230"/>
      <c r="CA186" s="4" t="str">
        <f>IF(CG186=0,"","* Las gestantes egresadas del Programa NO debe ser mayor al Total de Mujeres egresadas. ")</f>
        <v/>
      </c>
      <c r="CB186" s="4" t="str">
        <f>IF(CH186=0,"","* Las madres de hijos menor de 5 años NO DEBE ser mayor al Total de Mujeres Egresadas al Programa. ")</f>
        <v/>
      </c>
      <c r="CC186" s="4" t="str">
        <f>IF(CI186=0,"","* Los egresos de Pueblos Originarios NO DEBE ser mayor al Total de egresos del Programa.")</f>
        <v/>
      </c>
      <c r="CD186" s="4" t="str">
        <f>IF(CJ186=0,"","* Los Niños, Niñas, Adolescentes y Jóvenes de Programas SENAME NO DEBE ser mayor al Total de egresos del Programa. ")</f>
        <v/>
      </c>
      <c r="CE186" s="4" t="str">
        <f>IF(CK186=0,"","* Los Migrantes NO DEBEN ser mayor al Total de ingresos del Programa. ")</f>
        <v/>
      </c>
      <c r="CF186" s="4" t="str">
        <f>IF(CL186=0,"","* No olvide escribir los campos Gestante y/o Madre de Hijo menor de 5 años y/o Pueblos Originarios y/o Niños, Niñas, Adolescentes y Jóvenes de Programas SENAME (Digite CERO si no tiene). ")</f>
        <v/>
      </c>
      <c r="CG186" s="16">
        <f>IF(F186&lt;AR186,1,0)</f>
        <v>0</v>
      </c>
      <c r="CH186" s="16">
        <f>IF(F186&lt;AS186,1,0)</f>
        <v>0</v>
      </c>
      <c r="CI186" s="16">
        <f>IF(D186&lt;SUM(AT186,AU186),1,0)</f>
        <v>0</v>
      </c>
      <c r="CJ186" s="16">
        <f>IF(D186&lt;AV186,1,0)</f>
        <v>0</v>
      </c>
      <c r="CK186" s="16">
        <f>IF(D186&lt;AW186,1,0)</f>
        <v>0</v>
      </c>
      <c r="CL186" s="16">
        <f>IF(AND(D186&lt;&gt;0,OR(AR186="",AS186="",AT186="",AU186="",AV186="",AW186="")),1,0)</f>
        <v>0</v>
      </c>
      <c r="CM186" s="16">
        <f>IF(AND(D186=0,OR(D188&gt;0,D189&gt;0,D190&gt;0,D191&gt;0,D192&gt;0)),1,0)</f>
        <v>0</v>
      </c>
      <c r="CN186" s="16"/>
      <c r="CO186" s="4" t="str">
        <f>IF(CM186=0,"","* No olvide registrar al menos un egreso y una persona con diagnóstico. ")</f>
        <v/>
      </c>
    </row>
    <row r="187" spans="1:93" ht="16.149999999999999" customHeight="1" x14ac:dyDescent="0.2">
      <c r="A187" s="3485" t="s">
        <v>177</v>
      </c>
      <c r="B187" s="3486"/>
      <c r="C187" s="3486"/>
      <c r="D187" s="946"/>
      <c r="E187" s="810"/>
      <c r="F187" s="810"/>
      <c r="G187" s="810"/>
      <c r="H187" s="810"/>
      <c r="I187" s="810"/>
      <c r="J187" s="810"/>
      <c r="K187" s="810"/>
      <c r="L187" s="810"/>
      <c r="M187" s="810"/>
      <c r="N187" s="810"/>
      <c r="O187" s="810"/>
      <c r="P187" s="810"/>
      <c r="Q187" s="810"/>
      <c r="R187" s="810"/>
      <c r="S187" s="810"/>
      <c r="T187" s="810"/>
      <c r="U187" s="810"/>
      <c r="V187" s="810"/>
      <c r="W187" s="810"/>
      <c r="X187" s="810"/>
      <c r="Y187" s="810"/>
      <c r="Z187" s="810"/>
      <c r="AA187" s="810"/>
      <c r="AB187" s="810"/>
      <c r="AC187" s="810"/>
      <c r="AD187" s="810"/>
      <c r="AE187" s="810"/>
      <c r="AF187" s="810"/>
      <c r="AG187" s="810"/>
      <c r="AH187" s="810"/>
      <c r="AI187" s="810"/>
      <c r="AJ187" s="810"/>
      <c r="AK187" s="810"/>
      <c r="AL187" s="810"/>
      <c r="AM187" s="810"/>
      <c r="AN187" s="810"/>
      <c r="AO187" s="811"/>
      <c r="AP187" s="947"/>
      <c r="AQ187" s="948"/>
      <c r="AR187" s="810"/>
      <c r="AS187" s="810"/>
      <c r="AT187" s="810"/>
      <c r="AU187" s="948"/>
      <c r="AV187" s="948"/>
      <c r="AW187" s="948"/>
      <c r="AX187" s="33"/>
      <c r="AY187" s="230"/>
      <c r="AZ187" s="230"/>
      <c r="BA187" s="230"/>
      <c r="BB187" s="230"/>
      <c r="BC187" s="230"/>
      <c r="BD187" s="230"/>
      <c r="BE187" s="230"/>
      <c r="BF187" s="230"/>
      <c r="BG187" s="230"/>
      <c r="BH187" s="230"/>
      <c r="BI187" s="230"/>
      <c r="BJ187" s="230"/>
      <c r="CG187" s="16"/>
      <c r="CH187" s="16"/>
      <c r="CI187" s="16"/>
      <c r="CJ187" s="16"/>
      <c r="CK187" s="16"/>
      <c r="CL187" s="16"/>
      <c r="CM187" s="16"/>
      <c r="CN187" s="16"/>
    </row>
    <row r="188" spans="1:93" ht="16.149999999999999" customHeight="1" x14ac:dyDescent="0.2">
      <c r="A188" s="3487" t="s">
        <v>227</v>
      </c>
      <c r="B188" s="3464" t="s">
        <v>228</v>
      </c>
      <c r="C188" s="3464"/>
      <c r="D188" s="381">
        <f t="shared" ref="D188:D196" si="48">SUM(E188+F188)</f>
        <v>0</v>
      </c>
      <c r="E188" s="382">
        <f t="shared" ref="E188:F196" si="49">SUM(G188+I188+K188+M188+O188+Q188+S188+U188+W188+Y188+AA188+AC188+AE188+AG188+AI188+AK188+AM188)</f>
        <v>0</v>
      </c>
      <c r="F188" s="600">
        <f t="shared" si="49"/>
        <v>0</v>
      </c>
      <c r="G188" s="26"/>
      <c r="H188" s="30"/>
      <c r="I188" s="26"/>
      <c r="J188" s="30"/>
      <c r="K188" s="26"/>
      <c r="L188" s="30"/>
      <c r="M188" s="26"/>
      <c r="N188" s="30"/>
      <c r="O188" s="26"/>
      <c r="P188" s="30"/>
      <c r="Q188" s="26"/>
      <c r="R188" s="30"/>
      <c r="S188" s="26"/>
      <c r="T188" s="30"/>
      <c r="U188" s="26"/>
      <c r="V188" s="30"/>
      <c r="W188" s="26"/>
      <c r="X188" s="30"/>
      <c r="Y188" s="26"/>
      <c r="Z188" s="30"/>
      <c r="AA188" s="26"/>
      <c r="AB188" s="30"/>
      <c r="AC188" s="26"/>
      <c r="AD188" s="30"/>
      <c r="AE188" s="26"/>
      <c r="AF188" s="30"/>
      <c r="AG188" s="26"/>
      <c r="AH188" s="30"/>
      <c r="AI188" s="26"/>
      <c r="AJ188" s="30"/>
      <c r="AK188" s="26"/>
      <c r="AL188" s="30"/>
      <c r="AM188" s="26"/>
      <c r="AN188" s="794"/>
      <c r="AO188" s="293"/>
      <c r="AP188" s="143"/>
      <c r="AQ188" s="30"/>
      <c r="AR188" s="30"/>
      <c r="AS188" s="145"/>
      <c r="AT188" s="26"/>
      <c r="AU188" s="30"/>
      <c r="AV188" s="30"/>
      <c r="AW188" s="30"/>
      <c r="AX188" s="33" t="str">
        <f t="shared" ref="AX188:AX224" si="50">CA188&amp;CB188&amp;CC188&amp;CD188&amp;CE188&amp;CF188</f>
        <v/>
      </c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230"/>
      <c r="BJ188" s="230"/>
      <c r="CA188" s="4" t="str">
        <f t="shared" ref="CA188:CA224" si="51">IF(CG188=0,"","* Las gestantes egresadas del Programa NO debe ser mayor al Total de Mujeres egresadas. ")</f>
        <v/>
      </c>
      <c r="CB188" s="4" t="str">
        <f t="shared" ref="CB188:CB224" si="52">IF(CH188=0,"","* Las madres de hijos menor de 5 años NO DEBE ser mayor al Total de Mujeres Egresadas al Programa. ")</f>
        <v/>
      </c>
      <c r="CC188" s="4" t="str">
        <f t="shared" ref="CC188:CC224" si="53">IF(CI188=0,"","* Los egresos de Pueblos Originarios NO DEBE ser mayor al Total de egresos del Programa.")</f>
        <v/>
      </c>
      <c r="CD188" s="4" t="str">
        <f t="shared" ref="CD188:CD224" si="54">IF(CJ188=0,"","* Los Niños, Niñas, Adolescentes y Jóvenes de Programas SENAME NO DEBE ser mayor al Total de egresos del Programa. ")</f>
        <v/>
      </c>
      <c r="CE188" s="4" t="str">
        <f t="shared" ref="CE188:CE224" si="55">IF(CK188=0,"","* Los Migrantes NO DEBEN ser mayor al Total de ingresos del Programa. ")</f>
        <v/>
      </c>
      <c r="CF188" s="4" t="str">
        <f t="shared" ref="CF188:CF224" si="56">IF(CL188=0,"","* No olvide escribir los campos Gestante y/o Madre de Hijo menor de 5 años y/o Pueblos Originarios y/o Niños, Niñas, Adolescentes y Jóvenes de Programas SENAME (Digite CERO si no tiene). ")</f>
        <v/>
      </c>
      <c r="CG188" s="16">
        <f t="shared" ref="CG188:CG224" si="57">IF(F188&lt;AR188,1,0)</f>
        <v>0</v>
      </c>
      <c r="CH188" s="16">
        <f t="shared" ref="CH188:CH224" si="58">IF(F188&lt;AS188,1,0)</f>
        <v>0</v>
      </c>
      <c r="CI188" s="16">
        <f t="shared" ref="CI188:CI224" si="59">IF(D188&lt;SUM(AT188,AU188),1,0)</f>
        <v>0</v>
      </c>
      <c r="CJ188" s="16">
        <f t="shared" ref="CJ188:CJ224" si="60">IF(D188&lt;AV188,1,0)</f>
        <v>0</v>
      </c>
      <c r="CK188" s="16">
        <f t="shared" ref="CK188:CK224" si="61">IF(D188&lt;AW188,1,0)</f>
        <v>0</v>
      </c>
      <c r="CL188" s="16">
        <f t="shared" ref="CL188:CL224" si="62">IF(AND(D188&lt;&gt;0,OR(AR188="",AS188="",AT188="",AU188="",AV188="",AW188="")),1,0)</f>
        <v>0</v>
      </c>
      <c r="CM188" s="16"/>
      <c r="CN188" s="16"/>
    </row>
    <row r="189" spans="1:93" ht="16.149999999999999" customHeight="1" x14ac:dyDescent="0.2">
      <c r="A189" s="3488"/>
      <c r="B189" s="3465" t="s">
        <v>180</v>
      </c>
      <c r="C189" s="3465"/>
      <c r="D189" s="414">
        <f t="shared" si="48"/>
        <v>0</v>
      </c>
      <c r="E189" s="415">
        <f t="shared" si="49"/>
        <v>0</v>
      </c>
      <c r="F189" s="416">
        <f t="shared" si="49"/>
        <v>0</v>
      </c>
      <c r="G189" s="93"/>
      <c r="H189" s="96"/>
      <c r="I189" s="93"/>
      <c r="J189" s="96"/>
      <c r="K189" s="93"/>
      <c r="L189" s="96"/>
      <c r="M189" s="93"/>
      <c r="N189" s="96"/>
      <c r="O189" s="93"/>
      <c r="P189" s="96"/>
      <c r="Q189" s="93"/>
      <c r="R189" s="96"/>
      <c r="S189" s="93"/>
      <c r="T189" s="96"/>
      <c r="U189" s="93"/>
      <c r="V189" s="96"/>
      <c r="W189" s="93"/>
      <c r="X189" s="96"/>
      <c r="Y189" s="93"/>
      <c r="Z189" s="96"/>
      <c r="AA189" s="93"/>
      <c r="AB189" s="96"/>
      <c r="AC189" s="93"/>
      <c r="AD189" s="96"/>
      <c r="AE189" s="93"/>
      <c r="AF189" s="96"/>
      <c r="AG189" s="93"/>
      <c r="AH189" s="96"/>
      <c r="AI189" s="93"/>
      <c r="AJ189" s="96"/>
      <c r="AK189" s="50"/>
      <c r="AL189" s="54"/>
      <c r="AM189" s="93"/>
      <c r="AN189" s="417"/>
      <c r="AO189" s="445"/>
      <c r="AP189" s="173"/>
      <c r="AQ189" s="96"/>
      <c r="AR189" s="96"/>
      <c r="AS189" s="67"/>
      <c r="AT189" s="93"/>
      <c r="AU189" s="96"/>
      <c r="AV189" s="96"/>
      <c r="AW189" s="96"/>
      <c r="AX189" s="33" t="str">
        <f t="shared" si="50"/>
        <v/>
      </c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230"/>
      <c r="BJ189" s="230"/>
      <c r="CA189" s="4" t="str">
        <f t="shared" si="51"/>
        <v/>
      </c>
      <c r="CB189" s="4" t="str">
        <f t="shared" si="52"/>
        <v/>
      </c>
      <c r="CC189" s="4" t="str">
        <f t="shared" si="53"/>
        <v/>
      </c>
      <c r="CD189" s="4" t="str">
        <f t="shared" si="54"/>
        <v/>
      </c>
      <c r="CE189" s="4" t="str">
        <f t="shared" si="55"/>
        <v/>
      </c>
      <c r="CF189" s="4" t="str">
        <f t="shared" si="56"/>
        <v/>
      </c>
      <c r="CG189" s="16">
        <f t="shared" si="57"/>
        <v>0</v>
      </c>
      <c r="CH189" s="16">
        <f t="shared" si="58"/>
        <v>0</v>
      </c>
      <c r="CI189" s="16">
        <f t="shared" si="59"/>
        <v>0</v>
      </c>
      <c r="CJ189" s="16">
        <f t="shared" si="60"/>
        <v>0</v>
      </c>
      <c r="CK189" s="16">
        <f t="shared" si="61"/>
        <v>0</v>
      </c>
      <c r="CL189" s="16">
        <f t="shared" si="62"/>
        <v>0</v>
      </c>
      <c r="CM189" s="16"/>
      <c r="CN189" s="16"/>
    </row>
    <row r="190" spans="1:93" ht="16.149999999999999" customHeight="1" x14ac:dyDescent="0.2">
      <c r="A190" s="3683" t="s">
        <v>181</v>
      </c>
      <c r="B190" s="3683"/>
      <c r="C190" s="3683"/>
      <c r="D190" s="814">
        <f t="shared" si="48"/>
        <v>0</v>
      </c>
      <c r="E190" s="790">
        <f t="shared" si="49"/>
        <v>0</v>
      </c>
      <c r="F190" s="795">
        <f t="shared" si="49"/>
        <v>0</v>
      </c>
      <c r="G190" s="791"/>
      <c r="H190" s="793"/>
      <c r="I190" s="791"/>
      <c r="J190" s="793"/>
      <c r="K190" s="791"/>
      <c r="L190" s="793"/>
      <c r="M190" s="791"/>
      <c r="N190" s="793"/>
      <c r="O190" s="791"/>
      <c r="P190" s="793"/>
      <c r="Q190" s="791"/>
      <c r="R190" s="793"/>
      <c r="S190" s="791"/>
      <c r="T190" s="793"/>
      <c r="U190" s="791"/>
      <c r="V190" s="793"/>
      <c r="W190" s="791"/>
      <c r="X190" s="793"/>
      <c r="Y190" s="791"/>
      <c r="Z190" s="793"/>
      <c r="AA190" s="791"/>
      <c r="AB190" s="793"/>
      <c r="AC190" s="791"/>
      <c r="AD190" s="793"/>
      <c r="AE190" s="791"/>
      <c r="AF190" s="793"/>
      <c r="AG190" s="791"/>
      <c r="AH190" s="793"/>
      <c r="AI190" s="791"/>
      <c r="AJ190" s="793"/>
      <c r="AK190" s="791"/>
      <c r="AL190" s="793"/>
      <c r="AM190" s="791"/>
      <c r="AN190" s="796"/>
      <c r="AO190" s="815"/>
      <c r="AP190" s="816"/>
      <c r="AQ190" s="793"/>
      <c r="AR190" s="793"/>
      <c r="AS190" s="797"/>
      <c r="AT190" s="791"/>
      <c r="AU190" s="793"/>
      <c r="AV190" s="793"/>
      <c r="AW190" s="793"/>
      <c r="AX190" s="33" t="str">
        <f t="shared" si="50"/>
        <v/>
      </c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230"/>
      <c r="BJ190" s="230"/>
      <c r="CA190" s="4" t="str">
        <f t="shared" si="51"/>
        <v/>
      </c>
      <c r="CB190" s="4" t="str">
        <f t="shared" si="52"/>
        <v/>
      </c>
      <c r="CC190" s="4" t="str">
        <f t="shared" si="53"/>
        <v/>
      </c>
      <c r="CD190" s="4" t="str">
        <f t="shared" si="54"/>
        <v/>
      </c>
      <c r="CE190" s="4" t="str">
        <f t="shared" si="55"/>
        <v/>
      </c>
      <c r="CF190" s="4" t="str">
        <f t="shared" si="56"/>
        <v/>
      </c>
      <c r="CG190" s="16">
        <f t="shared" si="57"/>
        <v>0</v>
      </c>
      <c r="CH190" s="16">
        <f t="shared" si="58"/>
        <v>0</v>
      </c>
      <c r="CI190" s="16">
        <f t="shared" si="59"/>
        <v>0</v>
      </c>
      <c r="CJ190" s="16">
        <f t="shared" si="60"/>
        <v>0</v>
      </c>
      <c r="CK190" s="16">
        <f t="shared" si="61"/>
        <v>0</v>
      </c>
      <c r="CL190" s="16">
        <f t="shared" si="62"/>
        <v>0</v>
      </c>
      <c r="CM190" s="16"/>
      <c r="CN190" s="16"/>
    </row>
    <row r="191" spans="1:93" ht="16.149999999999999" customHeight="1" x14ac:dyDescent="0.2">
      <c r="A191" s="3466" t="s">
        <v>182</v>
      </c>
      <c r="B191" s="3475" t="s">
        <v>183</v>
      </c>
      <c r="C191" s="3476"/>
      <c r="D191" s="381">
        <f>+E191+F191</f>
        <v>0</v>
      </c>
      <c r="E191" s="382">
        <f>+K191+M191+O191+Q191+S191+U191+W191+Y191+AA191+AC191+AE191+AG191+AI191+AK191+AM191</f>
        <v>0</v>
      </c>
      <c r="F191" s="600">
        <f>+L191+N191+P191+R191+T191+V191+X191+Z191+AB191+AD191+AF191+AH191+AJ191+AL191+AN191</f>
        <v>0</v>
      </c>
      <c r="G191" s="391"/>
      <c r="H191" s="392"/>
      <c r="I191" s="391"/>
      <c r="J191" s="392"/>
      <c r="K191" s="26"/>
      <c r="L191" s="30"/>
      <c r="M191" s="26"/>
      <c r="N191" s="30"/>
      <c r="O191" s="26"/>
      <c r="P191" s="30"/>
      <c r="Q191" s="26"/>
      <c r="R191" s="30"/>
      <c r="S191" s="26"/>
      <c r="T191" s="30"/>
      <c r="U191" s="26"/>
      <c r="V191" s="30"/>
      <c r="W191" s="26"/>
      <c r="X191" s="30"/>
      <c r="Y191" s="26"/>
      <c r="Z191" s="30"/>
      <c r="AA191" s="26"/>
      <c r="AB191" s="30"/>
      <c r="AC191" s="26"/>
      <c r="AD191" s="30"/>
      <c r="AE191" s="26"/>
      <c r="AF191" s="30"/>
      <c r="AG191" s="26"/>
      <c r="AH191" s="30"/>
      <c r="AI191" s="26"/>
      <c r="AJ191" s="30"/>
      <c r="AK191" s="26"/>
      <c r="AL191" s="30"/>
      <c r="AM191" s="26"/>
      <c r="AN191" s="794"/>
      <c r="AO191" s="293"/>
      <c r="AP191" s="143"/>
      <c r="AQ191" s="30"/>
      <c r="AR191" s="30"/>
      <c r="AS191" s="145"/>
      <c r="AT191" s="26"/>
      <c r="AU191" s="30"/>
      <c r="AV191" s="30"/>
      <c r="AW191" s="30"/>
      <c r="AX191" s="33" t="str">
        <f t="shared" si="50"/>
        <v/>
      </c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230"/>
      <c r="BJ191" s="230"/>
      <c r="CA191" s="4" t="str">
        <f t="shared" si="51"/>
        <v/>
      </c>
      <c r="CB191" s="4" t="str">
        <f t="shared" si="52"/>
        <v/>
      </c>
      <c r="CC191" s="4" t="str">
        <f t="shared" si="53"/>
        <v/>
      </c>
      <c r="CD191" s="4" t="str">
        <f t="shared" si="54"/>
        <v/>
      </c>
      <c r="CE191" s="4" t="str">
        <f t="shared" si="55"/>
        <v/>
      </c>
      <c r="CF191" s="4" t="str">
        <f t="shared" si="56"/>
        <v/>
      </c>
      <c r="CG191" s="16">
        <f t="shared" si="57"/>
        <v>0</v>
      </c>
      <c r="CH191" s="16">
        <f t="shared" si="58"/>
        <v>0</v>
      </c>
      <c r="CI191" s="16">
        <f t="shared" si="59"/>
        <v>0</v>
      </c>
      <c r="CJ191" s="16">
        <f t="shared" si="60"/>
        <v>0</v>
      </c>
      <c r="CK191" s="16">
        <f t="shared" si="61"/>
        <v>0</v>
      </c>
      <c r="CL191" s="16">
        <f t="shared" si="62"/>
        <v>0</v>
      </c>
      <c r="CM191" s="16"/>
      <c r="CN191" s="16"/>
    </row>
    <row r="192" spans="1:93" ht="16.149999999999999" customHeight="1" x14ac:dyDescent="0.2">
      <c r="A192" s="3474"/>
      <c r="B192" s="3477" t="s">
        <v>184</v>
      </c>
      <c r="C192" s="3478"/>
      <c r="D192" s="393">
        <f>+E192+F192</f>
        <v>0</v>
      </c>
      <c r="E192" s="394">
        <f>+K192+M192+O192+Q192+S192+U192+W192+Y192+AA192+AC192+AE192+AG192+AI192+AK192+AM192</f>
        <v>0</v>
      </c>
      <c r="F192" s="377">
        <f>+L192+N192+P192+R192+T192+V192+X192+Z192+AB192+AD192+AF192+AH192+AJ192+AL192+AN192</f>
        <v>0</v>
      </c>
      <c r="G192" s="395"/>
      <c r="H192" s="396"/>
      <c r="I192" s="395"/>
      <c r="J192" s="396"/>
      <c r="K192" s="397"/>
      <c r="L192" s="378"/>
      <c r="M192" s="397"/>
      <c r="N192" s="378"/>
      <c r="O192" s="397"/>
      <c r="P192" s="378"/>
      <c r="Q192" s="397"/>
      <c r="R192" s="378"/>
      <c r="S192" s="397"/>
      <c r="T192" s="378"/>
      <c r="U192" s="397"/>
      <c r="V192" s="378"/>
      <c r="W192" s="397"/>
      <c r="X192" s="378"/>
      <c r="Y192" s="397"/>
      <c r="Z192" s="378"/>
      <c r="AA192" s="397"/>
      <c r="AB192" s="378"/>
      <c r="AC192" s="397"/>
      <c r="AD192" s="378"/>
      <c r="AE192" s="397"/>
      <c r="AF192" s="378"/>
      <c r="AG192" s="397"/>
      <c r="AH192" s="378"/>
      <c r="AI192" s="397"/>
      <c r="AJ192" s="378"/>
      <c r="AK192" s="263"/>
      <c r="AL192" s="574"/>
      <c r="AM192" s="397"/>
      <c r="AN192" s="353"/>
      <c r="AO192" s="447"/>
      <c r="AP192" s="448"/>
      <c r="AQ192" s="574"/>
      <c r="AR192" s="378"/>
      <c r="AS192" s="379"/>
      <c r="AT192" s="397"/>
      <c r="AU192" s="378"/>
      <c r="AV192" s="378"/>
      <c r="AW192" s="378"/>
      <c r="AX192" s="33" t="str">
        <f t="shared" si="50"/>
        <v/>
      </c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 t="shared" si="51"/>
        <v/>
      </c>
      <c r="CB192" s="4" t="str">
        <f t="shared" si="52"/>
        <v/>
      </c>
      <c r="CC192" s="4" t="str">
        <f t="shared" si="53"/>
        <v/>
      </c>
      <c r="CD192" s="4" t="str">
        <f t="shared" si="54"/>
        <v/>
      </c>
      <c r="CE192" s="4" t="str">
        <f t="shared" si="55"/>
        <v/>
      </c>
      <c r="CF192" s="4" t="str">
        <f t="shared" si="56"/>
        <v/>
      </c>
      <c r="CG192" s="16">
        <f t="shared" si="57"/>
        <v>0</v>
      </c>
      <c r="CH192" s="16">
        <f t="shared" si="58"/>
        <v>0</v>
      </c>
      <c r="CI192" s="16">
        <f t="shared" si="59"/>
        <v>0</v>
      </c>
      <c r="CJ192" s="16">
        <f t="shared" si="60"/>
        <v>0</v>
      </c>
      <c r="CK192" s="16">
        <f t="shared" si="61"/>
        <v>0</v>
      </c>
      <c r="CL192" s="16">
        <f t="shared" si="62"/>
        <v>0</v>
      </c>
      <c r="CM192" s="16"/>
      <c r="CN192" s="16"/>
    </row>
    <row r="193" spans="1:92" ht="16.149999999999999" customHeight="1" x14ac:dyDescent="0.2">
      <c r="A193" s="3684" t="s">
        <v>185</v>
      </c>
      <c r="B193" s="3685"/>
      <c r="C193" s="3686"/>
      <c r="D193" s="798">
        <f t="shared" si="48"/>
        <v>63</v>
      </c>
      <c r="E193" s="799">
        <f t="shared" si="49"/>
        <v>19</v>
      </c>
      <c r="F193" s="800">
        <f t="shared" si="49"/>
        <v>44</v>
      </c>
      <c r="G193" s="791"/>
      <c r="H193" s="793"/>
      <c r="I193" s="791">
        <v>3</v>
      </c>
      <c r="J193" s="793">
        <v>1</v>
      </c>
      <c r="K193" s="791"/>
      <c r="L193" s="793"/>
      <c r="M193" s="791"/>
      <c r="N193" s="793">
        <v>2</v>
      </c>
      <c r="O193" s="791"/>
      <c r="P193" s="793"/>
      <c r="Q193" s="791"/>
      <c r="R193" s="793"/>
      <c r="S193" s="791"/>
      <c r="T193" s="793"/>
      <c r="U193" s="791"/>
      <c r="V193" s="793"/>
      <c r="W193" s="791">
        <v>8</v>
      </c>
      <c r="X193" s="793">
        <v>15</v>
      </c>
      <c r="Y193" s="791">
        <v>8</v>
      </c>
      <c r="Z193" s="793">
        <v>18</v>
      </c>
      <c r="AA193" s="791"/>
      <c r="AB193" s="793">
        <v>3</v>
      </c>
      <c r="AC193" s="791"/>
      <c r="AD193" s="793">
        <v>5</v>
      </c>
      <c r="AE193" s="791"/>
      <c r="AF193" s="793"/>
      <c r="AG193" s="791"/>
      <c r="AH193" s="793"/>
      <c r="AI193" s="791"/>
      <c r="AJ193" s="793"/>
      <c r="AK193" s="791"/>
      <c r="AL193" s="793"/>
      <c r="AM193" s="791"/>
      <c r="AN193" s="796"/>
      <c r="AO193" s="815">
        <v>2</v>
      </c>
      <c r="AP193" s="816"/>
      <c r="AQ193" s="793">
        <v>2</v>
      </c>
      <c r="AR193" s="793">
        <v>0</v>
      </c>
      <c r="AS193" s="797">
        <v>0</v>
      </c>
      <c r="AT193" s="791">
        <v>0</v>
      </c>
      <c r="AU193" s="793">
        <v>0</v>
      </c>
      <c r="AV193" s="793">
        <v>0</v>
      </c>
      <c r="AW193" s="793">
        <v>0</v>
      </c>
      <c r="AX193" s="33" t="str">
        <f>CA193&amp;CB193&amp;CC193&amp;CD193&amp;CE193&amp;CF193&amp;CO193</f>
        <v/>
      </c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230"/>
      <c r="BJ193" s="230"/>
      <c r="CA193" s="4" t="str">
        <f t="shared" si="51"/>
        <v/>
      </c>
      <c r="CB193" s="4" t="str">
        <f t="shared" si="52"/>
        <v/>
      </c>
      <c r="CC193" s="4" t="str">
        <f t="shared" si="53"/>
        <v/>
      </c>
      <c r="CD193" s="4" t="str">
        <f t="shared" si="54"/>
        <v/>
      </c>
      <c r="CE193" s="4" t="str">
        <f t="shared" si="55"/>
        <v/>
      </c>
      <c r="CF193" s="4" t="str">
        <f t="shared" si="56"/>
        <v/>
      </c>
      <c r="CG193" s="16">
        <f t="shared" si="57"/>
        <v>0</v>
      </c>
      <c r="CH193" s="16">
        <f t="shared" si="58"/>
        <v>0</v>
      </c>
      <c r="CI193" s="16">
        <f t="shared" si="59"/>
        <v>0</v>
      </c>
      <c r="CJ193" s="16">
        <f t="shared" si="60"/>
        <v>0</v>
      </c>
      <c r="CK193" s="16">
        <f t="shared" si="61"/>
        <v>0</v>
      </c>
      <c r="CL193" s="16">
        <f t="shared" si="62"/>
        <v>0</v>
      </c>
      <c r="CM193" s="16">
        <v>0</v>
      </c>
      <c r="CN193" s="16"/>
    </row>
    <row r="194" spans="1:92" ht="16.149999999999999" customHeight="1" x14ac:dyDescent="0.2">
      <c r="A194" s="3663" t="s">
        <v>186</v>
      </c>
      <c r="B194" s="3482" t="s">
        <v>187</v>
      </c>
      <c r="C194" s="3482"/>
      <c r="D194" s="398">
        <f t="shared" si="48"/>
        <v>0</v>
      </c>
      <c r="E194" s="399">
        <f t="shared" si="49"/>
        <v>0</v>
      </c>
      <c r="F194" s="400">
        <f t="shared" si="49"/>
        <v>0</v>
      </c>
      <c r="G194" s="104"/>
      <c r="H194" s="107"/>
      <c r="I194" s="104"/>
      <c r="J194" s="107"/>
      <c r="K194" s="104"/>
      <c r="L194" s="107"/>
      <c r="M194" s="104"/>
      <c r="N194" s="107"/>
      <c r="O194" s="104"/>
      <c r="P194" s="107"/>
      <c r="Q194" s="104"/>
      <c r="R194" s="107"/>
      <c r="S194" s="104"/>
      <c r="T194" s="107"/>
      <c r="U194" s="104"/>
      <c r="V194" s="107"/>
      <c r="W194" s="104"/>
      <c r="X194" s="107"/>
      <c r="Y194" s="104"/>
      <c r="Z194" s="107"/>
      <c r="AA194" s="104"/>
      <c r="AB194" s="107"/>
      <c r="AC194" s="104"/>
      <c r="AD194" s="107"/>
      <c r="AE194" s="104"/>
      <c r="AF194" s="107"/>
      <c r="AG194" s="104"/>
      <c r="AH194" s="107"/>
      <c r="AI194" s="104"/>
      <c r="AJ194" s="107"/>
      <c r="AK194" s="104"/>
      <c r="AL194" s="107"/>
      <c r="AM194" s="104"/>
      <c r="AN194" s="318"/>
      <c r="AO194" s="319"/>
      <c r="AP194" s="329"/>
      <c r="AQ194" s="107"/>
      <c r="AR194" s="107"/>
      <c r="AS194" s="65"/>
      <c r="AT194" s="104"/>
      <c r="AU194" s="107"/>
      <c r="AV194" s="107"/>
      <c r="AW194" s="107"/>
      <c r="AX194" s="33" t="str">
        <f t="shared" si="50"/>
        <v/>
      </c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230"/>
      <c r="BJ194" s="230"/>
      <c r="CA194" s="4" t="str">
        <f t="shared" si="51"/>
        <v/>
      </c>
      <c r="CB194" s="4" t="str">
        <f t="shared" si="52"/>
        <v/>
      </c>
      <c r="CC194" s="4" t="str">
        <f t="shared" si="53"/>
        <v/>
      </c>
      <c r="CD194" s="4" t="str">
        <f t="shared" si="54"/>
        <v/>
      </c>
      <c r="CE194" s="4" t="str">
        <f t="shared" si="55"/>
        <v/>
      </c>
      <c r="CF194" s="4" t="str">
        <f t="shared" si="56"/>
        <v/>
      </c>
      <c r="CG194" s="16">
        <f t="shared" si="57"/>
        <v>0</v>
      </c>
      <c r="CH194" s="16">
        <f t="shared" si="58"/>
        <v>0</v>
      </c>
      <c r="CI194" s="16">
        <f t="shared" si="59"/>
        <v>0</v>
      </c>
      <c r="CJ194" s="16">
        <f t="shared" si="60"/>
        <v>0</v>
      </c>
      <c r="CK194" s="16">
        <f t="shared" si="61"/>
        <v>0</v>
      </c>
      <c r="CL194" s="16">
        <f t="shared" si="62"/>
        <v>0</v>
      </c>
      <c r="CM194" s="16"/>
      <c r="CN194" s="16"/>
    </row>
    <row r="195" spans="1:92" ht="16.149999999999999" customHeight="1" x14ac:dyDescent="0.2">
      <c r="A195" s="3420"/>
      <c r="B195" s="3468" t="s">
        <v>188</v>
      </c>
      <c r="C195" s="3468"/>
      <c r="D195" s="402">
        <f t="shared" si="48"/>
        <v>0</v>
      </c>
      <c r="E195" s="403">
        <f t="shared" si="49"/>
        <v>0</v>
      </c>
      <c r="F195" s="599">
        <f t="shared" si="49"/>
        <v>0</v>
      </c>
      <c r="G195" s="35"/>
      <c r="H195" s="39"/>
      <c r="I195" s="35"/>
      <c r="J195" s="39"/>
      <c r="K195" s="35"/>
      <c r="L195" s="39"/>
      <c r="M195" s="35"/>
      <c r="N195" s="39"/>
      <c r="O195" s="35"/>
      <c r="P195" s="39"/>
      <c r="Q195" s="35"/>
      <c r="R195" s="39"/>
      <c r="S195" s="35"/>
      <c r="T195" s="39"/>
      <c r="U195" s="35"/>
      <c r="V195" s="39"/>
      <c r="W195" s="35"/>
      <c r="X195" s="39"/>
      <c r="Y195" s="35"/>
      <c r="Z195" s="39"/>
      <c r="AA195" s="35"/>
      <c r="AB195" s="39"/>
      <c r="AC195" s="35"/>
      <c r="AD195" s="39"/>
      <c r="AE195" s="35"/>
      <c r="AF195" s="39"/>
      <c r="AG195" s="35"/>
      <c r="AH195" s="39"/>
      <c r="AI195" s="35"/>
      <c r="AJ195" s="39"/>
      <c r="AK195" s="35"/>
      <c r="AL195" s="39"/>
      <c r="AM195" s="35"/>
      <c r="AN195" s="299"/>
      <c r="AO195" s="319"/>
      <c r="AP195" s="329"/>
      <c r="AQ195" s="107"/>
      <c r="AR195" s="39"/>
      <c r="AS195" s="66"/>
      <c r="AT195" s="35"/>
      <c r="AU195" s="39"/>
      <c r="AV195" s="39"/>
      <c r="AW195" s="39"/>
      <c r="AX195" s="33" t="str">
        <f t="shared" si="50"/>
        <v/>
      </c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230"/>
      <c r="BJ195" s="230"/>
      <c r="CA195" s="4" t="str">
        <f t="shared" si="51"/>
        <v/>
      </c>
      <c r="CB195" s="4" t="str">
        <f t="shared" si="52"/>
        <v/>
      </c>
      <c r="CC195" s="4" t="str">
        <f t="shared" si="53"/>
        <v/>
      </c>
      <c r="CD195" s="4" t="str">
        <f t="shared" si="54"/>
        <v/>
      </c>
      <c r="CE195" s="4" t="str">
        <f t="shared" si="55"/>
        <v/>
      </c>
      <c r="CF195" s="4" t="str">
        <f t="shared" si="56"/>
        <v/>
      </c>
      <c r="CG195" s="16">
        <f t="shared" si="57"/>
        <v>0</v>
      </c>
      <c r="CH195" s="16">
        <f t="shared" si="58"/>
        <v>0</v>
      </c>
      <c r="CI195" s="16">
        <f t="shared" si="59"/>
        <v>0</v>
      </c>
      <c r="CJ195" s="16">
        <f t="shared" si="60"/>
        <v>0</v>
      </c>
      <c r="CK195" s="16">
        <f t="shared" si="61"/>
        <v>0</v>
      </c>
      <c r="CL195" s="16">
        <f t="shared" si="62"/>
        <v>0</v>
      </c>
      <c r="CM195" s="16"/>
      <c r="CN195" s="16"/>
    </row>
    <row r="196" spans="1:92" ht="16.149999999999999" customHeight="1" x14ac:dyDescent="0.2">
      <c r="A196" s="3420"/>
      <c r="B196" s="3468" t="s">
        <v>189</v>
      </c>
      <c r="C196" s="3468"/>
      <c r="D196" s="402">
        <f t="shared" si="48"/>
        <v>0</v>
      </c>
      <c r="E196" s="403">
        <f t="shared" si="49"/>
        <v>0</v>
      </c>
      <c r="F196" s="599">
        <f t="shared" si="49"/>
        <v>0</v>
      </c>
      <c r="G196" s="35"/>
      <c r="H196" s="39"/>
      <c r="I196" s="35"/>
      <c r="J196" s="39"/>
      <c r="K196" s="35"/>
      <c r="L196" s="39"/>
      <c r="M196" s="35"/>
      <c r="N196" s="39"/>
      <c r="O196" s="35"/>
      <c r="P196" s="39"/>
      <c r="Q196" s="35"/>
      <c r="R196" s="39"/>
      <c r="S196" s="35"/>
      <c r="T196" s="39"/>
      <c r="U196" s="35"/>
      <c r="V196" s="39"/>
      <c r="W196" s="35"/>
      <c r="X196" s="39"/>
      <c r="Y196" s="35"/>
      <c r="Z196" s="39"/>
      <c r="AA196" s="35"/>
      <c r="AB196" s="39"/>
      <c r="AC196" s="35"/>
      <c r="AD196" s="39"/>
      <c r="AE196" s="35"/>
      <c r="AF196" s="39"/>
      <c r="AG196" s="35"/>
      <c r="AH196" s="39"/>
      <c r="AI196" s="35"/>
      <c r="AJ196" s="39"/>
      <c r="AK196" s="35"/>
      <c r="AL196" s="39"/>
      <c r="AM196" s="35"/>
      <c r="AN196" s="299"/>
      <c r="AO196" s="319"/>
      <c r="AP196" s="329"/>
      <c r="AQ196" s="107"/>
      <c r="AR196" s="39"/>
      <c r="AS196" s="66"/>
      <c r="AT196" s="35"/>
      <c r="AU196" s="39"/>
      <c r="AV196" s="39"/>
      <c r="AW196" s="39"/>
      <c r="AX196" s="33" t="str">
        <f t="shared" si="50"/>
        <v/>
      </c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230"/>
      <c r="BJ196" s="230"/>
      <c r="CA196" s="4" t="str">
        <f t="shared" si="51"/>
        <v/>
      </c>
      <c r="CB196" s="4" t="str">
        <f t="shared" si="52"/>
        <v/>
      </c>
      <c r="CC196" s="4" t="str">
        <f t="shared" si="53"/>
        <v/>
      </c>
      <c r="CD196" s="4" t="str">
        <f t="shared" si="54"/>
        <v/>
      </c>
      <c r="CE196" s="4" t="str">
        <f t="shared" si="55"/>
        <v/>
      </c>
      <c r="CF196" s="4" t="str">
        <f t="shared" si="56"/>
        <v/>
      </c>
      <c r="CG196" s="16">
        <f t="shared" si="57"/>
        <v>0</v>
      </c>
      <c r="CH196" s="16">
        <f t="shared" si="58"/>
        <v>0</v>
      </c>
      <c r="CI196" s="16">
        <f t="shared" si="59"/>
        <v>0</v>
      </c>
      <c r="CJ196" s="16">
        <f t="shared" si="60"/>
        <v>0</v>
      </c>
      <c r="CK196" s="16">
        <f t="shared" si="61"/>
        <v>0</v>
      </c>
      <c r="CL196" s="16">
        <f t="shared" si="62"/>
        <v>0</v>
      </c>
      <c r="CM196" s="16"/>
      <c r="CN196" s="16"/>
    </row>
    <row r="197" spans="1:92" ht="16.149999999999999" customHeight="1" x14ac:dyDescent="0.2">
      <c r="A197" s="3420"/>
      <c r="B197" s="3483" t="s">
        <v>190</v>
      </c>
      <c r="C197" s="3448"/>
      <c r="D197" s="407">
        <f>E197+F197</f>
        <v>0</v>
      </c>
      <c r="E197" s="449"/>
      <c r="F197" s="599">
        <f>SUM(L197+N197+P197+R197+T197+V197+X197+Z197+AB197+AD197+AF197+AH197+AJ197+AL197+AN197)</f>
        <v>0</v>
      </c>
      <c r="G197" s="331"/>
      <c r="H197" s="332"/>
      <c r="I197" s="331"/>
      <c r="J197" s="332"/>
      <c r="K197" s="331"/>
      <c r="L197" s="39"/>
      <c r="M197" s="331"/>
      <c r="N197" s="39"/>
      <c r="O197" s="331"/>
      <c r="P197" s="39"/>
      <c r="Q197" s="331"/>
      <c r="R197" s="39"/>
      <c r="S197" s="331"/>
      <c r="T197" s="39"/>
      <c r="U197" s="331"/>
      <c r="V197" s="39"/>
      <c r="W197" s="331"/>
      <c r="X197" s="39"/>
      <c r="Y197" s="331"/>
      <c r="Z197" s="39"/>
      <c r="AA197" s="331"/>
      <c r="AB197" s="39"/>
      <c r="AC197" s="331"/>
      <c r="AD197" s="39"/>
      <c r="AE197" s="331"/>
      <c r="AF197" s="39"/>
      <c r="AG197" s="331"/>
      <c r="AH197" s="39"/>
      <c r="AI197" s="331"/>
      <c r="AJ197" s="39"/>
      <c r="AK197" s="331"/>
      <c r="AL197" s="39"/>
      <c r="AM197" s="331"/>
      <c r="AN197" s="299"/>
      <c r="AO197" s="319"/>
      <c r="AP197" s="329"/>
      <c r="AQ197" s="107"/>
      <c r="AR197" s="39"/>
      <c r="AS197" s="66"/>
      <c r="AT197" s="331"/>
      <c r="AU197" s="39"/>
      <c r="AV197" s="39"/>
      <c r="AW197" s="39"/>
      <c r="AX197" s="33" t="str">
        <f t="shared" si="50"/>
        <v/>
      </c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230"/>
      <c r="BJ197" s="230"/>
      <c r="CA197" s="4" t="str">
        <f t="shared" si="51"/>
        <v/>
      </c>
      <c r="CB197" s="4" t="str">
        <f t="shared" si="52"/>
        <v/>
      </c>
      <c r="CC197" s="4" t="str">
        <f t="shared" si="53"/>
        <v/>
      </c>
      <c r="CD197" s="4" t="str">
        <f t="shared" si="54"/>
        <v/>
      </c>
      <c r="CE197" s="4" t="str">
        <f t="shared" si="55"/>
        <v/>
      </c>
      <c r="CF197" s="4" t="str">
        <f t="shared" si="56"/>
        <v/>
      </c>
      <c r="CG197" s="16">
        <f t="shared" si="57"/>
        <v>0</v>
      </c>
      <c r="CH197" s="16">
        <f t="shared" si="58"/>
        <v>0</v>
      </c>
      <c r="CI197" s="16">
        <f t="shared" si="59"/>
        <v>0</v>
      </c>
      <c r="CJ197" s="16">
        <f t="shared" si="60"/>
        <v>0</v>
      </c>
      <c r="CK197" s="16">
        <f t="shared" si="61"/>
        <v>0</v>
      </c>
      <c r="CL197" s="16">
        <f t="shared" si="62"/>
        <v>0</v>
      </c>
      <c r="CM197" s="16"/>
      <c r="CN197" s="16"/>
    </row>
    <row r="198" spans="1:92" ht="16.149999999999999" customHeight="1" x14ac:dyDescent="0.2">
      <c r="A198" s="3420"/>
      <c r="B198" s="3468" t="s">
        <v>191</v>
      </c>
      <c r="C198" s="3468"/>
      <c r="D198" s="402">
        <f t="shared" ref="D198:D224" si="63">SUM(E198+F198)</f>
        <v>0</v>
      </c>
      <c r="E198" s="403">
        <f t="shared" ref="E198:F204" si="64">SUM(G198+I198+K198+M198+O198+Q198+S198+U198+W198+Y198+AA198+AC198+AE198+AG198+AI198+AK198+AM198)</f>
        <v>0</v>
      </c>
      <c r="F198" s="599">
        <f t="shared" si="64"/>
        <v>0</v>
      </c>
      <c r="G198" s="35"/>
      <c r="H198" s="39"/>
      <c r="I198" s="35"/>
      <c r="J198" s="39"/>
      <c r="K198" s="35"/>
      <c r="L198" s="39"/>
      <c r="M198" s="35"/>
      <c r="N198" s="39"/>
      <c r="O198" s="35"/>
      <c r="P198" s="39"/>
      <c r="Q198" s="35"/>
      <c r="R198" s="39"/>
      <c r="S198" s="35"/>
      <c r="T198" s="39"/>
      <c r="U198" s="35"/>
      <c r="V198" s="39"/>
      <c r="W198" s="35"/>
      <c r="X198" s="39"/>
      <c r="Y198" s="35"/>
      <c r="Z198" s="39"/>
      <c r="AA198" s="35"/>
      <c r="AB198" s="39"/>
      <c r="AC198" s="35"/>
      <c r="AD198" s="39"/>
      <c r="AE198" s="35"/>
      <c r="AF198" s="39"/>
      <c r="AG198" s="35"/>
      <c r="AH198" s="39"/>
      <c r="AI198" s="35"/>
      <c r="AJ198" s="39"/>
      <c r="AK198" s="35"/>
      <c r="AL198" s="39"/>
      <c r="AM198" s="35"/>
      <c r="AN198" s="299"/>
      <c r="AO198" s="319"/>
      <c r="AP198" s="329"/>
      <c r="AQ198" s="107"/>
      <c r="AR198" s="39"/>
      <c r="AS198" s="66"/>
      <c r="AT198" s="35"/>
      <c r="AU198" s="39"/>
      <c r="AV198" s="39"/>
      <c r="AW198" s="39"/>
      <c r="AX198" s="33" t="str">
        <f t="shared" si="50"/>
        <v/>
      </c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230"/>
      <c r="BJ198" s="230"/>
      <c r="CA198" s="4" t="str">
        <f t="shared" si="51"/>
        <v/>
      </c>
      <c r="CB198" s="4" t="str">
        <f t="shared" si="52"/>
        <v/>
      </c>
      <c r="CC198" s="4" t="str">
        <f t="shared" si="53"/>
        <v/>
      </c>
      <c r="CD198" s="4" t="str">
        <f t="shared" si="54"/>
        <v/>
      </c>
      <c r="CE198" s="4" t="str">
        <f t="shared" si="55"/>
        <v/>
      </c>
      <c r="CF198" s="4" t="str">
        <f t="shared" si="56"/>
        <v/>
      </c>
      <c r="CG198" s="16">
        <f t="shared" si="57"/>
        <v>0</v>
      </c>
      <c r="CH198" s="16">
        <f t="shared" si="58"/>
        <v>0</v>
      </c>
      <c r="CI198" s="16">
        <f t="shared" si="59"/>
        <v>0</v>
      </c>
      <c r="CJ198" s="16">
        <f t="shared" si="60"/>
        <v>0</v>
      </c>
      <c r="CK198" s="16">
        <f t="shared" si="61"/>
        <v>0</v>
      </c>
      <c r="CL198" s="16">
        <f t="shared" si="62"/>
        <v>0</v>
      </c>
      <c r="CM198" s="16"/>
      <c r="CN198" s="16"/>
    </row>
    <row r="199" spans="1:92" ht="16.149999999999999" customHeight="1" x14ac:dyDescent="0.2">
      <c r="A199" s="3420"/>
      <c r="B199" s="3469" t="s">
        <v>192</v>
      </c>
      <c r="C199" s="3469"/>
      <c r="D199" s="402">
        <f t="shared" si="63"/>
        <v>16</v>
      </c>
      <c r="E199" s="403">
        <f t="shared" si="64"/>
        <v>6</v>
      </c>
      <c r="F199" s="599">
        <f t="shared" si="64"/>
        <v>10</v>
      </c>
      <c r="G199" s="35"/>
      <c r="H199" s="39"/>
      <c r="I199" s="35"/>
      <c r="J199" s="39"/>
      <c r="K199" s="35"/>
      <c r="L199" s="39"/>
      <c r="M199" s="35"/>
      <c r="N199" s="39"/>
      <c r="O199" s="35"/>
      <c r="P199" s="39"/>
      <c r="Q199" s="35"/>
      <c r="R199" s="39"/>
      <c r="S199" s="35"/>
      <c r="T199" s="39"/>
      <c r="U199" s="35"/>
      <c r="V199" s="39"/>
      <c r="W199" s="35">
        <v>3</v>
      </c>
      <c r="X199" s="39">
        <v>4</v>
      </c>
      <c r="Y199" s="35">
        <v>3</v>
      </c>
      <c r="Z199" s="39">
        <v>6</v>
      </c>
      <c r="AA199" s="35"/>
      <c r="AB199" s="39"/>
      <c r="AC199" s="35"/>
      <c r="AD199" s="39"/>
      <c r="AE199" s="35"/>
      <c r="AF199" s="39"/>
      <c r="AG199" s="35"/>
      <c r="AH199" s="39"/>
      <c r="AI199" s="35"/>
      <c r="AJ199" s="39"/>
      <c r="AK199" s="35"/>
      <c r="AL199" s="39"/>
      <c r="AM199" s="35"/>
      <c r="AN199" s="299"/>
      <c r="AO199" s="319"/>
      <c r="AP199" s="329"/>
      <c r="AQ199" s="107"/>
      <c r="AR199" s="39">
        <v>0</v>
      </c>
      <c r="AS199" s="66">
        <v>0</v>
      </c>
      <c r="AT199" s="35">
        <v>0</v>
      </c>
      <c r="AU199" s="39">
        <v>0</v>
      </c>
      <c r="AV199" s="39">
        <v>0</v>
      </c>
      <c r="AW199" s="39">
        <v>0</v>
      </c>
      <c r="AX199" s="33" t="str">
        <f t="shared" si="50"/>
        <v/>
      </c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230"/>
      <c r="BJ199" s="230"/>
      <c r="CA199" s="4" t="str">
        <f t="shared" si="51"/>
        <v/>
      </c>
      <c r="CB199" s="4" t="str">
        <f t="shared" si="52"/>
        <v/>
      </c>
      <c r="CC199" s="4" t="str">
        <f t="shared" si="53"/>
        <v/>
      </c>
      <c r="CD199" s="4" t="str">
        <f t="shared" si="54"/>
        <v/>
      </c>
      <c r="CE199" s="4" t="str">
        <f t="shared" si="55"/>
        <v/>
      </c>
      <c r="CF199" s="4" t="str">
        <f t="shared" si="56"/>
        <v/>
      </c>
      <c r="CG199" s="16">
        <f t="shared" si="57"/>
        <v>0</v>
      </c>
      <c r="CH199" s="16">
        <f t="shared" si="58"/>
        <v>0</v>
      </c>
      <c r="CI199" s="16">
        <f t="shared" si="59"/>
        <v>0</v>
      </c>
      <c r="CJ199" s="16">
        <f t="shared" si="60"/>
        <v>0</v>
      </c>
      <c r="CK199" s="16">
        <f t="shared" si="61"/>
        <v>0</v>
      </c>
      <c r="CL199" s="16">
        <f t="shared" si="62"/>
        <v>0</v>
      </c>
      <c r="CM199" s="16"/>
      <c r="CN199" s="16"/>
    </row>
    <row r="200" spans="1:92" ht="16.149999999999999" customHeight="1" x14ac:dyDescent="0.2">
      <c r="A200" s="3420"/>
      <c r="B200" s="3469" t="s">
        <v>193</v>
      </c>
      <c r="C200" s="3469"/>
      <c r="D200" s="402">
        <f t="shared" si="63"/>
        <v>1</v>
      </c>
      <c r="E200" s="403">
        <f t="shared" si="64"/>
        <v>0</v>
      </c>
      <c r="F200" s="599">
        <f t="shared" si="64"/>
        <v>1</v>
      </c>
      <c r="G200" s="35"/>
      <c r="H200" s="39"/>
      <c r="I200" s="35"/>
      <c r="J200" s="39"/>
      <c r="K200" s="35"/>
      <c r="L200" s="39"/>
      <c r="M200" s="35"/>
      <c r="N200" s="39">
        <v>1</v>
      </c>
      <c r="O200" s="35"/>
      <c r="P200" s="39"/>
      <c r="Q200" s="35"/>
      <c r="R200" s="39"/>
      <c r="S200" s="35"/>
      <c r="T200" s="39"/>
      <c r="U200" s="35"/>
      <c r="V200" s="39"/>
      <c r="W200" s="35"/>
      <c r="X200" s="39"/>
      <c r="Y200" s="35"/>
      <c r="Z200" s="39"/>
      <c r="AA200" s="35"/>
      <c r="AB200" s="39"/>
      <c r="AC200" s="35"/>
      <c r="AD200" s="39"/>
      <c r="AE200" s="35"/>
      <c r="AF200" s="39"/>
      <c r="AG200" s="35"/>
      <c r="AH200" s="39"/>
      <c r="AI200" s="35"/>
      <c r="AJ200" s="39"/>
      <c r="AK200" s="35"/>
      <c r="AL200" s="39"/>
      <c r="AM200" s="35"/>
      <c r="AN200" s="299"/>
      <c r="AO200" s="319"/>
      <c r="AP200" s="329"/>
      <c r="AQ200" s="107">
        <v>1</v>
      </c>
      <c r="AR200" s="39">
        <v>0</v>
      </c>
      <c r="AS200" s="66">
        <v>0</v>
      </c>
      <c r="AT200" s="35">
        <v>0</v>
      </c>
      <c r="AU200" s="39">
        <v>0</v>
      </c>
      <c r="AV200" s="39">
        <v>0</v>
      </c>
      <c r="AW200" s="39">
        <v>0</v>
      </c>
      <c r="AX200" s="33" t="str">
        <f t="shared" si="50"/>
        <v/>
      </c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230"/>
      <c r="BJ200" s="230"/>
      <c r="CA200" s="4" t="str">
        <f t="shared" si="51"/>
        <v/>
      </c>
      <c r="CB200" s="4" t="str">
        <f t="shared" si="52"/>
        <v/>
      </c>
      <c r="CC200" s="4" t="str">
        <f t="shared" si="53"/>
        <v/>
      </c>
      <c r="CD200" s="4" t="str">
        <f t="shared" si="54"/>
        <v/>
      </c>
      <c r="CE200" s="4" t="str">
        <f t="shared" si="55"/>
        <v/>
      </c>
      <c r="CF200" s="4" t="str">
        <f t="shared" si="56"/>
        <v/>
      </c>
      <c r="CG200" s="16">
        <f t="shared" si="57"/>
        <v>0</v>
      </c>
      <c r="CH200" s="16">
        <f t="shared" si="58"/>
        <v>0</v>
      </c>
      <c r="CI200" s="16">
        <f t="shared" si="59"/>
        <v>0</v>
      </c>
      <c r="CJ200" s="16">
        <f t="shared" si="60"/>
        <v>0</v>
      </c>
      <c r="CK200" s="16">
        <f t="shared" si="61"/>
        <v>0</v>
      </c>
      <c r="CL200" s="16">
        <f t="shared" si="62"/>
        <v>0</v>
      </c>
      <c r="CM200" s="16"/>
      <c r="CN200" s="16"/>
    </row>
    <row r="201" spans="1:92" ht="16.149999999999999" customHeight="1" x14ac:dyDescent="0.2">
      <c r="A201" s="3421"/>
      <c r="B201" s="3470" t="s">
        <v>194</v>
      </c>
      <c r="C201" s="3470"/>
      <c r="D201" s="411">
        <f t="shared" si="63"/>
        <v>0</v>
      </c>
      <c r="E201" s="406">
        <f t="shared" si="64"/>
        <v>0</v>
      </c>
      <c r="F201" s="598">
        <f t="shared" si="64"/>
        <v>0</v>
      </c>
      <c r="G201" s="50"/>
      <c r="H201" s="54"/>
      <c r="I201" s="50"/>
      <c r="J201" s="54"/>
      <c r="K201" s="50"/>
      <c r="L201" s="54"/>
      <c r="M201" s="50"/>
      <c r="N201" s="54"/>
      <c r="O201" s="50"/>
      <c r="P201" s="54"/>
      <c r="Q201" s="50"/>
      <c r="R201" s="54"/>
      <c r="S201" s="50"/>
      <c r="T201" s="54"/>
      <c r="U201" s="50"/>
      <c r="V201" s="54"/>
      <c r="W201" s="50"/>
      <c r="X201" s="54"/>
      <c r="Y201" s="50"/>
      <c r="Z201" s="54"/>
      <c r="AA201" s="50"/>
      <c r="AB201" s="54"/>
      <c r="AC201" s="50"/>
      <c r="AD201" s="54"/>
      <c r="AE201" s="50"/>
      <c r="AF201" s="54"/>
      <c r="AG201" s="50"/>
      <c r="AH201" s="54"/>
      <c r="AI201" s="50"/>
      <c r="AJ201" s="54"/>
      <c r="AK201" s="50"/>
      <c r="AL201" s="54"/>
      <c r="AM201" s="50"/>
      <c r="AN201" s="307"/>
      <c r="AO201" s="445"/>
      <c r="AP201" s="173"/>
      <c r="AQ201" s="96"/>
      <c r="AR201" s="54"/>
      <c r="AS201" s="261"/>
      <c r="AT201" s="50"/>
      <c r="AU201" s="54"/>
      <c r="AV201" s="54"/>
      <c r="AW201" s="54"/>
      <c r="AX201" s="33" t="str">
        <f t="shared" si="50"/>
        <v/>
      </c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230"/>
      <c r="BJ201" s="230"/>
      <c r="CA201" s="4" t="str">
        <f t="shared" si="51"/>
        <v/>
      </c>
      <c r="CB201" s="4" t="str">
        <f t="shared" si="52"/>
        <v/>
      </c>
      <c r="CC201" s="4" t="str">
        <f t="shared" si="53"/>
        <v/>
      </c>
      <c r="CD201" s="4" t="str">
        <f t="shared" si="54"/>
        <v/>
      </c>
      <c r="CE201" s="4" t="str">
        <f t="shared" si="55"/>
        <v/>
      </c>
      <c r="CF201" s="4" t="str">
        <f t="shared" si="56"/>
        <v/>
      </c>
      <c r="CG201" s="16">
        <f t="shared" si="57"/>
        <v>0</v>
      </c>
      <c r="CH201" s="16">
        <f t="shared" si="58"/>
        <v>0</v>
      </c>
      <c r="CI201" s="16">
        <f t="shared" si="59"/>
        <v>0</v>
      </c>
      <c r="CJ201" s="16">
        <f t="shared" si="60"/>
        <v>0</v>
      </c>
      <c r="CK201" s="16">
        <f t="shared" si="61"/>
        <v>0</v>
      </c>
      <c r="CL201" s="16">
        <f t="shared" si="62"/>
        <v>0</v>
      </c>
      <c r="CM201" s="16"/>
      <c r="CN201" s="16"/>
    </row>
    <row r="202" spans="1:92" ht="16.149999999999999" customHeight="1" x14ac:dyDescent="0.2">
      <c r="A202" s="3461" t="s">
        <v>195</v>
      </c>
      <c r="B202" s="3471" t="s">
        <v>196</v>
      </c>
      <c r="C202" s="3460"/>
      <c r="D202" s="381">
        <f t="shared" si="63"/>
        <v>0</v>
      </c>
      <c r="E202" s="382">
        <f t="shared" si="64"/>
        <v>0</v>
      </c>
      <c r="F202" s="600">
        <f t="shared" si="64"/>
        <v>0</v>
      </c>
      <c r="G202" s="26"/>
      <c r="H202" s="30"/>
      <c r="I202" s="26"/>
      <c r="J202" s="30"/>
      <c r="K202" s="26"/>
      <c r="L202" s="30"/>
      <c r="M202" s="26"/>
      <c r="N202" s="30"/>
      <c r="O202" s="26"/>
      <c r="P202" s="30"/>
      <c r="Q202" s="26"/>
      <c r="R202" s="30"/>
      <c r="S202" s="26"/>
      <c r="T202" s="30"/>
      <c r="U202" s="26"/>
      <c r="V202" s="30"/>
      <c r="W202" s="26"/>
      <c r="X202" s="30"/>
      <c r="Y202" s="26"/>
      <c r="Z202" s="30"/>
      <c r="AA202" s="26"/>
      <c r="AB202" s="30"/>
      <c r="AC202" s="26"/>
      <c r="AD202" s="30"/>
      <c r="AE202" s="26"/>
      <c r="AF202" s="30"/>
      <c r="AG202" s="26"/>
      <c r="AH202" s="30"/>
      <c r="AI202" s="26"/>
      <c r="AJ202" s="30"/>
      <c r="AK202" s="817"/>
      <c r="AL202" s="847"/>
      <c r="AM202" s="26"/>
      <c r="AN202" s="794"/>
      <c r="AO202" s="319"/>
      <c r="AP202" s="329"/>
      <c r="AQ202" s="107"/>
      <c r="AR202" s="30"/>
      <c r="AS202" s="145"/>
      <c r="AT202" s="26"/>
      <c r="AU202" s="30"/>
      <c r="AV202" s="30"/>
      <c r="AW202" s="30"/>
      <c r="AX202" s="33" t="str">
        <f t="shared" si="50"/>
        <v/>
      </c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230"/>
      <c r="BJ202" s="230"/>
      <c r="CA202" s="4" t="str">
        <f t="shared" si="51"/>
        <v/>
      </c>
      <c r="CB202" s="4" t="str">
        <f t="shared" si="52"/>
        <v/>
      </c>
      <c r="CC202" s="4" t="str">
        <f t="shared" si="53"/>
        <v/>
      </c>
      <c r="CD202" s="4" t="str">
        <f t="shared" si="54"/>
        <v/>
      </c>
      <c r="CE202" s="4" t="str">
        <f t="shared" si="55"/>
        <v/>
      </c>
      <c r="CF202" s="4" t="str">
        <f t="shared" si="56"/>
        <v/>
      </c>
      <c r="CG202" s="16">
        <f t="shared" si="57"/>
        <v>0</v>
      </c>
      <c r="CH202" s="16">
        <f t="shared" si="58"/>
        <v>0</v>
      </c>
      <c r="CI202" s="16">
        <f t="shared" si="59"/>
        <v>0</v>
      </c>
      <c r="CJ202" s="16">
        <f t="shared" si="60"/>
        <v>0</v>
      </c>
      <c r="CK202" s="16">
        <f t="shared" si="61"/>
        <v>0</v>
      </c>
      <c r="CL202" s="16">
        <f t="shared" si="62"/>
        <v>0</v>
      </c>
      <c r="CM202" s="16"/>
      <c r="CN202" s="16"/>
    </row>
    <row r="203" spans="1:92" ht="25.15" customHeight="1" x14ac:dyDescent="0.2">
      <c r="A203" s="3462"/>
      <c r="B203" s="3472" t="s">
        <v>197</v>
      </c>
      <c r="C203" s="3445"/>
      <c r="D203" s="402">
        <f t="shared" si="63"/>
        <v>0</v>
      </c>
      <c r="E203" s="403">
        <f t="shared" si="64"/>
        <v>0</v>
      </c>
      <c r="F203" s="599">
        <f t="shared" si="64"/>
        <v>0</v>
      </c>
      <c r="G203" s="35"/>
      <c r="H203" s="39"/>
      <c r="I203" s="35"/>
      <c r="J203" s="39"/>
      <c r="K203" s="35"/>
      <c r="L203" s="39"/>
      <c r="M203" s="35"/>
      <c r="N203" s="39"/>
      <c r="O203" s="35"/>
      <c r="P203" s="39"/>
      <c r="Q203" s="35"/>
      <c r="R203" s="39"/>
      <c r="S203" s="35"/>
      <c r="T203" s="39"/>
      <c r="U203" s="35"/>
      <c r="V203" s="39"/>
      <c r="W203" s="35"/>
      <c r="X203" s="39"/>
      <c r="Y203" s="35"/>
      <c r="Z203" s="39"/>
      <c r="AA203" s="35"/>
      <c r="AB203" s="39"/>
      <c r="AC203" s="35"/>
      <c r="AD203" s="39"/>
      <c r="AE203" s="35"/>
      <c r="AF203" s="39"/>
      <c r="AG203" s="35"/>
      <c r="AH203" s="39"/>
      <c r="AI203" s="35"/>
      <c r="AJ203" s="39"/>
      <c r="AK203" s="50"/>
      <c r="AL203" s="54"/>
      <c r="AM203" s="35"/>
      <c r="AN203" s="299"/>
      <c r="AO203" s="319"/>
      <c r="AP203" s="329"/>
      <c r="AQ203" s="107"/>
      <c r="AR203" s="39"/>
      <c r="AS203" s="66"/>
      <c r="AT203" s="35"/>
      <c r="AU203" s="39"/>
      <c r="AV203" s="39"/>
      <c r="AW203" s="39"/>
      <c r="AX203" s="33" t="str">
        <f t="shared" si="50"/>
        <v/>
      </c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230"/>
      <c r="BJ203" s="230"/>
      <c r="CA203" s="4" t="str">
        <f t="shared" si="51"/>
        <v/>
      </c>
      <c r="CB203" s="4" t="str">
        <f t="shared" si="52"/>
        <v/>
      </c>
      <c r="CC203" s="4" t="str">
        <f t="shared" si="53"/>
        <v/>
      </c>
      <c r="CD203" s="4" t="str">
        <f t="shared" si="54"/>
        <v/>
      </c>
      <c r="CE203" s="4" t="str">
        <f t="shared" si="55"/>
        <v/>
      </c>
      <c r="CF203" s="4" t="str">
        <f t="shared" si="56"/>
        <v/>
      </c>
      <c r="CG203" s="16">
        <f t="shared" si="57"/>
        <v>0</v>
      </c>
      <c r="CH203" s="16">
        <f t="shared" si="58"/>
        <v>0</v>
      </c>
      <c r="CI203" s="16">
        <f t="shared" si="59"/>
        <v>0</v>
      </c>
      <c r="CJ203" s="16">
        <f t="shared" si="60"/>
        <v>0</v>
      </c>
      <c r="CK203" s="16">
        <f t="shared" si="61"/>
        <v>0</v>
      </c>
      <c r="CL203" s="16">
        <f t="shared" si="62"/>
        <v>0</v>
      </c>
      <c r="CM203" s="16"/>
      <c r="CN203" s="16"/>
    </row>
    <row r="204" spans="1:92" ht="16.149999999999999" customHeight="1" x14ac:dyDescent="0.2">
      <c r="A204" s="3463"/>
      <c r="B204" s="3465" t="s">
        <v>198</v>
      </c>
      <c r="C204" s="3465"/>
      <c r="D204" s="414">
        <f t="shared" si="63"/>
        <v>0</v>
      </c>
      <c r="E204" s="415">
        <f t="shared" si="64"/>
        <v>0</v>
      </c>
      <c r="F204" s="416">
        <f t="shared" si="64"/>
        <v>0</v>
      </c>
      <c r="G204" s="93"/>
      <c r="H204" s="96"/>
      <c r="I204" s="93"/>
      <c r="J204" s="96"/>
      <c r="K204" s="93"/>
      <c r="L204" s="96"/>
      <c r="M204" s="93"/>
      <c r="N204" s="96"/>
      <c r="O204" s="93"/>
      <c r="P204" s="96"/>
      <c r="Q204" s="93"/>
      <c r="R204" s="96"/>
      <c r="S204" s="93"/>
      <c r="T204" s="96"/>
      <c r="U204" s="93"/>
      <c r="V204" s="96"/>
      <c r="W204" s="93"/>
      <c r="X204" s="96"/>
      <c r="Y204" s="93"/>
      <c r="Z204" s="96"/>
      <c r="AA204" s="93"/>
      <c r="AB204" s="96"/>
      <c r="AC204" s="93"/>
      <c r="AD204" s="96"/>
      <c r="AE204" s="93"/>
      <c r="AF204" s="96"/>
      <c r="AG204" s="93"/>
      <c r="AH204" s="96"/>
      <c r="AI204" s="93"/>
      <c r="AJ204" s="96"/>
      <c r="AK204" s="93"/>
      <c r="AL204" s="96"/>
      <c r="AM204" s="93"/>
      <c r="AN204" s="417"/>
      <c r="AO204" s="445"/>
      <c r="AP204" s="173"/>
      <c r="AQ204" s="96"/>
      <c r="AR204" s="96"/>
      <c r="AS204" s="67"/>
      <c r="AT204" s="93"/>
      <c r="AU204" s="96"/>
      <c r="AV204" s="96"/>
      <c r="AW204" s="96"/>
      <c r="AX204" s="33" t="str">
        <f t="shared" si="50"/>
        <v/>
      </c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230"/>
      <c r="BJ204" s="230"/>
      <c r="CA204" s="4" t="str">
        <f t="shared" si="51"/>
        <v/>
      </c>
      <c r="CB204" s="4" t="str">
        <f t="shared" si="52"/>
        <v/>
      </c>
      <c r="CC204" s="4" t="str">
        <f t="shared" si="53"/>
        <v/>
      </c>
      <c r="CD204" s="4" t="str">
        <f t="shared" si="54"/>
        <v/>
      </c>
      <c r="CE204" s="4" t="str">
        <f t="shared" si="55"/>
        <v/>
      </c>
      <c r="CF204" s="4" t="str">
        <f t="shared" si="56"/>
        <v/>
      </c>
      <c r="CG204" s="16">
        <f t="shared" si="57"/>
        <v>0</v>
      </c>
      <c r="CH204" s="16">
        <f t="shared" si="58"/>
        <v>0</v>
      </c>
      <c r="CI204" s="16">
        <f t="shared" si="59"/>
        <v>0</v>
      </c>
      <c r="CJ204" s="16">
        <f t="shared" si="60"/>
        <v>0</v>
      </c>
      <c r="CK204" s="16">
        <f t="shared" si="61"/>
        <v>0</v>
      </c>
      <c r="CL204" s="16">
        <f t="shared" si="62"/>
        <v>0</v>
      </c>
      <c r="CM204" s="16"/>
      <c r="CN204" s="16"/>
    </row>
    <row r="205" spans="1:92" ht="16.149999999999999" customHeight="1" x14ac:dyDescent="0.2">
      <c r="A205" s="3461" t="s">
        <v>199</v>
      </c>
      <c r="B205" s="3464" t="s">
        <v>200</v>
      </c>
      <c r="C205" s="3464"/>
      <c r="D205" s="381">
        <f t="shared" si="63"/>
        <v>1</v>
      </c>
      <c r="E205" s="382">
        <f t="shared" ref="E205:F208" si="65">SUM(G205+I205+K205+M205+O205)</f>
        <v>1</v>
      </c>
      <c r="F205" s="600">
        <f t="shared" si="65"/>
        <v>0</v>
      </c>
      <c r="G205" s="26">
        <v>0</v>
      </c>
      <c r="H205" s="30">
        <v>0</v>
      </c>
      <c r="I205" s="26">
        <v>1</v>
      </c>
      <c r="J205" s="30">
        <v>0</v>
      </c>
      <c r="K205" s="26">
        <v>0</v>
      </c>
      <c r="L205" s="30">
        <v>0</v>
      </c>
      <c r="M205" s="26">
        <v>0</v>
      </c>
      <c r="N205" s="30">
        <v>0</v>
      </c>
      <c r="O205" s="26">
        <v>0</v>
      </c>
      <c r="P205" s="30">
        <v>0</v>
      </c>
      <c r="Q205" s="419"/>
      <c r="R205" s="420"/>
      <c r="S205" s="419"/>
      <c r="T205" s="420"/>
      <c r="U205" s="419"/>
      <c r="V205" s="420"/>
      <c r="W205" s="419"/>
      <c r="X205" s="420"/>
      <c r="Y205" s="419"/>
      <c r="Z205" s="420"/>
      <c r="AA205" s="419"/>
      <c r="AB205" s="420"/>
      <c r="AC205" s="419"/>
      <c r="AD205" s="420"/>
      <c r="AE205" s="419"/>
      <c r="AF205" s="420"/>
      <c r="AG205" s="419"/>
      <c r="AH205" s="420"/>
      <c r="AI205" s="419"/>
      <c r="AJ205" s="420"/>
      <c r="AK205" s="419"/>
      <c r="AL205" s="420"/>
      <c r="AM205" s="419"/>
      <c r="AN205" s="818"/>
      <c r="AO205" s="293">
        <v>0</v>
      </c>
      <c r="AP205" s="143">
        <v>0</v>
      </c>
      <c r="AQ205" s="30">
        <v>1</v>
      </c>
      <c r="AR205" s="30">
        <v>0</v>
      </c>
      <c r="AS205" s="422"/>
      <c r="AT205" s="26">
        <v>0</v>
      </c>
      <c r="AU205" s="30">
        <v>0</v>
      </c>
      <c r="AV205" s="30">
        <v>0</v>
      </c>
      <c r="AW205" s="30">
        <v>0</v>
      </c>
      <c r="AX205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230"/>
      <c r="BJ205" s="230"/>
      <c r="CA205" s="4" t="str">
        <f t="shared" si="51"/>
        <v/>
      </c>
      <c r="CB205" s="4" t="str">
        <f t="shared" si="52"/>
        <v/>
      </c>
      <c r="CC205" s="4" t="str">
        <f t="shared" si="53"/>
        <v/>
      </c>
      <c r="CD205" s="4" t="str">
        <f t="shared" si="54"/>
        <v/>
      </c>
      <c r="CE205" s="4" t="str">
        <f t="shared" si="55"/>
        <v/>
      </c>
      <c r="CF205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5" s="16">
        <f t="shared" si="57"/>
        <v>0</v>
      </c>
      <c r="CH205" s="16">
        <f t="shared" si="58"/>
        <v>0</v>
      </c>
      <c r="CI205" s="16">
        <f t="shared" si="59"/>
        <v>0</v>
      </c>
      <c r="CJ205" s="16">
        <f t="shared" si="60"/>
        <v>0</v>
      </c>
      <c r="CK205" s="16">
        <f t="shared" si="61"/>
        <v>0</v>
      </c>
      <c r="CL205" s="16">
        <f t="shared" si="62"/>
        <v>1</v>
      </c>
      <c r="CM205" s="16"/>
      <c r="CN205" s="16"/>
    </row>
    <row r="206" spans="1:92" ht="16.149999999999999" customHeight="1" x14ac:dyDescent="0.2">
      <c r="A206" s="3462"/>
      <c r="B206" s="3445" t="s">
        <v>201</v>
      </c>
      <c r="C206" s="3445"/>
      <c r="D206" s="402">
        <f t="shared" si="63"/>
        <v>0</v>
      </c>
      <c r="E206" s="403">
        <f t="shared" si="65"/>
        <v>0</v>
      </c>
      <c r="F206" s="599">
        <f t="shared" si="65"/>
        <v>0</v>
      </c>
      <c r="G206" s="35"/>
      <c r="H206" s="39"/>
      <c r="I206" s="35"/>
      <c r="J206" s="39"/>
      <c r="K206" s="35"/>
      <c r="L206" s="39"/>
      <c r="M206" s="35"/>
      <c r="N206" s="39"/>
      <c r="O206" s="35"/>
      <c r="P206" s="39"/>
      <c r="Q206" s="331"/>
      <c r="R206" s="332"/>
      <c r="S206" s="331"/>
      <c r="T206" s="332"/>
      <c r="U206" s="331"/>
      <c r="V206" s="332"/>
      <c r="W206" s="331"/>
      <c r="X206" s="332"/>
      <c r="Y206" s="331"/>
      <c r="Z206" s="332"/>
      <c r="AA206" s="331"/>
      <c r="AB206" s="332"/>
      <c r="AC206" s="331"/>
      <c r="AD206" s="332"/>
      <c r="AE206" s="331"/>
      <c r="AF206" s="332"/>
      <c r="AG206" s="331"/>
      <c r="AH206" s="332"/>
      <c r="AI206" s="331"/>
      <c r="AJ206" s="332"/>
      <c r="AK206" s="331"/>
      <c r="AL206" s="332"/>
      <c r="AM206" s="331"/>
      <c r="AN206" s="451"/>
      <c r="AO206" s="319"/>
      <c r="AP206" s="329"/>
      <c r="AQ206" s="107"/>
      <c r="AR206" s="39"/>
      <c r="AS206" s="452"/>
      <c r="AT206" s="35"/>
      <c r="AU206" s="39"/>
      <c r="AV206" s="39"/>
      <c r="AW206" s="39"/>
      <c r="AX206" s="33" t="str">
        <f t="shared" si="50"/>
        <v/>
      </c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230"/>
      <c r="BJ206" s="230"/>
      <c r="CA206" s="4" t="str">
        <f t="shared" si="51"/>
        <v/>
      </c>
      <c r="CB206" s="4" t="str">
        <f t="shared" si="52"/>
        <v/>
      </c>
      <c r="CC206" s="4" t="str">
        <f t="shared" si="53"/>
        <v/>
      </c>
      <c r="CD206" s="4" t="str">
        <f t="shared" si="54"/>
        <v/>
      </c>
      <c r="CE206" s="4" t="str">
        <f t="shared" si="55"/>
        <v/>
      </c>
      <c r="CF206" s="4" t="str">
        <f t="shared" si="56"/>
        <v/>
      </c>
      <c r="CG206" s="16">
        <f t="shared" si="57"/>
        <v>0</v>
      </c>
      <c r="CH206" s="16">
        <f t="shared" si="58"/>
        <v>0</v>
      </c>
      <c r="CI206" s="16">
        <f t="shared" si="59"/>
        <v>0</v>
      </c>
      <c r="CJ206" s="16">
        <f t="shared" si="60"/>
        <v>0</v>
      </c>
      <c r="CK206" s="16">
        <f t="shared" si="61"/>
        <v>0</v>
      </c>
      <c r="CL206" s="16">
        <f t="shared" si="62"/>
        <v>0</v>
      </c>
      <c r="CM206" s="16"/>
      <c r="CN206" s="16"/>
    </row>
    <row r="207" spans="1:92" ht="27" customHeight="1" x14ac:dyDescent="0.2">
      <c r="A207" s="3462"/>
      <c r="B207" s="3445" t="s">
        <v>202</v>
      </c>
      <c r="C207" s="3445"/>
      <c r="D207" s="402">
        <f t="shared" si="63"/>
        <v>0</v>
      </c>
      <c r="E207" s="403">
        <f t="shared" si="65"/>
        <v>0</v>
      </c>
      <c r="F207" s="599">
        <f t="shared" si="65"/>
        <v>0</v>
      </c>
      <c r="G207" s="35"/>
      <c r="H207" s="39"/>
      <c r="I207" s="35"/>
      <c r="J207" s="39"/>
      <c r="K207" s="35"/>
      <c r="L207" s="39"/>
      <c r="M207" s="35"/>
      <c r="N207" s="39"/>
      <c r="O207" s="35"/>
      <c r="P207" s="39"/>
      <c r="Q207" s="331"/>
      <c r="R207" s="332"/>
      <c r="S207" s="331"/>
      <c r="T207" s="332"/>
      <c r="U207" s="331"/>
      <c r="V207" s="332"/>
      <c r="W207" s="331"/>
      <c r="X207" s="332"/>
      <c r="Y207" s="331"/>
      <c r="Z207" s="332"/>
      <c r="AA207" s="331"/>
      <c r="AB207" s="332"/>
      <c r="AC207" s="331"/>
      <c r="AD207" s="332"/>
      <c r="AE207" s="331"/>
      <c r="AF207" s="332"/>
      <c r="AG207" s="331"/>
      <c r="AH207" s="332"/>
      <c r="AI207" s="331"/>
      <c r="AJ207" s="332"/>
      <c r="AK207" s="331"/>
      <c r="AL207" s="332"/>
      <c r="AM207" s="331"/>
      <c r="AN207" s="451"/>
      <c r="AO207" s="319"/>
      <c r="AP207" s="329"/>
      <c r="AQ207" s="107"/>
      <c r="AR207" s="39"/>
      <c r="AS207" s="452"/>
      <c r="AT207" s="35"/>
      <c r="AU207" s="39"/>
      <c r="AV207" s="39"/>
      <c r="AW207" s="39"/>
      <c r="AX207" s="33" t="str">
        <f t="shared" si="50"/>
        <v/>
      </c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230"/>
      <c r="BJ207" s="230"/>
      <c r="CA207" s="4" t="str">
        <f t="shared" si="51"/>
        <v/>
      </c>
      <c r="CB207" s="4" t="str">
        <f t="shared" si="52"/>
        <v/>
      </c>
      <c r="CC207" s="4" t="str">
        <f t="shared" si="53"/>
        <v/>
      </c>
      <c r="CD207" s="4" t="str">
        <f t="shared" si="54"/>
        <v/>
      </c>
      <c r="CE207" s="4" t="str">
        <f t="shared" si="55"/>
        <v/>
      </c>
      <c r="CF207" s="4" t="str">
        <f t="shared" si="56"/>
        <v/>
      </c>
      <c r="CG207" s="16">
        <f t="shared" si="57"/>
        <v>0</v>
      </c>
      <c r="CH207" s="16">
        <f t="shared" si="58"/>
        <v>0</v>
      </c>
      <c r="CI207" s="16">
        <f t="shared" si="59"/>
        <v>0</v>
      </c>
      <c r="CJ207" s="16">
        <f t="shared" si="60"/>
        <v>0</v>
      </c>
      <c r="CK207" s="16">
        <f t="shared" si="61"/>
        <v>0</v>
      </c>
      <c r="CL207" s="16">
        <f t="shared" si="62"/>
        <v>0</v>
      </c>
      <c r="CM207" s="16"/>
      <c r="CN207" s="16"/>
    </row>
    <row r="208" spans="1:92" ht="33.75" customHeight="1" x14ac:dyDescent="0.2">
      <c r="A208" s="3463"/>
      <c r="B208" s="3465" t="s">
        <v>203</v>
      </c>
      <c r="C208" s="3465"/>
      <c r="D208" s="414">
        <f t="shared" si="63"/>
        <v>4</v>
      </c>
      <c r="E208" s="415">
        <f t="shared" si="65"/>
        <v>2</v>
      </c>
      <c r="F208" s="416">
        <f t="shared" si="65"/>
        <v>2</v>
      </c>
      <c r="G208" s="93">
        <v>0</v>
      </c>
      <c r="H208" s="96">
        <v>0</v>
      </c>
      <c r="I208" s="93">
        <v>2</v>
      </c>
      <c r="J208" s="96">
        <v>1</v>
      </c>
      <c r="K208" s="93">
        <v>0</v>
      </c>
      <c r="L208" s="96">
        <v>0</v>
      </c>
      <c r="M208" s="93">
        <v>0</v>
      </c>
      <c r="N208" s="96">
        <v>1</v>
      </c>
      <c r="O208" s="93">
        <v>0</v>
      </c>
      <c r="P208" s="96">
        <v>0</v>
      </c>
      <c r="Q208" s="335"/>
      <c r="R208" s="336"/>
      <c r="S208" s="335"/>
      <c r="T208" s="336"/>
      <c r="U208" s="335"/>
      <c r="V208" s="336"/>
      <c r="W208" s="335"/>
      <c r="X208" s="336"/>
      <c r="Y208" s="335"/>
      <c r="Z208" s="336"/>
      <c r="AA208" s="335"/>
      <c r="AB208" s="336"/>
      <c r="AC208" s="335"/>
      <c r="AD208" s="336"/>
      <c r="AE208" s="335"/>
      <c r="AF208" s="336"/>
      <c r="AG208" s="335"/>
      <c r="AH208" s="336"/>
      <c r="AI208" s="335"/>
      <c r="AJ208" s="336"/>
      <c r="AK208" s="335"/>
      <c r="AL208" s="336"/>
      <c r="AM208" s="335"/>
      <c r="AN208" s="453"/>
      <c r="AO208" s="319">
        <v>2</v>
      </c>
      <c r="AP208" s="329">
        <v>0</v>
      </c>
      <c r="AQ208" s="243">
        <v>0</v>
      </c>
      <c r="AR208" s="93">
        <v>0</v>
      </c>
      <c r="AS208" s="454"/>
      <c r="AT208" s="93">
        <v>0</v>
      </c>
      <c r="AU208" s="96">
        <v>0</v>
      </c>
      <c r="AV208" s="96">
        <v>0</v>
      </c>
      <c r="AW208" s="96">
        <v>0</v>
      </c>
      <c r="AX208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230"/>
      <c r="BJ208" s="230"/>
      <c r="CA208" s="4" t="str">
        <f t="shared" si="51"/>
        <v/>
      </c>
      <c r="CB208" s="4" t="str">
        <f t="shared" si="52"/>
        <v/>
      </c>
      <c r="CC208" s="4" t="str">
        <f t="shared" si="53"/>
        <v/>
      </c>
      <c r="CD208" s="4" t="str">
        <f t="shared" si="54"/>
        <v/>
      </c>
      <c r="CE208" s="4" t="str">
        <f t="shared" si="55"/>
        <v/>
      </c>
      <c r="CF208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8" s="16">
        <f t="shared" si="57"/>
        <v>0</v>
      </c>
      <c r="CH208" s="16">
        <f t="shared" si="58"/>
        <v>0</v>
      </c>
      <c r="CI208" s="16">
        <f t="shared" si="59"/>
        <v>0</v>
      </c>
      <c r="CJ208" s="16">
        <f t="shared" si="60"/>
        <v>0</v>
      </c>
      <c r="CK208" s="16">
        <f t="shared" si="61"/>
        <v>0</v>
      </c>
      <c r="CL208" s="16">
        <f t="shared" si="62"/>
        <v>1</v>
      </c>
      <c r="CM208" s="16"/>
      <c r="CN208" s="16"/>
    </row>
    <row r="209" spans="1:92" ht="16.149999999999999" customHeight="1" x14ac:dyDescent="0.2">
      <c r="A209" s="3457" t="s">
        <v>204</v>
      </c>
      <c r="B209" s="3466" t="s">
        <v>205</v>
      </c>
      <c r="C209" s="3467"/>
      <c r="D209" s="398">
        <f t="shared" ref="D209:D214" si="66">+E209+F209</f>
        <v>0</v>
      </c>
      <c r="E209" s="399">
        <f t="shared" ref="E209:F214" si="67">+K209+M209+O209+Q209+S209+U209+W209+Y209+AA209+AC209+AE209+AG209+AI209+AK209+AM209</f>
        <v>0</v>
      </c>
      <c r="F209" s="400">
        <f t="shared" si="67"/>
        <v>0</v>
      </c>
      <c r="G209" s="428"/>
      <c r="H209" s="429"/>
      <c r="I209" s="428"/>
      <c r="J209" s="429"/>
      <c r="K209" s="104"/>
      <c r="L209" s="107"/>
      <c r="M209" s="104"/>
      <c r="N209" s="107"/>
      <c r="O209" s="104"/>
      <c r="P209" s="107"/>
      <c r="Q209" s="104"/>
      <c r="R209" s="107"/>
      <c r="S209" s="104"/>
      <c r="T209" s="107"/>
      <c r="U209" s="104"/>
      <c r="V209" s="107"/>
      <c r="W209" s="104"/>
      <c r="X209" s="107"/>
      <c r="Y209" s="104"/>
      <c r="Z209" s="107"/>
      <c r="AA209" s="104"/>
      <c r="AB209" s="107"/>
      <c r="AC209" s="104"/>
      <c r="AD209" s="107"/>
      <c r="AE209" s="104"/>
      <c r="AF209" s="107"/>
      <c r="AG209" s="104"/>
      <c r="AH209" s="107"/>
      <c r="AI209" s="104"/>
      <c r="AJ209" s="107"/>
      <c r="AK209" s="104"/>
      <c r="AL209" s="107"/>
      <c r="AM209" s="104"/>
      <c r="AN209" s="29"/>
      <c r="AO209" s="143"/>
      <c r="AP209" s="27"/>
      <c r="AQ209" s="31"/>
      <c r="AR209" s="107"/>
      <c r="AS209" s="107"/>
      <c r="AT209" s="26"/>
      <c r="AU209" s="39"/>
      <c r="AV209" s="39"/>
      <c r="AW209" s="39"/>
      <c r="AX209" s="33" t="str">
        <f t="shared" si="50"/>
        <v/>
      </c>
      <c r="AY209" s="33"/>
      <c r="AZ209" s="33"/>
      <c r="BA209" s="33"/>
      <c r="BB209" s="33"/>
      <c r="BC209" s="33"/>
      <c r="BD209" s="33"/>
      <c r="BE209" s="33"/>
      <c r="BF209" s="230"/>
      <c r="BG209" s="230"/>
      <c r="CA209" s="4" t="str">
        <f t="shared" si="51"/>
        <v/>
      </c>
      <c r="CB209" s="4" t="str">
        <f t="shared" si="52"/>
        <v/>
      </c>
      <c r="CC209" s="4" t="str">
        <f t="shared" si="53"/>
        <v/>
      </c>
      <c r="CD209" s="4" t="str">
        <f t="shared" si="54"/>
        <v/>
      </c>
      <c r="CE209" s="4" t="str">
        <f t="shared" si="55"/>
        <v/>
      </c>
      <c r="CF209" s="4" t="str">
        <f t="shared" si="56"/>
        <v/>
      </c>
      <c r="CG209" s="16">
        <f t="shared" si="57"/>
        <v>0</v>
      </c>
      <c r="CH209" s="16">
        <f t="shared" si="58"/>
        <v>0</v>
      </c>
      <c r="CI209" s="16">
        <f t="shared" si="59"/>
        <v>0</v>
      </c>
      <c r="CJ209" s="16">
        <f t="shared" si="60"/>
        <v>0</v>
      </c>
      <c r="CK209" s="16">
        <f t="shared" si="61"/>
        <v>0</v>
      </c>
      <c r="CL209" s="16">
        <f t="shared" si="62"/>
        <v>0</v>
      </c>
      <c r="CM209" s="16"/>
      <c r="CN209" s="16"/>
    </row>
    <row r="210" spans="1:92" ht="16.149999999999999" customHeight="1" x14ac:dyDescent="0.2">
      <c r="A210" s="3457"/>
      <c r="B210" s="3452" t="s">
        <v>206</v>
      </c>
      <c r="C210" s="3453"/>
      <c r="D210" s="402">
        <f t="shared" si="66"/>
        <v>0</v>
      </c>
      <c r="E210" s="403">
        <f t="shared" si="67"/>
        <v>0</v>
      </c>
      <c r="F210" s="599">
        <f t="shared" si="67"/>
        <v>0</v>
      </c>
      <c r="G210" s="42"/>
      <c r="H210" s="46"/>
      <c r="I210" s="42"/>
      <c r="J210" s="46"/>
      <c r="K210" s="35"/>
      <c r="L210" s="39"/>
      <c r="M210" s="35"/>
      <c r="N210" s="39"/>
      <c r="O210" s="35"/>
      <c r="P210" s="39"/>
      <c r="Q210" s="35"/>
      <c r="R210" s="39"/>
      <c r="S210" s="35"/>
      <c r="T210" s="39"/>
      <c r="U210" s="35"/>
      <c r="V210" s="39"/>
      <c r="W210" s="35"/>
      <c r="X210" s="39"/>
      <c r="Y210" s="35"/>
      <c r="Z210" s="39"/>
      <c r="AA210" s="35"/>
      <c r="AB210" s="39"/>
      <c r="AC210" s="35"/>
      <c r="AD210" s="39"/>
      <c r="AE210" s="35"/>
      <c r="AF210" s="39"/>
      <c r="AG210" s="35"/>
      <c r="AH210" s="39"/>
      <c r="AI210" s="35"/>
      <c r="AJ210" s="39"/>
      <c r="AK210" s="35"/>
      <c r="AL210" s="39"/>
      <c r="AM210" s="35"/>
      <c r="AN210" s="38"/>
      <c r="AO210" s="153"/>
      <c r="AP210" s="36"/>
      <c r="AQ210" s="40"/>
      <c r="AR210" s="39"/>
      <c r="AS210" s="39"/>
      <c r="AT210" s="35"/>
      <c r="AU210" s="39"/>
      <c r="AV210" s="39"/>
      <c r="AW210" s="39"/>
      <c r="AX210" s="33" t="str">
        <f t="shared" si="50"/>
        <v/>
      </c>
      <c r="AY210" s="33"/>
      <c r="AZ210" s="33"/>
      <c r="BA210" s="33"/>
      <c r="BB210" s="33"/>
      <c r="BC210" s="33"/>
      <c r="BD210" s="33"/>
      <c r="BE210" s="33"/>
      <c r="BF210" s="230"/>
      <c r="BG210" s="230"/>
      <c r="CA210" s="4" t="str">
        <f t="shared" si="51"/>
        <v/>
      </c>
      <c r="CB210" s="4" t="str">
        <f t="shared" si="52"/>
        <v/>
      </c>
      <c r="CC210" s="4" t="str">
        <f t="shared" si="53"/>
        <v/>
      </c>
      <c r="CD210" s="4" t="str">
        <f t="shared" si="54"/>
        <v/>
      </c>
      <c r="CE210" s="4" t="str">
        <f t="shared" si="55"/>
        <v/>
      </c>
      <c r="CF210" s="4" t="str">
        <f t="shared" si="56"/>
        <v/>
      </c>
      <c r="CG210" s="16">
        <f t="shared" si="57"/>
        <v>0</v>
      </c>
      <c r="CH210" s="16">
        <f t="shared" si="58"/>
        <v>0</v>
      </c>
      <c r="CI210" s="16">
        <f t="shared" si="59"/>
        <v>0</v>
      </c>
      <c r="CJ210" s="16">
        <f t="shared" si="60"/>
        <v>0</v>
      </c>
      <c r="CK210" s="16">
        <f t="shared" si="61"/>
        <v>0</v>
      </c>
      <c r="CL210" s="16">
        <f t="shared" si="62"/>
        <v>0</v>
      </c>
      <c r="CM210" s="16"/>
      <c r="CN210" s="16"/>
    </row>
    <row r="211" spans="1:92" ht="16.149999999999999" customHeight="1" x14ac:dyDescent="0.2">
      <c r="A211" s="3457"/>
      <c r="B211" s="3452" t="s">
        <v>207</v>
      </c>
      <c r="C211" s="3453"/>
      <c r="D211" s="402">
        <f t="shared" si="66"/>
        <v>0</v>
      </c>
      <c r="E211" s="403">
        <f t="shared" si="67"/>
        <v>0</v>
      </c>
      <c r="F211" s="599">
        <f t="shared" si="67"/>
        <v>0</v>
      </c>
      <c r="G211" s="42"/>
      <c r="H211" s="46"/>
      <c r="I211" s="42"/>
      <c r="J211" s="46"/>
      <c r="K211" s="35"/>
      <c r="L211" s="39"/>
      <c r="M211" s="35"/>
      <c r="N211" s="39"/>
      <c r="O211" s="35"/>
      <c r="P211" s="39"/>
      <c r="Q211" s="35"/>
      <c r="R211" s="39"/>
      <c r="S211" s="35"/>
      <c r="T211" s="39"/>
      <c r="U211" s="35"/>
      <c r="V211" s="39"/>
      <c r="W211" s="35"/>
      <c r="X211" s="39"/>
      <c r="Y211" s="35"/>
      <c r="Z211" s="39"/>
      <c r="AA211" s="35"/>
      <c r="AB211" s="39"/>
      <c r="AC211" s="35"/>
      <c r="AD211" s="39"/>
      <c r="AE211" s="35"/>
      <c r="AF211" s="39"/>
      <c r="AG211" s="35"/>
      <c r="AH211" s="39"/>
      <c r="AI211" s="35"/>
      <c r="AJ211" s="39"/>
      <c r="AK211" s="35"/>
      <c r="AL211" s="39"/>
      <c r="AM211" s="35"/>
      <c r="AN211" s="38"/>
      <c r="AO211" s="153"/>
      <c r="AP211" s="36"/>
      <c r="AQ211" s="40"/>
      <c r="AR211" s="39"/>
      <c r="AS211" s="39"/>
      <c r="AT211" s="35"/>
      <c r="AU211" s="39"/>
      <c r="AV211" s="39"/>
      <c r="AW211" s="39"/>
      <c r="AX211" s="33" t="str">
        <f t="shared" si="50"/>
        <v/>
      </c>
      <c r="AY211" s="33"/>
      <c r="AZ211" s="33"/>
      <c r="BA211" s="33"/>
      <c r="BB211" s="33"/>
      <c r="BC211" s="33"/>
      <c r="BD211" s="33"/>
      <c r="BE211" s="33"/>
      <c r="BF211" s="230"/>
      <c r="BG211" s="230"/>
      <c r="CA211" s="4" t="str">
        <f t="shared" si="51"/>
        <v/>
      </c>
      <c r="CB211" s="4" t="str">
        <f t="shared" si="52"/>
        <v/>
      </c>
      <c r="CC211" s="4" t="str">
        <f t="shared" si="53"/>
        <v/>
      </c>
      <c r="CD211" s="4" t="str">
        <f t="shared" si="54"/>
        <v/>
      </c>
      <c r="CE211" s="4" t="str">
        <f t="shared" si="55"/>
        <v/>
      </c>
      <c r="CF211" s="4" t="str">
        <f t="shared" si="56"/>
        <v/>
      </c>
      <c r="CG211" s="16">
        <f t="shared" si="57"/>
        <v>0</v>
      </c>
      <c r="CH211" s="16">
        <f t="shared" si="58"/>
        <v>0</v>
      </c>
      <c r="CI211" s="16">
        <f t="shared" si="59"/>
        <v>0</v>
      </c>
      <c r="CJ211" s="16">
        <f t="shared" si="60"/>
        <v>0</v>
      </c>
      <c r="CK211" s="16">
        <f t="shared" si="61"/>
        <v>0</v>
      </c>
      <c r="CL211" s="16">
        <f t="shared" si="62"/>
        <v>0</v>
      </c>
      <c r="CM211" s="16"/>
      <c r="CN211" s="16"/>
    </row>
    <row r="212" spans="1:92" ht="16.149999999999999" customHeight="1" x14ac:dyDescent="0.2">
      <c r="A212" s="3457"/>
      <c r="B212" s="3452" t="s">
        <v>208</v>
      </c>
      <c r="C212" s="3453"/>
      <c r="D212" s="402">
        <f t="shared" si="66"/>
        <v>0</v>
      </c>
      <c r="E212" s="403">
        <f t="shared" si="67"/>
        <v>0</v>
      </c>
      <c r="F212" s="599">
        <f t="shared" si="67"/>
        <v>0</v>
      </c>
      <c r="G212" s="42"/>
      <c r="H212" s="46"/>
      <c r="I212" s="42"/>
      <c r="J212" s="46"/>
      <c r="K212" s="35"/>
      <c r="L212" s="39"/>
      <c r="M212" s="35"/>
      <c r="N212" s="39"/>
      <c r="O212" s="35"/>
      <c r="P212" s="39"/>
      <c r="Q212" s="35"/>
      <c r="R212" s="39"/>
      <c r="S212" s="35"/>
      <c r="T212" s="39"/>
      <c r="U212" s="35"/>
      <c r="V212" s="39"/>
      <c r="W212" s="35"/>
      <c r="X212" s="39"/>
      <c r="Y212" s="35"/>
      <c r="Z212" s="39"/>
      <c r="AA212" s="35"/>
      <c r="AB212" s="39"/>
      <c r="AC212" s="35"/>
      <c r="AD212" s="39"/>
      <c r="AE212" s="35"/>
      <c r="AF212" s="39"/>
      <c r="AG212" s="35"/>
      <c r="AH212" s="39"/>
      <c r="AI212" s="35"/>
      <c r="AJ212" s="39"/>
      <c r="AK212" s="35"/>
      <c r="AL212" s="39"/>
      <c r="AM212" s="35"/>
      <c r="AN212" s="38"/>
      <c r="AO212" s="153"/>
      <c r="AP212" s="36"/>
      <c r="AQ212" s="40"/>
      <c r="AR212" s="39"/>
      <c r="AS212" s="39"/>
      <c r="AT212" s="35"/>
      <c r="AU212" s="39"/>
      <c r="AV212" s="39"/>
      <c r="AW212" s="39"/>
      <c r="AX212" s="33" t="str">
        <f t="shared" si="50"/>
        <v/>
      </c>
      <c r="AY212" s="33"/>
      <c r="AZ212" s="33"/>
      <c r="BA212" s="33"/>
      <c r="BB212" s="33"/>
      <c r="BC212" s="33"/>
      <c r="BD212" s="33"/>
      <c r="BE212" s="33"/>
      <c r="BF212" s="230"/>
      <c r="BG212" s="230"/>
      <c r="CA212" s="4" t="str">
        <f t="shared" si="51"/>
        <v/>
      </c>
      <c r="CB212" s="4" t="str">
        <f t="shared" si="52"/>
        <v/>
      </c>
      <c r="CC212" s="4" t="str">
        <f t="shared" si="53"/>
        <v/>
      </c>
      <c r="CD212" s="4" t="str">
        <f t="shared" si="54"/>
        <v/>
      </c>
      <c r="CE212" s="4" t="str">
        <f t="shared" si="55"/>
        <v/>
      </c>
      <c r="CF212" s="4" t="str">
        <f t="shared" si="56"/>
        <v/>
      </c>
      <c r="CG212" s="16">
        <f t="shared" si="57"/>
        <v>0</v>
      </c>
      <c r="CH212" s="16">
        <f t="shared" si="58"/>
        <v>0</v>
      </c>
      <c r="CI212" s="16">
        <f t="shared" si="59"/>
        <v>0</v>
      </c>
      <c r="CJ212" s="16">
        <f t="shared" si="60"/>
        <v>0</v>
      </c>
      <c r="CK212" s="16">
        <f t="shared" si="61"/>
        <v>0</v>
      </c>
      <c r="CL212" s="16">
        <f t="shared" si="62"/>
        <v>0</v>
      </c>
      <c r="CM212" s="16"/>
      <c r="CN212" s="16"/>
    </row>
    <row r="213" spans="1:92" ht="16.149999999999999" customHeight="1" x14ac:dyDescent="0.2">
      <c r="A213" s="3457"/>
      <c r="B213" s="3452" t="s">
        <v>209</v>
      </c>
      <c r="C213" s="3453"/>
      <c r="D213" s="398">
        <f t="shared" si="66"/>
        <v>0</v>
      </c>
      <c r="E213" s="399">
        <f t="shared" si="67"/>
        <v>0</v>
      </c>
      <c r="F213" s="400">
        <f t="shared" si="67"/>
        <v>0</v>
      </c>
      <c r="G213" s="42"/>
      <c r="H213" s="46"/>
      <c r="I213" s="42"/>
      <c r="J213" s="46"/>
      <c r="K213" s="35"/>
      <c r="L213" s="39"/>
      <c r="M213" s="35"/>
      <c r="N213" s="39"/>
      <c r="O213" s="35"/>
      <c r="P213" s="39"/>
      <c r="Q213" s="35"/>
      <c r="R213" s="39"/>
      <c r="S213" s="35"/>
      <c r="T213" s="39"/>
      <c r="U213" s="35"/>
      <c r="V213" s="39"/>
      <c r="W213" s="35"/>
      <c r="X213" s="39"/>
      <c r="Y213" s="35"/>
      <c r="Z213" s="39"/>
      <c r="AA213" s="35"/>
      <c r="AB213" s="39"/>
      <c r="AC213" s="35"/>
      <c r="AD213" s="39"/>
      <c r="AE213" s="35"/>
      <c r="AF213" s="39"/>
      <c r="AG213" s="35"/>
      <c r="AH213" s="39"/>
      <c r="AI213" s="35"/>
      <c r="AJ213" s="39"/>
      <c r="AK213" s="35"/>
      <c r="AL213" s="39"/>
      <c r="AM213" s="35"/>
      <c r="AN213" s="38"/>
      <c r="AO213" s="153"/>
      <c r="AP213" s="36"/>
      <c r="AQ213" s="40"/>
      <c r="AR213" s="39"/>
      <c r="AS213" s="39"/>
      <c r="AT213" s="35"/>
      <c r="AU213" s="39"/>
      <c r="AV213" s="39"/>
      <c r="AW213" s="39"/>
      <c r="AX213" s="33" t="str">
        <f t="shared" si="50"/>
        <v/>
      </c>
      <c r="AY213" s="33"/>
      <c r="AZ213" s="33"/>
      <c r="BA213" s="33"/>
      <c r="BB213" s="33"/>
      <c r="BC213" s="33"/>
      <c r="BD213" s="33"/>
      <c r="BE213" s="33"/>
      <c r="BF213" s="230"/>
      <c r="BG213" s="230"/>
      <c r="CA213" s="4" t="str">
        <f t="shared" si="51"/>
        <v/>
      </c>
      <c r="CB213" s="4" t="str">
        <f t="shared" si="52"/>
        <v/>
      </c>
      <c r="CC213" s="4" t="str">
        <f t="shared" si="53"/>
        <v/>
      </c>
      <c r="CD213" s="4" t="str">
        <f t="shared" si="54"/>
        <v/>
      </c>
      <c r="CE213" s="4" t="str">
        <f t="shared" si="55"/>
        <v/>
      </c>
      <c r="CF213" s="4" t="str">
        <f t="shared" si="56"/>
        <v/>
      </c>
      <c r="CG213" s="16">
        <f t="shared" si="57"/>
        <v>0</v>
      </c>
      <c r="CH213" s="16">
        <f t="shared" si="58"/>
        <v>0</v>
      </c>
      <c r="CI213" s="16">
        <f t="shared" si="59"/>
        <v>0</v>
      </c>
      <c r="CJ213" s="16">
        <f t="shared" si="60"/>
        <v>0</v>
      </c>
      <c r="CK213" s="16">
        <f t="shared" si="61"/>
        <v>0</v>
      </c>
      <c r="CL213" s="16">
        <f t="shared" si="62"/>
        <v>0</v>
      </c>
      <c r="CM213" s="16"/>
      <c r="CN213" s="16"/>
    </row>
    <row r="214" spans="1:92" ht="16.149999999999999" customHeight="1" x14ac:dyDescent="0.2">
      <c r="A214" s="3458"/>
      <c r="B214" s="3680" t="s">
        <v>210</v>
      </c>
      <c r="C214" s="3681"/>
      <c r="D214" s="393">
        <f t="shared" si="66"/>
        <v>22</v>
      </c>
      <c r="E214" s="394">
        <f t="shared" si="67"/>
        <v>6</v>
      </c>
      <c r="F214" s="377">
        <f t="shared" si="67"/>
        <v>16</v>
      </c>
      <c r="G214" s="42"/>
      <c r="H214" s="46"/>
      <c r="I214" s="42"/>
      <c r="J214" s="46"/>
      <c r="K214" s="35"/>
      <c r="L214" s="39"/>
      <c r="M214" s="35"/>
      <c r="N214" s="39"/>
      <c r="O214" s="35"/>
      <c r="P214" s="39"/>
      <c r="Q214" s="35"/>
      <c r="R214" s="39"/>
      <c r="S214" s="35"/>
      <c r="T214" s="39"/>
      <c r="U214" s="35"/>
      <c r="V214" s="39"/>
      <c r="W214" s="35">
        <v>3</v>
      </c>
      <c r="X214" s="39">
        <v>5</v>
      </c>
      <c r="Y214" s="35">
        <v>3</v>
      </c>
      <c r="Z214" s="39">
        <v>8</v>
      </c>
      <c r="AA214" s="35"/>
      <c r="AB214" s="39"/>
      <c r="AC214" s="35"/>
      <c r="AD214" s="39">
        <v>3</v>
      </c>
      <c r="AE214" s="35"/>
      <c r="AF214" s="39"/>
      <c r="AG214" s="35"/>
      <c r="AH214" s="39"/>
      <c r="AI214" s="35"/>
      <c r="AJ214" s="39"/>
      <c r="AK214" s="35"/>
      <c r="AL214" s="39"/>
      <c r="AM214" s="93"/>
      <c r="AN214" s="95"/>
      <c r="AO214" s="173"/>
      <c r="AP214" s="94"/>
      <c r="AQ214" s="243"/>
      <c r="AR214" s="96">
        <v>0</v>
      </c>
      <c r="AS214" s="96">
        <v>0</v>
      </c>
      <c r="AT214" s="35">
        <v>0</v>
      </c>
      <c r="AU214" s="39">
        <v>0</v>
      </c>
      <c r="AV214" s="39">
        <v>0</v>
      </c>
      <c r="AW214" s="39">
        <v>0</v>
      </c>
      <c r="AX214" s="33" t="str">
        <f t="shared" si="50"/>
        <v/>
      </c>
      <c r="AY214" s="33"/>
      <c r="AZ214" s="33"/>
      <c r="BA214" s="33"/>
      <c r="BB214" s="33"/>
      <c r="BC214" s="33"/>
      <c r="BD214" s="33"/>
      <c r="BE214" s="33"/>
      <c r="BF214" s="230"/>
      <c r="BG214" s="230"/>
      <c r="CA214" s="4" t="str">
        <f t="shared" si="51"/>
        <v/>
      </c>
      <c r="CB214" s="4" t="str">
        <f t="shared" si="52"/>
        <v/>
      </c>
      <c r="CC214" s="4" t="str">
        <f t="shared" si="53"/>
        <v/>
      </c>
      <c r="CD214" s="4" t="str">
        <f t="shared" si="54"/>
        <v/>
      </c>
      <c r="CE214" s="4" t="str">
        <f t="shared" si="55"/>
        <v/>
      </c>
      <c r="CF214" s="4" t="str">
        <f t="shared" si="56"/>
        <v/>
      </c>
      <c r="CG214" s="16">
        <f t="shared" si="57"/>
        <v>0</v>
      </c>
      <c r="CH214" s="16">
        <f t="shared" si="58"/>
        <v>0</v>
      </c>
      <c r="CI214" s="16">
        <f t="shared" si="59"/>
        <v>0</v>
      </c>
      <c r="CJ214" s="16">
        <f t="shared" si="60"/>
        <v>0</v>
      </c>
      <c r="CK214" s="16">
        <f t="shared" si="61"/>
        <v>0</v>
      </c>
      <c r="CL214" s="16">
        <f t="shared" si="62"/>
        <v>0</v>
      </c>
      <c r="CM214" s="16"/>
      <c r="CN214" s="16"/>
    </row>
    <row r="215" spans="1:92" ht="16.149999999999999" customHeight="1" x14ac:dyDescent="0.2">
      <c r="A215" s="3682" t="s">
        <v>211</v>
      </c>
      <c r="B215" s="3459" t="s">
        <v>212</v>
      </c>
      <c r="C215" s="3460"/>
      <c r="D215" s="381">
        <f t="shared" si="63"/>
        <v>0</v>
      </c>
      <c r="E215" s="382">
        <f t="shared" ref="E215:F224" si="68">SUM(G215+I215+K215+M215+O215+Q215+S215+U215+W215+Y215+AA215+AC215+AE215+AG215+AI215+AK215+AM215)</f>
        <v>0</v>
      </c>
      <c r="F215" s="600">
        <f t="shared" si="68"/>
        <v>0</v>
      </c>
      <c r="G215" s="26"/>
      <c r="H215" s="30"/>
      <c r="I215" s="26"/>
      <c r="J215" s="30"/>
      <c r="K215" s="26"/>
      <c r="L215" s="30"/>
      <c r="M215" s="26"/>
      <c r="N215" s="30"/>
      <c r="O215" s="26"/>
      <c r="P215" s="30"/>
      <c r="Q215" s="26"/>
      <c r="R215" s="30"/>
      <c r="S215" s="26"/>
      <c r="T215" s="30"/>
      <c r="U215" s="26"/>
      <c r="V215" s="30"/>
      <c r="W215" s="26"/>
      <c r="X215" s="30"/>
      <c r="Y215" s="26"/>
      <c r="Z215" s="30"/>
      <c r="AA215" s="26"/>
      <c r="AB215" s="30"/>
      <c r="AC215" s="26"/>
      <c r="AD215" s="30"/>
      <c r="AE215" s="26"/>
      <c r="AF215" s="30"/>
      <c r="AG215" s="26"/>
      <c r="AH215" s="30"/>
      <c r="AI215" s="26"/>
      <c r="AJ215" s="30"/>
      <c r="AK215" s="26"/>
      <c r="AL215" s="30"/>
      <c r="AM215" s="26"/>
      <c r="AN215" s="794"/>
      <c r="AO215" s="319"/>
      <c r="AP215" s="329"/>
      <c r="AQ215" s="107"/>
      <c r="AR215" s="455"/>
      <c r="AS215" s="456"/>
      <c r="AT215" s="26"/>
      <c r="AU215" s="30"/>
      <c r="AV215" s="30"/>
      <c r="AW215" s="30"/>
      <c r="AX215" s="33" t="str">
        <f t="shared" si="50"/>
        <v/>
      </c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230"/>
      <c r="BJ215" s="230"/>
      <c r="CA215" s="4" t="str">
        <f t="shared" si="51"/>
        <v/>
      </c>
      <c r="CB215" s="4" t="str">
        <f t="shared" si="52"/>
        <v/>
      </c>
      <c r="CC215" s="4" t="str">
        <f t="shared" si="53"/>
        <v/>
      </c>
      <c r="CD215" s="4" t="str">
        <f t="shared" si="54"/>
        <v/>
      </c>
      <c r="CE215" s="4" t="str">
        <f t="shared" si="55"/>
        <v/>
      </c>
      <c r="CF215" s="4" t="str">
        <f t="shared" si="56"/>
        <v/>
      </c>
      <c r="CG215" s="16">
        <f t="shared" si="57"/>
        <v>0</v>
      </c>
      <c r="CH215" s="16">
        <f t="shared" si="58"/>
        <v>0</v>
      </c>
      <c r="CI215" s="16">
        <f t="shared" si="59"/>
        <v>0</v>
      </c>
      <c r="CJ215" s="16">
        <f t="shared" si="60"/>
        <v>0</v>
      </c>
      <c r="CK215" s="16">
        <f t="shared" si="61"/>
        <v>0</v>
      </c>
      <c r="CL215" s="16">
        <f t="shared" si="62"/>
        <v>0</v>
      </c>
      <c r="CM215" s="16"/>
      <c r="CN215" s="16"/>
    </row>
    <row r="216" spans="1:92" ht="16.149999999999999" customHeight="1" x14ac:dyDescent="0.2">
      <c r="A216" s="3457"/>
      <c r="B216" s="3446" t="s">
        <v>213</v>
      </c>
      <c r="C216" s="3448"/>
      <c r="D216" s="398">
        <f t="shared" si="63"/>
        <v>0</v>
      </c>
      <c r="E216" s="399">
        <f t="shared" si="68"/>
        <v>0</v>
      </c>
      <c r="F216" s="400">
        <f t="shared" si="68"/>
        <v>0</v>
      </c>
      <c r="G216" s="104"/>
      <c r="H216" s="107"/>
      <c r="I216" s="104"/>
      <c r="J216" s="107"/>
      <c r="K216" s="104"/>
      <c r="L216" s="107"/>
      <c r="M216" s="104"/>
      <c r="N216" s="107"/>
      <c r="O216" s="104"/>
      <c r="P216" s="107"/>
      <c r="Q216" s="104"/>
      <c r="R216" s="107"/>
      <c r="S216" s="104"/>
      <c r="T216" s="107"/>
      <c r="U216" s="104"/>
      <c r="V216" s="107"/>
      <c r="W216" s="104"/>
      <c r="X216" s="107"/>
      <c r="Y216" s="104"/>
      <c r="Z216" s="107"/>
      <c r="AA216" s="104"/>
      <c r="AB216" s="107"/>
      <c r="AC216" s="104"/>
      <c r="AD216" s="107"/>
      <c r="AE216" s="104"/>
      <c r="AF216" s="107"/>
      <c r="AG216" s="104"/>
      <c r="AH216" s="107"/>
      <c r="AI216" s="104"/>
      <c r="AJ216" s="107"/>
      <c r="AK216" s="104"/>
      <c r="AL216" s="107"/>
      <c r="AM216" s="104"/>
      <c r="AN216" s="318"/>
      <c r="AO216" s="319"/>
      <c r="AP216" s="329"/>
      <c r="AQ216" s="107"/>
      <c r="AR216" s="332"/>
      <c r="AS216" s="452"/>
      <c r="AT216" s="104"/>
      <c r="AU216" s="107"/>
      <c r="AV216" s="107"/>
      <c r="AW216" s="107"/>
      <c r="AX216" s="33" t="str">
        <f t="shared" si="50"/>
        <v/>
      </c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230"/>
      <c r="BJ216" s="230"/>
      <c r="CA216" s="4" t="str">
        <f t="shared" si="51"/>
        <v/>
      </c>
      <c r="CB216" s="4" t="str">
        <f t="shared" si="52"/>
        <v/>
      </c>
      <c r="CC216" s="4" t="str">
        <f t="shared" si="53"/>
        <v/>
      </c>
      <c r="CD216" s="4" t="str">
        <f t="shared" si="54"/>
        <v/>
      </c>
      <c r="CE216" s="4" t="str">
        <f t="shared" si="55"/>
        <v/>
      </c>
      <c r="CF216" s="4" t="str">
        <f t="shared" si="56"/>
        <v/>
      </c>
      <c r="CG216" s="16">
        <f t="shared" si="57"/>
        <v>0</v>
      </c>
      <c r="CH216" s="16">
        <f t="shared" si="58"/>
        <v>0</v>
      </c>
      <c r="CI216" s="16">
        <f t="shared" si="59"/>
        <v>0</v>
      </c>
      <c r="CJ216" s="16">
        <f t="shared" si="60"/>
        <v>0</v>
      </c>
      <c r="CK216" s="16">
        <f t="shared" si="61"/>
        <v>0</v>
      </c>
      <c r="CL216" s="16">
        <f t="shared" si="62"/>
        <v>0</v>
      </c>
      <c r="CM216" s="16"/>
      <c r="CN216" s="16"/>
    </row>
    <row r="217" spans="1:92" ht="16.149999999999999" customHeight="1" x14ac:dyDescent="0.2">
      <c r="A217" s="3458"/>
      <c r="B217" s="3440" t="s">
        <v>214</v>
      </c>
      <c r="C217" s="3442"/>
      <c r="D217" s="385">
        <f t="shared" si="63"/>
        <v>0</v>
      </c>
      <c r="E217" s="386">
        <f t="shared" si="68"/>
        <v>0</v>
      </c>
      <c r="F217" s="573">
        <f t="shared" si="68"/>
        <v>0</v>
      </c>
      <c r="G217" s="263"/>
      <c r="H217" s="574"/>
      <c r="I217" s="263"/>
      <c r="J217" s="574"/>
      <c r="K217" s="263"/>
      <c r="L217" s="574"/>
      <c r="M217" s="263"/>
      <c r="N217" s="574"/>
      <c r="O217" s="263"/>
      <c r="P217" s="574"/>
      <c r="Q217" s="263"/>
      <c r="R217" s="574"/>
      <c r="S217" s="263"/>
      <c r="T217" s="574"/>
      <c r="U217" s="263"/>
      <c r="V217" s="574"/>
      <c r="W217" s="263"/>
      <c r="X217" s="574"/>
      <c r="Y217" s="263"/>
      <c r="Z217" s="574"/>
      <c r="AA217" s="263"/>
      <c r="AB217" s="574"/>
      <c r="AC217" s="263"/>
      <c r="AD217" s="574"/>
      <c r="AE217" s="263"/>
      <c r="AF217" s="574"/>
      <c r="AG217" s="263"/>
      <c r="AH217" s="574"/>
      <c r="AI217" s="263"/>
      <c r="AJ217" s="574"/>
      <c r="AK217" s="263"/>
      <c r="AL217" s="574"/>
      <c r="AM217" s="263"/>
      <c r="AN217" s="542"/>
      <c r="AO217" s="438"/>
      <c r="AP217" s="439"/>
      <c r="AQ217" s="574"/>
      <c r="AR217" s="336"/>
      <c r="AS217" s="454"/>
      <c r="AT217" s="263"/>
      <c r="AU217" s="574"/>
      <c r="AV217" s="574"/>
      <c r="AW217" s="574"/>
      <c r="AX217" s="33" t="str">
        <f t="shared" si="50"/>
        <v/>
      </c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230"/>
      <c r="BJ217" s="230"/>
      <c r="CA217" s="4" t="str">
        <f t="shared" si="51"/>
        <v/>
      </c>
      <c r="CB217" s="4" t="str">
        <f t="shared" si="52"/>
        <v/>
      </c>
      <c r="CC217" s="4" t="str">
        <f t="shared" si="53"/>
        <v/>
      </c>
      <c r="CD217" s="4" t="str">
        <f t="shared" si="54"/>
        <v/>
      </c>
      <c r="CE217" s="4" t="str">
        <f t="shared" si="55"/>
        <v/>
      </c>
      <c r="CF217" s="4" t="str">
        <f t="shared" si="56"/>
        <v/>
      </c>
      <c r="CG217" s="16">
        <f t="shared" si="57"/>
        <v>0</v>
      </c>
      <c r="CH217" s="16">
        <f t="shared" si="58"/>
        <v>0</v>
      </c>
      <c r="CI217" s="16">
        <f t="shared" si="59"/>
        <v>0</v>
      </c>
      <c r="CJ217" s="16">
        <f t="shared" si="60"/>
        <v>0</v>
      </c>
      <c r="CK217" s="16">
        <f t="shared" si="61"/>
        <v>0</v>
      </c>
      <c r="CL217" s="16">
        <f t="shared" si="62"/>
        <v>0</v>
      </c>
      <c r="CM217" s="16"/>
      <c r="CN217" s="16"/>
    </row>
    <row r="218" spans="1:92" ht="16.149999999999999" customHeight="1" x14ac:dyDescent="0.2">
      <c r="A218" s="3444" t="s">
        <v>215</v>
      </c>
      <c r="B218" s="3444"/>
      <c r="C218" s="3444"/>
      <c r="D218" s="398">
        <f t="shared" si="63"/>
        <v>0</v>
      </c>
      <c r="E218" s="399">
        <f t="shared" si="68"/>
        <v>0</v>
      </c>
      <c r="F218" s="400">
        <f t="shared" si="68"/>
        <v>0</v>
      </c>
      <c r="G218" s="104"/>
      <c r="H218" s="107"/>
      <c r="I218" s="104"/>
      <c r="J218" s="107"/>
      <c r="K218" s="104"/>
      <c r="L218" s="107"/>
      <c r="M218" s="104"/>
      <c r="N218" s="107"/>
      <c r="O218" s="104"/>
      <c r="P218" s="107"/>
      <c r="Q218" s="104"/>
      <c r="R218" s="107"/>
      <c r="S218" s="104"/>
      <c r="T218" s="107"/>
      <c r="U218" s="104"/>
      <c r="V218" s="107"/>
      <c r="W218" s="104"/>
      <c r="X218" s="107"/>
      <c r="Y218" s="104"/>
      <c r="Z218" s="107"/>
      <c r="AA218" s="104"/>
      <c r="AB218" s="107"/>
      <c r="AC218" s="104"/>
      <c r="AD218" s="107"/>
      <c r="AE218" s="104"/>
      <c r="AF218" s="107"/>
      <c r="AG218" s="104"/>
      <c r="AH218" s="107"/>
      <c r="AI218" s="104"/>
      <c r="AJ218" s="107"/>
      <c r="AK218" s="104"/>
      <c r="AL218" s="107"/>
      <c r="AM218" s="104"/>
      <c r="AN218" s="318"/>
      <c r="AO218" s="319"/>
      <c r="AP218" s="329"/>
      <c r="AQ218" s="107"/>
      <c r="AR218" s="107"/>
      <c r="AS218" s="65"/>
      <c r="AT218" s="104"/>
      <c r="AU218" s="107"/>
      <c r="AV218" s="107"/>
      <c r="AW218" s="107"/>
      <c r="AX218" s="33" t="str">
        <f t="shared" si="50"/>
        <v/>
      </c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230"/>
      <c r="BJ218" s="230"/>
      <c r="CA218" s="4" t="str">
        <f t="shared" si="51"/>
        <v/>
      </c>
      <c r="CB218" s="4" t="str">
        <f t="shared" si="52"/>
        <v/>
      </c>
      <c r="CC218" s="4" t="str">
        <f t="shared" si="53"/>
        <v/>
      </c>
      <c r="CD218" s="4" t="str">
        <f t="shared" si="54"/>
        <v/>
      </c>
      <c r="CE218" s="4" t="str">
        <f t="shared" si="55"/>
        <v/>
      </c>
      <c r="CF218" s="4" t="str">
        <f t="shared" si="56"/>
        <v/>
      </c>
      <c r="CG218" s="16">
        <f t="shared" si="57"/>
        <v>0</v>
      </c>
      <c r="CH218" s="16">
        <f t="shared" si="58"/>
        <v>0</v>
      </c>
      <c r="CI218" s="16">
        <f t="shared" si="59"/>
        <v>0</v>
      </c>
      <c r="CJ218" s="16">
        <f t="shared" si="60"/>
        <v>0</v>
      </c>
      <c r="CK218" s="16">
        <f t="shared" si="61"/>
        <v>0</v>
      </c>
      <c r="CL218" s="16">
        <f t="shared" si="62"/>
        <v>0</v>
      </c>
      <c r="CM218" s="16"/>
      <c r="CN218" s="16"/>
    </row>
    <row r="219" spans="1:92" ht="16.149999999999999" customHeight="1" x14ac:dyDescent="0.2">
      <c r="A219" s="3445" t="s">
        <v>216</v>
      </c>
      <c r="B219" s="3445"/>
      <c r="C219" s="3445"/>
      <c r="D219" s="402">
        <f t="shared" si="63"/>
        <v>0</v>
      </c>
      <c r="E219" s="403">
        <f t="shared" si="68"/>
        <v>0</v>
      </c>
      <c r="F219" s="599">
        <f t="shared" si="68"/>
        <v>0</v>
      </c>
      <c r="G219" s="35"/>
      <c r="H219" s="39"/>
      <c r="I219" s="35"/>
      <c r="J219" s="39"/>
      <c r="K219" s="35"/>
      <c r="L219" s="39"/>
      <c r="M219" s="35"/>
      <c r="N219" s="39"/>
      <c r="O219" s="35"/>
      <c r="P219" s="39"/>
      <c r="Q219" s="35"/>
      <c r="R219" s="39"/>
      <c r="S219" s="35"/>
      <c r="T219" s="39"/>
      <c r="U219" s="35"/>
      <c r="V219" s="39"/>
      <c r="W219" s="35"/>
      <c r="X219" s="39"/>
      <c r="Y219" s="35"/>
      <c r="Z219" s="39"/>
      <c r="AA219" s="35"/>
      <c r="AB219" s="39"/>
      <c r="AC219" s="35"/>
      <c r="AD219" s="39"/>
      <c r="AE219" s="35"/>
      <c r="AF219" s="39"/>
      <c r="AG219" s="35"/>
      <c r="AH219" s="39"/>
      <c r="AI219" s="35"/>
      <c r="AJ219" s="39"/>
      <c r="AK219" s="35"/>
      <c r="AL219" s="39"/>
      <c r="AM219" s="35"/>
      <c r="AN219" s="299"/>
      <c r="AO219" s="319"/>
      <c r="AP219" s="329"/>
      <c r="AQ219" s="107"/>
      <c r="AR219" s="39"/>
      <c r="AS219" s="66"/>
      <c r="AT219" s="35"/>
      <c r="AU219" s="39"/>
      <c r="AV219" s="39"/>
      <c r="AW219" s="39"/>
      <c r="AX219" s="33" t="str">
        <f t="shared" si="50"/>
        <v/>
      </c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230"/>
      <c r="BJ219" s="230"/>
      <c r="CA219" s="4" t="str">
        <f t="shared" si="51"/>
        <v/>
      </c>
      <c r="CB219" s="4" t="str">
        <f t="shared" si="52"/>
        <v/>
      </c>
      <c r="CC219" s="4" t="str">
        <f t="shared" si="53"/>
        <v/>
      </c>
      <c r="CD219" s="4" t="str">
        <f t="shared" si="54"/>
        <v/>
      </c>
      <c r="CE219" s="4" t="str">
        <f t="shared" si="55"/>
        <v/>
      </c>
      <c r="CF219" s="4" t="str">
        <f t="shared" si="56"/>
        <v/>
      </c>
      <c r="CG219" s="16">
        <f t="shared" si="57"/>
        <v>0</v>
      </c>
      <c r="CH219" s="16">
        <f t="shared" si="58"/>
        <v>0</v>
      </c>
      <c r="CI219" s="16">
        <f t="shared" si="59"/>
        <v>0</v>
      </c>
      <c r="CJ219" s="16">
        <f t="shared" si="60"/>
        <v>0</v>
      </c>
      <c r="CK219" s="16">
        <f t="shared" si="61"/>
        <v>0</v>
      </c>
      <c r="CL219" s="16">
        <f t="shared" si="62"/>
        <v>0</v>
      </c>
      <c r="CM219" s="16"/>
      <c r="CN219" s="16"/>
    </row>
    <row r="220" spans="1:92" ht="16.149999999999999" customHeight="1" x14ac:dyDescent="0.2">
      <c r="A220" s="3445" t="s">
        <v>217</v>
      </c>
      <c r="B220" s="3445"/>
      <c r="C220" s="3445"/>
      <c r="D220" s="402">
        <f t="shared" si="63"/>
        <v>0</v>
      </c>
      <c r="E220" s="403">
        <f t="shared" si="68"/>
        <v>0</v>
      </c>
      <c r="F220" s="599">
        <f t="shared" si="68"/>
        <v>0</v>
      </c>
      <c r="G220" s="35"/>
      <c r="H220" s="39"/>
      <c r="I220" s="35"/>
      <c r="J220" s="39"/>
      <c r="K220" s="35"/>
      <c r="L220" s="39"/>
      <c r="M220" s="35"/>
      <c r="N220" s="39"/>
      <c r="O220" s="35"/>
      <c r="P220" s="39"/>
      <c r="Q220" s="35"/>
      <c r="R220" s="39"/>
      <c r="S220" s="35"/>
      <c r="T220" s="39"/>
      <c r="U220" s="35"/>
      <c r="V220" s="39"/>
      <c r="W220" s="35"/>
      <c r="X220" s="39"/>
      <c r="Y220" s="35"/>
      <c r="Z220" s="39"/>
      <c r="AA220" s="35"/>
      <c r="AB220" s="39"/>
      <c r="AC220" s="35"/>
      <c r="AD220" s="39"/>
      <c r="AE220" s="35"/>
      <c r="AF220" s="39"/>
      <c r="AG220" s="35"/>
      <c r="AH220" s="39"/>
      <c r="AI220" s="35"/>
      <c r="AJ220" s="39"/>
      <c r="AK220" s="35"/>
      <c r="AL220" s="39"/>
      <c r="AM220" s="35"/>
      <c r="AN220" s="299"/>
      <c r="AO220" s="319"/>
      <c r="AP220" s="329"/>
      <c r="AQ220" s="107"/>
      <c r="AR220" s="39"/>
      <c r="AS220" s="66"/>
      <c r="AT220" s="35"/>
      <c r="AU220" s="39"/>
      <c r="AV220" s="39"/>
      <c r="AW220" s="39"/>
      <c r="AX220" s="33" t="str">
        <f t="shared" si="50"/>
        <v/>
      </c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230"/>
      <c r="BJ220" s="230"/>
      <c r="CA220" s="4" t="str">
        <f t="shared" si="51"/>
        <v/>
      </c>
      <c r="CB220" s="4" t="str">
        <f t="shared" si="52"/>
        <v/>
      </c>
      <c r="CC220" s="4" t="str">
        <f t="shared" si="53"/>
        <v/>
      </c>
      <c r="CD220" s="4" t="str">
        <f t="shared" si="54"/>
        <v/>
      </c>
      <c r="CE220" s="4" t="str">
        <f t="shared" si="55"/>
        <v/>
      </c>
      <c r="CF220" s="4" t="str">
        <f t="shared" si="56"/>
        <v/>
      </c>
      <c r="CG220" s="16">
        <f t="shared" si="57"/>
        <v>0</v>
      </c>
      <c r="CH220" s="16">
        <f t="shared" si="58"/>
        <v>0</v>
      </c>
      <c r="CI220" s="16">
        <f t="shared" si="59"/>
        <v>0</v>
      </c>
      <c r="CJ220" s="16">
        <f t="shared" si="60"/>
        <v>0</v>
      </c>
      <c r="CK220" s="16">
        <f t="shared" si="61"/>
        <v>0</v>
      </c>
      <c r="CL220" s="16">
        <f t="shared" si="62"/>
        <v>0</v>
      </c>
      <c r="CM220" s="16"/>
      <c r="CN220" s="16"/>
    </row>
    <row r="221" spans="1:92" ht="16.149999999999999" customHeight="1" x14ac:dyDescent="0.2">
      <c r="A221" s="3445" t="s">
        <v>218</v>
      </c>
      <c r="B221" s="3445"/>
      <c r="C221" s="3445"/>
      <c r="D221" s="402">
        <f t="shared" si="63"/>
        <v>19</v>
      </c>
      <c r="E221" s="403">
        <f t="shared" si="68"/>
        <v>4</v>
      </c>
      <c r="F221" s="599">
        <f t="shared" si="68"/>
        <v>15</v>
      </c>
      <c r="G221" s="35"/>
      <c r="H221" s="39"/>
      <c r="I221" s="35"/>
      <c r="J221" s="39"/>
      <c r="K221" s="35"/>
      <c r="L221" s="39"/>
      <c r="M221" s="35"/>
      <c r="N221" s="39"/>
      <c r="O221" s="35"/>
      <c r="P221" s="39"/>
      <c r="Q221" s="35"/>
      <c r="R221" s="39"/>
      <c r="S221" s="35"/>
      <c r="T221" s="39"/>
      <c r="U221" s="35"/>
      <c r="V221" s="39"/>
      <c r="W221" s="35">
        <v>2</v>
      </c>
      <c r="X221" s="39">
        <v>6</v>
      </c>
      <c r="Y221" s="35">
        <v>2</v>
      </c>
      <c r="Z221" s="39">
        <v>4</v>
      </c>
      <c r="AA221" s="35"/>
      <c r="AB221" s="39">
        <v>3</v>
      </c>
      <c r="AC221" s="35"/>
      <c r="AD221" s="39">
        <v>2</v>
      </c>
      <c r="AE221" s="35"/>
      <c r="AF221" s="39"/>
      <c r="AG221" s="35"/>
      <c r="AH221" s="39"/>
      <c r="AI221" s="35"/>
      <c r="AJ221" s="39"/>
      <c r="AK221" s="35"/>
      <c r="AL221" s="39"/>
      <c r="AM221" s="35"/>
      <c r="AN221" s="299"/>
      <c r="AO221" s="319"/>
      <c r="AP221" s="329"/>
      <c r="AQ221" s="107"/>
      <c r="AR221" s="39">
        <v>0</v>
      </c>
      <c r="AS221" s="66">
        <v>0</v>
      </c>
      <c r="AT221" s="35">
        <v>0</v>
      </c>
      <c r="AU221" s="39">
        <v>0</v>
      </c>
      <c r="AV221" s="39">
        <v>0</v>
      </c>
      <c r="AW221" s="39">
        <v>0</v>
      </c>
      <c r="AX221" s="33" t="str">
        <f t="shared" si="50"/>
        <v/>
      </c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230"/>
      <c r="BJ221" s="230"/>
      <c r="CA221" s="4" t="str">
        <f t="shared" si="51"/>
        <v/>
      </c>
      <c r="CB221" s="4" t="str">
        <f t="shared" si="52"/>
        <v/>
      </c>
      <c r="CC221" s="4" t="str">
        <f t="shared" si="53"/>
        <v/>
      </c>
      <c r="CD221" s="4" t="str">
        <f t="shared" si="54"/>
        <v/>
      </c>
      <c r="CE221" s="4" t="str">
        <f t="shared" si="55"/>
        <v/>
      </c>
      <c r="CF221" s="4" t="str">
        <f t="shared" si="56"/>
        <v/>
      </c>
      <c r="CG221" s="16">
        <f t="shared" si="57"/>
        <v>0</v>
      </c>
      <c r="CH221" s="16">
        <f t="shared" si="58"/>
        <v>0</v>
      </c>
      <c r="CI221" s="16">
        <f t="shared" si="59"/>
        <v>0</v>
      </c>
      <c r="CJ221" s="16">
        <f t="shared" si="60"/>
        <v>0</v>
      </c>
      <c r="CK221" s="16">
        <f t="shared" si="61"/>
        <v>0</v>
      </c>
      <c r="CL221" s="16">
        <f t="shared" si="62"/>
        <v>0</v>
      </c>
      <c r="CM221" s="16"/>
      <c r="CN221" s="16"/>
    </row>
    <row r="222" spans="1:92" ht="16.149999999999999" customHeight="1" x14ac:dyDescent="0.2">
      <c r="A222" s="3446" t="s">
        <v>219</v>
      </c>
      <c r="B222" s="3447"/>
      <c r="C222" s="3448"/>
      <c r="D222" s="402">
        <f t="shared" si="63"/>
        <v>0</v>
      </c>
      <c r="E222" s="403">
        <f t="shared" si="68"/>
        <v>0</v>
      </c>
      <c r="F222" s="599">
        <f t="shared" si="68"/>
        <v>0</v>
      </c>
      <c r="G222" s="50"/>
      <c r="H222" s="54"/>
      <c r="I222" s="50"/>
      <c r="J222" s="54"/>
      <c r="K222" s="50"/>
      <c r="L222" s="54"/>
      <c r="M222" s="50"/>
      <c r="N222" s="54"/>
      <c r="O222" s="50"/>
      <c r="P222" s="54"/>
      <c r="Q222" s="50"/>
      <c r="R222" s="54"/>
      <c r="S222" s="50"/>
      <c r="T222" s="54"/>
      <c r="U222" s="50"/>
      <c r="V222" s="54"/>
      <c r="W222" s="50"/>
      <c r="X222" s="54"/>
      <c r="Y222" s="50"/>
      <c r="Z222" s="54"/>
      <c r="AA222" s="50"/>
      <c r="AB222" s="54"/>
      <c r="AC222" s="50"/>
      <c r="AD222" s="54"/>
      <c r="AE222" s="50"/>
      <c r="AF222" s="54"/>
      <c r="AG222" s="50"/>
      <c r="AH222" s="54"/>
      <c r="AI222" s="50"/>
      <c r="AJ222" s="54"/>
      <c r="AK222" s="50"/>
      <c r="AL222" s="54"/>
      <c r="AM222" s="50"/>
      <c r="AN222" s="307"/>
      <c r="AO222" s="319"/>
      <c r="AP222" s="329"/>
      <c r="AQ222" s="107"/>
      <c r="AR222" s="54"/>
      <c r="AS222" s="261"/>
      <c r="AT222" s="50"/>
      <c r="AU222" s="54"/>
      <c r="AV222" s="54"/>
      <c r="AW222" s="54"/>
      <c r="AX222" s="33" t="str">
        <f t="shared" si="50"/>
        <v/>
      </c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230"/>
      <c r="BJ222" s="230"/>
      <c r="CA222" s="4" t="str">
        <f t="shared" si="51"/>
        <v/>
      </c>
      <c r="CB222" s="4" t="str">
        <f t="shared" si="52"/>
        <v/>
      </c>
      <c r="CC222" s="4" t="str">
        <f t="shared" si="53"/>
        <v/>
      </c>
      <c r="CD222" s="4" t="str">
        <f t="shared" si="54"/>
        <v/>
      </c>
      <c r="CE222" s="4" t="str">
        <f t="shared" si="55"/>
        <v/>
      </c>
      <c r="CF222" s="4" t="str">
        <f t="shared" si="56"/>
        <v/>
      </c>
      <c r="CG222" s="16">
        <f t="shared" si="57"/>
        <v>0</v>
      </c>
      <c r="CH222" s="16">
        <f t="shared" si="58"/>
        <v>0</v>
      </c>
      <c r="CI222" s="16">
        <f t="shared" si="59"/>
        <v>0</v>
      </c>
      <c r="CJ222" s="16">
        <f t="shared" si="60"/>
        <v>0</v>
      </c>
      <c r="CK222" s="16">
        <f t="shared" si="61"/>
        <v>0</v>
      </c>
      <c r="CL222" s="16">
        <f t="shared" si="62"/>
        <v>0</v>
      </c>
      <c r="CM222" s="16"/>
      <c r="CN222" s="16"/>
    </row>
    <row r="223" spans="1:92" ht="16.149999999999999" customHeight="1" x14ac:dyDescent="0.2">
      <c r="A223" s="3449" t="s">
        <v>220</v>
      </c>
      <c r="B223" s="3450"/>
      <c r="C223" s="3451"/>
      <c r="D223" s="411">
        <f t="shared" si="63"/>
        <v>0</v>
      </c>
      <c r="E223" s="406">
        <f>SUM(G223+I223+K223+M223+O223+Q223+S223+U223+W223+Y223+AA223+AC223+AE223+AG223+AI223+AK223+AM223)</f>
        <v>0</v>
      </c>
      <c r="F223" s="598">
        <f t="shared" si="68"/>
        <v>0</v>
      </c>
      <c r="G223" s="50"/>
      <c r="H223" s="54"/>
      <c r="I223" s="50"/>
      <c r="J223" s="54"/>
      <c r="K223" s="50"/>
      <c r="L223" s="54"/>
      <c r="M223" s="50"/>
      <c r="N223" s="54"/>
      <c r="O223" s="50"/>
      <c r="P223" s="54"/>
      <c r="Q223" s="50"/>
      <c r="R223" s="54"/>
      <c r="S223" s="50"/>
      <c r="T223" s="54"/>
      <c r="U223" s="50"/>
      <c r="V223" s="54"/>
      <c r="W223" s="50"/>
      <c r="X223" s="54"/>
      <c r="Y223" s="50"/>
      <c r="Z223" s="54"/>
      <c r="AA223" s="50"/>
      <c r="AB223" s="54"/>
      <c r="AC223" s="50"/>
      <c r="AD223" s="54"/>
      <c r="AE223" s="50"/>
      <c r="AF223" s="54"/>
      <c r="AG223" s="50"/>
      <c r="AH223" s="54"/>
      <c r="AI223" s="50"/>
      <c r="AJ223" s="54"/>
      <c r="AK223" s="50"/>
      <c r="AL223" s="54"/>
      <c r="AM223" s="50"/>
      <c r="AN223" s="307"/>
      <c r="AO223" s="300"/>
      <c r="AP223" s="153"/>
      <c r="AQ223" s="39"/>
      <c r="AR223" s="54"/>
      <c r="AS223" s="261"/>
      <c r="AT223" s="50"/>
      <c r="AU223" s="54"/>
      <c r="AV223" s="54"/>
      <c r="AW223" s="54"/>
      <c r="AX223" s="33" t="str">
        <f t="shared" si="50"/>
        <v/>
      </c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230"/>
      <c r="BJ223" s="230"/>
      <c r="CA223" s="4" t="str">
        <f t="shared" si="51"/>
        <v/>
      </c>
      <c r="CB223" s="4" t="str">
        <f t="shared" si="52"/>
        <v/>
      </c>
      <c r="CC223" s="4" t="str">
        <f t="shared" si="53"/>
        <v/>
      </c>
      <c r="CD223" s="4" t="str">
        <f t="shared" si="54"/>
        <v/>
      </c>
      <c r="CE223" s="4" t="str">
        <f t="shared" si="55"/>
        <v/>
      </c>
      <c r="CF223" s="4" t="str">
        <f t="shared" si="56"/>
        <v/>
      </c>
      <c r="CG223" s="16">
        <f t="shared" si="57"/>
        <v>0</v>
      </c>
      <c r="CH223" s="16">
        <f t="shared" si="58"/>
        <v>0</v>
      </c>
      <c r="CI223" s="16">
        <f t="shared" si="59"/>
        <v>0</v>
      </c>
      <c r="CJ223" s="16">
        <f t="shared" si="60"/>
        <v>0</v>
      </c>
      <c r="CK223" s="16">
        <f t="shared" si="61"/>
        <v>0</v>
      </c>
      <c r="CL223" s="16">
        <f t="shared" si="62"/>
        <v>0</v>
      </c>
      <c r="CM223" s="16"/>
      <c r="CN223" s="16"/>
    </row>
    <row r="224" spans="1:92" ht="16.149999999999999" customHeight="1" x14ac:dyDescent="0.2">
      <c r="A224" s="3440" t="s">
        <v>221</v>
      </c>
      <c r="B224" s="3441"/>
      <c r="C224" s="3442"/>
      <c r="D224" s="414">
        <f t="shared" si="63"/>
        <v>0</v>
      </c>
      <c r="E224" s="415">
        <f t="shared" si="68"/>
        <v>0</v>
      </c>
      <c r="F224" s="416">
        <f t="shared" si="68"/>
        <v>0</v>
      </c>
      <c r="G224" s="93"/>
      <c r="H224" s="96"/>
      <c r="I224" s="93"/>
      <c r="J224" s="96"/>
      <c r="K224" s="93"/>
      <c r="L224" s="96"/>
      <c r="M224" s="93"/>
      <c r="N224" s="96"/>
      <c r="O224" s="93"/>
      <c r="P224" s="96"/>
      <c r="Q224" s="93"/>
      <c r="R224" s="96"/>
      <c r="S224" s="93"/>
      <c r="T224" s="96"/>
      <c r="U224" s="93"/>
      <c r="V224" s="96"/>
      <c r="W224" s="93"/>
      <c r="X224" s="96"/>
      <c r="Y224" s="93"/>
      <c r="Z224" s="96"/>
      <c r="AA224" s="93"/>
      <c r="AB224" s="96"/>
      <c r="AC224" s="93"/>
      <c r="AD224" s="96"/>
      <c r="AE224" s="93"/>
      <c r="AF224" s="96"/>
      <c r="AG224" s="93"/>
      <c r="AH224" s="96"/>
      <c r="AI224" s="93"/>
      <c r="AJ224" s="96"/>
      <c r="AK224" s="93"/>
      <c r="AL224" s="96"/>
      <c r="AM224" s="93"/>
      <c r="AN224" s="417"/>
      <c r="AO224" s="438"/>
      <c r="AP224" s="439"/>
      <c r="AQ224" s="574"/>
      <c r="AR224" s="457"/>
      <c r="AS224" s="433"/>
      <c r="AT224" s="93"/>
      <c r="AU224" s="96"/>
      <c r="AV224" s="96"/>
      <c r="AW224" s="96"/>
      <c r="AX224" s="33" t="str">
        <f t="shared" si="50"/>
        <v/>
      </c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230"/>
      <c r="BJ224" s="230"/>
      <c r="CA224" s="4" t="str">
        <f t="shared" si="51"/>
        <v/>
      </c>
      <c r="CB224" s="4" t="str">
        <f t="shared" si="52"/>
        <v/>
      </c>
      <c r="CC224" s="4" t="str">
        <f t="shared" si="53"/>
        <v/>
      </c>
      <c r="CD224" s="4" t="str">
        <f t="shared" si="54"/>
        <v/>
      </c>
      <c r="CE224" s="4" t="str">
        <f t="shared" si="55"/>
        <v/>
      </c>
      <c r="CF224" s="4" t="str">
        <f t="shared" si="56"/>
        <v/>
      </c>
      <c r="CG224" s="16">
        <f t="shared" si="57"/>
        <v>0</v>
      </c>
      <c r="CH224" s="16">
        <f t="shared" si="58"/>
        <v>0</v>
      </c>
      <c r="CI224" s="16">
        <f t="shared" si="59"/>
        <v>0</v>
      </c>
      <c r="CJ224" s="16">
        <f t="shared" si="60"/>
        <v>0</v>
      </c>
      <c r="CK224" s="16">
        <f t="shared" si="61"/>
        <v>0</v>
      </c>
      <c r="CL224" s="16">
        <f t="shared" si="62"/>
        <v>0</v>
      </c>
      <c r="CM224" s="16"/>
      <c r="CN224" s="16"/>
    </row>
    <row r="225" spans="1:92" ht="31.15" customHeight="1" x14ac:dyDescent="0.2">
      <c r="A225" s="458" t="s">
        <v>229</v>
      </c>
      <c r="B225" s="127"/>
      <c r="C225" s="459"/>
      <c r="D225" s="460"/>
      <c r="E225" s="460"/>
      <c r="F225" s="460"/>
      <c r="G225" s="461"/>
      <c r="H225" s="461"/>
      <c r="I225" s="461"/>
      <c r="J225" s="461"/>
      <c r="K225" s="461"/>
      <c r="L225" s="461"/>
      <c r="M225" s="461"/>
      <c r="N225" s="461"/>
      <c r="O225" s="461"/>
      <c r="P225" s="461"/>
      <c r="Q225" s="461"/>
      <c r="R225" s="461"/>
      <c r="S225" s="461"/>
      <c r="T225" s="12"/>
      <c r="U225" s="12"/>
      <c r="V225" s="12"/>
      <c r="W225" s="12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Z225" s="2"/>
      <c r="CG225" s="16"/>
      <c r="CH225" s="16"/>
      <c r="CI225" s="16"/>
      <c r="CJ225" s="16"/>
      <c r="CK225" s="16"/>
      <c r="CL225" s="16"/>
      <c r="CM225" s="16"/>
      <c r="CN225" s="16"/>
    </row>
    <row r="226" spans="1:92" ht="16.149999999999999" customHeight="1" x14ac:dyDescent="0.2">
      <c r="A226" s="3627" t="s">
        <v>56</v>
      </c>
      <c r="B226" s="3629"/>
      <c r="C226" s="3679" t="s">
        <v>57</v>
      </c>
      <c r="D226" s="3679"/>
      <c r="E226" s="3679"/>
      <c r="F226" s="3637" t="s">
        <v>230</v>
      </c>
      <c r="G226" s="3658"/>
      <c r="H226" s="3637" t="s">
        <v>231</v>
      </c>
      <c r="I226" s="3658"/>
      <c r="J226" s="3637" t="s">
        <v>232</v>
      </c>
      <c r="K226" s="3658"/>
      <c r="L226" s="3637" t="s">
        <v>233</v>
      </c>
      <c r="M226" s="3658"/>
      <c r="N226" s="3637" t="s">
        <v>234</v>
      </c>
      <c r="O226" s="3658"/>
      <c r="P226" s="3637" t="s">
        <v>235</v>
      </c>
      <c r="Q226" s="3658"/>
      <c r="R226" s="3637" t="s">
        <v>236</v>
      </c>
      <c r="S226" s="3658"/>
      <c r="T226" s="3637" t="s">
        <v>237</v>
      </c>
      <c r="U226" s="3658"/>
      <c r="V226" s="3637" t="s">
        <v>238</v>
      </c>
      <c r="W226" s="3658"/>
      <c r="X226" s="3637" t="s">
        <v>239</v>
      </c>
      <c r="Y226" s="3658"/>
      <c r="Z226" s="3637" t="s">
        <v>240</v>
      </c>
      <c r="AA226" s="3658"/>
      <c r="AB226" s="3637" t="s">
        <v>241</v>
      </c>
      <c r="AC226" s="3658"/>
      <c r="AD226" s="3637" t="s">
        <v>242</v>
      </c>
      <c r="AE226" s="3658"/>
      <c r="AF226" s="3637" t="s">
        <v>243</v>
      </c>
      <c r="AG226" s="3658"/>
      <c r="AH226" s="3637" t="s">
        <v>244</v>
      </c>
      <c r="AI226" s="3658"/>
      <c r="AJ226" s="3637" t="s">
        <v>245</v>
      </c>
      <c r="AK226" s="3658"/>
      <c r="AL226" s="12"/>
      <c r="AM226" s="12"/>
      <c r="AN226" s="12"/>
      <c r="AO226" s="462"/>
      <c r="AP226" s="12"/>
      <c r="AQ226" s="12"/>
      <c r="AR226" s="12"/>
      <c r="AS226" s="463"/>
      <c r="AT226" s="463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CG226" s="16"/>
      <c r="CH226" s="16"/>
      <c r="CI226" s="16"/>
      <c r="CJ226" s="16"/>
      <c r="CK226" s="16"/>
      <c r="CL226" s="16"/>
      <c r="CM226" s="16"/>
      <c r="CN226" s="16"/>
    </row>
    <row r="227" spans="1:92" ht="33" customHeight="1" x14ac:dyDescent="0.2">
      <c r="A227" s="3366"/>
      <c r="B227" s="3662"/>
      <c r="C227" s="767" t="s">
        <v>82</v>
      </c>
      <c r="D227" s="768" t="s">
        <v>83</v>
      </c>
      <c r="E227" s="769" t="s">
        <v>84</v>
      </c>
      <c r="F227" s="787" t="s">
        <v>83</v>
      </c>
      <c r="G227" s="819" t="s">
        <v>84</v>
      </c>
      <c r="H227" s="787" t="s">
        <v>83</v>
      </c>
      <c r="I227" s="819" t="s">
        <v>84</v>
      </c>
      <c r="J227" s="787" t="s">
        <v>83</v>
      </c>
      <c r="K227" s="819" t="s">
        <v>84</v>
      </c>
      <c r="L227" s="787" t="s">
        <v>83</v>
      </c>
      <c r="M227" s="819" t="s">
        <v>84</v>
      </c>
      <c r="N227" s="787" t="s">
        <v>83</v>
      </c>
      <c r="O227" s="819" t="s">
        <v>84</v>
      </c>
      <c r="P227" s="787" t="s">
        <v>83</v>
      </c>
      <c r="Q227" s="819" t="s">
        <v>84</v>
      </c>
      <c r="R227" s="787" t="s">
        <v>83</v>
      </c>
      <c r="S227" s="819" t="s">
        <v>84</v>
      </c>
      <c r="T227" s="787" t="s">
        <v>83</v>
      </c>
      <c r="U227" s="819" t="s">
        <v>84</v>
      </c>
      <c r="V227" s="787" t="s">
        <v>83</v>
      </c>
      <c r="W227" s="819" t="s">
        <v>84</v>
      </c>
      <c r="X227" s="787" t="s">
        <v>83</v>
      </c>
      <c r="Y227" s="819" t="s">
        <v>84</v>
      </c>
      <c r="Z227" s="787" t="s">
        <v>83</v>
      </c>
      <c r="AA227" s="819" t="s">
        <v>84</v>
      </c>
      <c r="AB227" s="787" t="s">
        <v>83</v>
      </c>
      <c r="AC227" s="819" t="s">
        <v>84</v>
      </c>
      <c r="AD227" s="787" t="s">
        <v>83</v>
      </c>
      <c r="AE227" s="819" t="s">
        <v>84</v>
      </c>
      <c r="AF227" s="787" t="s">
        <v>83</v>
      </c>
      <c r="AG227" s="819" t="s">
        <v>84</v>
      </c>
      <c r="AH227" s="787" t="s">
        <v>83</v>
      </c>
      <c r="AI227" s="819" t="s">
        <v>84</v>
      </c>
      <c r="AJ227" s="787" t="s">
        <v>83</v>
      </c>
      <c r="AK227" s="819" t="s">
        <v>84</v>
      </c>
      <c r="AL227" s="12"/>
      <c r="AM227" s="12"/>
      <c r="AN227" s="12"/>
      <c r="AO227" s="462"/>
      <c r="AP227" s="12"/>
      <c r="AQ227" s="12"/>
      <c r="AR227" s="12"/>
      <c r="AS227" s="463"/>
      <c r="AT227" s="463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CG227" s="16"/>
      <c r="CH227" s="16"/>
      <c r="CI227" s="16"/>
      <c r="CJ227" s="16"/>
      <c r="CK227" s="16"/>
      <c r="CL227" s="16"/>
      <c r="CM227" s="16"/>
      <c r="CN227" s="16"/>
    </row>
    <row r="228" spans="1:92" ht="16.149999999999999" customHeight="1" x14ac:dyDescent="0.2">
      <c r="A228" s="3672" t="s">
        <v>246</v>
      </c>
      <c r="B228" s="465" t="s">
        <v>157</v>
      </c>
      <c r="C228" s="137">
        <f>SUM(D228+E228)</f>
        <v>0</v>
      </c>
      <c r="D228" s="138">
        <f>SUM(F228+H228+J228+L228+N228+P228+R228+T228+V228+X228+Z228+AB228+AD228+AF228+AH228+AJ228)</f>
        <v>0</v>
      </c>
      <c r="E228" s="139">
        <f t="shared" ref="D228:E231" si="69">SUM(G228+I228+K228+M228+O228+Q228+S228+U228+W228+Y228+AA228+AC228+AE228+AG228+AI228+AK228)</f>
        <v>0</v>
      </c>
      <c r="F228" s="26"/>
      <c r="G228" s="30"/>
      <c r="H228" s="26"/>
      <c r="I228" s="30"/>
      <c r="J228" s="26"/>
      <c r="K228" s="30"/>
      <c r="L228" s="26"/>
      <c r="M228" s="30"/>
      <c r="N228" s="26"/>
      <c r="O228" s="30"/>
      <c r="P228" s="26"/>
      <c r="Q228" s="30"/>
      <c r="R228" s="26"/>
      <c r="S228" s="30"/>
      <c r="T228" s="26"/>
      <c r="U228" s="30"/>
      <c r="V228" s="26"/>
      <c r="W228" s="30"/>
      <c r="X228" s="26"/>
      <c r="Y228" s="30"/>
      <c r="Z228" s="26"/>
      <c r="AA228" s="30"/>
      <c r="AB228" s="26"/>
      <c r="AC228" s="30"/>
      <c r="AD228" s="26"/>
      <c r="AE228" s="30"/>
      <c r="AF228" s="26"/>
      <c r="AG228" s="30"/>
      <c r="AH228" s="26"/>
      <c r="AI228" s="30"/>
      <c r="AJ228" s="26"/>
      <c r="AK228" s="30"/>
      <c r="AL228" s="12"/>
      <c r="AM228" s="12"/>
      <c r="AN228" s="12"/>
      <c r="AO228" s="462"/>
      <c r="AP228" s="12"/>
      <c r="AQ228" s="12"/>
      <c r="AR228" s="12"/>
      <c r="AS228" s="12"/>
      <c r="AT228" s="12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CG228" s="16"/>
      <c r="CH228" s="16"/>
      <c r="CI228" s="16"/>
      <c r="CJ228" s="16"/>
      <c r="CK228" s="16"/>
      <c r="CL228" s="16"/>
      <c r="CM228" s="16"/>
      <c r="CN228" s="16"/>
    </row>
    <row r="229" spans="1:92" ht="16.149999999999999" customHeight="1" x14ac:dyDescent="0.2">
      <c r="A229" s="3391"/>
      <c r="B229" s="466" t="s">
        <v>126</v>
      </c>
      <c r="C229" s="240">
        <f>SUM(D229+E229)</f>
        <v>0</v>
      </c>
      <c r="D229" s="241">
        <f t="shared" si="69"/>
        <v>0</v>
      </c>
      <c r="E229" s="242">
        <f t="shared" si="69"/>
        <v>0</v>
      </c>
      <c r="F229" s="93"/>
      <c r="G229" s="96"/>
      <c r="H229" s="93"/>
      <c r="I229" s="96"/>
      <c r="J229" s="93"/>
      <c r="K229" s="96"/>
      <c r="L229" s="93"/>
      <c r="M229" s="96"/>
      <c r="N229" s="93"/>
      <c r="O229" s="96"/>
      <c r="P229" s="93"/>
      <c r="Q229" s="96"/>
      <c r="R229" s="93"/>
      <c r="S229" s="96"/>
      <c r="T229" s="93"/>
      <c r="U229" s="96"/>
      <c r="V229" s="93"/>
      <c r="W229" s="96"/>
      <c r="X229" s="93"/>
      <c r="Y229" s="96"/>
      <c r="Z229" s="93"/>
      <c r="AA229" s="96"/>
      <c r="AB229" s="93"/>
      <c r="AC229" s="96"/>
      <c r="AD229" s="93"/>
      <c r="AE229" s="96"/>
      <c r="AF229" s="93"/>
      <c r="AG229" s="96"/>
      <c r="AH229" s="93"/>
      <c r="AI229" s="96"/>
      <c r="AJ229" s="93"/>
      <c r="AK229" s="96"/>
      <c r="AL229" s="12"/>
      <c r="AM229" s="12"/>
      <c r="AN229" s="12"/>
      <c r="AO229" s="462"/>
      <c r="AP229" s="12"/>
      <c r="AQ229" s="12"/>
      <c r="AR229" s="12"/>
      <c r="AS229" s="12"/>
      <c r="AT229" s="12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CG229" s="16"/>
      <c r="CH229" s="16"/>
      <c r="CI229" s="16"/>
      <c r="CJ229" s="16"/>
      <c r="CK229" s="16"/>
      <c r="CL229" s="16"/>
      <c r="CM229" s="16"/>
      <c r="CN229" s="16"/>
    </row>
    <row r="230" spans="1:92" ht="16.149999999999999" customHeight="1" x14ac:dyDescent="0.2">
      <c r="A230" s="3672" t="s">
        <v>247</v>
      </c>
      <c r="B230" s="465" t="s">
        <v>157</v>
      </c>
      <c r="C230" s="137">
        <f>SUM(D230+E230)</f>
        <v>0</v>
      </c>
      <c r="D230" s="138">
        <f t="shared" si="69"/>
        <v>0</v>
      </c>
      <c r="E230" s="139">
        <f t="shared" si="69"/>
        <v>0</v>
      </c>
      <c r="F230" s="26"/>
      <c r="G230" s="30"/>
      <c r="H230" s="26"/>
      <c r="I230" s="30"/>
      <c r="J230" s="26"/>
      <c r="K230" s="30"/>
      <c r="L230" s="26"/>
      <c r="M230" s="30"/>
      <c r="N230" s="26"/>
      <c r="O230" s="30"/>
      <c r="P230" s="26"/>
      <c r="Q230" s="30"/>
      <c r="R230" s="26"/>
      <c r="S230" s="30"/>
      <c r="T230" s="26"/>
      <c r="U230" s="30"/>
      <c r="V230" s="26"/>
      <c r="W230" s="30"/>
      <c r="X230" s="26"/>
      <c r="Y230" s="30"/>
      <c r="Z230" s="26"/>
      <c r="AA230" s="30"/>
      <c r="AB230" s="26"/>
      <c r="AC230" s="30"/>
      <c r="AD230" s="26"/>
      <c r="AE230" s="30"/>
      <c r="AF230" s="26"/>
      <c r="AG230" s="30"/>
      <c r="AH230" s="26"/>
      <c r="AI230" s="30"/>
      <c r="AJ230" s="26"/>
      <c r="AK230" s="30"/>
      <c r="AL230" s="12"/>
      <c r="AM230" s="12"/>
      <c r="AN230" s="12"/>
      <c r="AO230" s="462"/>
      <c r="AP230" s="12"/>
      <c r="AQ230" s="12"/>
      <c r="AR230" s="12"/>
      <c r="AS230" s="12"/>
      <c r="AT230" s="12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CG230" s="16"/>
      <c r="CH230" s="16"/>
      <c r="CI230" s="16"/>
      <c r="CJ230" s="16"/>
      <c r="CK230" s="16"/>
      <c r="CL230" s="16"/>
      <c r="CM230" s="16"/>
      <c r="CN230" s="16"/>
    </row>
    <row r="231" spans="1:92" ht="16.149999999999999" customHeight="1" x14ac:dyDescent="0.2">
      <c r="A231" s="3391"/>
      <c r="B231" s="466" t="s">
        <v>126</v>
      </c>
      <c r="C231" s="167">
        <f>SUM(D231+E231)</f>
        <v>0</v>
      </c>
      <c r="D231" s="168">
        <f t="shared" si="69"/>
        <v>0</v>
      </c>
      <c r="E231" s="576">
        <f>SUM(G231+I231+K231+M231+O231+Q231+S231+U231+W231+Y231+AA231+AC231+AE231+AG231+AI231+AK231)</f>
        <v>0</v>
      </c>
      <c r="F231" s="263"/>
      <c r="G231" s="574"/>
      <c r="H231" s="263"/>
      <c r="I231" s="574"/>
      <c r="J231" s="263"/>
      <c r="K231" s="574"/>
      <c r="L231" s="263"/>
      <c r="M231" s="574"/>
      <c r="N231" s="263"/>
      <c r="O231" s="574"/>
      <c r="P231" s="263"/>
      <c r="Q231" s="574"/>
      <c r="R231" s="263"/>
      <c r="S231" s="574"/>
      <c r="T231" s="263"/>
      <c r="U231" s="574"/>
      <c r="V231" s="263"/>
      <c r="W231" s="574"/>
      <c r="X231" s="263"/>
      <c r="Y231" s="574"/>
      <c r="Z231" s="263"/>
      <c r="AA231" s="574"/>
      <c r="AB231" s="263"/>
      <c r="AC231" s="574"/>
      <c r="AD231" s="263"/>
      <c r="AE231" s="574"/>
      <c r="AF231" s="263"/>
      <c r="AG231" s="574"/>
      <c r="AH231" s="263"/>
      <c r="AI231" s="574"/>
      <c r="AJ231" s="263"/>
      <c r="AK231" s="574"/>
      <c r="AL231" s="12"/>
      <c r="AM231" s="12"/>
      <c r="AN231" s="12"/>
      <c r="AO231" s="462"/>
      <c r="AP231" s="12"/>
      <c r="AQ231" s="12"/>
      <c r="AR231" s="12"/>
      <c r="AS231" s="12"/>
      <c r="AT231" s="12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CG231" s="16"/>
      <c r="CH231" s="16"/>
      <c r="CI231" s="16"/>
      <c r="CJ231" s="16"/>
      <c r="CK231" s="16"/>
      <c r="CL231" s="16"/>
      <c r="CM231" s="16"/>
      <c r="CN231" s="16"/>
    </row>
    <row r="232" spans="1:92" ht="31.15" customHeight="1" x14ac:dyDescent="0.2">
      <c r="A232" s="467" t="s">
        <v>248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46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Z232" s="2"/>
      <c r="CG232" s="16"/>
      <c r="CH232" s="16"/>
      <c r="CI232" s="16"/>
      <c r="CJ232" s="16"/>
      <c r="CK232" s="16"/>
      <c r="CL232" s="16"/>
      <c r="CM232" s="16"/>
      <c r="CN232" s="16"/>
    </row>
    <row r="233" spans="1:92" ht="16.149999999999999" customHeight="1" x14ac:dyDescent="0.2">
      <c r="A233" s="3673" t="s">
        <v>249</v>
      </c>
      <c r="B233" s="3815" t="s">
        <v>250</v>
      </c>
      <c r="C233" s="3627" t="s">
        <v>4</v>
      </c>
      <c r="D233" s="3676"/>
      <c r="E233" s="3629"/>
      <c r="F233" s="3670" t="s">
        <v>251</v>
      </c>
      <c r="G233" s="3678"/>
      <c r="H233" s="3678"/>
      <c r="I233" s="3678"/>
      <c r="J233" s="3678"/>
      <c r="K233" s="3678"/>
      <c r="L233" s="3678"/>
      <c r="M233" s="3678"/>
      <c r="N233" s="3678"/>
      <c r="O233" s="3678"/>
      <c r="P233" s="3678"/>
      <c r="Q233" s="3678"/>
      <c r="R233" s="3678"/>
      <c r="S233" s="3678"/>
      <c r="T233" s="3678"/>
      <c r="U233" s="3678"/>
      <c r="V233" s="3678"/>
      <c r="W233" s="3678"/>
      <c r="X233" s="3678"/>
      <c r="Y233" s="3678"/>
      <c r="Z233" s="3678"/>
      <c r="AA233" s="3678"/>
      <c r="AB233" s="3678"/>
      <c r="AC233" s="3678"/>
      <c r="AD233" s="3678"/>
      <c r="AE233" s="3678"/>
      <c r="AF233" s="3678"/>
      <c r="AG233" s="3678"/>
      <c r="AH233" s="3678"/>
      <c r="AI233" s="3678"/>
      <c r="AJ233" s="3678"/>
      <c r="AK233" s="3671"/>
      <c r="AL233" s="3663" t="s">
        <v>252</v>
      </c>
      <c r="AM233" s="17"/>
      <c r="AN233" s="17"/>
      <c r="AO233" s="17"/>
      <c r="AP233" s="17"/>
      <c r="AQ233" s="17"/>
      <c r="AR233" s="17"/>
      <c r="AS233" s="17"/>
      <c r="AT233" s="17"/>
      <c r="AU233" s="230"/>
      <c r="AV233" s="230"/>
      <c r="AW233" s="230"/>
      <c r="AX233" s="230"/>
      <c r="AY233" s="230"/>
      <c r="AZ233" s="230"/>
      <c r="BA233" s="230"/>
      <c r="CG233" s="16"/>
      <c r="CH233" s="16"/>
      <c r="CI233" s="16"/>
      <c r="CJ233" s="16"/>
      <c r="CK233" s="16"/>
      <c r="CL233" s="16"/>
      <c r="CM233" s="16"/>
      <c r="CN233" s="16"/>
    </row>
    <row r="234" spans="1:92" ht="16.149999999999999" customHeight="1" x14ac:dyDescent="0.2">
      <c r="A234" s="3433"/>
      <c r="B234" s="3436"/>
      <c r="C234" s="3366"/>
      <c r="D234" s="3677"/>
      <c r="E234" s="3662"/>
      <c r="F234" s="3670" t="s">
        <v>169</v>
      </c>
      <c r="G234" s="3671"/>
      <c r="H234" s="3670" t="s">
        <v>170</v>
      </c>
      <c r="I234" s="3671"/>
      <c r="J234" s="3670" t="s">
        <v>104</v>
      </c>
      <c r="K234" s="3671"/>
      <c r="L234" s="3670" t="s">
        <v>11</v>
      </c>
      <c r="M234" s="3671"/>
      <c r="N234" s="3637" t="s">
        <v>12</v>
      </c>
      <c r="O234" s="3658"/>
      <c r="P234" s="3637" t="s">
        <v>13</v>
      </c>
      <c r="Q234" s="3658"/>
      <c r="R234" s="3637" t="s">
        <v>14</v>
      </c>
      <c r="S234" s="3658"/>
      <c r="T234" s="3637" t="s">
        <v>15</v>
      </c>
      <c r="U234" s="3658"/>
      <c r="V234" s="3637" t="s">
        <v>16</v>
      </c>
      <c r="W234" s="3658"/>
      <c r="X234" s="3637" t="s">
        <v>17</v>
      </c>
      <c r="Y234" s="3658"/>
      <c r="Z234" s="3637" t="s">
        <v>253</v>
      </c>
      <c r="AA234" s="3658"/>
      <c r="AB234" s="3637" t="s">
        <v>254</v>
      </c>
      <c r="AC234" s="3658"/>
      <c r="AD234" s="3637" t="s">
        <v>255</v>
      </c>
      <c r="AE234" s="3658"/>
      <c r="AF234" s="3637" t="s">
        <v>256</v>
      </c>
      <c r="AG234" s="3658"/>
      <c r="AH234" s="3637" t="s">
        <v>257</v>
      </c>
      <c r="AI234" s="3658"/>
      <c r="AJ234" s="3632" t="s">
        <v>258</v>
      </c>
      <c r="AK234" s="3633"/>
      <c r="AL234" s="3420"/>
      <c r="AM234" s="17"/>
      <c r="AN234" s="17"/>
      <c r="AO234" s="17"/>
      <c r="AP234" s="17"/>
      <c r="AQ234" s="17"/>
      <c r="AR234" s="17"/>
      <c r="AS234" s="17"/>
      <c r="AT234" s="17"/>
      <c r="AU234" s="230"/>
      <c r="AV234" s="230"/>
      <c r="AW234" s="230"/>
      <c r="AX234" s="230"/>
      <c r="AY234" s="230"/>
      <c r="AZ234" s="230"/>
      <c r="BA234" s="230"/>
      <c r="CG234" s="16"/>
      <c r="CH234" s="16"/>
      <c r="CI234" s="16"/>
      <c r="CJ234" s="16"/>
      <c r="CK234" s="16"/>
      <c r="CL234" s="16"/>
      <c r="CM234" s="16"/>
      <c r="CN234" s="16"/>
    </row>
    <row r="235" spans="1:92" ht="16.149999999999999" customHeight="1" x14ac:dyDescent="0.2">
      <c r="A235" s="3434"/>
      <c r="B235" s="3675"/>
      <c r="C235" s="820" t="s">
        <v>82</v>
      </c>
      <c r="D235" s="821" t="s">
        <v>83</v>
      </c>
      <c r="E235" s="595" t="s">
        <v>84</v>
      </c>
      <c r="F235" s="822" t="s">
        <v>83</v>
      </c>
      <c r="G235" s="949" t="s">
        <v>84</v>
      </c>
      <c r="H235" s="822" t="s">
        <v>83</v>
      </c>
      <c r="I235" s="949" t="s">
        <v>84</v>
      </c>
      <c r="J235" s="822" t="s">
        <v>83</v>
      </c>
      <c r="K235" s="949" t="s">
        <v>84</v>
      </c>
      <c r="L235" s="822" t="s">
        <v>83</v>
      </c>
      <c r="M235" s="949" t="s">
        <v>84</v>
      </c>
      <c r="N235" s="822" t="s">
        <v>83</v>
      </c>
      <c r="O235" s="949" t="s">
        <v>84</v>
      </c>
      <c r="P235" s="822" t="s">
        <v>83</v>
      </c>
      <c r="Q235" s="949" t="s">
        <v>84</v>
      </c>
      <c r="R235" s="822" t="s">
        <v>83</v>
      </c>
      <c r="S235" s="949" t="s">
        <v>84</v>
      </c>
      <c r="T235" s="824" t="s">
        <v>83</v>
      </c>
      <c r="U235" s="824" t="s">
        <v>84</v>
      </c>
      <c r="V235" s="825" t="s">
        <v>83</v>
      </c>
      <c r="W235" s="949" t="s">
        <v>84</v>
      </c>
      <c r="X235" s="822" t="s">
        <v>83</v>
      </c>
      <c r="Y235" s="949" t="s">
        <v>84</v>
      </c>
      <c r="Z235" s="822" t="s">
        <v>83</v>
      </c>
      <c r="AA235" s="949" t="s">
        <v>84</v>
      </c>
      <c r="AB235" s="822" t="s">
        <v>83</v>
      </c>
      <c r="AC235" s="949" t="s">
        <v>84</v>
      </c>
      <c r="AD235" s="822" t="s">
        <v>83</v>
      </c>
      <c r="AE235" s="949" t="s">
        <v>84</v>
      </c>
      <c r="AF235" s="822" t="s">
        <v>83</v>
      </c>
      <c r="AG235" s="949" t="s">
        <v>84</v>
      </c>
      <c r="AH235" s="822" t="s">
        <v>83</v>
      </c>
      <c r="AI235" s="949" t="s">
        <v>84</v>
      </c>
      <c r="AJ235" s="822" t="s">
        <v>83</v>
      </c>
      <c r="AK235" s="949" t="s">
        <v>84</v>
      </c>
      <c r="AL235" s="3421"/>
      <c r="AM235" s="17"/>
      <c r="AN235" s="17"/>
      <c r="AO235" s="17"/>
      <c r="AP235" s="17"/>
      <c r="AQ235" s="17"/>
      <c r="AR235" s="17"/>
      <c r="AS235" s="17"/>
      <c r="AT235" s="17"/>
      <c r="AU235" s="230"/>
      <c r="AV235" s="230"/>
      <c r="AW235" s="230"/>
      <c r="AX235" s="230"/>
      <c r="AY235" s="230"/>
      <c r="AZ235" s="230"/>
      <c r="BA235" s="230"/>
      <c r="CG235" s="16"/>
      <c r="CH235" s="16"/>
      <c r="CI235" s="16"/>
      <c r="CJ235" s="16"/>
      <c r="CK235" s="16"/>
      <c r="CL235" s="16"/>
      <c r="CM235" s="16"/>
      <c r="CN235" s="16"/>
    </row>
    <row r="236" spans="1:92" ht="16.149999999999999" customHeight="1" x14ac:dyDescent="0.2">
      <c r="A236" s="3669" t="s">
        <v>259</v>
      </c>
      <c r="B236" s="826" t="s">
        <v>58</v>
      </c>
      <c r="C236" s="827">
        <f>SUM(D236+E236)</f>
        <v>0</v>
      </c>
      <c r="D236" s="828">
        <f t="shared" ref="D236:E239" si="70">SUM(F236+H236+J236+L236+N236+P236+R236+T236+V236+X236+Z236+AB236+AD236+AF236+AH236+AJ236)</f>
        <v>0</v>
      </c>
      <c r="E236" s="291">
        <f t="shared" si="70"/>
        <v>0</v>
      </c>
      <c r="F236" s="26"/>
      <c r="G236" s="30"/>
      <c r="H236" s="26"/>
      <c r="I236" s="30"/>
      <c r="J236" s="26"/>
      <c r="K236" s="30"/>
      <c r="L236" s="26"/>
      <c r="M236" s="30"/>
      <c r="N236" s="26"/>
      <c r="O236" s="30"/>
      <c r="P236" s="26"/>
      <c r="Q236" s="30"/>
      <c r="R236" s="26"/>
      <c r="S236" s="30"/>
      <c r="T236" s="26"/>
      <c r="U236" s="30"/>
      <c r="V236" s="26"/>
      <c r="W236" s="30"/>
      <c r="X236" s="26"/>
      <c r="Y236" s="30"/>
      <c r="Z236" s="26"/>
      <c r="AA236" s="30"/>
      <c r="AB236" s="26"/>
      <c r="AC236" s="30"/>
      <c r="AD236" s="26"/>
      <c r="AE236" s="30"/>
      <c r="AF236" s="26"/>
      <c r="AG236" s="30"/>
      <c r="AH236" s="26"/>
      <c r="AI236" s="30"/>
      <c r="AJ236" s="26"/>
      <c r="AK236" s="30"/>
      <c r="AL236" s="145"/>
      <c r="AM236" s="32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230"/>
      <c r="AZ236" s="230"/>
      <c r="BA236" s="230"/>
      <c r="CG236" s="16">
        <v>0</v>
      </c>
      <c r="CH236" s="16">
        <v>0</v>
      </c>
      <c r="CI236" s="16"/>
      <c r="CJ236" s="16"/>
      <c r="CK236" s="16"/>
      <c r="CL236" s="16"/>
      <c r="CM236" s="16"/>
      <c r="CN236" s="16"/>
    </row>
    <row r="237" spans="1:92" ht="16.149999999999999" customHeight="1" x14ac:dyDescent="0.2">
      <c r="A237" s="3427"/>
      <c r="B237" s="479" t="s">
        <v>126</v>
      </c>
      <c r="C237" s="480">
        <f>SUM(D237+E237)</f>
        <v>0</v>
      </c>
      <c r="D237" s="481">
        <f t="shared" si="70"/>
        <v>0</v>
      </c>
      <c r="E237" s="358">
        <f t="shared" si="70"/>
        <v>0</v>
      </c>
      <c r="F237" s="93"/>
      <c r="G237" s="96"/>
      <c r="H237" s="93"/>
      <c r="I237" s="96"/>
      <c r="J237" s="93"/>
      <c r="K237" s="96"/>
      <c r="L237" s="93"/>
      <c r="M237" s="96"/>
      <c r="N237" s="93"/>
      <c r="O237" s="96"/>
      <c r="P237" s="93"/>
      <c r="Q237" s="96"/>
      <c r="R237" s="93"/>
      <c r="S237" s="96"/>
      <c r="T237" s="93"/>
      <c r="U237" s="96"/>
      <c r="V237" s="93"/>
      <c r="W237" s="96"/>
      <c r="X237" s="93"/>
      <c r="Y237" s="96"/>
      <c r="Z237" s="93"/>
      <c r="AA237" s="96"/>
      <c r="AB237" s="93"/>
      <c r="AC237" s="96"/>
      <c r="AD237" s="93"/>
      <c r="AE237" s="96"/>
      <c r="AF237" s="93"/>
      <c r="AG237" s="96"/>
      <c r="AH237" s="93"/>
      <c r="AI237" s="96"/>
      <c r="AJ237" s="93"/>
      <c r="AK237" s="96"/>
      <c r="AL237" s="67"/>
      <c r="AM237" s="32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230"/>
      <c r="AZ237" s="230"/>
      <c r="BA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92" ht="16.149999999999999" customHeight="1" x14ac:dyDescent="0.2">
      <c r="A238" s="3428" t="s">
        <v>260</v>
      </c>
      <c r="B238" s="482" t="s">
        <v>58</v>
      </c>
      <c r="C238" s="483">
        <f>SUM(D238+E238)</f>
        <v>0</v>
      </c>
      <c r="D238" s="484">
        <f t="shared" si="70"/>
        <v>0</v>
      </c>
      <c r="E238" s="317">
        <f t="shared" si="70"/>
        <v>0</v>
      </c>
      <c r="F238" s="104"/>
      <c r="G238" s="107"/>
      <c r="H238" s="104"/>
      <c r="I238" s="107"/>
      <c r="J238" s="104"/>
      <c r="K238" s="107"/>
      <c r="L238" s="104"/>
      <c r="M238" s="107"/>
      <c r="N238" s="104"/>
      <c r="O238" s="107"/>
      <c r="P238" s="104"/>
      <c r="Q238" s="107"/>
      <c r="R238" s="104"/>
      <c r="S238" s="107"/>
      <c r="T238" s="104"/>
      <c r="U238" s="107"/>
      <c r="V238" s="104"/>
      <c r="W238" s="107"/>
      <c r="X238" s="104"/>
      <c r="Y238" s="107"/>
      <c r="Z238" s="104"/>
      <c r="AA238" s="107"/>
      <c r="AB238" s="104"/>
      <c r="AC238" s="107"/>
      <c r="AD238" s="104"/>
      <c r="AE238" s="107"/>
      <c r="AF238" s="104"/>
      <c r="AG238" s="107"/>
      <c r="AH238" s="104"/>
      <c r="AI238" s="107"/>
      <c r="AJ238" s="104"/>
      <c r="AK238" s="107"/>
      <c r="AL238" s="65"/>
      <c r="AM238" s="32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230"/>
      <c r="AZ238" s="230"/>
      <c r="BA238" s="230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92" ht="16.149999999999999" customHeight="1" x14ac:dyDescent="0.2">
      <c r="A239" s="3427"/>
      <c r="B239" s="479" t="s">
        <v>126</v>
      </c>
      <c r="C239" s="480">
        <f>SUM(D239+E239)</f>
        <v>0</v>
      </c>
      <c r="D239" s="481">
        <f t="shared" si="70"/>
        <v>0</v>
      </c>
      <c r="E239" s="358">
        <f t="shared" si="70"/>
        <v>0</v>
      </c>
      <c r="F239" s="93"/>
      <c r="G239" s="96"/>
      <c r="H239" s="93"/>
      <c r="I239" s="96"/>
      <c r="J239" s="93"/>
      <c r="K239" s="96"/>
      <c r="L239" s="93"/>
      <c r="M239" s="96"/>
      <c r="N239" s="93"/>
      <c r="O239" s="96"/>
      <c r="P239" s="93"/>
      <c r="Q239" s="96"/>
      <c r="R239" s="93"/>
      <c r="S239" s="96"/>
      <c r="T239" s="93"/>
      <c r="U239" s="96"/>
      <c r="V239" s="93"/>
      <c r="W239" s="96"/>
      <c r="X239" s="93"/>
      <c r="Y239" s="96"/>
      <c r="Z239" s="93"/>
      <c r="AA239" s="96"/>
      <c r="AB239" s="93"/>
      <c r="AC239" s="96"/>
      <c r="AD239" s="93"/>
      <c r="AE239" s="96"/>
      <c r="AF239" s="93"/>
      <c r="AG239" s="96"/>
      <c r="AH239" s="93"/>
      <c r="AI239" s="96"/>
      <c r="AJ239" s="93"/>
      <c r="AK239" s="96"/>
      <c r="AL239" s="67"/>
      <c r="AM239" s="32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92" ht="31.15" customHeight="1" x14ac:dyDescent="0.45">
      <c r="A240" s="124" t="s">
        <v>261</v>
      </c>
      <c r="B240" s="115"/>
      <c r="C240" s="115"/>
      <c r="D240" s="115"/>
      <c r="E240" s="115"/>
      <c r="F240" s="115"/>
      <c r="G240" s="115"/>
      <c r="H240" s="8"/>
      <c r="I240" s="8"/>
      <c r="J240" s="8"/>
      <c r="K240" s="8"/>
      <c r="L240" s="8"/>
      <c r="M240" s="468"/>
      <c r="N240" s="123"/>
      <c r="O240" s="8"/>
      <c r="P240" s="8"/>
      <c r="Q240" s="8"/>
      <c r="R240" s="485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230"/>
      <c r="AX240" s="230"/>
      <c r="AY240" s="230"/>
      <c r="AZ240" s="230"/>
      <c r="BA240" s="230"/>
      <c r="BZ240" s="2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3627" t="s">
        <v>262</v>
      </c>
      <c r="B241" s="3629"/>
      <c r="C241" s="3636" t="s">
        <v>263</v>
      </c>
      <c r="D241" s="3636"/>
      <c r="E241" s="3636"/>
      <c r="F241" s="3637" t="s">
        <v>264</v>
      </c>
      <c r="G241" s="3638"/>
      <c r="H241" s="3638"/>
      <c r="I241" s="3638"/>
      <c r="J241" s="3638"/>
      <c r="K241" s="3638"/>
      <c r="L241" s="3638"/>
      <c r="M241" s="3638"/>
      <c r="N241" s="3638"/>
      <c r="O241" s="3638"/>
      <c r="P241" s="3638"/>
      <c r="Q241" s="3638"/>
      <c r="R241" s="3638"/>
      <c r="S241" s="3638"/>
      <c r="T241" s="3638"/>
      <c r="U241" s="3638"/>
      <c r="V241" s="3638"/>
      <c r="W241" s="3638"/>
      <c r="X241" s="3638"/>
      <c r="Y241" s="3638"/>
      <c r="Z241" s="3638"/>
      <c r="AA241" s="3638"/>
      <c r="AB241" s="3638"/>
      <c r="AC241" s="3638"/>
      <c r="AD241" s="3638"/>
      <c r="AE241" s="3638"/>
      <c r="AF241" s="3638"/>
      <c r="AG241" s="3638"/>
      <c r="AH241" s="3638"/>
      <c r="AI241" s="3638"/>
      <c r="AJ241" s="3638"/>
      <c r="AK241" s="3638"/>
      <c r="AL241" s="3638"/>
      <c r="AM241" s="3639"/>
      <c r="AN241" s="3644" t="s">
        <v>126</v>
      </c>
      <c r="AO241" s="3644"/>
      <c r="AP241" s="3633"/>
      <c r="AQ241" s="3814" t="s">
        <v>265</v>
      </c>
      <c r="AR241" s="3641"/>
      <c r="AS241" s="3663" t="s">
        <v>7</v>
      </c>
      <c r="AT241" s="3663" t="s">
        <v>8</v>
      </c>
      <c r="AU241" s="3813" t="s">
        <v>225</v>
      </c>
      <c r="AV241" s="829"/>
      <c r="AW241" s="830"/>
      <c r="CG241" s="16"/>
      <c r="CH241" s="16"/>
      <c r="CI241" s="16"/>
      <c r="CJ241" s="16"/>
      <c r="CK241" s="16"/>
      <c r="CL241" s="16"/>
      <c r="CM241" s="16"/>
      <c r="CN241" s="16"/>
    </row>
    <row r="242" spans="1:92" ht="22.5" customHeight="1" x14ac:dyDescent="0.2">
      <c r="A242" s="3374"/>
      <c r="B242" s="3375"/>
      <c r="C242" s="3636"/>
      <c r="D242" s="3636"/>
      <c r="E242" s="3636"/>
      <c r="F242" s="3632" t="s">
        <v>266</v>
      </c>
      <c r="G242" s="3644"/>
      <c r="H242" s="3632" t="s">
        <v>169</v>
      </c>
      <c r="I242" s="3644"/>
      <c r="J242" s="3632" t="s">
        <v>170</v>
      </c>
      <c r="K242" s="3644"/>
      <c r="L242" s="3632" t="s">
        <v>104</v>
      </c>
      <c r="M242" s="3644"/>
      <c r="N242" s="3632" t="s">
        <v>11</v>
      </c>
      <c r="O242" s="3644"/>
      <c r="P242" s="3632" t="s">
        <v>106</v>
      </c>
      <c r="Q242" s="3633"/>
      <c r="R242" s="3632" t="s">
        <v>107</v>
      </c>
      <c r="S242" s="3633"/>
      <c r="T242" s="3632" t="s">
        <v>108</v>
      </c>
      <c r="U242" s="3633"/>
      <c r="V242" s="3632" t="s">
        <v>109</v>
      </c>
      <c r="W242" s="3633"/>
      <c r="X242" s="3632" t="s">
        <v>110</v>
      </c>
      <c r="Y242" s="3633"/>
      <c r="Z242" s="3632" t="s">
        <v>111</v>
      </c>
      <c r="AA242" s="3633"/>
      <c r="AB242" s="3632" t="s">
        <v>112</v>
      </c>
      <c r="AC242" s="3633"/>
      <c r="AD242" s="3632" t="s">
        <v>113</v>
      </c>
      <c r="AE242" s="3633"/>
      <c r="AF242" s="3632" t="s">
        <v>114</v>
      </c>
      <c r="AG242" s="3633"/>
      <c r="AH242" s="3632" t="s">
        <v>115</v>
      </c>
      <c r="AI242" s="3633"/>
      <c r="AJ242" s="3632" t="s">
        <v>116</v>
      </c>
      <c r="AK242" s="3633"/>
      <c r="AL242" s="3632" t="s">
        <v>117</v>
      </c>
      <c r="AM242" s="3634"/>
      <c r="AN242" s="3659" t="s">
        <v>267</v>
      </c>
      <c r="AO242" s="3659" t="s">
        <v>268</v>
      </c>
      <c r="AP242" s="3629" t="s">
        <v>269</v>
      </c>
      <c r="AQ242" s="3425"/>
      <c r="AR242" s="3668"/>
      <c r="AS242" s="3420"/>
      <c r="AT242" s="3420"/>
      <c r="AU242" s="3388"/>
      <c r="AV242" s="831"/>
      <c r="AW242" s="832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230"/>
      <c r="BH242" s="230"/>
      <c r="BI242" s="230"/>
      <c r="CG242" s="16"/>
      <c r="CH242" s="16"/>
      <c r="CI242" s="16"/>
      <c r="CJ242" s="16"/>
      <c r="CK242" s="16"/>
      <c r="CL242" s="16"/>
      <c r="CM242" s="16"/>
      <c r="CN242" s="16"/>
    </row>
    <row r="243" spans="1:92" ht="21.75" customHeight="1" x14ac:dyDescent="0.2">
      <c r="A243" s="3366"/>
      <c r="B243" s="3662"/>
      <c r="C243" s="767" t="s">
        <v>82</v>
      </c>
      <c r="D243" s="768" t="s">
        <v>83</v>
      </c>
      <c r="E243" s="819" t="s">
        <v>84</v>
      </c>
      <c r="F243" s="767" t="s">
        <v>270</v>
      </c>
      <c r="G243" s="771" t="s">
        <v>84</v>
      </c>
      <c r="H243" s="767" t="s">
        <v>270</v>
      </c>
      <c r="I243" s="771" t="s">
        <v>84</v>
      </c>
      <c r="J243" s="767" t="s">
        <v>270</v>
      </c>
      <c r="K243" s="771" t="s">
        <v>84</v>
      </c>
      <c r="L243" s="767" t="s">
        <v>270</v>
      </c>
      <c r="M243" s="771" t="s">
        <v>84</v>
      </c>
      <c r="N243" s="767" t="s">
        <v>270</v>
      </c>
      <c r="O243" s="771" t="s">
        <v>84</v>
      </c>
      <c r="P243" s="767" t="s">
        <v>270</v>
      </c>
      <c r="Q243" s="771" t="s">
        <v>84</v>
      </c>
      <c r="R243" s="767" t="s">
        <v>270</v>
      </c>
      <c r="S243" s="771" t="s">
        <v>84</v>
      </c>
      <c r="T243" s="767" t="s">
        <v>270</v>
      </c>
      <c r="U243" s="771" t="s">
        <v>84</v>
      </c>
      <c r="V243" s="767" t="s">
        <v>270</v>
      </c>
      <c r="W243" s="771" t="s">
        <v>84</v>
      </c>
      <c r="X243" s="767" t="s">
        <v>270</v>
      </c>
      <c r="Y243" s="771" t="s">
        <v>84</v>
      </c>
      <c r="Z243" s="767" t="s">
        <v>270</v>
      </c>
      <c r="AA243" s="771" t="s">
        <v>84</v>
      </c>
      <c r="AB243" s="767" t="s">
        <v>270</v>
      </c>
      <c r="AC243" s="771" t="s">
        <v>84</v>
      </c>
      <c r="AD243" s="767" t="s">
        <v>270</v>
      </c>
      <c r="AE243" s="771" t="s">
        <v>84</v>
      </c>
      <c r="AF243" s="767" t="s">
        <v>270</v>
      </c>
      <c r="AG243" s="771" t="s">
        <v>84</v>
      </c>
      <c r="AH243" s="767" t="s">
        <v>270</v>
      </c>
      <c r="AI243" s="771" t="s">
        <v>84</v>
      </c>
      <c r="AJ243" s="767" t="s">
        <v>270</v>
      </c>
      <c r="AK243" s="771" t="s">
        <v>84</v>
      </c>
      <c r="AL243" s="767" t="s">
        <v>270</v>
      </c>
      <c r="AM243" s="833" t="s">
        <v>84</v>
      </c>
      <c r="AN243" s="3416"/>
      <c r="AO243" s="3416"/>
      <c r="AP243" s="3662"/>
      <c r="AQ243" s="834" t="s">
        <v>271</v>
      </c>
      <c r="AR243" s="604" t="s">
        <v>272</v>
      </c>
      <c r="AS243" s="3421"/>
      <c r="AT243" s="3421"/>
      <c r="AU243" s="3665"/>
      <c r="AV243" s="831"/>
      <c r="AW243" s="832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CG243" s="16"/>
      <c r="CH243" s="16"/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649" t="s">
        <v>273</v>
      </c>
      <c r="B244" s="3650"/>
      <c r="C244" s="789">
        <f>SUM(D244+E244)</f>
        <v>18</v>
      </c>
      <c r="D244" s="790">
        <f>SUM(F244+H244+J244+L244+N244+P244+R244+T244+V244+X244+Z244+AB244+AD244+AF244+AH244+AJ244+AL244)</f>
        <v>0</v>
      </c>
      <c r="E244" s="795">
        <f>SUM(G244+I244+K244+M244+O244+Q244+S244+U244+W244+Y244+AA244+AC244+AE244+AG244+AI244+AK244+AM244)</f>
        <v>18</v>
      </c>
      <c r="F244" s="789">
        <f>SUM(F254:F262)</f>
        <v>0</v>
      </c>
      <c r="G244" s="835">
        <f>SUM(G246:G262)</f>
        <v>0</v>
      </c>
      <c r="H244" s="789">
        <f>SUM(H254:H262)</f>
        <v>0</v>
      </c>
      <c r="I244" s="835">
        <f>SUM(I246:I262)</f>
        <v>4</v>
      </c>
      <c r="J244" s="789">
        <f>SUM(J254:J262)</f>
        <v>0</v>
      </c>
      <c r="K244" s="835">
        <f>SUM(K245:K262)</f>
        <v>1</v>
      </c>
      <c r="L244" s="789">
        <f>SUM(L254:L262)</f>
        <v>0</v>
      </c>
      <c r="M244" s="835">
        <f>SUM(M245:M262)</f>
        <v>0</v>
      </c>
      <c r="N244" s="789">
        <f>SUM(N254:N262)</f>
        <v>0</v>
      </c>
      <c r="O244" s="835">
        <f>SUM(O245:O262)</f>
        <v>3</v>
      </c>
      <c r="P244" s="789">
        <f>SUM(P254:P262)</f>
        <v>0</v>
      </c>
      <c r="Q244" s="835">
        <f>SUM(Q245:Q262)</f>
        <v>4</v>
      </c>
      <c r="R244" s="789">
        <f>SUM(R254:R262)</f>
        <v>0</v>
      </c>
      <c r="S244" s="835">
        <f>SUM(S245:S262)</f>
        <v>1</v>
      </c>
      <c r="T244" s="789">
        <f>SUM(T254:T262)</f>
        <v>0</v>
      </c>
      <c r="U244" s="835">
        <f>SUM(U245:U262)</f>
        <v>2</v>
      </c>
      <c r="V244" s="789">
        <f>SUM(V254:V262)</f>
        <v>0</v>
      </c>
      <c r="W244" s="835">
        <f>SUM(W245:W262)</f>
        <v>2</v>
      </c>
      <c r="X244" s="789">
        <f>SUM(X254:X262)</f>
        <v>0</v>
      </c>
      <c r="Y244" s="835">
        <f>SUM(Y245:Y262)</f>
        <v>0</v>
      </c>
      <c r="Z244" s="789">
        <f>SUM(Z254:Z262)</f>
        <v>0</v>
      </c>
      <c r="AA244" s="835">
        <f>SUM(AA245:AA262)</f>
        <v>0</v>
      </c>
      <c r="AB244" s="789">
        <f t="shared" ref="AB244:AM244" si="71">SUM(AB254:AB262)</f>
        <v>0</v>
      </c>
      <c r="AC244" s="835">
        <f t="shared" si="71"/>
        <v>0</v>
      </c>
      <c r="AD244" s="789">
        <f t="shared" si="71"/>
        <v>0</v>
      </c>
      <c r="AE244" s="835">
        <f t="shared" si="71"/>
        <v>0</v>
      </c>
      <c r="AF244" s="789">
        <f t="shared" si="71"/>
        <v>0</v>
      </c>
      <c r="AG244" s="835">
        <f t="shared" si="71"/>
        <v>1</v>
      </c>
      <c r="AH244" s="789">
        <f t="shared" si="71"/>
        <v>0</v>
      </c>
      <c r="AI244" s="835">
        <f t="shared" si="71"/>
        <v>0</v>
      </c>
      <c r="AJ244" s="789">
        <f t="shared" si="71"/>
        <v>0</v>
      </c>
      <c r="AK244" s="835">
        <f t="shared" si="71"/>
        <v>0</v>
      </c>
      <c r="AL244" s="789">
        <f t="shared" si="71"/>
        <v>0</v>
      </c>
      <c r="AM244" s="836">
        <f t="shared" si="71"/>
        <v>0</v>
      </c>
      <c r="AN244" s="814">
        <f t="shared" ref="AN244:AU244" si="72">SUM(AN245:AN262)</f>
        <v>0</v>
      </c>
      <c r="AO244" s="814">
        <f t="shared" si="72"/>
        <v>0</v>
      </c>
      <c r="AP244" s="837">
        <f t="shared" si="72"/>
        <v>0</v>
      </c>
      <c r="AQ244" s="789">
        <f t="shared" si="72"/>
        <v>0</v>
      </c>
      <c r="AR244" s="837">
        <f t="shared" si="72"/>
        <v>0</v>
      </c>
      <c r="AS244" s="838">
        <f t="shared" si="72"/>
        <v>0</v>
      </c>
      <c r="AT244" s="838">
        <f t="shared" si="72"/>
        <v>0</v>
      </c>
      <c r="AU244" s="795">
        <f t="shared" si="72"/>
        <v>0</v>
      </c>
      <c r="AV244" s="831"/>
      <c r="AW244" s="832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CG244" s="16"/>
      <c r="CH244" s="16"/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3404" t="s">
        <v>171</v>
      </c>
      <c r="B245" s="495" t="s">
        <v>33</v>
      </c>
      <c r="C245" s="496">
        <f t="shared" ref="C245:C253" si="73">D245+E245</f>
        <v>0</v>
      </c>
      <c r="D245" s="497"/>
      <c r="E245" s="498">
        <f>SUM(K245+M245+O245+Q245+S245+U245+W245+Y245+AA245+AC245)</f>
        <v>0</v>
      </c>
      <c r="F245" s="419"/>
      <c r="G245" s="455"/>
      <c r="H245" s="419"/>
      <c r="I245" s="455"/>
      <c r="J245" s="419"/>
      <c r="K245" s="107"/>
      <c r="L245" s="419"/>
      <c r="M245" s="107"/>
      <c r="N245" s="419"/>
      <c r="O245" s="107"/>
      <c r="P245" s="419"/>
      <c r="Q245" s="107"/>
      <c r="R245" s="419"/>
      <c r="S245" s="107"/>
      <c r="T245" s="419"/>
      <c r="U245" s="107"/>
      <c r="V245" s="419"/>
      <c r="W245" s="107"/>
      <c r="X245" s="419"/>
      <c r="Y245" s="107"/>
      <c r="Z245" s="419"/>
      <c r="AA245" s="107"/>
      <c r="AB245" s="419"/>
      <c r="AC245" s="107"/>
      <c r="AD245" s="419"/>
      <c r="AE245" s="455"/>
      <c r="AF245" s="419"/>
      <c r="AG245" s="455"/>
      <c r="AH245" s="419"/>
      <c r="AI245" s="455"/>
      <c r="AJ245" s="419"/>
      <c r="AK245" s="455"/>
      <c r="AL245" s="419"/>
      <c r="AM245" s="499"/>
      <c r="AN245" s="143"/>
      <c r="AO245" s="329"/>
      <c r="AP245" s="107"/>
      <c r="AQ245" s="104"/>
      <c r="AR245" s="107"/>
      <c r="AS245" s="65"/>
      <c r="AT245" s="65"/>
      <c r="AU245" s="107"/>
      <c r="AV245" s="33" t="str">
        <f>CA245&amp;CB245&amp;CC245</f>
        <v/>
      </c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230"/>
      <c r="BH245" s="230"/>
      <c r="BI245" s="230"/>
      <c r="CA245" s="4" t="str">
        <f>IF(CG245=0,"","* Egresos por Alta + Abandono NO DEBE ser mayor que Total Egresos. ")</f>
        <v/>
      </c>
      <c r="CB245" s="4" t="str">
        <f>IF(CH245=0,"","* No olvide digitar los campos Trans y/o Pueblo Originario y/o Migrantes y/o Niños, Niñas, Adolescentes y Jóvenes Población SENAME (Digite CERO si no tiene).")</f>
        <v/>
      </c>
      <c r="CC245" s="48" t="str">
        <f>IF(CI245=0,"","* Trans y/o Pueblo Originario y/o Migrantes y/o Niños, Niñas, Adolescentesy Jóvenes Población SENAME NO DEBEN ser Mayor al Total. ")</f>
        <v/>
      </c>
      <c r="CG245" s="16">
        <f>IF(AN245&lt;SUM(AO245+AP245),1,0)</f>
        <v>0</v>
      </c>
      <c r="CH245" s="16">
        <f>IF(AND(C245&lt;&gt;0,OR(AQ245="",AR245="",AS245="",AT245="",AU245="")),1,0)</f>
        <v>0</v>
      </c>
      <c r="CI245" s="16">
        <f>IF(OR(C245&lt;SUM(AQ245,AR245),C245&lt;AS245,C245&lt;AT245,C245&lt;AU245),1,0)</f>
        <v>0</v>
      </c>
      <c r="CJ245" s="16"/>
      <c r="CK245" s="16"/>
      <c r="CL245" s="16"/>
      <c r="CM245" s="16"/>
      <c r="CN245" s="16"/>
    </row>
    <row r="246" spans="1:92" ht="16.149999999999999" customHeight="1" x14ac:dyDescent="0.2">
      <c r="A246" s="3404"/>
      <c r="B246" s="500" t="s">
        <v>274</v>
      </c>
      <c r="C246" s="496">
        <f t="shared" si="73"/>
        <v>0</v>
      </c>
      <c r="D246" s="497"/>
      <c r="E246" s="501">
        <f>SUM(G246+I246+K246+M246+O246+Q246+S246+U246+W246+Y246+AA246+AC246)</f>
        <v>0</v>
      </c>
      <c r="F246" s="502"/>
      <c r="G246" s="503"/>
      <c r="H246" s="502"/>
      <c r="I246" s="503"/>
      <c r="J246" s="502"/>
      <c r="K246" s="107"/>
      <c r="L246" s="502"/>
      <c r="M246" s="107"/>
      <c r="N246" s="502"/>
      <c r="O246" s="107"/>
      <c r="P246" s="502"/>
      <c r="Q246" s="107"/>
      <c r="R246" s="502"/>
      <c r="S246" s="107"/>
      <c r="T246" s="502"/>
      <c r="U246" s="107"/>
      <c r="V246" s="502"/>
      <c r="W246" s="107"/>
      <c r="X246" s="502"/>
      <c r="Y246" s="107"/>
      <c r="Z246" s="502"/>
      <c r="AA246" s="107"/>
      <c r="AB246" s="502"/>
      <c r="AC246" s="107"/>
      <c r="AD246" s="502"/>
      <c r="AE246" s="455"/>
      <c r="AF246" s="502"/>
      <c r="AG246" s="455"/>
      <c r="AH246" s="502"/>
      <c r="AI246" s="455"/>
      <c r="AJ246" s="502"/>
      <c r="AK246" s="455"/>
      <c r="AL246" s="502"/>
      <c r="AM246" s="499"/>
      <c r="AN246" s="329"/>
      <c r="AO246" s="329"/>
      <c r="AP246" s="107"/>
      <c r="AQ246" s="104"/>
      <c r="AR246" s="107"/>
      <c r="AS246" s="65"/>
      <c r="AT246" s="65"/>
      <c r="AU246" s="107"/>
      <c r="AV246" s="33" t="str">
        <f t="shared" ref="AV246:AV262" si="74">CA246&amp;CB246&amp;CC246</f>
        <v/>
      </c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230"/>
      <c r="BH246" s="230"/>
      <c r="BI246" s="230"/>
      <c r="CA246" s="4" t="str">
        <f t="shared" ref="CA246:CA262" si="75">IF(CG246=0,"","* Egresos por Alta + Abandono NO DEBE ser mayor que Total Egresos. ")</f>
        <v/>
      </c>
      <c r="CB246" s="4" t="str">
        <f t="shared" ref="CB246:CB262" si="76">IF(CH246=0,"","* No olvide digitar los campos Trans y/o Pueblo Originario y/o Migrantes y/o Niños, Niñas, Adolescentes y Jóvenes Población SENAME (Digite CERO si no tiene).")</f>
        <v/>
      </c>
      <c r="CC246" s="48" t="str">
        <f t="shared" ref="CC246:CC262" si="77">IF(CI246=0,"","* Trans y/o Pueblo Originario y/o Migrantes y/o Niños, Niñas, Adolescentesy Jóvenes Población SENAME NO DEBEN ser Mayor al Total. ")</f>
        <v/>
      </c>
      <c r="CG246" s="16">
        <f t="shared" ref="CG246:CG262" si="78">IF(AN246&lt;SUM(AO246+AP246),1,0)</f>
        <v>0</v>
      </c>
      <c r="CH246" s="16">
        <f t="shared" ref="CH246:CH262" si="79">IF(AND(C246&lt;&gt;0,OR(AQ246="",AR246="",AS246="",AT246="",AU246="")),1,0)</f>
        <v>0</v>
      </c>
      <c r="CI246" s="16">
        <f t="shared" ref="CI246:CI262" si="80">IF(OR(C246&lt;SUM(AQ246,AR246),C246&lt;AS246,C246&lt;AT246,C246&lt;AU246),1,0)</f>
        <v>0</v>
      </c>
      <c r="CJ246" s="16"/>
      <c r="CK246" s="16"/>
      <c r="CL246" s="16"/>
      <c r="CM246" s="16"/>
      <c r="CN246" s="16"/>
    </row>
    <row r="247" spans="1:92" ht="16.149999999999999" customHeight="1" x14ac:dyDescent="0.2">
      <c r="A247" s="3404"/>
      <c r="B247" s="504" t="s">
        <v>275</v>
      </c>
      <c r="C247" s="496">
        <f t="shared" si="73"/>
        <v>1</v>
      </c>
      <c r="D247" s="497"/>
      <c r="E247" s="505">
        <f>SUM(G247+I247+K247+M247+O247+Q247+S247+U247+W247+Y247+AA247+AC247)</f>
        <v>1</v>
      </c>
      <c r="F247" s="502"/>
      <c r="G247" s="503"/>
      <c r="H247" s="502"/>
      <c r="I247" s="503"/>
      <c r="J247" s="502"/>
      <c r="K247" s="39"/>
      <c r="L247" s="502"/>
      <c r="M247" s="39"/>
      <c r="N247" s="502"/>
      <c r="O247" s="39">
        <v>1</v>
      </c>
      <c r="P247" s="502"/>
      <c r="Q247" s="39"/>
      <c r="R247" s="502"/>
      <c r="S247" s="39"/>
      <c r="T247" s="502"/>
      <c r="U247" s="39"/>
      <c r="V247" s="502"/>
      <c r="W247" s="39"/>
      <c r="X247" s="502"/>
      <c r="Y247" s="39"/>
      <c r="Z247" s="502"/>
      <c r="AA247" s="39"/>
      <c r="AB247" s="502"/>
      <c r="AC247" s="39"/>
      <c r="AD247" s="502"/>
      <c r="AE247" s="455"/>
      <c r="AF247" s="502"/>
      <c r="AG247" s="455"/>
      <c r="AH247" s="502"/>
      <c r="AI247" s="455"/>
      <c r="AJ247" s="502"/>
      <c r="AK247" s="455"/>
      <c r="AL247" s="502"/>
      <c r="AM247" s="499"/>
      <c r="AN247" s="153"/>
      <c r="AO247" s="153"/>
      <c r="AP247" s="39"/>
      <c r="AQ247" s="35">
        <v>0</v>
      </c>
      <c r="AR247" s="39">
        <v>0</v>
      </c>
      <c r="AS247" s="66">
        <v>0</v>
      </c>
      <c r="AT247" s="66">
        <v>0</v>
      </c>
      <c r="AU247" s="39">
        <v>0</v>
      </c>
      <c r="AV247" s="33" t="str">
        <f t="shared" si="74"/>
        <v/>
      </c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230"/>
      <c r="BH247" s="230"/>
      <c r="BI247" s="230"/>
      <c r="CA247" s="4" t="str">
        <f t="shared" si="75"/>
        <v/>
      </c>
      <c r="CB247" s="4" t="str">
        <f t="shared" si="76"/>
        <v/>
      </c>
      <c r="CC247" s="48" t="str">
        <f t="shared" si="77"/>
        <v/>
      </c>
      <c r="CG247" s="16">
        <f t="shared" si="78"/>
        <v>0</v>
      </c>
      <c r="CH247" s="16">
        <f t="shared" si="79"/>
        <v>0</v>
      </c>
      <c r="CI247" s="16">
        <f t="shared" si="80"/>
        <v>0</v>
      </c>
      <c r="CJ247" s="16"/>
      <c r="CK247" s="16"/>
      <c r="CL247" s="16"/>
      <c r="CM247" s="16"/>
      <c r="CN247" s="16"/>
    </row>
    <row r="248" spans="1:92" ht="16.149999999999999" customHeight="1" x14ac:dyDescent="0.2">
      <c r="A248" s="3404"/>
      <c r="B248" s="504" t="s">
        <v>276</v>
      </c>
      <c r="C248" s="496">
        <f t="shared" si="73"/>
        <v>0</v>
      </c>
      <c r="D248" s="497"/>
      <c r="E248" s="505">
        <f>SUM(G248+I248+K248+M248+O248+Q248+S248+U248+W248+Y248+AA248+AC248)</f>
        <v>0</v>
      </c>
      <c r="F248" s="502"/>
      <c r="G248" s="503"/>
      <c r="H248" s="502"/>
      <c r="I248" s="503"/>
      <c r="J248" s="502"/>
      <c r="K248" s="39"/>
      <c r="L248" s="502"/>
      <c r="M248" s="39"/>
      <c r="N248" s="502"/>
      <c r="O248" s="39"/>
      <c r="P248" s="502"/>
      <c r="Q248" s="39"/>
      <c r="R248" s="502"/>
      <c r="S248" s="39"/>
      <c r="T248" s="502"/>
      <c r="U248" s="39"/>
      <c r="V248" s="502"/>
      <c r="W248" s="39"/>
      <c r="X248" s="502"/>
      <c r="Y248" s="39"/>
      <c r="Z248" s="502"/>
      <c r="AA248" s="39"/>
      <c r="AB248" s="502"/>
      <c r="AC248" s="39"/>
      <c r="AD248" s="502"/>
      <c r="AE248" s="455"/>
      <c r="AF248" s="502"/>
      <c r="AG248" s="455"/>
      <c r="AH248" s="502"/>
      <c r="AI248" s="455"/>
      <c r="AJ248" s="502"/>
      <c r="AK248" s="455"/>
      <c r="AL248" s="502"/>
      <c r="AM248" s="499"/>
      <c r="AN248" s="153"/>
      <c r="AO248" s="153"/>
      <c r="AP248" s="39"/>
      <c r="AQ248" s="35"/>
      <c r="AR248" s="39"/>
      <c r="AS248" s="66"/>
      <c r="AT248" s="66"/>
      <c r="AU248" s="39"/>
      <c r="AV248" s="33" t="str">
        <f t="shared" si="74"/>
        <v/>
      </c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230"/>
      <c r="BH248" s="230"/>
      <c r="BI248" s="230"/>
      <c r="CA248" s="4" t="str">
        <f t="shared" si="75"/>
        <v/>
      </c>
      <c r="CB248" s="4" t="str">
        <f t="shared" si="76"/>
        <v/>
      </c>
      <c r="CC248" s="48" t="str">
        <f t="shared" si="77"/>
        <v/>
      </c>
      <c r="CG248" s="16">
        <f t="shared" si="78"/>
        <v>0</v>
      </c>
      <c r="CH248" s="16">
        <f t="shared" si="79"/>
        <v>0</v>
      </c>
      <c r="CI248" s="16">
        <f t="shared" si="80"/>
        <v>0</v>
      </c>
      <c r="CJ248" s="16"/>
      <c r="CK248" s="16"/>
      <c r="CL248" s="16"/>
      <c r="CM248" s="16"/>
      <c r="CN248" s="16"/>
    </row>
    <row r="249" spans="1:92" ht="16.149999999999999" customHeight="1" x14ac:dyDescent="0.2">
      <c r="A249" s="3404"/>
      <c r="B249" s="504" t="s">
        <v>277</v>
      </c>
      <c r="C249" s="496">
        <f t="shared" si="73"/>
        <v>0</v>
      </c>
      <c r="D249" s="497"/>
      <c r="E249" s="505">
        <f>SUM(G249+I249+K249+M249+O249+Q249+S249+U249+W249+Y249+AA249+AC249)</f>
        <v>0</v>
      </c>
      <c r="F249" s="502"/>
      <c r="G249" s="503"/>
      <c r="H249" s="502"/>
      <c r="I249" s="503"/>
      <c r="J249" s="502"/>
      <c r="K249" s="39"/>
      <c r="L249" s="502"/>
      <c r="M249" s="39"/>
      <c r="N249" s="502"/>
      <c r="O249" s="39"/>
      <c r="P249" s="502"/>
      <c r="Q249" s="39"/>
      <c r="R249" s="502"/>
      <c r="S249" s="39"/>
      <c r="T249" s="502"/>
      <c r="U249" s="39"/>
      <c r="V249" s="502"/>
      <c r="W249" s="39"/>
      <c r="X249" s="502"/>
      <c r="Y249" s="39"/>
      <c r="Z249" s="502"/>
      <c r="AA249" s="39"/>
      <c r="AB249" s="502"/>
      <c r="AC249" s="39"/>
      <c r="AD249" s="502"/>
      <c r="AE249" s="455"/>
      <c r="AF249" s="502"/>
      <c r="AG249" s="455"/>
      <c r="AH249" s="502"/>
      <c r="AI249" s="455"/>
      <c r="AJ249" s="502"/>
      <c r="AK249" s="455"/>
      <c r="AL249" s="502"/>
      <c r="AM249" s="499"/>
      <c r="AN249" s="153"/>
      <c r="AO249" s="153"/>
      <c r="AP249" s="39"/>
      <c r="AQ249" s="35"/>
      <c r="AR249" s="39"/>
      <c r="AS249" s="66"/>
      <c r="AT249" s="66"/>
      <c r="AU249" s="39"/>
      <c r="AV249" s="33" t="str">
        <f t="shared" si="74"/>
        <v/>
      </c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230"/>
      <c r="BH249" s="230"/>
      <c r="BI249" s="230"/>
      <c r="CA249" s="4" t="str">
        <f t="shared" si="75"/>
        <v/>
      </c>
      <c r="CB249" s="4" t="str">
        <f t="shared" si="76"/>
        <v/>
      </c>
      <c r="CC249" s="48" t="str">
        <f t="shared" si="77"/>
        <v/>
      </c>
      <c r="CG249" s="16">
        <f t="shared" si="78"/>
        <v>0</v>
      </c>
      <c r="CH249" s="16">
        <f t="shared" si="79"/>
        <v>0</v>
      </c>
      <c r="CI249" s="16">
        <f t="shared" si="80"/>
        <v>0</v>
      </c>
      <c r="CJ249" s="16"/>
      <c r="CK249" s="16"/>
      <c r="CL249" s="16"/>
      <c r="CM249" s="16"/>
      <c r="CN249" s="16"/>
    </row>
    <row r="250" spans="1:92" ht="16.149999999999999" customHeight="1" x14ac:dyDescent="0.2">
      <c r="A250" s="3404"/>
      <c r="B250" s="504" t="s">
        <v>278</v>
      </c>
      <c r="C250" s="496">
        <f t="shared" si="73"/>
        <v>0</v>
      </c>
      <c r="D250" s="497"/>
      <c r="E250" s="505">
        <f t="shared" ref="E250:E253" si="81">SUM(G250+I250+K250+M250+O250+Q250+S250+U250+W250+Y250+AA250+AC250)</f>
        <v>0</v>
      </c>
      <c r="F250" s="502"/>
      <c r="G250" s="503"/>
      <c r="H250" s="502"/>
      <c r="I250" s="503"/>
      <c r="J250" s="502"/>
      <c r="K250" s="39"/>
      <c r="L250" s="502"/>
      <c r="M250" s="39"/>
      <c r="N250" s="502"/>
      <c r="O250" s="39"/>
      <c r="P250" s="502"/>
      <c r="Q250" s="39"/>
      <c r="R250" s="502"/>
      <c r="S250" s="39"/>
      <c r="T250" s="502"/>
      <c r="U250" s="39"/>
      <c r="V250" s="502"/>
      <c r="W250" s="39"/>
      <c r="X250" s="502"/>
      <c r="Y250" s="39"/>
      <c r="Z250" s="502"/>
      <c r="AA250" s="39"/>
      <c r="AB250" s="502"/>
      <c r="AC250" s="39"/>
      <c r="AD250" s="502"/>
      <c r="AE250" s="455"/>
      <c r="AF250" s="502"/>
      <c r="AG250" s="455"/>
      <c r="AH250" s="502"/>
      <c r="AI250" s="455"/>
      <c r="AJ250" s="502"/>
      <c r="AK250" s="455"/>
      <c r="AL250" s="502"/>
      <c r="AM250" s="499"/>
      <c r="AN250" s="153"/>
      <c r="AO250" s="153"/>
      <c r="AP250" s="39"/>
      <c r="AQ250" s="35"/>
      <c r="AR250" s="39"/>
      <c r="AS250" s="66"/>
      <c r="AT250" s="66"/>
      <c r="AU250" s="39"/>
      <c r="AV250" s="33" t="str">
        <f t="shared" si="74"/>
        <v/>
      </c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230"/>
      <c r="BH250" s="230"/>
      <c r="BI250" s="230"/>
      <c r="CA250" s="4" t="str">
        <f t="shared" si="75"/>
        <v/>
      </c>
      <c r="CB250" s="4" t="str">
        <f t="shared" si="76"/>
        <v/>
      </c>
      <c r="CC250" s="48" t="str">
        <f t="shared" si="77"/>
        <v/>
      </c>
      <c r="CG250" s="16">
        <f t="shared" si="78"/>
        <v>0</v>
      </c>
      <c r="CH250" s="16">
        <f t="shared" si="79"/>
        <v>0</v>
      </c>
      <c r="CI250" s="16">
        <f t="shared" si="80"/>
        <v>0</v>
      </c>
      <c r="CJ250" s="16"/>
      <c r="CK250" s="16"/>
      <c r="CL250" s="16"/>
      <c r="CM250" s="16"/>
      <c r="CN250" s="16"/>
    </row>
    <row r="251" spans="1:92" ht="16.149999999999999" customHeight="1" x14ac:dyDescent="0.2">
      <c r="A251" s="3404"/>
      <c r="B251" s="504" t="s">
        <v>279</v>
      </c>
      <c r="C251" s="496">
        <f t="shared" si="73"/>
        <v>0</v>
      </c>
      <c r="D251" s="497"/>
      <c r="E251" s="505">
        <f t="shared" si="81"/>
        <v>0</v>
      </c>
      <c r="F251" s="502"/>
      <c r="G251" s="503"/>
      <c r="H251" s="502"/>
      <c r="I251" s="503"/>
      <c r="J251" s="502"/>
      <c r="K251" s="39"/>
      <c r="L251" s="502"/>
      <c r="M251" s="39"/>
      <c r="N251" s="502"/>
      <c r="O251" s="39"/>
      <c r="P251" s="502"/>
      <c r="Q251" s="39"/>
      <c r="R251" s="502"/>
      <c r="S251" s="39"/>
      <c r="T251" s="502"/>
      <c r="U251" s="39"/>
      <c r="V251" s="502"/>
      <c r="W251" s="39"/>
      <c r="X251" s="502"/>
      <c r="Y251" s="39"/>
      <c r="Z251" s="502"/>
      <c r="AA251" s="39"/>
      <c r="AB251" s="502"/>
      <c r="AC251" s="39"/>
      <c r="AD251" s="502"/>
      <c r="AE251" s="455"/>
      <c r="AF251" s="502"/>
      <c r="AG251" s="455"/>
      <c r="AH251" s="502"/>
      <c r="AI251" s="455"/>
      <c r="AJ251" s="502"/>
      <c r="AK251" s="455"/>
      <c r="AL251" s="502"/>
      <c r="AM251" s="499"/>
      <c r="AN251" s="153"/>
      <c r="AO251" s="153"/>
      <c r="AP251" s="39"/>
      <c r="AQ251" s="35"/>
      <c r="AR251" s="39"/>
      <c r="AS251" s="66"/>
      <c r="AT251" s="66"/>
      <c r="AU251" s="39"/>
      <c r="AV251" s="33" t="str">
        <f t="shared" si="74"/>
        <v/>
      </c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A251" s="4" t="str">
        <f t="shared" si="75"/>
        <v/>
      </c>
      <c r="CB251" s="4" t="str">
        <f t="shared" si="76"/>
        <v/>
      </c>
      <c r="CC251" s="48" t="str">
        <f t="shared" si="77"/>
        <v/>
      </c>
      <c r="CG251" s="16">
        <f t="shared" si="78"/>
        <v>0</v>
      </c>
      <c r="CH251" s="16">
        <f t="shared" si="79"/>
        <v>0</v>
      </c>
      <c r="CI251" s="16">
        <f t="shared" si="80"/>
        <v>0</v>
      </c>
      <c r="CJ251" s="16"/>
      <c r="CK251" s="16"/>
      <c r="CL251" s="16"/>
      <c r="CM251" s="16"/>
      <c r="CN251" s="16"/>
    </row>
    <row r="252" spans="1:92" ht="16.149999999999999" customHeight="1" x14ac:dyDescent="0.2">
      <c r="A252" s="3404"/>
      <c r="B252" s="504" t="s">
        <v>280</v>
      </c>
      <c r="C252" s="496">
        <f t="shared" si="73"/>
        <v>0</v>
      </c>
      <c r="D252" s="497"/>
      <c r="E252" s="505">
        <f t="shared" si="81"/>
        <v>0</v>
      </c>
      <c r="F252" s="502"/>
      <c r="G252" s="503"/>
      <c r="H252" s="502"/>
      <c r="I252" s="503"/>
      <c r="J252" s="502"/>
      <c r="K252" s="39"/>
      <c r="L252" s="502"/>
      <c r="M252" s="39"/>
      <c r="N252" s="502"/>
      <c r="O252" s="39"/>
      <c r="P252" s="502"/>
      <c r="Q252" s="39"/>
      <c r="R252" s="502"/>
      <c r="S252" s="39"/>
      <c r="T252" s="502"/>
      <c r="U252" s="39"/>
      <c r="V252" s="502"/>
      <c r="W252" s="39"/>
      <c r="X252" s="502"/>
      <c r="Y252" s="39"/>
      <c r="Z252" s="502"/>
      <c r="AA252" s="39"/>
      <c r="AB252" s="502"/>
      <c r="AC252" s="39"/>
      <c r="AD252" s="502"/>
      <c r="AE252" s="455"/>
      <c r="AF252" s="502"/>
      <c r="AG252" s="455"/>
      <c r="AH252" s="502"/>
      <c r="AI252" s="455"/>
      <c r="AJ252" s="502"/>
      <c r="AK252" s="455"/>
      <c r="AL252" s="502"/>
      <c r="AM252" s="499"/>
      <c r="AN252" s="153"/>
      <c r="AO252" s="153"/>
      <c r="AP252" s="39"/>
      <c r="AQ252" s="35"/>
      <c r="AR252" s="39"/>
      <c r="AS252" s="66"/>
      <c r="AT252" s="66"/>
      <c r="AU252" s="39"/>
      <c r="AV252" s="33" t="str">
        <f t="shared" si="74"/>
        <v/>
      </c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A252" s="4" t="str">
        <f t="shared" si="75"/>
        <v/>
      </c>
      <c r="CB252" s="4" t="str">
        <f t="shared" si="76"/>
        <v/>
      </c>
      <c r="CC252" s="48" t="str">
        <f t="shared" si="77"/>
        <v/>
      </c>
      <c r="CG252" s="16">
        <f t="shared" si="78"/>
        <v>0</v>
      </c>
      <c r="CH252" s="16">
        <f t="shared" si="79"/>
        <v>0</v>
      </c>
      <c r="CI252" s="16">
        <f t="shared" si="80"/>
        <v>0</v>
      </c>
      <c r="CJ252" s="16"/>
      <c r="CK252" s="16"/>
      <c r="CL252" s="16"/>
      <c r="CM252" s="16"/>
      <c r="CN252" s="16"/>
    </row>
    <row r="253" spans="1:92" ht="16.149999999999999" customHeight="1" x14ac:dyDescent="0.2">
      <c r="A253" s="3404"/>
      <c r="B253" s="506" t="s">
        <v>281</v>
      </c>
      <c r="C253" s="507">
        <f t="shared" si="73"/>
        <v>0</v>
      </c>
      <c r="D253" s="508"/>
      <c r="E253" s="509">
        <f t="shared" si="81"/>
        <v>0</v>
      </c>
      <c r="F253" s="335"/>
      <c r="G253" s="510"/>
      <c r="H253" s="335"/>
      <c r="I253" s="510"/>
      <c r="J253" s="335"/>
      <c r="K253" s="96"/>
      <c r="L253" s="335"/>
      <c r="M253" s="96"/>
      <c r="N253" s="335"/>
      <c r="O253" s="96"/>
      <c r="P253" s="335"/>
      <c r="Q253" s="96"/>
      <c r="R253" s="335"/>
      <c r="S253" s="96"/>
      <c r="T253" s="335"/>
      <c r="U253" s="96"/>
      <c r="V253" s="335"/>
      <c r="W253" s="96"/>
      <c r="X253" s="335"/>
      <c r="Y253" s="96"/>
      <c r="Z253" s="335"/>
      <c r="AA253" s="96"/>
      <c r="AB253" s="335"/>
      <c r="AC253" s="96"/>
      <c r="AD253" s="335"/>
      <c r="AE253" s="336"/>
      <c r="AF253" s="335"/>
      <c r="AG253" s="336"/>
      <c r="AH253" s="335"/>
      <c r="AI253" s="336"/>
      <c r="AJ253" s="335"/>
      <c r="AK253" s="336"/>
      <c r="AL253" s="335"/>
      <c r="AM253" s="511"/>
      <c r="AN253" s="173"/>
      <c r="AO253" s="173"/>
      <c r="AP253" s="96"/>
      <c r="AQ253" s="93"/>
      <c r="AR253" s="96"/>
      <c r="AS253" s="67"/>
      <c r="AT253" s="67"/>
      <c r="AU253" s="96"/>
      <c r="AV253" s="33" t="str">
        <f t="shared" si="74"/>
        <v/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A253" s="4" t="str">
        <f t="shared" si="75"/>
        <v/>
      </c>
      <c r="CB253" s="4" t="str">
        <f t="shared" si="76"/>
        <v/>
      </c>
      <c r="CC253" s="48" t="str">
        <f t="shared" si="77"/>
        <v/>
      </c>
      <c r="CG253" s="16">
        <f t="shared" si="78"/>
        <v>0</v>
      </c>
      <c r="CH253" s="16">
        <f t="shared" si="79"/>
        <v>0</v>
      </c>
      <c r="CI253" s="16">
        <f t="shared" si="80"/>
        <v>0</v>
      </c>
      <c r="CJ253" s="16"/>
      <c r="CK253" s="16"/>
      <c r="CL253" s="16"/>
      <c r="CM253" s="16"/>
      <c r="CN253" s="16"/>
    </row>
    <row r="254" spans="1:92" ht="16.149999999999999" customHeight="1" x14ac:dyDescent="0.2">
      <c r="A254" s="3651" t="s">
        <v>282</v>
      </c>
      <c r="B254" s="495" t="s">
        <v>33</v>
      </c>
      <c r="C254" s="398">
        <f t="shared" ref="C254:C262" si="82">SUM(D254+E254)</f>
        <v>0</v>
      </c>
      <c r="D254" s="399">
        <f t="shared" ref="D254:D262" si="83">SUM(F254+H254+J254+L254+N254+P254+R254+T254+V254+X254+Z254+AB254+AD254+AF254+AH254+AJ254+AL254)</f>
        <v>0</v>
      </c>
      <c r="E254" s="400">
        <f t="shared" ref="E254:E262" si="84">SUM(G254+I254+K254+M254+O254+Q254+S254+U254+W254+Y254+AA254+AC254+AE254+AG254+AI254+AK254+AM254)</f>
        <v>0</v>
      </c>
      <c r="F254" s="512"/>
      <c r="G254" s="513"/>
      <c r="H254" s="514"/>
      <c r="I254" s="513"/>
      <c r="J254" s="514"/>
      <c r="K254" s="333"/>
      <c r="L254" s="515"/>
      <c r="M254" s="513"/>
      <c r="N254" s="514"/>
      <c r="O254" s="516"/>
      <c r="P254" s="512"/>
      <c r="Q254" s="513"/>
      <c r="R254" s="514"/>
      <c r="S254" s="516"/>
      <c r="T254" s="512"/>
      <c r="U254" s="513"/>
      <c r="V254" s="514"/>
      <c r="W254" s="516"/>
      <c r="X254" s="512"/>
      <c r="Y254" s="513"/>
      <c r="Z254" s="514"/>
      <c r="AA254" s="516"/>
      <c r="AB254" s="512"/>
      <c r="AC254" s="513"/>
      <c r="AD254" s="514"/>
      <c r="AE254" s="516"/>
      <c r="AF254" s="512"/>
      <c r="AG254" s="513"/>
      <c r="AH254" s="514"/>
      <c r="AI254" s="516"/>
      <c r="AJ254" s="512"/>
      <c r="AK254" s="513"/>
      <c r="AL254" s="514"/>
      <c r="AM254" s="517"/>
      <c r="AN254" s="143"/>
      <c r="AO254" s="329"/>
      <c r="AP254" s="107"/>
      <c r="AQ254" s="104"/>
      <c r="AR254" s="107"/>
      <c r="AS254" s="65"/>
      <c r="AT254" s="65"/>
      <c r="AU254" s="107"/>
      <c r="AV254" s="33" t="str">
        <f t="shared" si="74"/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si="75"/>
        <v/>
      </c>
      <c r="CB254" s="4" t="str">
        <f t="shared" si="76"/>
        <v/>
      </c>
      <c r="CC254" s="48" t="str">
        <f t="shared" si="77"/>
        <v/>
      </c>
      <c r="CG254" s="16">
        <f t="shared" si="78"/>
        <v>0</v>
      </c>
      <c r="CH254" s="16">
        <f t="shared" si="79"/>
        <v>0</v>
      </c>
      <c r="CI254" s="16">
        <f t="shared" si="80"/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6"/>
      <c r="B255" s="500" t="s">
        <v>274</v>
      </c>
      <c r="C255" s="276">
        <f t="shared" si="82"/>
        <v>0</v>
      </c>
      <c r="D255" s="277">
        <f t="shared" si="83"/>
        <v>0</v>
      </c>
      <c r="E255" s="400">
        <f t="shared" si="84"/>
        <v>0</v>
      </c>
      <c r="F255" s="104"/>
      <c r="G255" s="333"/>
      <c r="H255" s="104"/>
      <c r="I255" s="333"/>
      <c r="J255" s="104"/>
      <c r="K255" s="333"/>
      <c r="L255" s="104"/>
      <c r="M255" s="333"/>
      <c r="N255" s="329"/>
      <c r="O255" s="518"/>
      <c r="P255" s="104"/>
      <c r="Q255" s="333"/>
      <c r="R255" s="329"/>
      <c r="S255" s="518"/>
      <c r="T255" s="104"/>
      <c r="U255" s="333"/>
      <c r="V255" s="329"/>
      <c r="W255" s="518"/>
      <c r="X255" s="104"/>
      <c r="Y255" s="333"/>
      <c r="Z255" s="329"/>
      <c r="AA255" s="518"/>
      <c r="AB255" s="104"/>
      <c r="AC255" s="333"/>
      <c r="AD255" s="329"/>
      <c r="AE255" s="518"/>
      <c r="AF255" s="104"/>
      <c r="AG255" s="333"/>
      <c r="AH255" s="329"/>
      <c r="AI255" s="518"/>
      <c r="AJ255" s="104"/>
      <c r="AK255" s="333"/>
      <c r="AL255" s="329"/>
      <c r="AM255" s="106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74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75"/>
        <v/>
      </c>
      <c r="CB255" s="4" t="str">
        <f t="shared" si="76"/>
        <v/>
      </c>
      <c r="CC255" s="48" t="str">
        <f t="shared" si="77"/>
        <v/>
      </c>
      <c r="CG255" s="16">
        <f t="shared" si="78"/>
        <v>0</v>
      </c>
      <c r="CH255" s="16">
        <f t="shared" si="79"/>
        <v>0</v>
      </c>
      <c r="CI255" s="16">
        <f t="shared" si="80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6"/>
      <c r="B256" s="504" t="s">
        <v>275</v>
      </c>
      <c r="C256" s="147">
        <f t="shared" si="82"/>
        <v>5</v>
      </c>
      <c r="D256" s="148">
        <f t="shared" si="83"/>
        <v>0</v>
      </c>
      <c r="E256" s="599">
        <f t="shared" si="84"/>
        <v>5</v>
      </c>
      <c r="F256" s="35"/>
      <c r="G256" s="40"/>
      <c r="H256" s="35"/>
      <c r="I256" s="40"/>
      <c r="J256" s="35"/>
      <c r="K256" s="40"/>
      <c r="L256" s="35"/>
      <c r="M256" s="40"/>
      <c r="N256" s="35"/>
      <c r="O256" s="37">
        <v>2</v>
      </c>
      <c r="P256" s="35"/>
      <c r="Q256" s="40">
        <v>1</v>
      </c>
      <c r="R256" s="153"/>
      <c r="S256" s="37">
        <v>1</v>
      </c>
      <c r="T256" s="35"/>
      <c r="U256" s="40">
        <v>1</v>
      </c>
      <c r="V256" s="153"/>
      <c r="W256" s="37"/>
      <c r="X256" s="35"/>
      <c r="Y256" s="40"/>
      <c r="Z256" s="153"/>
      <c r="AA256" s="37"/>
      <c r="AB256" s="35"/>
      <c r="AC256" s="40"/>
      <c r="AD256" s="153"/>
      <c r="AE256" s="37"/>
      <c r="AF256" s="35"/>
      <c r="AG256" s="40"/>
      <c r="AH256" s="153"/>
      <c r="AI256" s="37"/>
      <c r="AJ256" s="35"/>
      <c r="AK256" s="40"/>
      <c r="AL256" s="153"/>
      <c r="AM256" s="38"/>
      <c r="AN256" s="153"/>
      <c r="AO256" s="153"/>
      <c r="AP256" s="39"/>
      <c r="AQ256" s="35">
        <v>0</v>
      </c>
      <c r="AR256" s="39">
        <v>0</v>
      </c>
      <c r="AS256" s="66">
        <v>0</v>
      </c>
      <c r="AT256" s="66">
        <v>0</v>
      </c>
      <c r="AU256" s="39">
        <v>0</v>
      </c>
      <c r="AV256" s="33" t="str">
        <f t="shared" si="74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75"/>
        <v/>
      </c>
      <c r="CB256" s="4" t="str">
        <f t="shared" si="76"/>
        <v/>
      </c>
      <c r="CC256" s="48" t="str">
        <f t="shared" si="77"/>
        <v/>
      </c>
      <c r="CG256" s="16">
        <f t="shared" si="78"/>
        <v>0</v>
      </c>
      <c r="CH256" s="16">
        <f t="shared" si="79"/>
        <v>0</v>
      </c>
      <c r="CI256" s="16">
        <f t="shared" si="80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6"/>
      <c r="B257" s="504" t="s">
        <v>276</v>
      </c>
      <c r="C257" s="147">
        <f t="shared" si="82"/>
        <v>0</v>
      </c>
      <c r="D257" s="148">
        <f t="shared" si="83"/>
        <v>0</v>
      </c>
      <c r="E257" s="599">
        <f t="shared" si="84"/>
        <v>0</v>
      </c>
      <c r="F257" s="35"/>
      <c r="G257" s="40"/>
      <c r="H257" s="35"/>
      <c r="I257" s="40"/>
      <c r="J257" s="35"/>
      <c r="K257" s="40"/>
      <c r="L257" s="35"/>
      <c r="M257" s="40"/>
      <c r="N257" s="35"/>
      <c r="O257" s="37"/>
      <c r="P257" s="35"/>
      <c r="Q257" s="40"/>
      <c r="R257" s="153"/>
      <c r="S257" s="37"/>
      <c r="T257" s="35"/>
      <c r="U257" s="40"/>
      <c r="V257" s="153"/>
      <c r="W257" s="37"/>
      <c r="X257" s="35"/>
      <c r="Y257" s="40"/>
      <c r="Z257" s="153"/>
      <c r="AA257" s="37"/>
      <c r="AB257" s="35"/>
      <c r="AC257" s="40"/>
      <c r="AD257" s="153"/>
      <c r="AE257" s="37"/>
      <c r="AF257" s="35"/>
      <c r="AG257" s="40"/>
      <c r="AH257" s="153"/>
      <c r="AI257" s="37"/>
      <c r="AJ257" s="35"/>
      <c r="AK257" s="40"/>
      <c r="AL257" s="153"/>
      <c r="AM257" s="38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74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75"/>
        <v/>
      </c>
      <c r="CB257" s="4" t="str">
        <f t="shared" si="76"/>
        <v/>
      </c>
      <c r="CC257" s="48" t="str">
        <f t="shared" si="77"/>
        <v/>
      </c>
      <c r="CG257" s="16">
        <f t="shared" si="78"/>
        <v>0</v>
      </c>
      <c r="CH257" s="16">
        <f t="shared" si="79"/>
        <v>0</v>
      </c>
      <c r="CI257" s="16">
        <f t="shared" si="80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6"/>
      <c r="B258" s="504" t="s">
        <v>277</v>
      </c>
      <c r="C258" s="147">
        <f t="shared" si="82"/>
        <v>0</v>
      </c>
      <c r="D258" s="148">
        <f t="shared" si="83"/>
        <v>0</v>
      </c>
      <c r="E258" s="599">
        <f t="shared" si="84"/>
        <v>0</v>
      </c>
      <c r="F258" s="35"/>
      <c r="G258" s="40"/>
      <c r="H258" s="35"/>
      <c r="I258" s="40"/>
      <c r="J258" s="35"/>
      <c r="K258" s="40"/>
      <c r="L258" s="35"/>
      <c r="M258" s="40"/>
      <c r="N258" s="35"/>
      <c r="O258" s="37"/>
      <c r="P258" s="35"/>
      <c r="Q258" s="40"/>
      <c r="R258" s="153"/>
      <c r="S258" s="37"/>
      <c r="T258" s="35"/>
      <c r="U258" s="40"/>
      <c r="V258" s="153"/>
      <c r="W258" s="37"/>
      <c r="X258" s="35"/>
      <c r="Y258" s="40"/>
      <c r="Z258" s="153"/>
      <c r="AA258" s="37"/>
      <c r="AB258" s="35"/>
      <c r="AC258" s="40"/>
      <c r="AD258" s="153"/>
      <c r="AE258" s="37"/>
      <c r="AF258" s="35"/>
      <c r="AG258" s="40"/>
      <c r="AH258" s="153"/>
      <c r="AI258" s="37"/>
      <c r="AJ258" s="35"/>
      <c r="AK258" s="40"/>
      <c r="AL258" s="153"/>
      <c r="AM258" s="38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74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75"/>
        <v/>
      </c>
      <c r="CB258" s="4" t="str">
        <f t="shared" si="76"/>
        <v/>
      </c>
      <c r="CC258" s="48" t="str">
        <f t="shared" si="77"/>
        <v/>
      </c>
      <c r="CG258" s="16">
        <f t="shared" si="78"/>
        <v>0</v>
      </c>
      <c r="CH258" s="16">
        <f t="shared" si="79"/>
        <v>0</v>
      </c>
      <c r="CI258" s="16">
        <f t="shared" si="80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6"/>
      <c r="B259" s="504" t="s">
        <v>278</v>
      </c>
      <c r="C259" s="147">
        <f t="shared" si="82"/>
        <v>0</v>
      </c>
      <c r="D259" s="148">
        <f t="shared" si="83"/>
        <v>0</v>
      </c>
      <c r="E259" s="599">
        <f t="shared" si="84"/>
        <v>0</v>
      </c>
      <c r="F259" s="35"/>
      <c r="G259" s="40"/>
      <c r="H259" s="35"/>
      <c r="I259" s="40"/>
      <c r="J259" s="35"/>
      <c r="K259" s="40"/>
      <c r="L259" s="35"/>
      <c r="M259" s="40"/>
      <c r="N259" s="35"/>
      <c r="O259" s="37"/>
      <c r="P259" s="35"/>
      <c r="Q259" s="40"/>
      <c r="R259" s="153"/>
      <c r="S259" s="37"/>
      <c r="T259" s="35"/>
      <c r="U259" s="40"/>
      <c r="V259" s="153"/>
      <c r="W259" s="37"/>
      <c r="X259" s="35"/>
      <c r="Y259" s="40"/>
      <c r="Z259" s="153"/>
      <c r="AA259" s="37"/>
      <c r="AB259" s="35"/>
      <c r="AC259" s="40"/>
      <c r="AD259" s="153"/>
      <c r="AE259" s="37"/>
      <c r="AF259" s="35"/>
      <c r="AG259" s="40"/>
      <c r="AH259" s="153"/>
      <c r="AI259" s="37"/>
      <c r="AJ259" s="35"/>
      <c r="AK259" s="40"/>
      <c r="AL259" s="153"/>
      <c r="AM259" s="38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74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75"/>
        <v/>
      </c>
      <c r="CB259" s="4" t="str">
        <f t="shared" si="76"/>
        <v/>
      </c>
      <c r="CC259" s="48" t="str">
        <f t="shared" si="77"/>
        <v/>
      </c>
      <c r="CG259" s="16">
        <f t="shared" si="78"/>
        <v>0</v>
      </c>
      <c r="CH259" s="16">
        <f t="shared" si="79"/>
        <v>0</v>
      </c>
      <c r="CI259" s="16">
        <f t="shared" si="80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6"/>
      <c r="B260" s="504" t="s">
        <v>279</v>
      </c>
      <c r="C260" s="147">
        <f t="shared" si="82"/>
        <v>0</v>
      </c>
      <c r="D260" s="148">
        <f t="shared" si="83"/>
        <v>0</v>
      </c>
      <c r="E260" s="599">
        <f t="shared" si="84"/>
        <v>0</v>
      </c>
      <c r="F260" s="35"/>
      <c r="G260" s="40"/>
      <c r="H260" s="35"/>
      <c r="I260" s="40"/>
      <c r="J260" s="35"/>
      <c r="K260" s="40"/>
      <c r="L260" s="35"/>
      <c r="M260" s="40"/>
      <c r="N260" s="35"/>
      <c r="O260" s="37"/>
      <c r="P260" s="35"/>
      <c r="Q260" s="40"/>
      <c r="R260" s="153"/>
      <c r="S260" s="37"/>
      <c r="T260" s="35"/>
      <c r="U260" s="40"/>
      <c r="V260" s="153"/>
      <c r="W260" s="37"/>
      <c r="X260" s="35"/>
      <c r="Y260" s="40"/>
      <c r="Z260" s="153"/>
      <c r="AA260" s="37"/>
      <c r="AB260" s="35"/>
      <c r="AC260" s="40"/>
      <c r="AD260" s="153"/>
      <c r="AE260" s="37"/>
      <c r="AF260" s="35"/>
      <c r="AG260" s="40"/>
      <c r="AH260" s="153"/>
      <c r="AI260" s="37"/>
      <c r="AJ260" s="35"/>
      <c r="AK260" s="40"/>
      <c r="AL260" s="153"/>
      <c r="AM260" s="38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74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75"/>
        <v/>
      </c>
      <c r="CB260" s="4" t="str">
        <f t="shared" si="76"/>
        <v/>
      </c>
      <c r="CC260" s="48" t="str">
        <f t="shared" si="77"/>
        <v/>
      </c>
      <c r="CG260" s="16">
        <f t="shared" si="78"/>
        <v>0</v>
      </c>
      <c r="CH260" s="16">
        <f t="shared" si="79"/>
        <v>0</v>
      </c>
      <c r="CI260" s="16">
        <f t="shared" si="80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6"/>
      <c r="B261" s="504" t="s">
        <v>280</v>
      </c>
      <c r="C261" s="147">
        <f t="shared" si="82"/>
        <v>0</v>
      </c>
      <c r="D261" s="148">
        <f t="shared" si="83"/>
        <v>0</v>
      </c>
      <c r="E261" s="599">
        <f t="shared" si="84"/>
        <v>0</v>
      </c>
      <c r="F261" s="35"/>
      <c r="G261" s="40"/>
      <c r="H261" s="35"/>
      <c r="I261" s="40"/>
      <c r="J261" s="35"/>
      <c r="K261" s="40"/>
      <c r="L261" s="35"/>
      <c r="M261" s="40"/>
      <c r="N261" s="35"/>
      <c r="O261" s="37"/>
      <c r="P261" s="35"/>
      <c r="Q261" s="40"/>
      <c r="R261" s="153"/>
      <c r="S261" s="37"/>
      <c r="T261" s="35"/>
      <c r="U261" s="40"/>
      <c r="V261" s="153"/>
      <c r="W261" s="37"/>
      <c r="X261" s="35"/>
      <c r="Y261" s="40"/>
      <c r="Z261" s="153"/>
      <c r="AA261" s="37"/>
      <c r="AB261" s="35"/>
      <c r="AC261" s="40"/>
      <c r="AD261" s="153"/>
      <c r="AE261" s="37"/>
      <c r="AF261" s="35"/>
      <c r="AG261" s="40"/>
      <c r="AH261" s="153"/>
      <c r="AI261" s="37"/>
      <c r="AJ261" s="35"/>
      <c r="AK261" s="40"/>
      <c r="AL261" s="153"/>
      <c r="AM261" s="38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74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75"/>
        <v/>
      </c>
      <c r="CB261" s="4" t="str">
        <f t="shared" si="76"/>
        <v/>
      </c>
      <c r="CC261" s="48" t="str">
        <f t="shared" si="77"/>
        <v/>
      </c>
      <c r="CG261" s="16">
        <f t="shared" si="78"/>
        <v>0</v>
      </c>
      <c r="CH261" s="16">
        <f t="shared" si="79"/>
        <v>0</v>
      </c>
      <c r="CI261" s="16">
        <f t="shared" si="80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652"/>
      <c r="B262" s="506" t="s">
        <v>281</v>
      </c>
      <c r="C262" s="240">
        <f t="shared" si="82"/>
        <v>12</v>
      </c>
      <c r="D262" s="241">
        <f t="shared" si="83"/>
        <v>0</v>
      </c>
      <c r="E262" s="416">
        <f t="shared" si="84"/>
        <v>12</v>
      </c>
      <c r="F262" s="93"/>
      <c r="G262" s="243"/>
      <c r="H262" s="93"/>
      <c r="I262" s="243">
        <v>4</v>
      </c>
      <c r="J262" s="93"/>
      <c r="K262" s="243">
        <v>1</v>
      </c>
      <c r="L262" s="93"/>
      <c r="M262" s="243"/>
      <c r="N262" s="93"/>
      <c r="O262" s="519"/>
      <c r="P262" s="93"/>
      <c r="Q262" s="243">
        <v>3</v>
      </c>
      <c r="R262" s="173"/>
      <c r="S262" s="519"/>
      <c r="T262" s="93"/>
      <c r="U262" s="243">
        <v>1</v>
      </c>
      <c r="V262" s="173"/>
      <c r="W262" s="519">
        <v>2</v>
      </c>
      <c r="X262" s="93"/>
      <c r="Y262" s="243"/>
      <c r="Z262" s="173"/>
      <c r="AA262" s="519"/>
      <c r="AB262" s="93"/>
      <c r="AC262" s="243"/>
      <c r="AD262" s="173"/>
      <c r="AE262" s="519"/>
      <c r="AF262" s="93"/>
      <c r="AG262" s="243">
        <v>1</v>
      </c>
      <c r="AH262" s="173"/>
      <c r="AI262" s="519"/>
      <c r="AJ262" s="93"/>
      <c r="AK262" s="243"/>
      <c r="AL262" s="173"/>
      <c r="AM262" s="95"/>
      <c r="AN262" s="173"/>
      <c r="AO262" s="173"/>
      <c r="AP262" s="96"/>
      <c r="AQ262" s="93">
        <v>0</v>
      </c>
      <c r="AR262" s="96">
        <v>0</v>
      </c>
      <c r="AS262" s="67">
        <v>0</v>
      </c>
      <c r="AT262" s="96">
        <v>0</v>
      </c>
      <c r="AU262" s="96">
        <v>0</v>
      </c>
      <c r="AV262" s="33" t="str">
        <f t="shared" si="74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75"/>
        <v/>
      </c>
      <c r="CB262" s="4" t="str">
        <f t="shared" si="76"/>
        <v/>
      </c>
      <c r="CC262" s="48" t="str">
        <f t="shared" si="77"/>
        <v/>
      </c>
      <c r="CG262" s="16">
        <f t="shared" si="78"/>
        <v>0</v>
      </c>
      <c r="CH262" s="16">
        <f t="shared" si="79"/>
        <v>0</v>
      </c>
      <c r="CI262" s="16">
        <f t="shared" si="80"/>
        <v>0</v>
      </c>
      <c r="CJ262" s="16"/>
      <c r="CK262" s="16"/>
      <c r="CL262" s="16"/>
      <c r="CM262" s="16"/>
      <c r="CN262" s="16"/>
    </row>
    <row r="263" spans="1:104" ht="31.15" customHeight="1" x14ac:dyDescent="0.4">
      <c r="A263" s="458" t="s">
        <v>283</v>
      </c>
      <c r="B263" s="127"/>
      <c r="C263" s="459"/>
      <c r="D263" s="460"/>
      <c r="E263" s="460"/>
      <c r="F263" s="460"/>
      <c r="G263" s="461"/>
      <c r="H263" s="461"/>
      <c r="I263" s="461"/>
      <c r="J263" s="461"/>
      <c r="K263" s="461"/>
      <c r="L263" s="520"/>
      <c r="M263" s="461"/>
      <c r="N263" s="461"/>
      <c r="O263" s="461"/>
      <c r="P263" s="461"/>
      <c r="Q263" s="461"/>
      <c r="R263" s="461"/>
      <c r="S263" s="461"/>
      <c r="T263" s="462"/>
      <c r="U263" s="12"/>
      <c r="V263" s="12"/>
      <c r="W263" s="12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15"/>
      <c r="AV263" s="33"/>
      <c r="AW263" s="15"/>
      <c r="AX263" s="230"/>
      <c r="AY263" s="230"/>
      <c r="AZ263" s="230"/>
      <c r="BA263" s="230"/>
      <c r="BB263" s="230"/>
      <c r="BC263" s="230"/>
      <c r="BD263" s="230"/>
      <c r="BE263" s="230"/>
      <c r="BF263" s="230"/>
      <c r="BG263" s="230"/>
      <c r="BH263" s="230"/>
      <c r="BI263" s="230"/>
      <c r="BJ263" s="230"/>
      <c r="BK263" s="230"/>
      <c r="BL263" s="230"/>
      <c r="BM263" s="230"/>
      <c r="BZ263" s="2"/>
      <c r="CG263" s="16"/>
      <c r="CH263" s="16"/>
      <c r="CI263" s="16"/>
      <c r="CJ263" s="16"/>
      <c r="CK263" s="16"/>
      <c r="CL263" s="16"/>
      <c r="CM263" s="16"/>
      <c r="CN263" s="16"/>
    </row>
    <row r="264" spans="1:104" ht="16.149999999999999" customHeight="1" x14ac:dyDescent="0.2">
      <c r="A264" s="3627" t="s">
        <v>56</v>
      </c>
      <c r="B264" s="3629"/>
      <c r="C264" s="3653" t="s">
        <v>263</v>
      </c>
      <c r="D264" s="3654"/>
      <c r="E264" s="3655"/>
      <c r="F264" s="3637" t="s">
        <v>284</v>
      </c>
      <c r="G264" s="3638"/>
      <c r="H264" s="3638"/>
      <c r="I264" s="3638"/>
      <c r="J264" s="3638"/>
      <c r="K264" s="3638"/>
      <c r="L264" s="3638"/>
      <c r="M264" s="3638"/>
      <c r="N264" s="3638"/>
      <c r="O264" s="3638"/>
      <c r="P264" s="3638"/>
      <c r="Q264" s="3638"/>
      <c r="R264" s="3638"/>
      <c r="S264" s="3638"/>
      <c r="T264" s="3638"/>
      <c r="U264" s="3638"/>
      <c r="V264" s="3638"/>
      <c r="W264" s="3638"/>
      <c r="X264" s="3638"/>
      <c r="Y264" s="3638"/>
      <c r="Z264" s="3638"/>
      <c r="AA264" s="3638"/>
      <c r="AB264" s="3638"/>
      <c r="AC264" s="3638"/>
      <c r="AD264" s="3638"/>
      <c r="AE264" s="3638"/>
      <c r="AF264" s="3638"/>
      <c r="AG264" s="3638"/>
      <c r="AH264" s="3638"/>
      <c r="AI264" s="3638"/>
      <c r="AJ264" s="3638"/>
      <c r="AK264" s="3638"/>
      <c r="AL264" s="3638"/>
      <c r="AM264" s="3638"/>
      <c r="AN264" s="3638"/>
      <c r="AO264" s="3638"/>
      <c r="AP264" s="3638"/>
      <c r="AQ264" s="3638"/>
      <c r="AR264" s="3638"/>
      <c r="AS264" s="3658"/>
      <c r="AT264" s="3647" t="s">
        <v>265</v>
      </c>
      <c r="AU264" s="3648"/>
      <c r="AV264" s="3627" t="s">
        <v>7</v>
      </c>
      <c r="AW264" s="3629" t="s">
        <v>8</v>
      </c>
      <c r="AX264" s="230"/>
      <c r="AY264" s="230"/>
      <c r="AZ264" s="230"/>
      <c r="BA264" s="230"/>
      <c r="BB264" s="230"/>
      <c r="BC264" s="230"/>
      <c r="BD264" s="230"/>
      <c r="BE264" s="230"/>
      <c r="BF264" s="230"/>
      <c r="BG264" s="230"/>
      <c r="BH264" s="230"/>
      <c r="BI264" s="230"/>
      <c r="BJ264" s="230"/>
      <c r="BK264" s="230"/>
      <c r="BL264" s="230"/>
      <c r="BY264" s="3"/>
      <c r="BZ264" s="4"/>
      <c r="CF264" s="16"/>
      <c r="CG264" s="16"/>
      <c r="CH264" s="16"/>
      <c r="CI264" s="16"/>
      <c r="CJ264" s="16"/>
      <c r="CK264" s="16"/>
      <c r="CL264" s="16"/>
      <c r="CM264" s="16"/>
      <c r="CZ264" s="3"/>
    </row>
    <row r="265" spans="1:104" ht="16.149999999999999" customHeight="1" x14ac:dyDescent="0.2">
      <c r="A265" s="3374"/>
      <c r="B265" s="3375"/>
      <c r="C265" s="3411"/>
      <c r="D265" s="3656"/>
      <c r="E265" s="3657"/>
      <c r="F265" s="3632" t="s">
        <v>285</v>
      </c>
      <c r="G265" s="3644"/>
      <c r="H265" s="3632" t="s">
        <v>286</v>
      </c>
      <c r="I265" s="3644"/>
      <c r="J265" s="3632" t="s">
        <v>287</v>
      </c>
      <c r="K265" s="3644"/>
      <c r="L265" s="3632" t="s">
        <v>288</v>
      </c>
      <c r="M265" s="3644"/>
      <c r="N265" s="3632" t="s">
        <v>289</v>
      </c>
      <c r="O265" s="3644"/>
      <c r="P265" s="3632" t="s">
        <v>170</v>
      </c>
      <c r="Q265" s="3644"/>
      <c r="R265" s="3632" t="s">
        <v>104</v>
      </c>
      <c r="S265" s="3644"/>
      <c r="T265" s="3632" t="s">
        <v>11</v>
      </c>
      <c r="U265" s="3644"/>
      <c r="V265" s="3632" t="s">
        <v>106</v>
      </c>
      <c r="W265" s="3633"/>
      <c r="X265" s="3632" t="s">
        <v>107</v>
      </c>
      <c r="Y265" s="3633"/>
      <c r="Z265" s="3632" t="s">
        <v>108</v>
      </c>
      <c r="AA265" s="3633"/>
      <c r="AB265" s="3632" t="s">
        <v>109</v>
      </c>
      <c r="AC265" s="3633"/>
      <c r="AD265" s="3632" t="s">
        <v>110</v>
      </c>
      <c r="AE265" s="3633"/>
      <c r="AF265" s="3632" t="s">
        <v>111</v>
      </c>
      <c r="AG265" s="3633"/>
      <c r="AH265" s="3632" t="s">
        <v>112</v>
      </c>
      <c r="AI265" s="3633"/>
      <c r="AJ265" s="3632" t="s">
        <v>113</v>
      </c>
      <c r="AK265" s="3633"/>
      <c r="AL265" s="3632" t="s">
        <v>114</v>
      </c>
      <c r="AM265" s="3633"/>
      <c r="AN265" s="3632" t="s">
        <v>115</v>
      </c>
      <c r="AO265" s="3633"/>
      <c r="AP265" s="3632" t="s">
        <v>116</v>
      </c>
      <c r="AQ265" s="3633"/>
      <c r="AR265" s="3632" t="s">
        <v>117</v>
      </c>
      <c r="AS265" s="3633"/>
      <c r="AT265" s="3398" t="s">
        <v>271</v>
      </c>
      <c r="AU265" s="3388" t="s">
        <v>272</v>
      </c>
      <c r="AV265" s="3374"/>
      <c r="AW265" s="3375"/>
      <c r="AX265" s="839"/>
      <c r="AY265" s="832"/>
      <c r="AZ265" s="832"/>
      <c r="BA265" s="230"/>
      <c r="BB265" s="230"/>
      <c r="BC265" s="230"/>
      <c r="BD265" s="230"/>
      <c r="BE265" s="230"/>
      <c r="BF265" s="230"/>
      <c r="BG265" s="230"/>
      <c r="BH265" s="230"/>
      <c r="BI265" s="230"/>
      <c r="BJ265" s="230"/>
      <c r="BK265" s="230"/>
      <c r="BL265" s="230"/>
      <c r="BZ265" s="4"/>
      <c r="CF265" s="16"/>
      <c r="CG265" s="16"/>
      <c r="CH265" s="16"/>
      <c r="CI265" s="16"/>
      <c r="CJ265" s="16"/>
      <c r="CK265" s="16"/>
      <c r="CL265" s="16"/>
      <c r="CM265" s="16"/>
      <c r="CZ265" s="3"/>
    </row>
    <row r="266" spans="1:104" ht="16.149999999999999" customHeight="1" x14ac:dyDescent="0.2">
      <c r="A266" s="3366"/>
      <c r="B266" s="3631"/>
      <c r="C266" s="840" t="s">
        <v>82</v>
      </c>
      <c r="D266" s="841" t="s">
        <v>83</v>
      </c>
      <c r="E266" s="842" t="s">
        <v>84</v>
      </c>
      <c r="F266" s="767" t="s">
        <v>270</v>
      </c>
      <c r="G266" s="771" t="s">
        <v>84</v>
      </c>
      <c r="H266" s="767" t="s">
        <v>270</v>
      </c>
      <c r="I266" s="771" t="s">
        <v>84</v>
      </c>
      <c r="J266" s="767" t="s">
        <v>270</v>
      </c>
      <c r="K266" s="771" t="s">
        <v>84</v>
      </c>
      <c r="L266" s="767" t="s">
        <v>270</v>
      </c>
      <c r="M266" s="771" t="s">
        <v>84</v>
      </c>
      <c r="N266" s="767" t="s">
        <v>270</v>
      </c>
      <c r="O266" s="771" t="s">
        <v>84</v>
      </c>
      <c r="P266" s="767" t="s">
        <v>270</v>
      </c>
      <c r="Q266" s="771" t="s">
        <v>84</v>
      </c>
      <c r="R266" s="767" t="s">
        <v>270</v>
      </c>
      <c r="S266" s="771" t="s">
        <v>84</v>
      </c>
      <c r="T266" s="767" t="s">
        <v>270</v>
      </c>
      <c r="U266" s="771" t="s">
        <v>84</v>
      </c>
      <c r="V266" s="767" t="s">
        <v>270</v>
      </c>
      <c r="W266" s="771" t="s">
        <v>84</v>
      </c>
      <c r="X266" s="767" t="s">
        <v>270</v>
      </c>
      <c r="Y266" s="771" t="s">
        <v>84</v>
      </c>
      <c r="Z266" s="767" t="s">
        <v>270</v>
      </c>
      <c r="AA266" s="771" t="s">
        <v>84</v>
      </c>
      <c r="AB266" s="767" t="s">
        <v>270</v>
      </c>
      <c r="AC266" s="771" t="s">
        <v>84</v>
      </c>
      <c r="AD266" s="767" t="s">
        <v>270</v>
      </c>
      <c r="AE266" s="771" t="s">
        <v>84</v>
      </c>
      <c r="AF266" s="767" t="s">
        <v>270</v>
      </c>
      <c r="AG266" s="771" t="s">
        <v>84</v>
      </c>
      <c r="AH266" s="767" t="s">
        <v>270</v>
      </c>
      <c r="AI266" s="771" t="s">
        <v>84</v>
      </c>
      <c r="AJ266" s="767" t="s">
        <v>270</v>
      </c>
      <c r="AK266" s="771" t="s">
        <v>84</v>
      </c>
      <c r="AL266" s="767" t="s">
        <v>270</v>
      </c>
      <c r="AM266" s="771" t="s">
        <v>84</v>
      </c>
      <c r="AN266" s="767" t="s">
        <v>270</v>
      </c>
      <c r="AO266" s="771" t="s">
        <v>84</v>
      </c>
      <c r="AP266" s="767" t="s">
        <v>270</v>
      </c>
      <c r="AQ266" s="771" t="s">
        <v>84</v>
      </c>
      <c r="AR266" s="767" t="s">
        <v>270</v>
      </c>
      <c r="AS266" s="771" t="s">
        <v>84</v>
      </c>
      <c r="AT266" s="3399"/>
      <c r="AU266" s="3645"/>
      <c r="AV266" s="3366"/>
      <c r="AW266" s="3631"/>
      <c r="AX266" s="839"/>
      <c r="AY266" s="832"/>
      <c r="AZ266" s="832"/>
      <c r="BA266" s="230"/>
      <c r="BB266" s="230"/>
      <c r="BC266" s="230"/>
      <c r="BD266" s="230"/>
      <c r="BE266" s="230"/>
      <c r="BF266" s="230"/>
      <c r="BG266" s="230"/>
      <c r="BH266" s="230"/>
      <c r="BI266" s="230"/>
      <c r="BJ266" s="230"/>
      <c r="BK266" s="230"/>
      <c r="BL266" s="230"/>
      <c r="BZ266" s="4"/>
      <c r="CF266" s="16"/>
      <c r="CG266" s="16"/>
      <c r="CH266" s="16"/>
      <c r="CI266" s="16"/>
      <c r="CJ266" s="16"/>
      <c r="CK266" s="16"/>
      <c r="CL266" s="16"/>
      <c r="CM266" s="16"/>
      <c r="CZ266" s="3"/>
    </row>
    <row r="267" spans="1:104" ht="16.149999999999999" customHeight="1" x14ac:dyDescent="0.2">
      <c r="A267" s="3646" t="s">
        <v>176</v>
      </c>
      <c r="B267" s="188" t="s">
        <v>171</v>
      </c>
      <c r="C267" s="525">
        <f>D267+E267</f>
        <v>2</v>
      </c>
      <c r="D267" s="526"/>
      <c r="E267" s="89">
        <f>+Q267+S267+U267+W267+Y267+AA267+AC267+AE267+AG267</f>
        <v>2</v>
      </c>
      <c r="F267" s="527"/>
      <c r="G267" s="527"/>
      <c r="H267" s="391"/>
      <c r="I267" s="527"/>
      <c r="J267" s="391"/>
      <c r="K267" s="392"/>
      <c r="L267" s="391"/>
      <c r="M267" s="843"/>
      <c r="N267" s="391"/>
      <c r="O267" s="392"/>
      <c r="P267" s="391"/>
      <c r="Q267" s="143"/>
      <c r="R267" s="391"/>
      <c r="S267" s="143"/>
      <c r="T267" s="391"/>
      <c r="U267" s="143"/>
      <c r="V267" s="391"/>
      <c r="W267" s="143">
        <v>1</v>
      </c>
      <c r="X267" s="391"/>
      <c r="Y267" s="143"/>
      <c r="Z267" s="391"/>
      <c r="AA267" s="143"/>
      <c r="AB267" s="391"/>
      <c r="AC267" s="143">
        <v>1</v>
      </c>
      <c r="AD267" s="391"/>
      <c r="AE267" s="143"/>
      <c r="AF267" s="391"/>
      <c r="AG267" s="143"/>
      <c r="AH267" s="391"/>
      <c r="AI267" s="527"/>
      <c r="AJ267" s="391"/>
      <c r="AK267" s="527"/>
      <c r="AL267" s="391"/>
      <c r="AM267" s="527"/>
      <c r="AN267" s="391"/>
      <c r="AO267" s="527"/>
      <c r="AP267" s="391"/>
      <c r="AQ267" s="527"/>
      <c r="AR267" s="391"/>
      <c r="AS267" s="392"/>
      <c r="AT267" s="26">
        <v>0</v>
      </c>
      <c r="AU267" s="30">
        <v>0</v>
      </c>
      <c r="AV267" s="26">
        <v>0</v>
      </c>
      <c r="AW267" s="30">
        <v>2</v>
      </c>
      <c r="AX267" s="529" t="str">
        <f>CA267&amp;CB267&amp;CC267&amp;CD267</f>
        <v/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230"/>
      <c r="BK267" s="230"/>
      <c r="BL267" s="230"/>
      <c r="BZ267" s="4"/>
      <c r="CA267" s="4" t="str">
        <f>IF(CG267=0,"","* La suma de Ingresos de pacientes TRANS NO DEBE superar el total de mujeres ingresadas. ")</f>
        <v/>
      </c>
      <c r="CB267" s="4" t="str">
        <f>IF(CH267=0,"","* El Total de Pueblo Originario Ingresado NO DEBE superar el total de mujeres ingresadas. ")</f>
        <v/>
      </c>
      <c r="CC267" s="4" t="str">
        <f>IF(CI267=0,"","* El total de Migrantes Ingresado NO DEBE superar el total de mujeres ingresadas. ")</f>
        <v/>
      </c>
      <c r="CD267" s="4" t="str">
        <f>IF(CJ267=0,"","* No olvide digitar los campos Trans y/o Pueblo Originario y/o Migrantes (Digite CERO si no tiene). ")</f>
        <v/>
      </c>
      <c r="CF267" s="16"/>
      <c r="CG267" s="16">
        <f>IF(SUM(AT267,AU267)&gt;E267,1,0)</f>
        <v>0</v>
      </c>
      <c r="CH267" s="16">
        <f>IF(E267&lt;AV267,1,0)</f>
        <v>0</v>
      </c>
      <c r="CI267" s="16">
        <f>IF(E267&lt;AW267,1,0)</f>
        <v>0</v>
      </c>
      <c r="CJ267" s="16">
        <f>IF(AND(E267&lt;&gt;0,OR(AT267="",AU267="",AV267="",AW267="")),1,0)</f>
        <v>0</v>
      </c>
      <c r="CK267" s="16"/>
      <c r="CL267" s="16"/>
      <c r="CM267" s="16"/>
      <c r="CZ267" s="3"/>
    </row>
    <row r="268" spans="1:104" ht="16.149999999999999" customHeight="1" x14ac:dyDescent="0.2">
      <c r="A268" s="3391"/>
      <c r="B268" s="844" t="s">
        <v>282</v>
      </c>
      <c r="C268" s="330">
        <f t="shared" ref="C268:C274" si="85">SUM(D268+E268)</f>
        <v>3</v>
      </c>
      <c r="D268" s="330">
        <f>SUM(F268+H268+J268+L268+N268+P268+R268+T268+V268+X268+Z268+AB268+AD268+AF268+AH268+AJ268+AL268+AN268+AP268+AR268)</f>
        <v>2</v>
      </c>
      <c r="E268" s="330">
        <f>SUM(G268+I268+K268+M268+O268+Q268+S268+U268+W268+Y268+AA268+AC268+AE268+AG268+AI268+AK268+AM268+AO268+AQ268+AS268)</f>
        <v>1</v>
      </c>
      <c r="F268" s="448"/>
      <c r="G268" s="448"/>
      <c r="H268" s="397"/>
      <c r="I268" s="448"/>
      <c r="J268" s="397"/>
      <c r="K268" s="378"/>
      <c r="L268" s="397"/>
      <c r="M268" s="353"/>
      <c r="N268" s="397"/>
      <c r="O268" s="378"/>
      <c r="P268" s="397"/>
      <c r="Q268" s="448"/>
      <c r="R268" s="397"/>
      <c r="S268" s="448"/>
      <c r="T268" s="397"/>
      <c r="U268" s="448"/>
      <c r="V268" s="397"/>
      <c r="W268" s="448"/>
      <c r="X268" s="397">
        <v>1</v>
      </c>
      <c r="Y268" s="448"/>
      <c r="Z268" s="397">
        <v>1</v>
      </c>
      <c r="AA268" s="448"/>
      <c r="AB268" s="397"/>
      <c r="AC268" s="448">
        <v>1</v>
      </c>
      <c r="AD268" s="397"/>
      <c r="AE268" s="448"/>
      <c r="AF268" s="397"/>
      <c r="AG268" s="448"/>
      <c r="AH268" s="397"/>
      <c r="AI268" s="448"/>
      <c r="AJ268" s="397"/>
      <c r="AK268" s="448"/>
      <c r="AL268" s="397"/>
      <c r="AM268" s="448"/>
      <c r="AN268" s="397"/>
      <c r="AO268" s="448"/>
      <c r="AP268" s="397"/>
      <c r="AQ268" s="448"/>
      <c r="AR268" s="397"/>
      <c r="AS268" s="378"/>
      <c r="AT268" s="397">
        <v>0</v>
      </c>
      <c r="AU268" s="378">
        <v>0</v>
      </c>
      <c r="AV268" s="397">
        <v>0</v>
      </c>
      <c r="AW268" s="378">
        <v>0</v>
      </c>
      <c r="AX268" s="529" t="str">
        <f t="shared" ref="AX268:AX274" si="86">CA268&amp;CB268&amp;CC268&amp;CD268</f>
        <v/>
      </c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230"/>
      <c r="BK268" s="230"/>
      <c r="BL268" s="230"/>
      <c r="BZ268" s="4"/>
      <c r="CA268" s="4" t="str">
        <f>IF(CG268=0,"","* La suma de Ingresos de pacientes Trans NO DEBE superar el total de pacientes ingresados. ")</f>
        <v/>
      </c>
      <c r="CB268" s="4" t="str">
        <f>IF(CH268=0,"","* El Total de Pueblo Originario Ingresado NO DEBE superar el total de pacientes ingresados. ")</f>
        <v/>
      </c>
      <c r="CC268" s="4" t="str">
        <f>IF(CI268=0,"","* El total de Migrantes Ingresado NO DEBE superar el total de pacientes ingresados. ")</f>
        <v/>
      </c>
      <c r="CD268" s="4" t="str">
        <f t="shared" ref="CD268:CD274" si="87">IF(CJ268=0,"","* No olvide digitar los campos Trans y/o Pueblo Originario y/o Migrantes (Digite CERO si no tiene). ")</f>
        <v/>
      </c>
      <c r="CF268" s="16"/>
      <c r="CG268" s="16">
        <f>IF(SUM(AT268,AU268)&gt;C268,1,0)</f>
        <v>0</v>
      </c>
      <c r="CH268" s="16">
        <f>IF(C268&lt;AV268,1,0)</f>
        <v>0</v>
      </c>
      <c r="CI268" s="16">
        <f>IF(C268&lt;AW268,1,0)</f>
        <v>0</v>
      </c>
      <c r="CJ268" s="16">
        <f>IF(AND(C268&lt;&gt;0,OR(AT268="",AU268="",AV268="",AW268="")),1,0)</f>
        <v>0</v>
      </c>
      <c r="CK268" s="16"/>
      <c r="CL268" s="16"/>
      <c r="CM268" s="16"/>
      <c r="CZ268" s="3"/>
    </row>
    <row r="269" spans="1:104" ht="16.149999999999999" customHeight="1" thickBot="1" x14ac:dyDescent="0.25">
      <c r="A269" s="3392" t="s">
        <v>290</v>
      </c>
      <c r="B269" s="3393"/>
      <c r="C269" s="950">
        <f t="shared" si="85"/>
        <v>0</v>
      </c>
      <c r="D269" s="950">
        <f>SUM(F269+H269+J269+L269+N269+P269+R269+T269+V269+X269+Z269+AB269+AD269+AF269+AH269+AJ269+AL269+AN269+AP269+AR269)</f>
        <v>0</v>
      </c>
      <c r="E269" s="950">
        <f>SUM(G269+I269+K269+M269+O269+Q269+S269+U269+W269+Y269+AA269+AC269+AE269+AG269+AI269+AK269+AM269+AO269+AQ269+AS269)</f>
        <v>0</v>
      </c>
      <c r="F269" s="951"/>
      <c r="G269" s="951"/>
      <c r="H269" s="952"/>
      <c r="I269" s="951"/>
      <c r="J269" s="952"/>
      <c r="K269" s="803"/>
      <c r="L269" s="952"/>
      <c r="M269" s="953"/>
      <c r="N269" s="952"/>
      <c r="O269" s="803"/>
      <c r="P269" s="952"/>
      <c r="Q269" s="951"/>
      <c r="R269" s="952"/>
      <c r="S269" s="951"/>
      <c r="T269" s="952"/>
      <c r="U269" s="951"/>
      <c r="V269" s="952"/>
      <c r="W269" s="951"/>
      <c r="X269" s="952"/>
      <c r="Y269" s="951"/>
      <c r="Z269" s="952"/>
      <c r="AA269" s="951"/>
      <c r="AB269" s="952"/>
      <c r="AC269" s="951"/>
      <c r="AD269" s="952"/>
      <c r="AE269" s="951"/>
      <c r="AF269" s="952"/>
      <c r="AG269" s="951"/>
      <c r="AH269" s="952"/>
      <c r="AI269" s="951"/>
      <c r="AJ269" s="952"/>
      <c r="AK269" s="951"/>
      <c r="AL269" s="952"/>
      <c r="AM269" s="951"/>
      <c r="AN269" s="952"/>
      <c r="AO269" s="951"/>
      <c r="AP269" s="952"/>
      <c r="AQ269" s="951"/>
      <c r="AR269" s="952"/>
      <c r="AS269" s="803"/>
      <c r="AT269" s="952">
        <v>0</v>
      </c>
      <c r="AU269" s="803">
        <v>0</v>
      </c>
      <c r="AV269" s="952">
        <v>0</v>
      </c>
      <c r="AW269" s="803">
        <v>0</v>
      </c>
      <c r="AX269" s="529" t="str">
        <f t="shared" si="86"/>
        <v/>
      </c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230"/>
      <c r="BK269" s="177"/>
      <c r="BL269" s="230"/>
      <c r="BZ269" s="4"/>
      <c r="CA269" s="4" t="str">
        <f>IF(CG269=0,"","* La suma de Egresos de pacientes Trans NO DEBE superar el total de pacientes egresados. ")</f>
        <v/>
      </c>
      <c r="CB269" s="4" t="str">
        <f>IF(CH269=0,"","* El Total de Pueblo Originario Egresado NO DEBE superar el total de pacientes egresados. ")</f>
        <v/>
      </c>
      <c r="CC269" s="4" t="str">
        <f>IF(CI269=0,"","* El total de Migrantes Egresado NO DEBE superar el total de pacientes egresados. ")</f>
        <v/>
      </c>
      <c r="CD269" s="4" t="str">
        <f t="shared" si="87"/>
        <v/>
      </c>
      <c r="CF269" s="16"/>
      <c r="CG269" s="16">
        <f t="shared" ref="CG269:CG274" si="88">IF(SUM(AT269,AU269)&gt;C269,1,0)</f>
        <v>0</v>
      </c>
      <c r="CH269" s="16">
        <f t="shared" ref="CH269:CH274" si="89">IF(C269&lt;AV269,1,0)</f>
        <v>0</v>
      </c>
      <c r="CI269" s="16">
        <f t="shared" ref="CI269:CI274" si="90">IF(C269&lt;AW269,1,0)</f>
        <v>0</v>
      </c>
      <c r="CJ269" s="16">
        <f t="shared" ref="CJ269:CJ274" si="91">IF(AND(C269&lt;&gt;0,OR(AT269="",AU269="",AV269="",AW269="")),1,0)</f>
        <v>0</v>
      </c>
      <c r="CK269" s="16"/>
      <c r="CL269" s="16"/>
      <c r="CM269" s="16"/>
      <c r="CZ269" s="3"/>
    </row>
    <row r="270" spans="1:104" ht="16.149999999999999" customHeight="1" thickTop="1" x14ac:dyDescent="0.2">
      <c r="A270" s="3394" t="s">
        <v>291</v>
      </c>
      <c r="B270" s="3395"/>
      <c r="C270" s="532">
        <f t="shared" si="85"/>
        <v>0</v>
      </c>
      <c r="D270" s="532">
        <f t="shared" ref="D270:E270" si="92">SUM(F270+H270+J270+L270+N270+P270+R270+T270+V270+X270+Z270+AB270+AD270+AF270+AH270+AJ270+AL270+AN270+AP270+AR270)</f>
        <v>0</v>
      </c>
      <c r="E270" s="532">
        <f t="shared" si="92"/>
        <v>0</v>
      </c>
      <c r="F270" s="533"/>
      <c r="G270" s="533"/>
      <c r="H270" s="354"/>
      <c r="I270" s="533"/>
      <c r="J270" s="354"/>
      <c r="K270" s="534"/>
      <c r="L270" s="354"/>
      <c r="M270" s="535"/>
      <c r="N270" s="354"/>
      <c r="O270" s="534"/>
      <c r="P270" s="354"/>
      <c r="Q270" s="533"/>
      <c r="R270" s="354"/>
      <c r="S270" s="533"/>
      <c r="T270" s="354"/>
      <c r="U270" s="533"/>
      <c r="V270" s="354"/>
      <c r="W270" s="533"/>
      <c r="X270" s="354"/>
      <c r="Y270" s="533"/>
      <c r="Z270" s="354"/>
      <c r="AA270" s="533"/>
      <c r="AB270" s="354"/>
      <c r="AC270" s="533"/>
      <c r="AD270" s="354"/>
      <c r="AE270" s="533"/>
      <c r="AF270" s="354"/>
      <c r="AG270" s="533"/>
      <c r="AH270" s="354"/>
      <c r="AI270" s="533"/>
      <c r="AJ270" s="354"/>
      <c r="AK270" s="533"/>
      <c r="AL270" s="354"/>
      <c r="AM270" s="533"/>
      <c r="AN270" s="354"/>
      <c r="AO270" s="533"/>
      <c r="AP270" s="354"/>
      <c r="AQ270" s="533"/>
      <c r="AR270" s="354"/>
      <c r="AS270" s="534"/>
      <c r="AT270" s="354"/>
      <c r="AU270" s="534"/>
      <c r="AV270" s="354"/>
      <c r="AW270" s="534"/>
      <c r="AX270" s="529" t="str">
        <f>CA270&amp;CB270&amp;CC270&amp;CD270&amp;CE270</f>
        <v/>
      </c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230"/>
      <c r="BK270" s="230"/>
      <c r="BL270" s="230"/>
      <c r="BZ270" s="4"/>
      <c r="CA270" s="4" t="str">
        <f t="shared" ref="CA270:CA274" si="93">IF(CG270=0,"","* La suma de Egresos de pacientes Trans NO DEBE superar el total de pacientes egresados. ")</f>
        <v/>
      </c>
      <c r="CB270" s="4" t="str">
        <f t="shared" ref="CB270:CB274" si="94">IF(CH270=0,"","* El Total de Pueblo Originario Egresado NO DEBE superar el total de pacientes egresados. ")</f>
        <v/>
      </c>
      <c r="CC270" s="4" t="str">
        <f t="shared" ref="CC270:CC274" si="95">IF(CI270=0,"","* El total de Migrantes Egresado NO DEBE superar el total de pacientes egresados. ")</f>
        <v/>
      </c>
      <c r="CD270" s="4" t="str">
        <f t="shared" si="87"/>
        <v/>
      </c>
      <c r="CE270" s="4" t="str">
        <f>IF(CK270=0,"","* El Total de egresos por fallecimiento NO DEBE superar el total de Egresos. ")</f>
        <v/>
      </c>
      <c r="CF270" s="16"/>
      <c r="CG270" s="16">
        <f t="shared" si="88"/>
        <v>0</v>
      </c>
      <c r="CH270" s="16">
        <f t="shared" si="89"/>
        <v>0</v>
      </c>
      <c r="CI270" s="16">
        <f t="shared" si="90"/>
        <v>0</v>
      </c>
      <c r="CJ270" s="16">
        <f t="shared" si="91"/>
        <v>0</v>
      </c>
      <c r="CK270" s="16">
        <f>IF(C270&gt;C269,1,0)</f>
        <v>0</v>
      </c>
      <c r="CL270" s="16"/>
      <c r="CM270" s="16"/>
      <c r="CZ270" s="3"/>
    </row>
    <row r="271" spans="1:104" ht="16.149999999999999" customHeight="1" thickBot="1" x14ac:dyDescent="0.25">
      <c r="A271" s="3396" t="s">
        <v>292</v>
      </c>
      <c r="B271" s="3397"/>
      <c r="C271" s="337">
        <f t="shared" si="85"/>
        <v>0</v>
      </c>
      <c r="D271" s="337">
        <f>SUM(F271+H271+J271+L271)</f>
        <v>0</v>
      </c>
      <c r="E271" s="337">
        <f>SUM(G271+I271+K271+M271)</f>
        <v>0</v>
      </c>
      <c r="F271" s="536"/>
      <c r="G271" s="536"/>
      <c r="H271" s="537"/>
      <c r="I271" s="536"/>
      <c r="J271" s="537"/>
      <c r="K271" s="538"/>
      <c r="L271" s="537"/>
      <c r="M271" s="539"/>
      <c r="N271" s="540"/>
      <c r="O271" s="541"/>
      <c r="P271" s="540"/>
      <c r="Q271" s="541"/>
      <c r="R271" s="540"/>
      <c r="S271" s="541"/>
      <c r="T271" s="540"/>
      <c r="U271" s="541"/>
      <c r="V271" s="540"/>
      <c r="W271" s="541"/>
      <c r="X271" s="540"/>
      <c r="Y271" s="541"/>
      <c r="Z271" s="540"/>
      <c r="AA271" s="541"/>
      <c r="AB271" s="540"/>
      <c r="AC271" s="541"/>
      <c r="AD271" s="540"/>
      <c r="AE271" s="541"/>
      <c r="AF271" s="540"/>
      <c r="AG271" s="541"/>
      <c r="AH271" s="540"/>
      <c r="AI271" s="541"/>
      <c r="AJ271" s="540"/>
      <c r="AK271" s="541"/>
      <c r="AL271" s="540"/>
      <c r="AM271" s="541"/>
      <c r="AN271" s="540"/>
      <c r="AO271" s="541"/>
      <c r="AP271" s="540"/>
      <c r="AQ271" s="541"/>
      <c r="AR271" s="540"/>
      <c r="AS271" s="541"/>
      <c r="AT271" s="540"/>
      <c r="AU271" s="541"/>
      <c r="AV271" s="537"/>
      <c r="AW271" s="538"/>
      <c r="AX271" s="529" t="str">
        <f>CA271&amp;CB271&amp;CC271&amp;CD271&amp;CE271</f>
        <v/>
      </c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230"/>
      <c r="BK271" s="230"/>
      <c r="BL271" s="230"/>
      <c r="BZ271" s="4"/>
      <c r="CA271" s="4" t="str">
        <f t="shared" si="93"/>
        <v/>
      </c>
      <c r="CB271" s="4" t="str">
        <f t="shared" si="94"/>
        <v/>
      </c>
      <c r="CC271" s="4" t="str">
        <f t="shared" si="95"/>
        <v/>
      </c>
      <c r="CD271" s="4" t="str">
        <f>IF(CJ271=0,"","* No olvide digitar los campos Pueblo Originario y/o Migrantes (Digite CERO si no tiene). ")</f>
        <v/>
      </c>
      <c r="CE271" s="4" t="str">
        <f>IF(CK271=0,"","* El total de Egresos por Alta Hijo VIH NO DEBE superar el Total de Egresos. ")</f>
        <v/>
      </c>
      <c r="CF271" s="16"/>
      <c r="CG271" s="16">
        <f t="shared" si="88"/>
        <v>0</v>
      </c>
      <c r="CH271" s="16">
        <f t="shared" si="89"/>
        <v>0</v>
      </c>
      <c r="CI271" s="16">
        <f t="shared" si="90"/>
        <v>0</v>
      </c>
      <c r="CJ271" s="16">
        <f>IF(AND(C271&lt;&gt;0,OR(AV271="",AW271="")),1,0)</f>
        <v>0</v>
      </c>
      <c r="CK271" s="16">
        <f>IF(C271&gt;C269,1,0)</f>
        <v>0</v>
      </c>
      <c r="CL271" s="16"/>
      <c r="CM271" s="16"/>
      <c r="CZ271" s="3"/>
    </row>
    <row r="272" spans="1:104" ht="16.149999999999999" customHeight="1" thickTop="1" x14ac:dyDescent="0.2">
      <c r="A272" s="3361" t="s">
        <v>293</v>
      </c>
      <c r="B272" s="500" t="s">
        <v>294</v>
      </c>
      <c r="C272" s="532">
        <f t="shared" si="85"/>
        <v>0</v>
      </c>
      <c r="D272" s="532">
        <f t="shared" ref="D272:E273" si="96">SUM(F272+H272+J272+L272+N272+P272+R272+T272+V272+X272+Z272+AB272+AD272+AF272+AH272+AJ272+AL272+AN272+AP272+AR272)</f>
        <v>0</v>
      </c>
      <c r="E272" s="532">
        <f t="shared" si="96"/>
        <v>0</v>
      </c>
      <c r="F272" s="533"/>
      <c r="G272" s="533"/>
      <c r="H272" s="354"/>
      <c r="I272" s="533"/>
      <c r="J272" s="354"/>
      <c r="K272" s="534"/>
      <c r="L272" s="354"/>
      <c r="M272" s="535"/>
      <c r="N272" s="354"/>
      <c r="O272" s="534"/>
      <c r="P272" s="354"/>
      <c r="Q272" s="533"/>
      <c r="R272" s="354"/>
      <c r="S272" s="533"/>
      <c r="T272" s="354"/>
      <c r="U272" s="533"/>
      <c r="V272" s="354"/>
      <c r="W272" s="533"/>
      <c r="X272" s="354"/>
      <c r="Y272" s="533"/>
      <c r="Z272" s="354"/>
      <c r="AA272" s="533"/>
      <c r="AB272" s="354"/>
      <c r="AC272" s="533"/>
      <c r="AD272" s="354"/>
      <c r="AE272" s="533"/>
      <c r="AF272" s="354"/>
      <c r="AG272" s="533"/>
      <c r="AH272" s="354"/>
      <c r="AI272" s="533"/>
      <c r="AJ272" s="354"/>
      <c r="AK272" s="533"/>
      <c r="AL272" s="354"/>
      <c r="AM272" s="533"/>
      <c r="AN272" s="354"/>
      <c r="AO272" s="533"/>
      <c r="AP272" s="354"/>
      <c r="AQ272" s="533"/>
      <c r="AR272" s="354"/>
      <c r="AS272" s="534"/>
      <c r="AT272" s="354"/>
      <c r="AU272" s="534"/>
      <c r="AV272" s="354"/>
      <c r="AW272" s="534"/>
      <c r="AX272" s="529" t="str">
        <f t="shared" si="86"/>
        <v/>
      </c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230"/>
      <c r="BK272" s="230"/>
      <c r="BL272" s="230"/>
      <c r="BZ272" s="4"/>
      <c r="CA272" s="4" t="str">
        <f t="shared" si="93"/>
        <v/>
      </c>
      <c r="CB272" s="4" t="str">
        <f t="shared" si="94"/>
        <v/>
      </c>
      <c r="CC272" s="4" t="str">
        <f t="shared" si="95"/>
        <v/>
      </c>
      <c r="CD272" s="4" t="str">
        <f t="shared" si="87"/>
        <v/>
      </c>
      <c r="CF272" s="16"/>
      <c r="CG272" s="16">
        <f t="shared" si="88"/>
        <v>0</v>
      </c>
      <c r="CH272" s="16">
        <f t="shared" si="89"/>
        <v>0</v>
      </c>
      <c r="CI272" s="16">
        <f t="shared" si="90"/>
        <v>0</v>
      </c>
      <c r="CJ272" s="16">
        <f t="shared" si="91"/>
        <v>0</v>
      </c>
      <c r="CK272" s="16"/>
      <c r="CL272" s="16"/>
      <c r="CM272" s="16"/>
      <c r="CZ272" s="3"/>
    </row>
    <row r="273" spans="1:104" ht="16.149999999999999" customHeight="1" x14ac:dyDescent="0.2">
      <c r="A273" s="3361"/>
      <c r="B273" s="504" t="s">
        <v>295</v>
      </c>
      <c r="C273" s="100">
        <f t="shared" si="85"/>
        <v>0</v>
      </c>
      <c r="D273" s="100">
        <f t="shared" si="96"/>
        <v>0</v>
      </c>
      <c r="E273" s="100">
        <f t="shared" si="96"/>
        <v>0</v>
      </c>
      <c r="F273" s="153"/>
      <c r="G273" s="153"/>
      <c r="H273" s="35"/>
      <c r="I273" s="153"/>
      <c r="J273" s="35"/>
      <c r="K273" s="39"/>
      <c r="L273" s="35"/>
      <c r="M273" s="299"/>
      <c r="N273" s="35"/>
      <c r="O273" s="39"/>
      <c r="P273" s="35"/>
      <c r="Q273" s="153"/>
      <c r="R273" s="35"/>
      <c r="S273" s="153"/>
      <c r="T273" s="35"/>
      <c r="U273" s="153"/>
      <c r="V273" s="35"/>
      <c r="W273" s="153"/>
      <c r="X273" s="35"/>
      <c r="Y273" s="153"/>
      <c r="Z273" s="35"/>
      <c r="AA273" s="153"/>
      <c r="AB273" s="35"/>
      <c r="AC273" s="153"/>
      <c r="AD273" s="35"/>
      <c r="AE273" s="153"/>
      <c r="AF273" s="35"/>
      <c r="AG273" s="153"/>
      <c r="AH273" s="35"/>
      <c r="AI273" s="153"/>
      <c r="AJ273" s="35"/>
      <c r="AK273" s="153"/>
      <c r="AL273" s="35"/>
      <c r="AM273" s="153"/>
      <c r="AN273" s="35"/>
      <c r="AO273" s="153"/>
      <c r="AP273" s="35"/>
      <c r="AQ273" s="153"/>
      <c r="AR273" s="35"/>
      <c r="AS273" s="39"/>
      <c r="AT273" s="35"/>
      <c r="AU273" s="39"/>
      <c r="AV273" s="35"/>
      <c r="AW273" s="39"/>
      <c r="AX273" s="529" t="str">
        <f t="shared" si="86"/>
        <v/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BZ273" s="4"/>
      <c r="CA273" s="4" t="str">
        <f t="shared" si="93"/>
        <v/>
      </c>
      <c r="CB273" s="4" t="str">
        <f t="shared" si="94"/>
        <v/>
      </c>
      <c r="CC273" s="4" t="str">
        <f t="shared" si="95"/>
        <v/>
      </c>
      <c r="CD273" s="4" t="str">
        <f t="shared" si="87"/>
        <v/>
      </c>
      <c r="CF273" s="16"/>
      <c r="CG273" s="16">
        <f t="shared" si="88"/>
        <v>0</v>
      </c>
      <c r="CH273" s="16">
        <f t="shared" si="89"/>
        <v>0</v>
      </c>
      <c r="CI273" s="16">
        <f t="shared" si="90"/>
        <v>0</v>
      </c>
      <c r="CJ273" s="16">
        <f t="shared" si="91"/>
        <v>0</v>
      </c>
      <c r="CK273" s="16"/>
      <c r="CL273" s="16"/>
      <c r="CM273" s="16"/>
      <c r="CZ273" s="3"/>
    </row>
    <row r="274" spans="1:104" ht="16.149999999999999" customHeight="1" x14ac:dyDescent="0.2">
      <c r="A274" s="3362"/>
      <c r="B274" s="506" t="s">
        <v>296</v>
      </c>
      <c r="C274" s="334">
        <f t="shared" si="85"/>
        <v>0</v>
      </c>
      <c r="D274" s="334">
        <f>SUM(F274+H274+J274+L274+N274+P274+R274+T274+V274+X274+Z274+AB274+AD274+AF274+AH274+AJ274+AL274+AN274+AP274+AR274)</f>
        <v>0</v>
      </c>
      <c r="E274" s="334">
        <f>SUM(G274+I274+K274+M274+O274+Q274+S274+U274+W274+Y274+AA274+AC274+AE274+AG274+AI274+AK274+AM274+AO274+AQ274+AS274)</f>
        <v>0</v>
      </c>
      <c r="F274" s="439"/>
      <c r="G274" s="439"/>
      <c r="H274" s="263"/>
      <c r="I274" s="439"/>
      <c r="J274" s="263"/>
      <c r="K274" s="728"/>
      <c r="L274" s="263"/>
      <c r="M274" s="542"/>
      <c r="N274" s="263"/>
      <c r="O274" s="728"/>
      <c r="P274" s="263"/>
      <c r="Q274" s="439"/>
      <c r="R274" s="263"/>
      <c r="S274" s="439"/>
      <c r="T274" s="263"/>
      <c r="U274" s="439"/>
      <c r="V274" s="263"/>
      <c r="W274" s="439"/>
      <c r="X274" s="263"/>
      <c r="Y274" s="439"/>
      <c r="Z274" s="263"/>
      <c r="AA274" s="439"/>
      <c r="AB274" s="263"/>
      <c r="AC274" s="439"/>
      <c r="AD274" s="263"/>
      <c r="AE274" s="439"/>
      <c r="AF274" s="263"/>
      <c r="AG274" s="439"/>
      <c r="AH274" s="263"/>
      <c r="AI274" s="439"/>
      <c r="AJ274" s="263"/>
      <c r="AK274" s="439"/>
      <c r="AL274" s="263"/>
      <c r="AM274" s="439"/>
      <c r="AN274" s="263"/>
      <c r="AO274" s="439"/>
      <c r="AP274" s="263"/>
      <c r="AQ274" s="439"/>
      <c r="AR274" s="263"/>
      <c r="AS274" s="728"/>
      <c r="AT274" s="263"/>
      <c r="AU274" s="728"/>
      <c r="AV274" s="263"/>
      <c r="AW274" s="728"/>
      <c r="AX274" s="529" t="str">
        <f t="shared" si="86"/>
        <v/>
      </c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BZ274" s="4"/>
      <c r="CA274" s="4" t="str">
        <f t="shared" si="93"/>
        <v/>
      </c>
      <c r="CB274" s="4" t="str">
        <f t="shared" si="94"/>
        <v/>
      </c>
      <c r="CC274" s="4" t="str">
        <f t="shared" si="95"/>
        <v/>
      </c>
      <c r="CD274" s="4" t="str">
        <f t="shared" si="87"/>
        <v/>
      </c>
      <c r="CF274" s="16"/>
      <c r="CG274" s="16">
        <f t="shared" si="88"/>
        <v>0</v>
      </c>
      <c r="CH274" s="16">
        <f t="shared" si="89"/>
        <v>0</v>
      </c>
      <c r="CI274" s="16">
        <f t="shared" si="90"/>
        <v>0</v>
      </c>
      <c r="CJ274" s="16">
        <f t="shared" si="91"/>
        <v>0</v>
      </c>
      <c r="CK274" s="16"/>
      <c r="CL274" s="16"/>
      <c r="CM274" s="16"/>
      <c r="CZ274" s="3"/>
    </row>
    <row r="275" spans="1:104" ht="31.15" customHeight="1" x14ac:dyDescent="0.2">
      <c r="A275" s="458" t="s">
        <v>297</v>
      </c>
      <c r="B275" s="127"/>
      <c r="C275" s="459"/>
      <c r="D275" s="460"/>
      <c r="E275" s="460"/>
      <c r="F275" s="460"/>
      <c r="G275" s="461"/>
      <c r="H275" s="461"/>
      <c r="I275" s="461"/>
      <c r="J275" s="461"/>
      <c r="K275" s="461"/>
      <c r="L275" s="461"/>
      <c r="M275" s="461"/>
      <c r="N275" s="461"/>
      <c r="O275" s="461"/>
      <c r="P275" s="461"/>
      <c r="Q275" s="461"/>
      <c r="R275" s="461"/>
      <c r="S275" s="461"/>
      <c r="T275" s="462"/>
      <c r="U275" s="12"/>
      <c r="V275" s="12"/>
      <c r="W275" s="12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954"/>
      <c r="AV275" s="955"/>
      <c r="AW275" s="955"/>
      <c r="AX275" s="955"/>
      <c r="AY275" s="230"/>
      <c r="AZ275" s="230"/>
      <c r="BA275" s="230"/>
      <c r="BB275" s="230"/>
      <c r="BC275" s="230"/>
      <c r="BD275" s="230"/>
      <c r="BE275" s="230"/>
      <c r="BF275" s="230"/>
      <c r="BG275" s="230"/>
      <c r="BH275" s="230"/>
      <c r="BI275" s="230"/>
      <c r="BJ275" s="230"/>
      <c r="BK275" s="230"/>
      <c r="BL275" s="230"/>
      <c r="BM275" s="230"/>
      <c r="BZ275" s="2"/>
      <c r="CG275" s="16"/>
      <c r="CH275" s="16"/>
      <c r="CI275" s="16"/>
      <c r="CJ275" s="16"/>
      <c r="CK275" s="16"/>
      <c r="CL275" s="16"/>
      <c r="CM275" s="16"/>
      <c r="CN275" s="16"/>
    </row>
    <row r="276" spans="1:104" ht="16.149999999999999" customHeight="1" x14ac:dyDescent="0.2">
      <c r="A276" s="3798" t="s">
        <v>56</v>
      </c>
      <c r="B276" s="3800"/>
      <c r="C276" s="3805" t="s">
        <v>263</v>
      </c>
      <c r="D276" s="3805"/>
      <c r="E276" s="3805"/>
      <c r="F276" s="3806" t="s">
        <v>251</v>
      </c>
      <c r="G276" s="3807"/>
      <c r="H276" s="3807"/>
      <c r="I276" s="3807"/>
      <c r="J276" s="3807"/>
      <c r="K276" s="3807"/>
      <c r="L276" s="3807"/>
      <c r="M276" s="3807"/>
      <c r="N276" s="3807"/>
      <c r="O276" s="3807"/>
      <c r="P276" s="3807"/>
      <c r="Q276" s="3807"/>
      <c r="R276" s="3807"/>
      <c r="S276" s="3807"/>
      <c r="T276" s="3807"/>
      <c r="U276" s="3807"/>
      <c r="V276" s="3807"/>
      <c r="W276" s="3807"/>
      <c r="X276" s="3807"/>
      <c r="Y276" s="3807"/>
      <c r="Z276" s="3807"/>
      <c r="AA276" s="3807"/>
      <c r="AB276" s="3807"/>
      <c r="AC276" s="3807"/>
      <c r="AD276" s="3807"/>
      <c r="AE276" s="3807"/>
      <c r="AF276" s="3807"/>
      <c r="AG276" s="3808"/>
      <c r="AH276" s="3809" t="s">
        <v>265</v>
      </c>
      <c r="AI276" s="3810"/>
      <c r="AJ276" s="3811" t="s">
        <v>7</v>
      </c>
      <c r="AK276" s="3800" t="s">
        <v>8</v>
      </c>
      <c r="AL276" s="17"/>
      <c r="AM276" s="956"/>
      <c r="AN276" s="956"/>
      <c r="AO276" s="956"/>
      <c r="AP276" s="956"/>
      <c r="AQ276" s="956"/>
      <c r="AR276" s="956"/>
      <c r="AS276" s="956"/>
      <c r="AT276" s="956"/>
      <c r="AU276" s="956"/>
      <c r="AV276" s="957"/>
      <c r="AW276" s="957"/>
      <c r="AX276" s="957"/>
      <c r="AY276" s="230"/>
      <c r="AZ276" s="230"/>
      <c r="BA276" s="230"/>
      <c r="BB276" s="230"/>
      <c r="BC276" s="230"/>
      <c r="BD276" s="230"/>
      <c r="BE276" s="230"/>
      <c r="BF276" s="230"/>
      <c r="BG276" s="230"/>
      <c r="BH276" s="230"/>
      <c r="BI276" s="230"/>
      <c r="BJ276" s="230"/>
      <c r="BK276" s="230"/>
      <c r="BL276" s="230"/>
      <c r="BM276" s="230"/>
      <c r="CG276" s="16"/>
      <c r="CH276" s="16"/>
      <c r="CI276" s="16"/>
      <c r="CJ276" s="16"/>
      <c r="CK276" s="16"/>
      <c r="CL276" s="16"/>
      <c r="CM276" s="16"/>
      <c r="CN276" s="16"/>
    </row>
    <row r="277" spans="1:104" ht="16.149999999999999" customHeight="1" x14ac:dyDescent="0.2">
      <c r="A277" s="3374"/>
      <c r="B277" s="3375"/>
      <c r="C277" s="3805"/>
      <c r="D277" s="3805"/>
      <c r="E277" s="3805"/>
      <c r="F277" s="3801" t="s">
        <v>104</v>
      </c>
      <c r="G277" s="3812"/>
      <c r="H277" s="3801" t="s">
        <v>11</v>
      </c>
      <c r="I277" s="3812"/>
      <c r="J277" s="3801" t="s">
        <v>106</v>
      </c>
      <c r="K277" s="3802"/>
      <c r="L277" s="3801" t="s">
        <v>107</v>
      </c>
      <c r="M277" s="3802"/>
      <c r="N277" s="3801" t="s">
        <v>108</v>
      </c>
      <c r="O277" s="3802"/>
      <c r="P277" s="3801" t="s">
        <v>109</v>
      </c>
      <c r="Q277" s="3802"/>
      <c r="R277" s="3801" t="s">
        <v>110</v>
      </c>
      <c r="S277" s="3802"/>
      <c r="T277" s="3801" t="s">
        <v>111</v>
      </c>
      <c r="U277" s="3802"/>
      <c r="V277" s="3801" t="s">
        <v>112</v>
      </c>
      <c r="W277" s="3802"/>
      <c r="X277" s="3801" t="s">
        <v>113</v>
      </c>
      <c r="Y277" s="3802"/>
      <c r="Z277" s="3801" t="s">
        <v>114</v>
      </c>
      <c r="AA277" s="3802"/>
      <c r="AB277" s="3801" t="s">
        <v>115</v>
      </c>
      <c r="AC277" s="3802"/>
      <c r="AD277" s="3801" t="s">
        <v>116</v>
      </c>
      <c r="AE277" s="3802"/>
      <c r="AF277" s="3801" t="s">
        <v>117</v>
      </c>
      <c r="AG277" s="3803"/>
      <c r="AH277" s="3382"/>
      <c r="AI277" s="3642"/>
      <c r="AJ277" s="3385"/>
      <c r="AK277" s="3375"/>
      <c r="AL277" s="958"/>
      <c r="AM277" s="956"/>
      <c r="AN277" s="956"/>
      <c r="AO277" s="956"/>
      <c r="AP277" s="956"/>
      <c r="AQ277" s="956"/>
      <c r="AR277" s="956"/>
      <c r="AS277" s="956"/>
      <c r="AT277" s="956"/>
      <c r="AU277" s="956"/>
      <c r="AV277" s="957"/>
      <c r="AW277" s="957"/>
      <c r="AX277" s="957"/>
      <c r="AY277" s="230"/>
      <c r="AZ277" s="230"/>
      <c r="BA277" s="230"/>
      <c r="BB277" s="230"/>
      <c r="BC277" s="230"/>
      <c r="BD277" s="230"/>
      <c r="BE277" s="230"/>
      <c r="BF277" s="230"/>
      <c r="BG277" s="230"/>
      <c r="BH277" s="230"/>
      <c r="BI277" s="230"/>
      <c r="BJ277" s="230"/>
      <c r="BK277" s="230"/>
      <c r="BL277" s="230"/>
      <c r="BM277" s="230"/>
      <c r="CG277" s="16"/>
      <c r="CH277" s="16"/>
      <c r="CI277" s="16"/>
      <c r="CJ277" s="16"/>
      <c r="CK277" s="16"/>
      <c r="CL277" s="16"/>
      <c r="CM277" s="16"/>
      <c r="CN277" s="16"/>
    </row>
    <row r="278" spans="1:104" ht="16.149999999999999" customHeight="1" x14ac:dyDescent="0.2">
      <c r="A278" s="3366"/>
      <c r="B278" s="3631"/>
      <c r="C278" s="959" t="s">
        <v>82</v>
      </c>
      <c r="D278" s="960" t="s">
        <v>83</v>
      </c>
      <c r="E278" s="961" t="s">
        <v>84</v>
      </c>
      <c r="F278" s="959" t="s">
        <v>270</v>
      </c>
      <c r="G278" s="962" t="s">
        <v>84</v>
      </c>
      <c r="H278" s="959" t="s">
        <v>270</v>
      </c>
      <c r="I278" s="962" t="s">
        <v>84</v>
      </c>
      <c r="J278" s="959" t="s">
        <v>270</v>
      </c>
      <c r="K278" s="962" t="s">
        <v>84</v>
      </c>
      <c r="L278" s="959" t="s">
        <v>270</v>
      </c>
      <c r="M278" s="962" t="s">
        <v>84</v>
      </c>
      <c r="N278" s="959" t="s">
        <v>270</v>
      </c>
      <c r="O278" s="962" t="s">
        <v>84</v>
      </c>
      <c r="P278" s="959" t="s">
        <v>270</v>
      </c>
      <c r="Q278" s="962" t="s">
        <v>84</v>
      </c>
      <c r="R278" s="959" t="s">
        <v>270</v>
      </c>
      <c r="S278" s="962" t="s">
        <v>84</v>
      </c>
      <c r="T278" s="959" t="s">
        <v>270</v>
      </c>
      <c r="U278" s="962" t="s">
        <v>84</v>
      </c>
      <c r="V278" s="959" t="s">
        <v>270</v>
      </c>
      <c r="W278" s="962" t="s">
        <v>84</v>
      </c>
      <c r="X278" s="959" t="s">
        <v>270</v>
      </c>
      <c r="Y278" s="962" t="s">
        <v>84</v>
      </c>
      <c r="Z278" s="959" t="s">
        <v>270</v>
      </c>
      <c r="AA278" s="962" t="s">
        <v>84</v>
      </c>
      <c r="AB278" s="959" t="s">
        <v>270</v>
      </c>
      <c r="AC278" s="962" t="s">
        <v>84</v>
      </c>
      <c r="AD278" s="959" t="s">
        <v>270</v>
      </c>
      <c r="AE278" s="962" t="s">
        <v>84</v>
      </c>
      <c r="AF278" s="959" t="s">
        <v>270</v>
      </c>
      <c r="AG278" s="963" t="s">
        <v>84</v>
      </c>
      <c r="AH278" s="964" t="s">
        <v>271</v>
      </c>
      <c r="AI278" s="692" t="s">
        <v>272</v>
      </c>
      <c r="AJ278" s="3386"/>
      <c r="AK278" s="3631"/>
      <c r="AL278" s="17"/>
      <c r="AM278" s="956"/>
      <c r="AN278" s="956"/>
      <c r="AO278" s="956"/>
      <c r="AP278" s="956"/>
      <c r="AQ278" s="956"/>
      <c r="AR278" s="956"/>
      <c r="AS278" s="956"/>
      <c r="AT278" s="956"/>
      <c r="AU278" s="956"/>
      <c r="AV278" s="957"/>
      <c r="AW278" s="957"/>
      <c r="AX278" s="957"/>
      <c r="AY278" s="230"/>
      <c r="AZ278" s="230"/>
      <c r="BA278" s="230"/>
      <c r="BB278" s="230"/>
      <c r="BC278" s="230"/>
      <c r="BD278" s="230"/>
      <c r="BE278" s="230"/>
      <c r="BF278" s="230"/>
      <c r="BG278" s="230"/>
      <c r="BH278" s="230"/>
      <c r="BI278" s="230"/>
      <c r="BJ278" s="230"/>
      <c r="BK278" s="230"/>
      <c r="BL278" s="230"/>
      <c r="BM278" s="230"/>
      <c r="CG278" s="16"/>
      <c r="CH278" s="16"/>
      <c r="CI278" s="16"/>
      <c r="CJ278" s="16"/>
      <c r="CK278" s="16"/>
      <c r="CL278" s="16"/>
      <c r="CM278" s="16"/>
      <c r="CN278" s="16"/>
    </row>
    <row r="279" spans="1:104" ht="16.149999999999999" customHeight="1" thickBot="1" x14ac:dyDescent="0.25">
      <c r="A279" s="3804" t="s">
        <v>176</v>
      </c>
      <c r="B279" s="3804"/>
      <c r="C279" s="965">
        <f>SUM(D279+E279)</f>
        <v>0</v>
      </c>
      <c r="D279" s="966">
        <f t="shared" ref="D279:E281" si="97">SUM(F279+H279+J279+L279+N279+P279+R279+T279+V279+X279+Z279+AB279+AD279+AF279)</f>
        <v>0</v>
      </c>
      <c r="E279" s="967">
        <f t="shared" si="97"/>
        <v>0</v>
      </c>
      <c r="F279" s="968"/>
      <c r="G279" s="969"/>
      <c r="H279" s="968"/>
      <c r="I279" s="969"/>
      <c r="J279" s="968"/>
      <c r="K279" s="969"/>
      <c r="L279" s="968"/>
      <c r="M279" s="969"/>
      <c r="N279" s="968"/>
      <c r="O279" s="969"/>
      <c r="P279" s="968"/>
      <c r="Q279" s="969"/>
      <c r="R279" s="968"/>
      <c r="S279" s="969"/>
      <c r="T279" s="968"/>
      <c r="U279" s="969"/>
      <c r="V279" s="968"/>
      <c r="W279" s="969"/>
      <c r="X279" s="968"/>
      <c r="Y279" s="969"/>
      <c r="Z279" s="968"/>
      <c r="AA279" s="969"/>
      <c r="AB279" s="968"/>
      <c r="AC279" s="969"/>
      <c r="AD279" s="968"/>
      <c r="AE279" s="969"/>
      <c r="AF279" s="968"/>
      <c r="AG279" s="970"/>
      <c r="AH279" s="969"/>
      <c r="AI279" s="971"/>
      <c r="AJ279" s="968"/>
      <c r="AK279" s="972"/>
      <c r="AL279" s="32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CB279" s="48"/>
      <c r="CC279" s="48"/>
      <c r="CG279" s="16"/>
      <c r="CH279" s="16"/>
      <c r="CI279" s="16"/>
      <c r="CJ279" s="16">
        <v>0</v>
      </c>
      <c r="CK279" s="16"/>
      <c r="CL279" s="16"/>
      <c r="CM279" s="16"/>
      <c r="CN279" s="16"/>
    </row>
    <row r="280" spans="1:104" ht="16.149999999999999" customHeight="1" thickTop="1" thickBot="1" x14ac:dyDescent="0.25">
      <c r="A280" s="3373" t="s">
        <v>290</v>
      </c>
      <c r="B280" s="3373"/>
      <c r="C280" s="548">
        <f>SUM(D280+E280)</f>
        <v>0</v>
      </c>
      <c r="D280" s="549">
        <f t="shared" si="97"/>
        <v>0</v>
      </c>
      <c r="E280" s="550">
        <f t="shared" si="97"/>
        <v>0</v>
      </c>
      <c r="F280" s="551"/>
      <c r="G280" s="552"/>
      <c r="H280" s="551"/>
      <c r="I280" s="552"/>
      <c r="J280" s="551"/>
      <c r="K280" s="552"/>
      <c r="L280" s="551"/>
      <c r="M280" s="552"/>
      <c r="N280" s="551"/>
      <c r="O280" s="552"/>
      <c r="P280" s="551"/>
      <c r="Q280" s="552"/>
      <c r="R280" s="551"/>
      <c r="S280" s="552"/>
      <c r="T280" s="551"/>
      <c r="U280" s="552"/>
      <c r="V280" s="551"/>
      <c r="W280" s="552"/>
      <c r="X280" s="551"/>
      <c r="Y280" s="552"/>
      <c r="Z280" s="551"/>
      <c r="AA280" s="552"/>
      <c r="AB280" s="551"/>
      <c r="AC280" s="552"/>
      <c r="AD280" s="551"/>
      <c r="AE280" s="552"/>
      <c r="AF280" s="551"/>
      <c r="AG280" s="553"/>
      <c r="AH280" s="552"/>
      <c r="AI280" s="554"/>
      <c r="AJ280" s="551"/>
      <c r="AK280" s="554"/>
      <c r="AL280" s="32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CB280" s="48"/>
      <c r="CC280" s="48"/>
      <c r="CG280" s="16"/>
      <c r="CH280" s="16"/>
      <c r="CI280" s="16"/>
      <c r="CJ280" s="16">
        <v>0</v>
      </c>
      <c r="CK280" s="16"/>
      <c r="CL280" s="16"/>
      <c r="CM280" s="16"/>
      <c r="CN280" s="16"/>
    </row>
    <row r="281" spans="1:104" ht="16.149999999999999" customHeight="1" thickTop="1" x14ac:dyDescent="0.2">
      <c r="A281" s="3359" t="s">
        <v>298</v>
      </c>
      <c r="B281" s="3359"/>
      <c r="C281" s="167">
        <f>SUM(D281+E281)</f>
        <v>4</v>
      </c>
      <c r="D281" s="168">
        <f t="shared" si="97"/>
        <v>0</v>
      </c>
      <c r="E281" s="856">
        <f t="shared" si="97"/>
        <v>4</v>
      </c>
      <c r="F281" s="111"/>
      <c r="G281" s="555"/>
      <c r="H281" s="111"/>
      <c r="I281" s="555"/>
      <c r="J281" s="111"/>
      <c r="K281" s="555">
        <v>1</v>
      </c>
      <c r="L281" s="111"/>
      <c r="M281" s="555">
        <v>2</v>
      </c>
      <c r="N281" s="111"/>
      <c r="O281" s="555">
        <v>1</v>
      </c>
      <c r="P281" s="111"/>
      <c r="Q281" s="555"/>
      <c r="R281" s="111"/>
      <c r="S281" s="555"/>
      <c r="T281" s="111"/>
      <c r="U281" s="555"/>
      <c r="V281" s="111"/>
      <c r="W281" s="555"/>
      <c r="X281" s="111"/>
      <c r="Y281" s="555"/>
      <c r="Z281" s="111"/>
      <c r="AA281" s="555"/>
      <c r="AB281" s="111"/>
      <c r="AC281" s="555"/>
      <c r="AD281" s="111"/>
      <c r="AE281" s="555"/>
      <c r="AF281" s="111"/>
      <c r="AG281" s="556"/>
      <c r="AH281" s="555">
        <v>0</v>
      </c>
      <c r="AI281" s="114">
        <v>0</v>
      </c>
      <c r="AJ281" s="111">
        <v>0</v>
      </c>
      <c r="AK281" s="114">
        <v>0</v>
      </c>
      <c r="AL281" s="32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CB281" s="48"/>
      <c r="CC281" s="48"/>
      <c r="CG281" s="16"/>
      <c r="CH281" s="16"/>
      <c r="CI281" s="16"/>
      <c r="CJ281" s="16">
        <v>0</v>
      </c>
      <c r="CK281" s="16"/>
      <c r="CL281" s="16"/>
      <c r="CM281" s="16"/>
      <c r="CN281" s="16"/>
    </row>
    <row r="282" spans="1:104" ht="31.15" customHeight="1" x14ac:dyDescent="0.2">
      <c r="A282" s="857" t="s">
        <v>299</v>
      </c>
      <c r="B282" s="347"/>
      <c r="C282" s="347"/>
      <c r="D282" s="347"/>
      <c r="E282" s="858"/>
      <c r="F282" s="858"/>
      <c r="G282" s="858"/>
      <c r="H282" s="858"/>
      <c r="I282" s="858"/>
      <c r="J282" s="858"/>
      <c r="K282" s="859"/>
      <c r="L282" s="860"/>
      <c r="M282" s="859"/>
      <c r="N282" s="859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5"/>
      <c r="AM282" s="15"/>
      <c r="AN282" s="15"/>
      <c r="AO282" s="15"/>
      <c r="AP282" s="15"/>
      <c r="AQ282" s="15"/>
      <c r="AR282" s="973"/>
      <c r="AS282" s="973"/>
      <c r="AT282" s="973"/>
      <c r="AU282" s="973"/>
      <c r="AV282" s="973"/>
      <c r="AW282" s="973"/>
      <c r="AX282" s="973"/>
      <c r="BZ282" s="2"/>
    </row>
    <row r="283" spans="1:104" ht="16.149999999999999" customHeight="1" x14ac:dyDescent="0.2">
      <c r="A283" s="3797" t="s">
        <v>300</v>
      </c>
      <c r="B283" s="3798" t="s">
        <v>301</v>
      </c>
      <c r="C283" s="3799"/>
      <c r="D283" s="3800"/>
      <c r="E283" s="3366" t="s">
        <v>302</v>
      </c>
      <c r="F283" s="3630"/>
      <c r="G283" s="3630"/>
      <c r="H283" s="3630"/>
      <c r="I283" s="3630"/>
      <c r="J283" s="3630"/>
      <c r="K283" s="3630"/>
      <c r="L283" s="3630"/>
      <c r="M283" s="3630"/>
      <c r="N283" s="86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5"/>
      <c r="AM283" s="15"/>
      <c r="AN283" s="15"/>
      <c r="AO283" s="15"/>
      <c r="AP283" s="15"/>
      <c r="AQ283" s="15"/>
      <c r="AR283" s="973"/>
      <c r="AS283" s="973"/>
      <c r="AT283" s="973"/>
      <c r="AU283" s="973"/>
      <c r="AV283" s="973"/>
      <c r="AW283" s="973"/>
      <c r="AX283" s="973"/>
    </row>
    <row r="284" spans="1:104" ht="16.149999999999999" customHeight="1" x14ac:dyDescent="0.2">
      <c r="A284" s="3361"/>
      <c r="B284" s="3366"/>
      <c r="C284" s="3630"/>
      <c r="D284" s="3631"/>
      <c r="E284" s="3801" t="s">
        <v>168</v>
      </c>
      <c r="F284" s="3802"/>
      <c r="G284" s="3801" t="s">
        <v>169</v>
      </c>
      <c r="H284" s="3802"/>
      <c r="I284" s="3801" t="s">
        <v>170</v>
      </c>
      <c r="J284" s="3802"/>
      <c r="K284" s="3801" t="s">
        <v>104</v>
      </c>
      <c r="L284" s="3802"/>
      <c r="M284" s="3801" t="s">
        <v>11</v>
      </c>
      <c r="N284" s="380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104" ht="16.149999999999999" customHeight="1" x14ac:dyDescent="0.2">
      <c r="A285" s="3362"/>
      <c r="B285" s="974" t="s">
        <v>82</v>
      </c>
      <c r="C285" s="975" t="s">
        <v>83</v>
      </c>
      <c r="D285" s="675" t="s">
        <v>84</v>
      </c>
      <c r="E285" s="959" t="s">
        <v>83</v>
      </c>
      <c r="F285" s="976" t="s">
        <v>84</v>
      </c>
      <c r="G285" s="959" t="s">
        <v>83</v>
      </c>
      <c r="H285" s="976" t="s">
        <v>84</v>
      </c>
      <c r="I285" s="959" t="s">
        <v>83</v>
      </c>
      <c r="J285" s="976" t="s">
        <v>84</v>
      </c>
      <c r="K285" s="959" t="s">
        <v>83</v>
      </c>
      <c r="L285" s="976" t="s">
        <v>84</v>
      </c>
      <c r="M285" s="959" t="s">
        <v>83</v>
      </c>
      <c r="N285" s="976" t="s">
        <v>84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8"/>
      <c r="AI285" s="12"/>
      <c r="AJ285" s="12"/>
      <c r="AK285" s="12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104" ht="16.149999999999999" customHeight="1" x14ac:dyDescent="0.2">
      <c r="A286" s="596" t="s">
        <v>58</v>
      </c>
      <c r="B286" s="564">
        <f>SUM(C286+D286)</f>
        <v>0</v>
      </c>
      <c r="C286" s="565">
        <f>SUM(E286+G286+I286+K286+M286)</f>
        <v>0</v>
      </c>
      <c r="D286" s="291">
        <f>SUM(F286+H286+J286+L286+N286)</f>
        <v>0</v>
      </c>
      <c r="E286" s="26"/>
      <c r="F286" s="30"/>
      <c r="G286" s="26"/>
      <c r="H286" s="30"/>
      <c r="I286" s="26"/>
      <c r="J286" s="31"/>
      <c r="K286" s="26"/>
      <c r="L286" s="31"/>
      <c r="M286" s="144"/>
      <c r="N286" s="3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8"/>
      <c r="AM286" s="123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104" ht="16.149999999999999" customHeight="1" x14ac:dyDescent="0.2">
      <c r="A287" s="566" t="s">
        <v>126</v>
      </c>
      <c r="B287" s="567">
        <f>SUM(C287+D287)</f>
        <v>0</v>
      </c>
      <c r="C287" s="568">
        <f>SUM(E287+G287+I287+K287+M287)</f>
        <v>0</v>
      </c>
      <c r="D287" s="765">
        <f>SUM(F287+H287+J287+L287+N287)</f>
        <v>0</v>
      </c>
      <c r="E287" s="263"/>
      <c r="F287" s="728"/>
      <c r="G287" s="263"/>
      <c r="H287" s="569"/>
      <c r="I287" s="263"/>
      <c r="J287" s="728"/>
      <c r="K287" s="263"/>
      <c r="L287" s="728"/>
      <c r="M287" s="863"/>
      <c r="N287" s="569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307" spans="1:104" ht="15.75" customHeight="1" x14ac:dyDescent="0.2"/>
    <row r="308" spans="1:104" s="570" customFormat="1" ht="18.75" hidden="1" customHeight="1" x14ac:dyDescent="0.2">
      <c r="A308" s="570">
        <f>SUM(C11:C16,C20:C30,C34:C44,B47,C50,C55:C59,C72,C77:C82,C87:C92,C97:C101,C108,C113,C114,C127,C134,C135:C138,D144,D146:D182,D186,D188:D224,C228:C229,C236:C239,C244:C262,C267:C274,C279:C281,B286:B287)</f>
        <v>466</v>
      </c>
      <c r="B308" s="570">
        <f>SUM(CG8:CN281)</f>
        <v>2</v>
      </c>
      <c r="BZ308" s="571"/>
      <c r="CA308" s="571"/>
      <c r="CB308" s="571"/>
      <c r="CC308" s="571"/>
      <c r="CD308" s="571"/>
      <c r="CE308" s="571"/>
      <c r="CF308" s="571"/>
      <c r="CG308" s="571"/>
      <c r="CH308" s="571"/>
      <c r="CI308" s="571"/>
      <c r="CJ308" s="571"/>
      <c r="CK308" s="571"/>
      <c r="CL308" s="571"/>
      <c r="CM308" s="571"/>
      <c r="CN308" s="571"/>
      <c r="CO308" s="571"/>
      <c r="CP308" s="571"/>
      <c r="CQ308" s="571"/>
      <c r="CR308" s="571"/>
      <c r="CS308" s="571"/>
      <c r="CT308" s="571"/>
      <c r="CU308" s="571"/>
      <c r="CV308" s="571"/>
      <c r="CW308" s="571"/>
      <c r="CX308" s="571"/>
      <c r="CY308" s="571"/>
      <c r="CZ308" s="571"/>
    </row>
    <row r="309" spans="1:104" ht="18.75" customHeight="1" x14ac:dyDescent="0.2"/>
    <row r="310" spans="1:104" ht="18" customHeight="1" x14ac:dyDescent="0.2"/>
  </sheetData>
  <mergeCells count="471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44:B44"/>
    <mergeCell ref="A49:B49"/>
    <mergeCell ref="A50:B50"/>
    <mergeCell ref="A52:B54"/>
    <mergeCell ref="C52:E53"/>
    <mergeCell ref="F52:Q52"/>
    <mergeCell ref="D32:N32"/>
    <mergeCell ref="A34:B34"/>
    <mergeCell ref="A35:B35"/>
    <mergeCell ref="A36:B36"/>
    <mergeCell ref="A37:A41"/>
    <mergeCell ref="A42:A43"/>
    <mergeCell ref="V53:W53"/>
    <mergeCell ref="X53:X54"/>
    <mergeCell ref="Y53:Z53"/>
    <mergeCell ref="A55:B55"/>
    <mergeCell ref="A56:B56"/>
    <mergeCell ref="A57:B57"/>
    <mergeCell ref="R52:S52"/>
    <mergeCell ref="T52:U52"/>
    <mergeCell ref="F53:G53"/>
    <mergeCell ref="H53:I53"/>
    <mergeCell ref="J53:K53"/>
    <mergeCell ref="L53:M53"/>
    <mergeCell ref="N53:O53"/>
    <mergeCell ref="P53:Q53"/>
    <mergeCell ref="R53:S53"/>
    <mergeCell ref="T53:U53"/>
    <mergeCell ref="N62:O62"/>
    <mergeCell ref="P62:Q62"/>
    <mergeCell ref="R62:S62"/>
    <mergeCell ref="T62:T63"/>
    <mergeCell ref="U62:V62"/>
    <mergeCell ref="A64:B64"/>
    <mergeCell ref="A58:B58"/>
    <mergeCell ref="A59:B59"/>
    <mergeCell ref="A61:B63"/>
    <mergeCell ref="C61:E62"/>
    <mergeCell ref="F61:Q61"/>
    <mergeCell ref="R61:V61"/>
    <mergeCell ref="F62:G62"/>
    <mergeCell ref="H62:I62"/>
    <mergeCell ref="J62:K62"/>
    <mergeCell ref="L62:M62"/>
    <mergeCell ref="A65:B65"/>
    <mergeCell ref="A66:B66"/>
    <mergeCell ref="A67:B67"/>
    <mergeCell ref="A69:B71"/>
    <mergeCell ref="C69:E70"/>
    <mergeCell ref="F69:O69"/>
    <mergeCell ref="F70:G70"/>
    <mergeCell ref="H70:I70"/>
    <mergeCell ref="J70:K70"/>
    <mergeCell ref="L70:M70"/>
    <mergeCell ref="N70:O70"/>
    <mergeCell ref="A72:B72"/>
    <mergeCell ref="A74:B76"/>
    <mergeCell ref="C74:E75"/>
    <mergeCell ref="F74:AG74"/>
    <mergeCell ref="F75:G75"/>
    <mergeCell ref="H75:I75"/>
    <mergeCell ref="J75:K75"/>
    <mergeCell ref="L75:M75"/>
    <mergeCell ref="N75:O75"/>
    <mergeCell ref="AB75:AC75"/>
    <mergeCell ref="AD75:AE75"/>
    <mergeCell ref="AF75:AG75"/>
    <mergeCell ref="A77:B77"/>
    <mergeCell ref="A78:A82"/>
    <mergeCell ref="A84:B86"/>
    <mergeCell ref="C84:E85"/>
    <mergeCell ref="F84:AG84"/>
    <mergeCell ref="X85:Y85"/>
    <mergeCell ref="Z85:AA85"/>
    <mergeCell ref="P75:Q75"/>
    <mergeCell ref="R75:S75"/>
    <mergeCell ref="T75:U75"/>
    <mergeCell ref="V75:W75"/>
    <mergeCell ref="X75:Y75"/>
    <mergeCell ref="Z75:AA75"/>
    <mergeCell ref="AH84:AK84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AK85:AK86"/>
    <mergeCell ref="AB85:AC85"/>
    <mergeCell ref="AD85:AE85"/>
    <mergeCell ref="AF85:AG85"/>
    <mergeCell ref="AH85:AH86"/>
    <mergeCell ref="AI85:AI86"/>
    <mergeCell ref="AJ85:AJ86"/>
    <mergeCell ref="A87:B87"/>
    <mergeCell ref="A88:A92"/>
    <mergeCell ref="A94:B96"/>
    <mergeCell ref="C94:E95"/>
    <mergeCell ref="F94:AG94"/>
    <mergeCell ref="AH94:AJ94"/>
    <mergeCell ref="F95:G95"/>
    <mergeCell ref="H95:I95"/>
    <mergeCell ref="J95:K95"/>
    <mergeCell ref="H103:I103"/>
    <mergeCell ref="J103:K103"/>
    <mergeCell ref="L103:M103"/>
    <mergeCell ref="AI95:AI96"/>
    <mergeCell ref="AJ95:AJ96"/>
    <mergeCell ref="A97:B97"/>
    <mergeCell ref="A98:B98"/>
    <mergeCell ref="A99:A100"/>
    <mergeCell ref="A101:B101"/>
    <mergeCell ref="X95:Y95"/>
    <mergeCell ref="Z95:AA95"/>
    <mergeCell ref="AB95:AC95"/>
    <mergeCell ref="AD95:AE95"/>
    <mergeCell ref="AF95:AG95"/>
    <mergeCell ref="AH95:AH96"/>
    <mergeCell ref="L95:M95"/>
    <mergeCell ref="N95:O95"/>
    <mergeCell ref="P95:Q95"/>
    <mergeCell ref="R95:S95"/>
    <mergeCell ref="T95:U95"/>
    <mergeCell ref="V95:W95"/>
    <mergeCell ref="A105:A107"/>
    <mergeCell ref="A108:B108"/>
    <mergeCell ref="A109:A112"/>
    <mergeCell ref="A113:B113"/>
    <mergeCell ref="A114:B114"/>
    <mergeCell ref="A116:B117"/>
    <mergeCell ref="A103:B104"/>
    <mergeCell ref="C103:E103"/>
    <mergeCell ref="F103:G103"/>
    <mergeCell ref="S116:T116"/>
    <mergeCell ref="U116:V116"/>
    <mergeCell ref="W116:X116"/>
    <mergeCell ref="Y116:Z116"/>
    <mergeCell ref="A118:A120"/>
    <mergeCell ref="C116:E116"/>
    <mergeCell ref="F116:G116"/>
    <mergeCell ref="H116:I116"/>
    <mergeCell ref="J116:K116"/>
    <mergeCell ref="L116:M116"/>
    <mergeCell ref="N116:P116"/>
    <mergeCell ref="N129:O129"/>
    <mergeCell ref="A131:A134"/>
    <mergeCell ref="A121:B121"/>
    <mergeCell ref="A122:A125"/>
    <mergeCell ref="A126:B126"/>
    <mergeCell ref="A127:B127"/>
    <mergeCell ref="A129:B130"/>
    <mergeCell ref="C129:E129"/>
    <mergeCell ref="Q116:R116"/>
    <mergeCell ref="A135:A138"/>
    <mergeCell ref="A142:C143"/>
    <mergeCell ref="D142:F142"/>
    <mergeCell ref="G142:H142"/>
    <mergeCell ref="I142:J142"/>
    <mergeCell ref="K142:L142"/>
    <mergeCell ref="F129:G129"/>
    <mergeCell ref="H129:I129"/>
    <mergeCell ref="J129:K129"/>
    <mergeCell ref="L129:M129"/>
    <mergeCell ref="AT142:AT143"/>
    <mergeCell ref="A145:C145"/>
    <mergeCell ref="D145:AT145"/>
    <mergeCell ref="A146:A147"/>
    <mergeCell ref="B146:C146"/>
    <mergeCell ref="B147:C147"/>
    <mergeCell ref="AK142:AL142"/>
    <mergeCell ref="AM142:AN142"/>
    <mergeCell ref="AO142:AO143"/>
    <mergeCell ref="AP142:AP143"/>
    <mergeCell ref="AQ142:AR142"/>
    <mergeCell ref="AS142:AS143"/>
    <mergeCell ref="Y142:Z142"/>
    <mergeCell ref="AA142:AB142"/>
    <mergeCell ref="AC142:AD142"/>
    <mergeCell ref="AE142:AF142"/>
    <mergeCell ref="AG142:AH142"/>
    <mergeCell ref="AI142:AJ142"/>
    <mergeCell ref="M142:N142"/>
    <mergeCell ref="O142:P142"/>
    <mergeCell ref="Q142:R142"/>
    <mergeCell ref="S142:T142"/>
    <mergeCell ref="U142:V142"/>
    <mergeCell ref="W142:X142"/>
    <mergeCell ref="B156:C156"/>
    <mergeCell ref="B157:C157"/>
    <mergeCell ref="B158:C158"/>
    <mergeCell ref="B159:C159"/>
    <mergeCell ref="A160:A162"/>
    <mergeCell ref="B160:C160"/>
    <mergeCell ref="B161:C161"/>
    <mergeCell ref="B162:C162"/>
    <mergeCell ref="A148:C148"/>
    <mergeCell ref="A149:A150"/>
    <mergeCell ref="B149:C149"/>
    <mergeCell ref="B150:C150"/>
    <mergeCell ref="A151:C151"/>
    <mergeCell ref="A152:A159"/>
    <mergeCell ref="B152:C152"/>
    <mergeCell ref="B153:C153"/>
    <mergeCell ref="B154:C154"/>
    <mergeCell ref="B155:C155"/>
    <mergeCell ref="B171:C171"/>
    <mergeCell ref="B172:C172"/>
    <mergeCell ref="A173:A175"/>
    <mergeCell ref="B173:C173"/>
    <mergeCell ref="B174:C174"/>
    <mergeCell ref="B175:C175"/>
    <mergeCell ref="A163:A166"/>
    <mergeCell ref="B163:C163"/>
    <mergeCell ref="B164:C164"/>
    <mergeCell ref="B165:C165"/>
    <mergeCell ref="B166:C166"/>
    <mergeCell ref="A167:A172"/>
    <mergeCell ref="B167:C167"/>
    <mergeCell ref="B168:C168"/>
    <mergeCell ref="B169:C169"/>
    <mergeCell ref="B170:C170"/>
    <mergeCell ref="W184:X184"/>
    <mergeCell ref="A182:C182"/>
    <mergeCell ref="A184:C185"/>
    <mergeCell ref="D184:F184"/>
    <mergeCell ref="G184:H184"/>
    <mergeCell ref="I184:J184"/>
    <mergeCell ref="K184:L184"/>
    <mergeCell ref="A176:C176"/>
    <mergeCell ref="A177:C177"/>
    <mergeCell ref="A178:C178"/>
    <mergeCell ref="A179:C179"/>
    <mergeCell ref="A180:C180"/>
    <mergeCell ref="A181:C181"/>
    <mergeCell ref="AV184:AV185"/>
    <mergeCell ref="AW184:AW185"/>
    <mergeCell ref="A186:C186"/>
    <mergeCell ref="A187:C187"/>
    <mergeCell ref="A188:A189"/>
    <mergeCell ref="B188:C188"/>
    <mergeCell ref="B189:C189"/>
    <mergeCell ref="AK184:AL184"/>
    <mergeCell ref="AM184:AN184"/>
    <mergeCell ref="AO184:AQ184"/>
    <mergeCell ref="AR184:AR185"/>
    <mergeCell ref="AS184:AS185"/>
    <mergeCell ref="AT184:AU184"/>
    <mergeCell ref="Y184:Z184"/>
    <mergeCell ref="AA184:AB184"/>
    <mergeCell ref="AC184:AD184"/>
    <mergeCell ref="AE184:AF184"/>
    <mergeCell ref="AG184:AH184"/>
    <mergeCell ref="AI184:AJ184"/>
    <mergeCell ref="M184:N184"/>
    <mergeCell ref="O184:P184"/>
    <mergeCell ref="Q184:R184"/>
    <mergeCell ref="S184:T184"/>
    <mergeCell ref="U184:V184"/>
    <mergeCell ref="B198:C198"/>
    <mergeCell ref="B199:C199"/>
    <mergeCell ref="B200:C200"/>
    <mergeCell ref="B201:C201"/>
    <mergeCell ref="A202:A204"/>
    <mergeCell ref="B202:C202"/>
    <mergeCell ref="B203:C203"/>
    <mergeCell ref="B204:C204"/>
    <mergeCell ref="A190:C190"/>
    <mergeCell ref="A191:A192"/>
    <mergeCell ref="B191:C191"/>
    <mergeCell ref="B192:C192"/>
    <mergeCell ref="A193:C193"/>
    <mergeCell ref="A194:A201"/>
    <mergeCell ref="B194:C194"/>
    <mergeCell ref="B195:C195"/>
    <mergeCell ref="B196:C196"/>
    <mergeCell ref="B197:C197"/>
    <mergeCell ref="B213:C213"/>
    <mergeCell ref="B214:C214"/>
    <mergeCell ref="A215:A217"/>
    <mergeCell ref="B215:C215"/>
    <mergeCell ref="B216:C216"/>
    <mergeCell ref="B217:C217"/>
    <mergeCell ref="A205:A208"/>
    <mergeCell ref="B205:C205"/>
    <mergeCell ref="B206:C206"/>
    <mergeCell ref="B207:C207"/>
    <mergeCell ref="B208:C208"/>
    <mergeCell ref="A209:A214"/>
    <mergeCell ref="B209:C209"/>
    <mergeCell ref="B210:C210"/>
    <mergeCell ref="B211:C211"/>
    <mergeCell ref="B212:C212"/>
    <mergeCell ref="A224:C224"/>
    <mergeCell ref="A226:B227"/>
    <mergeCell ref="C226:E226"/>
    <mergeCell ref="F226:G226"/>
    <mergeCell ref="H226:I226"/>
    <mergeCell ref="J226:K226"/>
    <mergeCell ref="A218:C218"/>
    <mergeCell ref="A219:C219"/>
    <mergeCell ref="A220:C220"/>
    <mergeCell ref="A221:C221"/>
    <mergeCell ref="A222:C222"/>
    <mergeCell ref="A223:C223"/>
    <mergeCell ref="AJ226:AK226"/>
    <mergeCell ref="A228:A229"/>
    <mergeCell ref="A230:A231"/>
    <mergeCell ref="A233:A235"/>
    <mergeCell ref="B233:B235"/>
    <mergeCell ref="C233:E234"/>
    <mergeCell ref="F233:AK233"/>
    <mergeCell ref="X234:Y234"/>
    <mergeCell ref="Z234:AA234"/>
    <mergeCell ref="AB234:AC234"/>
    <mergeCell ref="X226:Y226"/>
    <mergeCell ref="Z226:AA226"/>
    <mergeCell ref="AB226:AC226"/>
    <mergeCell ref="AD226:AE226"/>
    <mergeCell ref="AF226:AG226"/>
    <mergeCell ref="AH226:AI226"/>
    <mergeCell ref="L226:M226"/>
    <mergeCell ref="N226:O226"/>
    <mergeCell ref="P226:Q226"/>
    <mergeCell ref="R226:S226"/>
    <mergeCell ref="T226:U226"/>
    <mergeCell ref="V226:W226"/>
    <mergeCell ref="AD234:AE234"/>
    <mergeCell ref="AF234:AG234"/>
    <mergeCell ref="AH234:AI234"/>
    <mergeCell ref="AJ234:AK234"/>
    <mergeCell ref="A236:A237"/>
    <mergeCell ref="A238:A239"/>
    <mergeCell ref="AL233:AL235"/>
    <mergeCell ref="F234:G234"/>
    <mergeCell ref="H234:I234"/>
    <mergeCell ref="J234:K234"/>
    <mergeCell ref="L234:M234"/>
    <mergeCell ref="N234:O234"/>
    <mergeCell ref="P234:Q234"/>
    <mergeCell ref="R234:S234"/>
    <mergeCell ref="T234:U234"/>
    <mergeCell ref="V234:W234"/>
    <mergeCell ref="AT241:AT243"/>
    <mergeCell ref="AU241:AU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F241:AM241"/>
    <mergeCell ref="AN241:AP241"/>
    <mergeCell ref="AQ241:AR242"/>
    <mergeCell ref="AS241:AS243"/>
    <mergeCell ref="V242:W242"/>
    <mergeCell ref="X242:Y242"/>
    <mergeCell ref="Z242:AA242"/>
    <mergeCell ref="AB242:AC242"/>
    <mergeCell ref="AO242:AO243"/>
    <mergeCell ref="AP242:AP243"/>
    <mergeCell ref="A244:B244"/>
    <mergeCell ref="A245:A253"/>
    <mergeCell ref="A254:A262"/>
    <mergeCell ref="A264:B266"/>
    <mergeCell ref="C264:E265"/>
    <mergeCell ref="F264:AS264"/>
    <mergeCell ref="T265:U265"/>
    <mergeCell ref="V265:W265"/>
    <mergeCell ref="AD242:AE242"/>
    <mergeCell ref="AF242:AG242"/>
    <mergeCell ref="AH242:AI242"/>
    <mergeCell ref="AJ242:AK242"/>
    <mergeCell ref="AL242:AM242"/>
    <mergeCell ref="AN242:AN243"/>
    <mergeCell ref="A241:B243"/>
    <mergeCell ref="C241:E242"/>
    <mergeCell ref="AH265:AI265"/>
    <mergeCell ref="AT264:AU264"/>
    <mergeCell ref="AV264:AV266"/>
    <mergeCell ref="AW264:AW266"/>
    <mergeCell ref="F265:G265"/>
    <mergeCell ref="H265:I265"/>
    <mergeCell ref="J265:K265"/>
    <mergeCell ref="L265:M265"/>
    <mergeCell ref="N265:O265"/>
    <mergeCell ref="P265:Q265"/>
    <mergeCell ref="R265:S265"/>
    <mergeCell ref="AH276:AI277"/>
    <mergeCell ref="AJ276:AJ278"/>
    <mergeCell ref="AK276:AK278"/>
    <mergeCell ref="F277:G277"/>
    <mergeCell ref="H277:I277"/>
    <mergeCell ref="J277:K277"/>
    <mergeCell ref="L277:M277"/>
    <mergeCell ref="AU265:AU266"/>
    <mergeCell ref="A267:A268"/>
    <mergeCell ref="A269:B269"/>
    <mergeCell ref="A270:B270"/>
    <mergeCell ref="A271:B271"/>
    <mergeCell ref="A272:A274"/>
    <mergeCell ref="AJ265:AK265"/>
    <mergeCell ref="AL265:AM265"/>
    <mergeCell ref="AN265:AO265"/>
    <mergeCell ref="AP265:AQ265"/>
    <mergeCell ref="AR265:AS265"/>
    <mergeCell ref="AT265:AT266"/>
    <mergeCell ref="X265:Y265"/>
    <mergeCell ref="Z265:AA265"/>
    <mergeCell ref="AB265:AC265"/>
    <mergeCell ref="AD265:AE265"/>
    <mergeCell ref="AF265:AG265"/>
    <mergeCell ref="Z277:AA277"/>
    <mergeCell ref="AB277:AC277"/>
    <mergeCell ref="AD277:AE277"/>
    <mergeCell ref="AF277:AG277"/>
    <mergeCell ref="A279:B279"/>
    <mergeCell ref="A280:B280"/>
    <mergeCell ref="N277:O277"/>
    <mergeCell ref="P277:Q277"/>
    <mergeCell ref="R277:S277"/>
    <mergeCell ref="T277:U277"/>
    <mergeCell ref="V277:W277"/>
    <mergeCell ref="X277:Y277"/>
    <mergeCell ref="A276:B278"/>
    <mergeCell ref="C276:E277"/>
    <mergeCell ref="F276:AG276"/>
    <mergeCell ref="A281:B281"/>
    <mergeCell ref="A283:A285"/>
    <mergeCell ref="B283:D284"/>
    <mergeCell ref="E283:M283"/>
    <mergeCell ref="E284:F284"/>
    <mergeCell ref="G284:H284"/>
    <mergeCell ref="I284:J284"/>
    <mergeCell ref="K284:L284"/>
    <mergeCell ref="M284:N284"/>
  </mergeCells>
  <dataValidations count="1">
    <dataValidation type="whole" operator="greaterThan" allowBlank="1" showInputMessage="1" showErrorMessage="1" errorTitle="Números Enteros" error="Sólo puede ingresar números enteros" sqref="A1:AW287" xr:uid="{FDC94B55-0D16-4C4A-80C7-F905BE99FA33}">
      <formula1>-1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16B89-7359-4318-94F3-D286C5F77C2B}">
  <dimension ref="A1:CZ31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3.42578125" style="2" customWidth="1"/>
    <col min="3" max="3" width="11.85546875" style="2" customWidth="1"/>
    <col min="4" max="4" width="13.5703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68.42578125" style="2" customWidth="1"/>
    <col min="51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06" width="11.140625" style="2" customWidth="1"/>
    <col min="107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",[4]NOMBRE!B2," - ","( ",[4]NOMBRE!C2,[4]NOMBRE!D2,[4]NOMBRE!E2,[4]NOMBRE!F2,[4]NOMBRE!G2," )")</f>
        <v>COMUNA: LINARES - ( 07401 )</v>
      </c>
    </row>
    <row r="3" spans="1:92" ht="16.149999999999999" customHeigh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",[4]NOMBRE!B6," - ","( ",[4]NOMBRE!C6,[4]NOMBRE!D6," )")</f>
        <v>MES: MARZO - ( 03 )</v>
      </c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7"/>
      <c r="AW4" s="1017"/>
    </row>
    <row r="5" spans="1:92" ht="16.149999999999999" customHeight="1" x14ac:dyDescent="0.2">
      <c r="A5" s="1" t="str">
        <f>CONCATENATE("AÑO: ",[4]NOMBRE!B7)</f>
        <v>AÑO: 2019</v>
      </c>
      <c r="AE5" s="1017"/>
      <c r="AF5" s="1017"/>
      <c r="AG5" s="1017"/>
      <c r="AH5" s="1017"/>
      <c r="AI5" s="1017"/>
      <c r="AJ5" s="1017"/>
      <c r="AK5" s="1017"/>
      <c r="AL5" s="1017"/>
      <c r="AM5" s="1017"/>
      <c r="AN5" s="1017"/>
      <c r="AO5" s="1017"/>
      <c r="AP5" s="1017"/>
      <c r="AQ5" s="1017"/>
      <c r="AR5" s="1017"/>
      <c r="AS5" s="1017"/>
      <c r="AT5" s="1017"/>
      <c r="AU5" s="1017"/>
      <c r="AV5" s="1017"/>
      <c r="AW5" s="1017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954"/>
      <c r="AF6" s="954"/>
      <c r="AG6" s="954"/>
      <c r="AH6" s="954"/>
      <c r="AI6" s="954"/>
      <c r="AJ6" s="954"/>
      <c r="AK6" s="954"/>
      <c r="AL6" s="954"/>
      <c r="AM6" s="954"/>
      <c r="AN6" s="954"/>
      <c r="AO6" s="954"/>
      <c r="AP6" s="954"/>
      <c r="AQ6" s="954"/>
      <c r="AR6" s="954"/>
      <c r="AS6" s="954"/>
      <c r="AT6" s="954"/>
      <c r="AU6" s="954"/>
      <c r="AV6" s="954"/>
      <c r="AW6" s="1017"/>
    </row>
    <row r="7" spans="1:92" ht="15" x14ac:dyDescent="0.2">
      <c r="A7" s="608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954"/>
      <c r="AF7" s="954"/>
      <c r="AG7" s="954"/>
      <c r="AH7" s="954"/>
      <c r="AI7" s="954"/>
      <c r="AJ7" s="954"/>
      <c r="AK7" s="954"/>
      <c r="AL7" s="954"/>
      <c r="AM7" s="954"/>
      <c r="AN7" s="954"/>
      <c r="AO7" s="954"/>
      <c r="AP7" s="954"/>
      <c r="AQ7" s="954"/>
      <c r="AR7" s="954"/>
      <c r="AS7" s="954"/>
      <c r="AT7" s="954"/>
      <c r="AU7" s="954"/>
      <c r="AV7" s="954"/>
      <c r="AW7" s="1017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954"/>
      <c r="AF8" s="954"/>
      <c r="AG8" s="954"/>
      <c r="AH8" s="954"/>
      <c r="AI8" s="954"/>
      <c r="AJ8" s="954"/>
      <c r="AK8" s="954"/>
      <c r="AL8" s="954"/>
      <c r="AM8" s="954"/>
      <c r="AN8" s="954"/>
      <c r="AO8" s="954"/>
      <c r="AP8" s="954"/>
      <c r="AQ8" s="954"/>
      <c r="AR8" s="954"/>
      <c r="AS8" s="954"/>
      <c r="AT8" s="954"/>
      <c r="AU8" s="954"/>
      <c r="AV8" s="954"/>
      <c r="AW8" s="1017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3961" t="s">
        <v>3</v>
      </c>
      <c r="B9" s="3958"/>
      <c r="C9" s="3962" t="s">
        <v>4</v>
      </c>
      <c r="D9" s="3806" t="s">
        <v>5</v>
      </c>
      <c r="E9" s="3807"/>
      <c r="F9" s="3807"/>
      <c r="G9" s="3807"/>
      <c r="H9" s="3807"/>
      <c r="I9" s="3807"/>
      <c r="J9" s="3807"/>
      <c r="K9" s="3807"/>
      <c r="L9" s="3807"/>
      <c r="M9" s="3808"/>
      <c r="N9" s="3800" t="s">
        <v>6</v>
      </c>
      <c r="O9" s="3962" t="s">
        <v>7</v>
      </c>
      <c r="P9" s="3962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954"/>
      <c r="AG9" s="954"/>
      <c r="AH9" s="954"/>
      <c r="AI9" s="954"/>
      <c r="AJ9" s="954"/>
      <c r="AK9" s="954"/>
      <c r="AL9" s="954"/>
      <c r="AM9" s="954"/>
      <c r="AN9" s="954"/>
      <c r="AO9" s="954"/>
      <c r="AP9" s="1018"/>
      <c r="AQ9" s="1018"/>
      <c r="AR9" s="1018"/>
      <c r="AS9" s="1018"/>
      <c r="AT9" s="1018"/>
      <c r="AU9" s="1018"/>
      <c r="AV9" s="1018"/>
      <c r="AW9" s="1018"/>
      <c r="AX9" s="1017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959" t="s">
        <v>9</v>
      </c>
      <c r="E10" s="975" t="s">
        <v>10</v>
      </c>
      <c r="F10" s="975" t="s">
        <v>11</v>
      </c>
      <c r="G10" s="975" t="s">
        <v>12</v>
      </c>
      <c r="H10" s="975" t="s">
        <v>13</v>
      </c>
      <c r="I10" s="975" t="s">
        <v>14</v>
      </c>
      <c r="J10" s="975" t="s">
        <v>15</v>
      </c>
      <c r="K10" s="975" t="s">
        <v>16</v>
      </c>
      <c r="L10" s="975" t="s">
        <v>17</v>
      </c>
      <c r="M10" s="1019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1020"/>
      <c r="AG10" s="1020"/>
      <c r="AH10" s="1020"/>
      <c r="AI10" s="1020"/>
      <c r="AJ10" s="1020"/>
      <c r="AK10" s="1020"/>
      <c r="AL10" s="1020"/>
      <c r="AM10" s="1020"/>
      <c r="AN10" s="1020"/>
      <c r="AO10" s="955"/>
      <c r="AP10" s="955"/>
      <c r="AQ10" s="955"/>
      <c r="AR10" s="955"/>
      <c r="AS10" s="955"/>
      <c r="AT10" s="955"/>
      <c r="AU10" s="955"/>
      <c r="AV10" s="955"/>
      <c r="AW10" s="955"/>
      <c r="AX10" s="1017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3786" t="s">
        <v>19</v>
      </c>
      <c r="B11" s="3787"/>
      <c r="C11" s="624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625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1020"/>
      <c r="AG11" s="1020"/>
      <c r="AH11" s="1020"/>
      <c r="AI11" s="1020"/>
      <c r="AJ11" s="1020"/>
      <c r="AK11" s="955"/>
      <c r="AL11" s="955"/>
      <c r="AM11" s="955"/>
      <c r="AN11" s="955"/>
      <c r="AO11" s="955"/>
      <c r="AP11" s="955"/>
      <c r="AQ11" s="955"/>
      <c r="AR11" s="955"/>
      <c r="AS11" s="955"/>
      <c r="AT11" s="955"/>
      <c r="AU11" s="955"/>
      <c r="AV11" s="955"/>
      <c r="AW11" s="955"/>
      <c r="AX11" s="1017"/>
      <c r="CD11" s="4" t="str">
        <f>IF(C11&gt;=[4]A03!C78,"","*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1020"/>
      <c r="AG12" s="1020"/>
      <c r="AH12" s="1020"/>
      <c r="AI12" s="1020"/>
      <c r="AJ12" s="1020"/>
      <c r="AK12" s="955"/>
      <c r="AL12" s="955"/>
      <c r="AM12" s="955"/>
      <c r="AN12" s="955"/>
      <c r="AO12" s="1020"/>
      <c r="AP12" s="1020"/>
      <c r="AQ12" s="955"/>
      <c r="AR12" s="955"/>
      <c r="AS12" s="955"/>
      <c r="AT12" s="955"/>
      <c r="AU12" s="955"/>
      <c r="AV12" s="955"/>
      <c r="AW12" s="955"/>
      <c r="AX12" s="1017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1020"/>
      <c r="AG13" s="1020"/>
      <c r="AH13" s="1020"/>
      <c r="AI13" s="1020"/>
      <c r="AJ13" s="1020"/>
      <c r="AK13" s="955"/>
      <c r="AL13" s="955"/>
      <c r="AM13" s="955"/>
      <c r="AN13" s="955"/>
      <c r="AO13" s="1020"/>
      <c r="AP13" s="1020"/>
      <c r="AQ13" s="1020"/>
      <c r="AR13" s="955"/>
      <c r="AS13" s="955"/>
      <c r="AT13" s="955"/>
      <c r="AU13" s="955"/>
      <c r="AV13" s="955"/>
      <c r="AW13" s="955"/>
      <c r="AX13" s="1017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1020"/>
      <c r="AG14" s="1020"/>
      <c r="AH14" s="1020"/>
      <c r="AI14" s="1020"/>
      <c r="AJ14" s="1020"/>
      <c r="AK14" s="1020"/>
      <c r="AL14" s="1020"/>
      <c r="AM14" s="1020"/>
      <c r="AN14" s="1020"/>
      <c r="AO14" s="955"/>
      <c r="AP14" s="955"/>
      <c r="AQ14" s="955"/>
      <c r="AR14" s="955"/>
      <c r="AS14" s="955"/>
      <c r="AT14" s="955"/>
      <c r="AU14" s="955"/>
      <c r="AV14" s="955"/>
      <c r="AW14" s="955"/>
      <c r="AX14" s="1017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1020"/>
      <c r="AG15" s="1020"/>
      <c r="AH15" s="1020"/>
      <c r="AI15" s="1020"/>
      <c r="AJ15" s="1020"/>
      <c r="AK15" s="1020"/>
      <c r="AL15" s="1020"/>
      <c r="AM15" s="1020"/>
      <c r="AN15" s="1020"/>
      <c r="AO15" s="955"/>
      <c r="AP15" s="955"/>
      <c r="AQ15" s="955"/>
      <c r="AR15" s="955"/>
      <c r="AS15" s="955"/>
      <c r="AT15" s="955"/>
      <c r="AU15" s="955"/>
      <c r="AV15" s="955"/>
      <c r="AW15" s="955"/>
      <c r="AX15" s="1017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3959" t="s">
        <v>23</v>
      </c>
      <c r="B16" s="3960"/>
      <c r="C16" s="1021">
        <f>SUM(D16:M16)</f>
        <v>0</v>
      </c>
      <c r="D16" s="1022"/>
      <c r="E16" s="869"/>
      <c r="F16" s="869"/>
      <c r="G16" s="869"/>
      <c r="H16" s="869"/>
      <c r="I16" s="869"/>
      <c r="J16" s="869"/>
      <c r="K16" s="869"/>
      <c r="L16" s="629"/>
      <c r="M16" s="871"/>
      <c r="N16" s="793"/>
      <c r="O16" s="872"/>
      <c r="P16" s="872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1020"/>
      <c r="AG16" s="1020"/>
      <c r="AH16" s="1020"/>
      <c r="AI16" s="1020"/>
      <c r="AJ16" s="1020"/>
      <c r="AK16" s="1020"/>
      <c r="AL16" s="1020"/>
      <c r="AM16" s="1020"/>
      <c r="AN16" s="1020"/>
      <c r="AO16" s="955"/>
      <c r="AP16" s="955"/>
      <c r="AQ16" s="955"/>
      <c r="AR16" s="955"/>
      <c r="AS16" s="955"/>
      <c r="AT16" s="955"/>
      <c r="AU16" s="955"/>
      <c r="AV16" s="955"/>
      <c r="AW16" s="955"/>
      <c r="AX16" s="1017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1020"/>
      <c r="AF17" s="1020"/>
      <c r="AG17" s="1020"/>
      <c r="AH17" s="1020"/>
      <c r="AI17" s="1020"/>
      <c r="AJ17" s="1020"/>
      <c r="AK17" s="1020"/>
      <c r="AL17" s="1020"/>
      <c r="AM17" s="1020"/>
      <c r="AN17" s="1020"/>
      <c r="AO17" s="1020"/>
      <c r="AP17" s="1020"/>
      <c r="AQ17" s="1020"/>
      <c r="AR17" s="1020"/>
      <c r="AS17" s="1020"/>
      <c r="AT17" s="1020"/>
      <c r="AU17" s="1020"/>
      <c r="AV17" s="1020"/>
      <c r="AW17" s="1017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3627" t="s">
        <v>25</v>
      </c>
      <c r="B18" s="3800"/>
      <c r="C18" s="3693" t="s">
        <v>26</v>
      </c>
      <c r="D18" s="3693" t="s">
        <v>27</v>
      </c>
      <c r="E18" s="3693" t="s">
        <v>7</v>
      </c>
      <c r="F18" s="3693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1020"/>
      <c r="AF18" s="955"/>
      <c r="AG18" s="955"/>
      <c r="AH18" s="955"/>
      <c r="AI18" s="955"/>
      <c r="AJ18" s="955"/>
      <c r="AK18" s="955"/>
      <c r="AL18" s="955"/>
      <c r="AM18" s="955"/>
      <c r="AN18" s="955"/>
      <c r="AO18" s="955"/>
      <c r="AP18" s="955"/>
      <c r="AQ18" s="955"/>
      <c r="AR18" s="955"/>
      <c r="AS18" s="955"/>
      <c r="AT18" s="955"/>
      <c r="AU18" s="955"/>
      <c r="AV18" s="955"/>
      <c r="AW18" s="1017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1020"/>
      <c r="AF19" s="955"/>
      <c r="AG19" s="955"/>
      <c r="AH19" s="955"/>
      <c r="AI19" s="955"/>
      <c r="AJ19" s="955"/>
      <c r="AK19" s="955"/>
      <c r="AL19" s="955"/>
      <c r="AM19" s="955"/>
      <c r="AN19" s="955"/>
      <c r="AO19" s="955"/>
      <c r="AP19" s="955"/>
      <c r="AQ19" s="955"/>
      <c r="AR19" s="955"/>
      <c r="AS19" s="955"/>
      <c r="AT19" s="955"/>
      <c r="AU19" s="955"/>
      <c r="AV19" s="955"/>
      <c r="AW19" s="1017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3848" t="s">
        <v>28</v>
      </c>
      <c r="B20" s="3849"/>
      <c r="C20" s="797">
        <v>93</v>
      </c>
      <c r="D20" s="797">
        <v>0</v>
      </c>
      <c r="E20" s="797">
        <v>1</v>
      </c>
      <c r="F20" s="797">
        <v>10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1020"/>
      <c r="AF20" s="955"/>
      <c r="AG20" s="955"/>
      <c r="AH20" s="955"/>
      <c r="AI20" s="955"/>
      <c r="AJ20" s="955"/>
      <c r="AK20" s="955"/>
      <c r="AL20" s="955"/>
      <c r="AM20" s="955"/>
      <c r="AN20" s="955"/>
      <c r="AO20" s="955"/>
      <c r="AP20" s="955"/>
      <c r="AQ20" s="955"/>
      <c r="AR20" s="955"/>
      <c r="AS20" s="955"/>
      <c r="AT20" s="955"/>
      <c r="AU20" s="955"/>
      <c r="AV20" s="955"/>
      <c r="AW20" s="1017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3782" t="s">
        <v>29</v>
      </c>
      <c r="B21" s="3783"/>
      <c r="C21" s="65">
        <v>1</v>
      </c>
      <c r="D21" s="65">
        <v>0</v>
      </c>
      <c r="E21" s="65">
        <v>0</v>
      </c>
      <c r="F21" s="65">
        <v>0</v>
      </c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1020"/>
      <c r="AF21" s="955"/>
      <c r="AG21" s="955"/>
      <c r="AH21" s="955"/>
      <c r="AI21" s="955"/>
      <c r="AJ21" s="955"/>
      <c r="AK21" s="955"/>
      <c r="AL21" s="955"/>
      <c r="AM21" s="955"/>
      <c r="AN21" s="955"/>
      <c r="AO21" s="955"/>
      <c r="AP21" s="955"/>
      <c r="AQ21" s="955"/>
      <c r="AR21" s="955"/>
      <c r="AS21" s="955"/>
      <c r="AT21" s="955"/>
      <c r="AU21" s="955"/>
      <c r="AV21" s="955"/>
      <c r="AW21" s="1017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3</v>
      </c>
      <c r="D22" s="66">
        <v>0</v>
      </c>
      <c r="E22" s="66">
        <v>0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1020"/>
      <c r="AF22" s="955"/>
      <c r="AG22" s="955"/>
      <c r="AH22" s="955"/>
      <c r="AI22" s="955"/>
      <c r="AJ22" s="955"/>
      <c r="AK22" s="955"/>
      <c r="AL22" s="955"/>
      <c r="AM22" s="955"/>
      <c r="AN22" s="955"/>
      <c r="AO22" s="955"/>
      <c r="AP22" s="955"/>
      <c r="AQ22" s="955"/>
      <c r="AR22" s="955"/>
      <c r="AS22" s="955"/>
      <c r="AT22" s="955"/>
      <c r="AU22" s="955"/>
      <c r="AV22" s="955"/>
      <c r="AW22" s="1017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7</v>
      </c>
      <c r="D23" s="66">
        <v>0</v>
      </c>
      <c r="E23" s="66">
        <v>0</v>
      </c>
      <c r="F23" s="66">
        <v>1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1020"/>
      <c r="AF23" s="955"/>
      <c r="AG23" s="955"/>
      <c r="AH23" s="955"/>
      <c r="AI23" s="955"/>
      <c r="AJ23" s="955"/>
      <c r="AK23" s="955"/>
      <c r="AL23" s="955"/>
      <c r="AM23" s="955"/>
      <c r="AN23" s="955"/>
      <c r="AO23" s="955"/>
      <c r="AP23" s="955"/>
      <c r="AQ23" s="955"/>
      <c r="AR23" s="955"/>
      <c r="AS23" s="955"/>
      <c r="AT23" s="955"/>
      <c r="AU23" s="955"/>
      <c r="AV23" s="955"/>
      <c r="AW23" s="1017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3</v>
      </c>
      <c r="D24" s="66">
        <v>0</v>
      </c>
      <c r="E24" s="66">
        <v>0</v>
      </c>
      <c r="F24" s="66">
        <v>1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1020"/>
      <c r="AF24" s="955"/>
      <c r="AG24" s="955"/>
      <c r="AH24" s="955"/>
      <c r="AI24" s="955"/>
      <c r="AJ24" s="955"/>
      <c r="AK24" s="955"/>
      <c r="AL24" s="955"/>
      <c r="AM24" s="955"/>
      <c r="AN24" s="955"/>
      <c r="AO24" s="955"/>
      <c r="AP24" s="955"/>
      <c r="AQ24" s="955"/>
      <c r="AR24" s="955"/>
      <c r="AS24" s="955"/>
      <c r="AT24" s="955"/>
      <c r="AU24" s="955"/>
      <c r="AV24" s="955"/>
      <c r="AW24" s="1017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1020"/>
      <c r="AF25" s="955"/>
      <c r="AG25" s="955"/>
      <c r="AH25" s="955"/>
      <c r="AI25" s="955"/>
      <c r="AJ25" s="955"/>
      <c r="AK25" s="955"/>
      <c r="AL25" s="955"/>
      <c r="AM25" s="955"/>
      <c r="AN25" s="955"/>
      <c r="AO25" s="955"/>
      <c r="AP25" s="955"/>
      <c r="AQ25" s="955"/>
      <c r="AR25" s="955"/>
      <c r="AS25" s="955"/>
      <c r="AT25" s="955"/>
      <c r="AU25" s="955"/>
      <c r="AV25" s="955"/>
      <c r="AW25" s="1017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>
        <v>1</v>
      </c>
      <c r="D26" s="66">
        <v>0</v>
      </c>
      <c r="E26" s="66">
        <v>0</v>
      </c>
      <c r="F26" s="66">
        <v>1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1020"/>
      <c r="AF26" s="955"/>
      <c r="AG26" s="955"/>
      <c r="AH26" s="955"/>
      <c r="AI26" s="955"/>
      <c r="AJ26" s="955"/>
      <c r="AK26" s="955"/>
      <c r="AL26" s="955"/>
      <c r="AM26" s="955"/>
      <c r="AN26" s="955"/>
      <c r="AO26" s="955"/>
      <c r="AP26" s="955"/>
      <c r="AQ26" s="955"/>
      <c r="AR26" s="955"/>
      <c r="AS26" s="955"/>
      <c r="AT26" s="955"/>
      <c r="AU26" s="955"/>
      <c r="AV26" s="955"/>
      <c r="AW26" s="1017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16</v>
      </c>
      <c r="D27" s="66">
        <v>0</v>
      </c>
      <c r="E27" s="66">
        <v>0</v>
      </c>
      <c r="F27" s="66">
        <v>2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1020"/>
      <c r="AF27" s="955"/>
      <c r="AG27" s="955"/>
      <c r="AH27" s="955"/>
      <c r="AI27" s="955"/>
      <c r="AJ27" s="955"/>
      <c r="AK27" s="955"/>
      <c r="AL27" s="955"/>
      <c r="AM27" s="955"/>
      <c r="AN27" s="955"/>
      <c r="AO27" s="955"/>
      <c r="AP27" s="955"/>
      <c r="AQ27" s="955"/>
      <c r="AR27" s="955"/>
      <c r="AS27" s="955"/>
      <c r="AT27" s="955"/>
      <c r="AU27" s="955"/>
      <c r="AV27" s="955"/>
      <c r="AW27" s="1017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18</v>
      </c>
      <c r="D28" s="66">
        <v>0</v>
      </c>
      <c r="E28" s="66">
        <v>0</v>
      </c>
      <c r="F28" s="66">
        <v>1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1020"/>
      <c r="AF28" s="955"/>
      <c r="AG28" s="955"/>
      <c r="AH28" s="955"/>
      <c r="AI28" s="955"/>
      <c r="AJ28" s="955"/>
      <c r="AK28" s="955"/>
      <c r="AL28" s="955"/>
      <c r="AM28" s="955"/>
      <c r="AN28" s="955"/>
      <c r="AO28" s="955"/>
      <c r="AP28" s="955"/>
      <c r="AQ28" s="955"/>
      <c r="AR28" s="955"/>
      <c r="AS28" s="955"/>
      <c r="AT28" s="955"/>
      <c r="AU28" s="955"/>
      <c r="AV28" s="955"/>
      <c r="AW28" s="1017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/>
      <c r="D29" s="66"/>
      <c r="E29" s="66"/>
      <c r="F29" s="66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1020"/>
      <c r="AF29" s="955"/>
      <c r="AG29" s="955"/>
      <c r="AH29" s="955"/>
      <c r="AI29" s="955"/>
      <c r="AJ29" s="955"/>
      <c r="AK29" s="955"/>
      <c r="AL29" s="955"/>
      <c r="AM29" s="955"/>
      <c r="AN29" s="955"/>
      <c r="AO29" s="955"/>
      <c r="AP29" s="955"/>
      <c r="AQ29" s="955"/>
      <c r="AR29" s="955"/>
      <c r="AS29" s="955"/>
      <c r="AT29" s="955"/>
      <c r="AU29" s="955"/>
      <c r="AV29" s="955"/>
      <c r="AW29" s="1017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44</v>
      </c>
      <c r="D30" s="67">
        <v>0</v>
      </c>
      <c r="E30" s="67">
        <v>1</v>
      </c>
      <c r="F30" s="67">
        <v>4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954"/>
      <c r="AF30" s="954"/>
      <c r="AG30" s="954"/>
      <c r="AH30" s="1023"/>
      <c r="AI30" s="954"/>
      <c r="AJ30" s="954"/>
      <c r="AK30" s="954"/>
      <c r="AL30" s="954"/>
      <c r="AM30" s="954"/>
      <c r="AN30" s="954"/>
      <c r="AO30" s="954"/>
      <c r="AP30" s="954"/>
      <c r="AQ30" s="954"/>
      <c r="AR30" s="954"/>
      <c r="AS30" s="954"/>
      <c r="AT30" s="954"/>
      <c r="AU30" s="954"/>
      <c r="AV30" s="954"/>
      <c r="AW30" s="1024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11" t="s">
        <v>39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954"/>
      <c r="AF31" s="954"/>
      <c r="AG31" s="954"/>
      <c r="AH31" s="1023"/>
      <c r="AI31" s="954"/>
      <c r="AJ31" s="954"/>
      <c r="AK31" s="954"/>
      <c r="AL31" s="954"/>
      <c r="AM31" s="954"/>
      <c r="AN31" s="954"/>
      <c r="AO31" s="954"/>
      <c r="AP31" s="954"/>
      <c r="AQ31" s="954"/>
      <c r="AR31" s="954"/>
      <c r="AS31" s="954"/>
      <c r="AT31" s="954"/>
      <c r="AU31" s="954"/>
      <c r="AV31" s="954"/>
      <c r="AW31" s="1024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3653" t="s">
        <v>40</v>
      </c>
      <c r="B32" s="3958"/>
      <c r="C32" s="3693" t="s">
        <v>4</v>
      </c>
      <c r="D32" s="3637" t="s">
        <v>5</v>
      </c>
      <c r="E32" s="3638"/>
      <c r="F32" s="3638"/>
      <c r="G32" s="3638"/>
      <c r="H32" s="3638"/>
      <c r="I32" s="3638"/>
      <c r="J32" s="3638"/>
      <c r="K32" s="3638"/>
      <c r="L32" s="3638"/>
      <c r="M32" s="3638"/>
      <c r="N32" s="3658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954"/>
      <c r="AG32" s="954"/>
      <c r="AH32" s="954"/>
      <c r="AI32" s="1023"/>
      <c r="AJ32" s="954"/>
      <c r="AK32" s="954"/>
      <c r="AL32" s="1018"/>
      <c r="AM32" s="1018"/>
      <c r="AN32" s="1018"/>
      <c r="AO32" s="1018"/>
      <c r="AP32" s="1018"/>
      <c r="AQ32" s="1018"/>
      <c r="AR32" s="1018"/>
      <c r="AS32" s="1018"/>
      <c r="AT32" s="1018"/>
      <c r="AU32" s="1018"/>
      <c r="AV32" s="1018"/>
      <c r="AW32" s="1018"/>
      <c r="AX32" s="1024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767" t="s">
        <v>9</v>
      </c>
      <c r="E33" s="788" t="s">
        <v>10</v>
      </c>
      <c r="F33" s="788" t="s">
        <v>11</v>
      </c>
      <c r="G33" s="788" t="s">
        <v>12</v>
      </c>
      <c r="H33" s="788" t="s">
        <v>13</v>
      </c>
      <c r="I33" s="788" t="s">
        <v>14</v>
      </c>
      <c r="J33" s="788" t="s">
        <v>15</v>
      </c>
      <c r="K33" s="788" t="s">
        <v>16</v>
      </c>
      <c r="L33" s="788" t="s">
        <v>17</v>
      </c>
      <c r="M33" s="866" t="s">
        <v>18</v>
      </c>
      <c r="N33" s="1025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1020"/>
      <c r="AG33" s="1020"/>
      <c r="AH33" s="1020"/>
      <c r="AI33" s="1026"/>
      <c r="AJ33" s="1020"/>
      <c r="AK33" s="1020"/>
      <c r="AL33" s="1020"/>
      <c r="AM33" s="1020"/>
      <c r="AN33" s="1020"/>
      <c r="AO33" s="1020"/>
      <c r="AP33" s="1020"/>
      <c r="AQ33" s="955"/>
      <c r="AR33" s="955"/>
      <c r="AS33" s="955"/>
      <c r="AT33" s="955"/>
      <c r="AU33" s="955"/>
      <c r="AV33" s="955"/>
      <c r="AW33" s="955"/>
      <c r="AX33" s="1024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3636" t="s">
        <v>42</v>
      </c>
      <c r="B34" s="3636"/>
      <c r="C34" s="877">
        <f>SUM(D34:M34)</f>
        <v>0</v>
      </c>
      <c r="D34" s="798">
        <f t="shared" ref="D34:K34" si="1">SUM(D35:D43)</f>
        <v>0</v>
      </c>
      <c r="E34" s="799">
        <f t="shared" si="1"/>
        <v>0</v>
      </c>
      <c r="F34" s="799">
        <f t="shared" si="1"/>
        <v>0</v>
      </c>
      <c r="G34" s="799">
        <f t="shared" si="1"/>
        <v>0</v>
      </c>
      <c r="H34" s="799">
        <f t="shared" si="1"/>
        <v>0</v>
      </c>
      <c r="I34" s="799">
        <f t="shared" si="1"/>
        <v>0</v>
      </c>
      <c r="J34" s="799">
        <f t="shared" si="1"/>
        <v>0</v>
      </c>
      <c r="K34" s="799">
        <f t="shared" si="1"/>
        <v>0</v>
      </c>
      <c r="L34" s="799">
        <f>SUM(L35:L43)</f>
        <v>0</v>
      </c>
      <c r="M34" s="878">
        <f>SUM(M35:M43)</f>
        <v>0</v>
      </c>
      <c r="N34" s="1027">
        <f>SUM(N35:N43)</f>
        <v>0</v>
      </c>
      <c r="O34" s="1028"/>
      <c r="P34" s="1029"/>
      <c r="Q34" s="1030"/>
      <c r="R34" s="87"/>
      <c r="S34" s="87"/>
      <c r="T34" s="1030"/>
      <c r="U34" s="1031"/>
      <c r="V34" s="1031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020"/>
      <c r="AK34" s="1020"/>
      <c r="AL34" s="1020"/>
      <c r="AM34" s="1020"/>
      <c r="AN34" s="1020"/>
      <c r="AO34" s="1020"/>
      <c r="AP34" s="1020"/>
      <c r="AQ34" s="955"/>
      <c r="AR34" s="955"/>
      <c r="AS34" s="955"/>
      <c r="AT34" s="955"/>
      <c r="AU34" s="955"/>
      <c r="AV34" s="955"/>
      <c r="AW34" s="955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3776" t="s">
        <v>43</v>
      </c>
      <c r="B35" s="3777"/>
      <c r="C35" s="658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625"/>
      <c r="O35" s="90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020"/>
      <c r="AK35" s="955"/>
      <c r="AL35" s="955"/>
      <c r="AM35" s="955"/>
      <c r="AN35" s="955"/>
      <c r="AO35" s="955"/>
      <c r="AP35" s="955"/>
      <c r="AQ35" s="955"/>
      <c r="AR35" s="955"/>
      <c r="AS35" s="955"/>
      <c r="AT35" s="955"/>
      <c r="AU35" s="955"/>
      <c r="AV35" s="955"/>
      <c r="AW35" s="955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44</v>
      </c>
      <c r="B36" s="3604"/>
      <c r="C36" s="92">
        <f t="shared" ref="C36:C44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90" t="str">
        <f t="shared" ref="O36:O44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020"/>
      <c r="AK36" s="955"/>
      <c r="AL36" s="955"/>
      <c r="AM36" s="955"/>
      <c r="AN36" s="955"/>
      <c r="AO36" s="955"/>
      <c r="AP36" s="955"/>
      <c r="AQ36" s="955"/>
      <c r="AR36" s="955"/>
      <c r="AS36" s="955"/>
      <c r="AT36" s="955"/>
      <c r="AU36" s="955"/>
      <c r="AV36" s="955"/>
      <c r="AW36" s="955"/>
      <c r="BZ36" s="2"/>
      <c r="CA36" s="4" t="str">
        <f t="shared" ref="CA36:CA44" si="4">IF(CG36=1,"* No olvide digitar la columna Espacios Amigables (Digite Cero si no tiene). ","")</f>
        <v/>
      </c>
      <c r="CG36" s="16">
        <f t="shared" ref="CG36:CG4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3778" t="s">
        <v>45</v>
      </c>
      <c r="B37" s="884" t="s">
        <v>46</v>
      </c>
      <c r="C37" s="658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625"/>
      <c r="O37" s="90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020"/>
      <c r="AK37" s="955"/>
      <c r="AL37" s="955"/>
      <c r="AM37" s="955"/>
      <c r="AN37" s="955"/>
      <c r="AO37" s="955"/>
      <c r="AP37" s="955"/>
      <c r="AQ37" s="955"/>
      <c r="AR37" s="955"/>
      <c r="AS37" s="955"/>
      <c r="AT37" s="955"/>
      <c r="AU37" s="955"/>
      <c r="AV37" s="955"/>
      <c r="AW37" s="955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68"/>
      <c r="B38" s="99" t="s">
        <v>47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90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020"/>
      <c r="AK38" s="955"/>
      <c r="AL38" s="955"/>
      <c r="AM38" s="955"/>
      <c r="AN38" s="955"/>
      <c r="AO38" s="955"/>
      <c r="AP38" s="955"/>
      <c r="AQ38" s="955"/>
      <c r="AR38" s="955"/>
      <c r="AS38" s="955"/>
      <c r="AT38" s="955"/>
      <c r="AU38" s="955"/>
      <c r="AV38" s="955"/>
      <c r="AW38" s="955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68"/>
      <c r="B39" s="99" t="s">
        <v>48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90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020"/>
      <c r="AK39" s="955"/>
      <c r="AL39" s="955"/>
      <c r="AM39" s="955"/>
      <c r="AN39" s="955"/>
      <c r="AO39" s="955"/>
      <c r="AP39" s="955"/>
      <c r="AQ39" s="955"/>
      <c r="AR39" s="955"/>
      <c r="AS39" s="955"/>
      <c r="AT39" s="955"/>
      <c r="AU39" s="955"/>
      <c r="AV39" s="955"/>
      <c r="AW39" s="955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68"/>
      <c r="B40" s="99" t="s">
        <v>49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90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020"/>
      <c r="AK40" s="955"/>
      <c r="AL40" s="955"/>
      <c r="AM40" s="955"/>
      <c r="AN40" s="955"/>
      <c r="AO40" s="955"/>
      <c r="AP40" s="955"/>
      <c r="AQ40" s="955"/>
      <c r="AR40" s="955"/>
      <c r="AS40" s="955"/>
      <c r="AT40" s="955"/>
      <c r="AU40" s="955"/>
      <c r="AV40" s="955"/>
      <c r="AW40" s="955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88"/>
      <c r="B41" s="101" t="s">
        <v>50</v>
      </c>
      <c r="C41" s="92">
        <f t="shared" si="2"/>
        <v>0</v>
      </c>
      <c r="D41" s="93"/>
      <c r="E41" s="94"/>
      <c r="F41" s="94"/>
      <c r="G41" s="94"/>
      <c r="H41" s="94"/>
      <c r="I41" s="94"/>
      <c r="J41" s="94"/>
      <c r="K41" s="94"/>
      <c r="L41" s="94"/>
      <c r="M41" s="95"/>
      <c r="N41" s="96"/>
      <c r="O41" s="90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020"/>
      <c r="AK41" s="955"/>
      <c r="AL41" s="955"/>
      <c r="AM41" s="955"/>
      <c r="AN41" s="955"/>
      <c r="AO41" s="955"/>
      <c r="AP41" s="955"/>
      <c r="AQ41" s="955"/>
      <c r="AR41" s="955"/>
      <c r="AS41" s="955"/>
      <c r="AT41" s="955"/>
      <c r="AU41" s="955"/>
      <c r="AV41" s="955"/>
      <c r="AW41" s="955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82" t="s">
        <v>51</v>
      </c>
      <c r="B42" s="102" t="s">
        <v>52</v>
      </c>
      <c r="C42" s="103">
        <f t="shared" si="2"/>
        <v>0</v>
      </c>
      <c r="D42" s="104"/>
      <c r="E42" s="105"/>
      <c r="F42" s="105"/>
      <c r="G42" s="105"/>
      <c r="H42" s="105"/>
      <c r="I42" s="105"/>
      <c r="J42" s="105"/>
      <c r="K42" s="105"/>
      <c r="L42" s="105"/>
      <c r="M42" s="106"/>
      <c r="N42" s="107"/>
      <c r="O42" s="90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020"/>
      <c r="AK42" s="955"/>
      <c r="AL42" s="955"/>
      <c r="AM42" s="955"/>
      <c r="AN42" s="955"/>
      <c r="AO42" s="955"/>
      <c r="AP42" s="955"/>
      <c r="AQ42" s="955"/>
      <c r="AR42" s="955"/>
      <c r="AS42" s="955"/>
      <c r="AT42" s="955"/>
      <c r="AU42" s="955"/>
      <c r="AV42" s="955"/>
      <c r="AW42" s="955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thickBot="1" x14ac:dyDescent="0.25">
      <c r="A43" s="3605"/>
      <c r="B43" s="108" t="s">
        <v>53</v>
      </c>
      <c r="C43" s="109">
        <f t="shared" si="2"/>
        <v>0</v>
      </c>
      <c r="D43" s="50"/>
      <c r="E43" s="51"/>
      <c r="F43" s="51"/>
      <c r="G43" s="51"/>
      <c r="H43" s="51"/>
      <c r="I43" s="51"/>
      <c r="J43" s="51"/>
      <c r="K43" s="51"/>
      <c r="L43" s="51"/>
      <c r="M43" s="53"/>
      <c r="N43" s="54"/>
      <c r="O43" s="90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020"/>
      <c r="AK43" s="955"/>
      <c r="AL43" s="955"/>
      <c r="AM43" s="955"/>
      <c r="AN43" s="955"/>
      <c r="AO43" s="955"/>
      <c r="AP43" s="955"/>
      <c r="AQ43" s="955"/>
      <c r="AR43" s="955"/>
      <c r="AS43" s="955"/>
      <c r="AT43" s="955"/>
      <c r="AU43" s="955"/>
      <c r="AV43" s="955"/>
      <c r="AW43" s="955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thickTop="1" x14ac:dyDescent="0.2">
      <c r="A44" s="3596" t="s">
        <v>54</v>
      </c>
      <c r="B44" s="3597"/>
      <c r="C44" s="110">
        <f t="shared" si="2"/>
        <v>0</v>
      </c>
      <c r="D44" s="111"/>
      <c r="E44" s="112"/>
      <c r="F44" s="112"/>
      <c r="G44" s="112"/>
      <c r="H44" s="112"/>
      <c r="I44" s="112"/>
      <c r="J44" s="112"/>
      <c r="K44" s="112"/>
      <c r="L44" s="112"/>
      <c r="M44" s="113"/>
      <c r="N44" s="114"/>
      <c r="O44" s="90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020"/>
      <c r="AK44" s="955"/>
      <c r="AL44" s="955"/>
      <c r="AM44" s="955"/>
      <c r="AN44" s="955"/>
      <c r="AO44" s="955"/>
      <c r="AP44" s="955"/>
      <c r="AQ44" s="955"/>
      <c r="AR44" s="955"/>
      <c r="AS44" s="955"/>
      <c r="AT44" s="955"/>
      <c r="AU44" s="955"/>
      <c r="AV44" s="955"/>
      <c r="AW44" s="955"/>
      <c r="BZ44" s="2"/>
      <c r="CA44" s="4" t="str">
        <f t="shared" si="4"/>
        <v/>
      </c>
      <c r="CG44" s="16">
        <f>IF(AND(C44&lt;&gt;0,N44=""),1,0)</f>
        <v>0</v>
      </c>
      <c r="CH44" s="16"/>
      <c r="CI44" s="16"/>
      <c r="CJ44" s="16"/>
      <c r="CK44" s="16"/>
      <c r="CL44" s="16"/>
      <c r="CM44" s="16"/>
      <c r="CN44" s="16"/>
    </row>
    <row r="45" spans="1:92" ht="31.15" customHeight="1" x14ac:dyDescent="0.2">
      <c r="A45" s="115" t="s">
        <v>55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2"/>
      <c r="T45" s="12"/>
      <c r="U45" s="13"/>
      <c r="V45" s="13"/>
      <c r="W45" s="13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954"/>
      <c r="AJ45" s="954"/>
      <c r="AK45" s="954"/>
      <c r="AL45" s="954"/>
      <c r="AM45" s="954"/>
      <c r="AN45" s="954"/>
      <c r="AO45" s="954"/>
      <c r="AP45" s="954"/>
      <c r="AQ45" s="954"/>
      <c r="AR45" s="954"/>
      <c r="AS45" s="954"/>
      <c r="AT45" s="954"/>
      <c r="AU45" s="954"/>
      <c r="AV45" s="954"/>
      <c r="BZ45" s="2"/>
      <c r="CG45" s="16"/>
      <c r="CH45" s="16"/>
      <c r="CI45" s="16"/>
      <c r="CJ45" s="16"/>
      <c r="CK45" s="16"/>
      <c r="CL45" s="16"/>
      <c r="CM45" s="16"/>
      <c r="CN45" s="16"/>
    </row>
    <row r="46" spans="1:92" ht="16.149999999999999" customHeight="1" x14ac:dyDescent="0.2">
      <c r="A46" s="885" t="s">
        <v>56</v>
      </c>
      <c r="B46" s="886" t="s">
        <v>57</v>
      </c>
      <c r="C46" s="118"/>
      <c r="D46" s="118"/>
      <c r="E46" s="118"/>
      <c r="F46" s="118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954"/>
      <c r="AJ46" s="954"/>
      <c r="AK46" s="954"/>
      <c r="AL46" s="954"/>
      <c r="AM46" s="954"/>
      <c r="AN46" s="954"/>
      <c r="AO46" s="954"/>
      <c r="AP46" s="954"/>
      <c r="AQ46" s="954"/>
      <c r="AR46" s="954"/>
      <c r="AS46" s="954"/>
      <c r="AT46" s="954"/>
      <c r="AU46" s="954"/>
      <c r="AV46" s="954"/>
      <c r="CG46" s="16"/>
      <c r="CH46" s="16"/>
      <c r="CI46" s="16"/>
      <c r="CJ46" s="16"/>
      <c r="CK46" s="16"/>
      <c r="CL46" s="16"/>
      <c r="CM46" s="16"/>
      <c r="CN46" s="16"/>
    </row>
    <row r="47" spans="1:92" ht="16.149999999999999" customHeight="1" x14ac:dyDescent="0.2">
      <c r="A47" s="887" t="s">
        <v>58</v>
      </c>
      <c r="B47" s="797"/>
      <c r="C47" s="7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954"/>
      <c r="AJ47" s="954"/>
      <c r="AK47" s="954"/>
      <c r="AL47" s="954"/>
      <c r="AM47" s="954"/>
      <c r="AN47" s="954"/>
      <c r="AO47" s="1032"/>
      <c r="AP47" s="1032"/>
      <c r="AQ47" s="1032"/>
      <c r="AR47" s="1032"/>
      <c r="AS47" s="1032"/>
      <c r="AT47" s="1032"/>
      <c r="AU47" s="1032"/>
      <c r="AV47" s="1032"/>
      <c r="CG47" s="16"/>
      <c r="CH47" s="16"/>
      <c r="CI47" s="16"/>
      <c r="CJ47" s="16"/>
      <c r="CK47" s="16"/>
      <c r="CL47" s="16"/>
      <c r="CM47" s="16"/>
      <c r="CN47" s="16"/>
    </row>
    <row r="48" spans="1:92" ht="31.15" customHeight="1" x14ac:dyDescent="0.2">
      <c r="A48" s="121" t="s">
        <v>59</v>
      </c>
      <c r="B48" s="74"/>
      <c r="C48" s="13"/>
      <c r="D48" s="13"/>
      <c r="E48" s="13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3"/>
      <c r="U48" s="13"/>
      <c r="V48" s="13"/>
      <c r="W48" s="13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954"/>
      <c r="AP48" s="954"/>
      <c r="AQ48" s="954"/>
      <c r="AR48" s="954"/>
      <c r="AS48" s="954"/>
      <c r="AT48" s="954"/>
      <c r="AU48" s="954"/>
      <c r="AV48" s="954"/>
      <c r="AW48" s="1017"/>
      <c r="BZ48" s="2"/>
      <c r="CG48" s="16"/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3637" t="s">
        <v>60</v>
      </c>
      <c r="B49" s="3658"/>
      <c r="C49" s="886" t="s">
        <v>57</v>
      </c>
      <c r="D49" s="767" t="s">
        <v>61</v>
      </c>
      <c r="E49" s="771" t="s">
        <v>62</v>
      </c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020"/>
      <c r="AP49" s="1020"/>
      <c r="AQ49" s="1020"/>
      <c r="AR49" s="1020"/>
      <c r="AS49" s="1020"/>
      <c r="AT49" s="1020"/>
      <c r="AU49" s="1020"/>
      <c r="AV49" s="1020"/>
      <c r="AW49" s="1017"/>
      <c r="CG49" s="16"/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3820" t="s">
        <v>63</v>
      </c>
      <c r="B50" s="3821"/>
      <c r="C50" s="877">
        <f>SUM(D50:E50)</f>
        <v>0</v>
      </c>
      <c r="D50" s="791"/>
      <c r="E50" s="793"/>
      <c r="F50" s="32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17"/>
      <c r="S50" s="17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3"/>
      <c r="AM50" s="123"/>
      <c r="AN50" s="123"/>
      <c r="AO50" s="955"/>
      <c r="AP50" s="955"/>
      <c r="AQ50" s="1020"/>
      <c r="AR50" s="1020"/>
      <c r="AS50" s="1020"/>
      <c r="AT50" s="1020"/>
      <c r="AU50" s="1020"/>
      <c r="AV50" s="1020"/>
      <c r="AW50" s="1017"/>
      <c r="CA50" s="4" t="str">
        <f>IF(AND(([4]A01!$C18+[4]A01!$C19+[4]A01!$C20+[4]A01!$C21+[4]A01!$F31+[4]A01!$F32+[4]A01!$F33)&lt;&gt;0,D50=0,E50=""),"* Observacion : En A01 existen contoles no ingresados, Revisar. ","")</f>
        <v/>
      </c>
      <c r="CG50" s="16"/>
      <c r="CH50" s="16"/>
      <c r="CI50" s="16"/>
      <c r="CJ50" s="16"/>
      <c r="CK50" s="16"/>
      <c r="CL50" s="16"/>
      <c r="CM50" s="16"/>
      <c r="CN50" s="16"/>
    </row>
    <row r="51" spans="1:96" ht="31.15" customHeight="1" x14ac:dyDescent="0.2">
      <c r="A51" s="124" t="s">
        <v>64</v>
      </c>
      <c r="B51" s="13"/>
      <c r="C51" s="13"/>
      <c r="D51" s="13"/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3"/>
      <c r="U51" s="13"/>
      <c r="V51" s="13"/>
      <c r="W51" s="13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954"/>
      <c r="AP51" s="954"/>
      <c r="AQ51" s="954"/>
      <c r="AR51" s="954"/>
      <c r="AS51" s="954"/>
      <c r="AT51" s="954"/>
      <c r="AU51" s="954"/>
      <c r="AV51" s="954"/>
      <c r="AW51" s="1017"/>
      <c r="BZ51" s="2"/>
      <c r="CG51" s="16"/>
      <c r="CH51" s="16"/>
      <c r="CI51" s="16"/>
      <c r="CJ51" s="16"/>
      <c r="CK51" s="16"/>
      <c r="CL51" s="16"/>
      <c r="CM51" s="16"/>
      <c r="CN51" s="16"/>
    </row>
    <row r="52" spans="1:96" ht="27.75" customHeight="1" x14ac:dyDescent="0.2">
      <c r="A52" s="3627" t="s">
        <v>65</v>
      </c>
      <c r="B52" s="3800"/>
      <c r="C52" s="3627" t="s">
        <v>66</v>
      </c>
      <c r="D52" s="3799"/>
      <c r="E52" s="3800"/>
      <c r="F52" s="3845" t="s">
        <v>67</v>
      </c>
      <c r="G52" s="3846"/>
      <c r="H52" s="3846"/>
      <c r="I52" s="3846"/>
      <c r="J52" s="3846"/>
      <c r="K52" s="3846"/>
      <c r="L52" s="3846"/>
      <c r="M52" s="3846"/>
      <c r="N52" s="3846"/>
      <c r="O52" s="3846"/>
      <c r="P52" s="3846"/>
      <c r="Q52" s="3847"/>
      <c r="R52" s="3829" t="s">
        <v>68</v>
      </c>
      <c r="S52" s="3828"/>
      <c r="T52" s="3826" t="s">
        <v>69</v>
      </c>
      <c r="U52" s="3828"/>
      <c r="V52" s="889" t="s">
        <v>70</v>
      </c>
      <c r="W52" s="889"/>
      <c r="X52" s="889"/>
      <c r="Y52" s="889"/>
      <c r="Z52" s="890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033"/>
      <c r="AT52" s="1033"/>
      <c r="AU52" s="1033"/>
      <c r="AV52" s="1034"/>
      <c r="AW52" s="1034"/>
      <c r="AX52" s="1034"/>
      <c r="AY52" s="1034"/>
      <c r="AZ52" s="1034"/>
      <c r="BA52" s="1017"/>
      <c r="BZ52" s="2"/>
      <c r="CA52" s="3"/>
      <c r="CB52" s="3"/>
      <c r="CC52" s="3"/>
      <c r="CD52" s="3"/>
      <c r="CK52" s="16"/>
      <c r="CL52" s="16"/>
      <c r="CM52" s="16"/>
      <c r="CN52" s="16"/>
      <c r="CO52" s="16"/>
      <c r="CP52" s="16"/>
      <c r="CQ52" s="16"/>
      <c r="CR52" s="16"/>
    </row>
    <row r="53" spans="1:96" ht="25.15" customHeight="1" x14ac:dyDescent="0.2">
      <c r="A53" s="3374"/>
      <c r="B53" s="3375"/>
      <c r="C53" s="3366"/>
      <c r="D53" s="3630"/>
      <c r="E53" s="3631"/>
      <c r="F53" s="3953" t="s">
        <v>71</v>
      </c>
      <c r="G53" s="3952"/>
      <c r="H53" s="3953" t="s">
        <v>72</v>
      </c>
      <c r="I53" s="3952"/>
      <c r="J53" s="3953" t="s">
        <v>73</v>
      </c>
      <c r="K53" s="3952"/>
      <c r="L53" s="3953" t="s">
        <v>74</v>
      </c>
      <c r="M53" s="3952"/>
      <c r="N53" s="3953" t="s">
        <v>75</v>
      </c>
      <c r="O53" s="3952"/>
      <c r="P53" s="3953" t="s">
        <v>76</v>
      </c>
      <c r="Q53" s="3954"/>
      <c r="R53" s="3955" t="s">
        <v>77</v>
      </c>
      <c r="S53" s="3956"/>
      <c r="T53" s="3957" t="s">
        <v>78</v>
      </c>
      <c r="U53" s="3956"/>
      <c r="V53" s="3951" t="s">
        <v>79</v>
      </c>
      <c r="W53" s="3952"/>
      <c r="X53" s="3909" t="s">
        <v>80</v>
      </c>
      <c r="Y53" s="3953" t="s">
        <v>81</v>
      </c>
      <c r="Z53" s="3952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033"/>
      <c r="AT53" s="1033"/>
      <c r="AU53" s="1033"/>
      <c r="AV53" s="1034"/>
      <c r="AW53" s="1034"/>
      <c r="AX53" s="1034"/>
      <c r="AY53" s="1034"/>
      <c r="AZ53" s="1034"/>
      <c r="BA53" s="1017"/>
      <c r="BZ53" s="2"/>
      <c r="CA53" s="3"/>
      <c r="CB53" s="3"/>
      <c r="CC53" s="3"/>
      <c r="CD53" s="3"/>
      <c r="CK53" s="16"/>
      <c r="CL53" s="16"/>
      <c r="CM53" s="16"/>
      <c r="CN53" s="16"/>
      <c r="CO53" s="16"/>
      <c r="CP53" s="16"/>
      <c r="CQ53" s="16"/>
      <c r="CR53" s="16"/>
    </row>
    <row r="54" spans="1:96" ht="35.25" customHeight="1" x14ac:dyDescent="0.2">
      <c r="A54" s="3366"/>
      <c r="B54" s="3631"/>
      <c r="C54" s="767" t="s">
        <v>82</v>
      </c>
      <c r="D54" s="768" t="s">
        <v>83</v>
      </c>
      <c r="E54" s="675" t="s">
        <v>84</v>
      </c>
      <c r="F54" s="1035" t="s">
        <v>83</v>
      </c>
      <c r="G54" s="1036" t="s">
        <v>84</v>
      </c>
      <c r="H54" s="1035" t="s">
        <v>83</v>
      </c>
      <c r="I54" s="1036" t="s">
        <v>84</v>
      </c>
      <c r="J54" s="1035" t="s">
        <v>83</v>
      </c>
      <c r="K54" s="1036" t="s">
        <v>84</v>
      </c>
      <c r="L54" s="1035" t="s">
        <v>83</v>
      </c>
      <c r="M54" s="1036" t="s">
        <v>84</v>
      </c>
      <c r="N54" s="1035" t="s">
        <v>83</v>
      </c>
      <c r="O54" s="1036" t="s">
        <v>84</v>
      </c>
      <c r="P54" s="1035" t="s">
        <v>83</v>
      </c>
      <c r="Q54" s="1037" t="s">
        <v>84</v>
      </c>
      <c r="R54" s="1038" t="s">
        <v>83</v>
      </c>
      <c r="S54" s="1039" t="s">
        <v>84</v>
      </c>
      <c r="T54" s="1038" t="s">
        <v>83</v>
      </c>
      <c r="U54" s="1039" t="s">
        <v>84</v>
      </c>
      <c r="V54" s="1036" t="s">
        <v>85</v>
      </c>
      <c r="W54" s="886" t="s">
        <v>86</v>
      </c>
      <c r="X54" s="3421"/>
      <c r="Y54" s="1040" t="s">
        <v>87</v>
      </c>
      <c r="Z54" s="886" t="s">
        <v>88</v>
      </c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033"/>
      <c r="AT54" s="1033"/>
      <c r="AU54" s="1033"/>
      <c r="AV54" s="1034"/>
      <c r="AW54" s="1034"/>
      <c r="AX54" s="1034"/>
      <c r="AY54" s="1034"/>
      <c r="AZ54" s="1034"/>
      <c r="BA54" s="1017"/>
      <c r="BZ54" s="2"/>
      <c r="CA54" s="3"/>
      <c r="CB54" s="3"/>
      <c r="CC54" s="3"/>
      <c r="CD54" s="3"/>
      <c r="CK54" s="16"/>
      <c r="CL54" s="16"/>
      <c r="CM54" s="16"/>
      <c r="CN54" s="16"/>
      <c r="CO54" s="16"/>
      <c r="CP54" s="16"/>
      <c r="CQ54" s="16"/>
      <c r="CR54" s="16"/>
    </row>
    <row r="55" spans="1:96" ht="16.149999999999999" customHeight="1" x14ac:dyDescent="0.2">
      <c r="A55" s="3754" t="s">
        <v>89</v>
      </c>
      <c r="B55" s="3755"/>
      <c r="C55" s="137">
        <f>SUM(D55:E55)</f>
        <v>0</v>
      </c>
      <c r="D55" s="138">
        <f>SUM(F55+H55+J55+L55+N55+P55)</f>
        <v>0</v>
      </c>
      <c r="E55" s="682">
        <f t="shared" ref="D55:E57" si="6">SUM(G55+I55+K55+M55+O55+Q55)</f>
        <v>0</v>
      </c>
      <c r="F55" s="26"/>
      <c r="G55" s="625"/>
      <c r="H55" s="26"/>
      <c r="I55" s="625"/>
      <c r="J55" s="26"/>
      <c r="K55" s="625"/>
      <c r="L55" s="26"/>
      <c r="M55" s="625"/>
      <c r="N55" s="26"/>
      <c r="O55" s="625"/>
      <c r="P55" s="26"/>
      <c r="Q55" s="683"/>
      <c r="R55" s="141"/>
      <c r="S55" s="684"/>
      <c r="T55" s="141"/>
      <c r="U55" s="684"/>
      <c r="V55" s="590"/>
      <c r="W55" s="26"/>
      <c r="X55" s="685"/>
      <c r="Y55" s="685"/>
      <c r="Z55" s="589"/>
      <c r="AA55" s="146"/>
      <c r="AB55" s="127"/>
      <c r="AC55" s="127"/>
      <c r="AD55" s="127"/>
      <c r="AE55" s="127"/>
      <c r="AF55" s="127"/>
      <c r="AG55" s="127"/>
      <c r="AH55" s="12"/>
      <c r="AI55" s="12"/>
      <c r="AJ55" s="12"/>
      <c r="AK55" s="12"/>
      <c r="AL55" s="127"/>
      <c r="AM55" s="127"/>
      <c r="AN55" s="12"/>
      <c r="AO55" s="127"/>
      <c r="AP55" s="127"/>
      <c r="AQ55" s="127"/>
      <c r="AR55" s="127"/>
      <c r="AS55" s="686"/>
      <c r="AT55" s="686"/>
      <c r="AU55" s="686"/>
      <c r="AV55" s="687"/>
      <c r="AW55" s="687"/>
      <c r="AX55" s="687"/>
      <c r="AY55" s="687"/>
      <c r="AZ55" s="687"/>
      <c r="BA55" s="585"/>
      <c r="BZ55" s="2"/>
      <c r="CA55" s="3"/>
      <c r="CB55" s="3"/>
      <c r="CC55" s="3"/>
      <c r="CD55" s="3"/>
      <c r="CG55" s="4">
        <v>0</v>
      </c>
      <c r="CH55" s="4">
        <v>0</v>
      </c>
      <c r="CK55" s="16"/>
      <c r="CL55" s="16"/>
      <c r="CM55" s="16"/>
      <c r="CN55" s="16"/>
      <c r="CO55" s="16"/>
      <c r="CP55" s="16"/>
      <c r="CQ55" s="16"/>
      <c r="CR55" s="16"/>
    </row>
    <row r="56" spans="1:96" ht="16.149999999999999" customHeight="1" x14ac:dyDescent="0.2">
      <c r="A56" s="3499" t="s">
        <v>90</v>
      </c>
      <c r="B56" s="3501"/>
      <c r="C56" s="147">
        <f>SUM(D56:E56)</f>
        <v>0</v>
      </c>
      <c r="D56" s="148">
        <f>SUM(F56+H56+J56+L56+N56+P56)</f>
        <v>0</v>
      </c>
      <c r="E56" s="149">
        <f t="shared" si="6"/>
        <v>0</v>
      </c>
      <c r="F56" s="35"/>
      <c r="G56" s="39"/>
      <c r="H56" s="35"/>
      <c r="I56" s="39"/>
      <c r="J56" s="35"/>
      <c r="K56" s="39"/>
      <c r="L56" s="35"/>
      <c r="M56" s="39"/>
      <c r="N56" s="35"/>
      <c r="O56" s="39"/>
      <c r="P56" s="35"/>
      <c r="Q56" s="150"/>
      <c r="R56" s="151"/>
      <c r="S56" s="152"/>
      <c r="T56" s="151"/>
      <c r="U56" s="152"/>
      <c r="V56" s="153"/>
      <c r="W56" s="35"/>
      <c r="X56" s="154"/>
      <c r="Y56" s="154"/>
      <c r="Z56" s="66"/>
      <c r="AA56" s="146"/>
      <c r="AB56" s="127"/>
      <c r="AC56" s="127"/>
      <c r="AD56" s="127"/>
      <c r="AE56" s="127"/>
      <c r="AF56" s="127"/>
      <c r="AG56" s="127"/>
      <c r="AH56" s="12"/>
      <c r="AI56" s="12"/>
      <c r="AJ56" s="12"/>
      <c r="AK56" s="12"/>
      <c r="AL56" s="127"/>
      <c r="AM56" s="127"/>
      <c r="AN56" s="12"/>
      <c r="AO56" s="127"/>
      <c r="AP56" s="127"/>
      <c r="AQ56" s="127"/>
      <c r="AR56" s="127"/>
      <c r="AS56" s="686"/>
      <c r="AT56" s="686"/>
      <c r="AU56" s="686"/>
      <c r="AV56" s="687"/>
      <c r="AW56" s="687"/>
      <c r="AX56" s="687"/>
      <c r="AY56" s="687"/>
      <c r="AZ56" s="687"/>
      <c r="BA56" s="585"/>
      <c r="BZ56" s="2"/>
      <c r="CA56" s="3"/>
      <c r="CB56" s="3"/>
      <c r="CC56" s="3"/>
      <c r="CD56" s="3"/>
      <c r="CG56" s="4">
        <v>0</v>
      </c>
      <c r="CH56" s="4">
        <v>0</v>
      </c>
      <c r="CK56" s="16"/>
      <c r="CL56" s="16"/>
      <c r="CM56" s="16"/>
      <c r="CN56" s="16"/>
      <c r="CO56" s="16"/>
      <c r="CP56" s="16"/>
      <c r="CQ56" s="16"/>
      <c r="CR56" s="16"/>
    </row>
    <row r="57" spans="1:96" ht="16.149999999999999" customHeight="1" x14ac:dyDescent="0.2">
      <c r="A57" s="3499" t="s">
        <v>91</v>
      </c>
      <c r="B57" s="3501"/>
      <c r="C57" s="147">
        <f>SUM(D57:E57)</f>
        <v>0</v>
      </c>
      <c r="D57" s="148">
        <f t="shared" si="6"/>
        <v>0</v>
      </c>
      <c r="E57" s="149">
        <f>SUM(G57+I57+K57+M57+O57+Q57)</f>
        <v>0</v>
      </c>
      <c r="F57" s="35"/>
      <c r="G57" s="39"/>
      <c r="H57" s="35"/>
      <c r="I57" s="39"/>
      <c r="J57" s="35"/>
      <c r="K57" s="39"/>
      <c r="L57" s="35"/>
      <c r="M57" s="39"/>
      <c r="N57" s="35"/>
      <c r="O57" s="39"/>
      <c r="P57" s="35"/>
      <c r="Q57" s="150"/>
      <c r="R57" s="151"/>
      <c r="S57" s="152"/>
      <c r="T57" s="151"/>
      <c r="U57" s="152"/>
      <c r="V57" s="153"/>
      <c r="W57" s="35"/>
      <c r="X57" s="154"/>
      <c r="Y57" s="154"/>
      <c r="Z57" s="66"/>
      <c r="AA57" s="146"/>
      <c r="AB57" s="127"/>
      <c r="AC57" s="127"/>
      <c r="AD57" s="127"/>
      <c r="AE57" s="127"/>
      <c r="AF57" s="127"/>
      <c r="AG57" s="127"/>
      <c r="AH57" s="12"/>
      <c r="AI57" s="12"/>
      <c r="AJ57" s="12"/>
      <c r="AK57" s="12"/>
      <c r="AL57" s="127"/>
      <c r="AM57" s="127"/>
      <c r="AN57" s="12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585"/>
      <c r="BZ57" s="2"/>
      <c r="CA57" s="3"/>
      <c r="CB57" s="3"/>
      <c r="CC57" s="3"/>
      <c r="CD57" s="3"/>
      <c r="CG57" s="4">
        <v>0</v>
      </c>
      <c r="CH57" s="4">
        <v>0</v>
      </c>
      <c r="CK57" s="16"/>
      <c r="CL57" s="16"/>
      <c r="CM57" s="16"/>
      <c r="CN57" s="16"/>
      <c r="CO57" s="16"/>
      <c r="CP57" s="16"/>
      <c r="CQ57" s="16"/>
      <c r="CR57" s="16"/>
    </row>
    <row r="58" spans="1:96" ht="16.149999999999999" customHeight="1" x14ac:dyDescent="0.2">
      <c r="A58" s="3575"/>
      <c r="B58" s="3576"/>
      <c r="C58" s="155"/>
      <c r="D58" s="156"/>
      <c r="E58" s="157"/>
      <c r="F58" s="158"/>
      <c r="G58" s="159"/>
      <c r="H58" s="158"/>
      <c r="I58" s="159"/>
      <c r="J58" s="158"/>
      <c r="K58" s="159"/>
      <c r="L58" s="158"/>
      <c r="M58" s="159"/>
      <c r="N58" s="158"/>
      <c r="O58" s="159"/>
      <c r="P58" s="158"/>
      <c r="Q58" s="160"/>
      <c r="R58" s="161"/>
      <c r="S58" s="162"/>
      <c r="T58" s="161"/>
      <c r="U58" s="162"/>
      <c r="V58" s="163"/>
      <c r="W58" s="158"/>
      <c r="X58" s="164"/>
      <c r="Y58" s="165"/>
      <c r="Z58" s="166"/>
      <c r="AA58" s="146"/>
      <c r="AB58" s="127"/>
      <c r="AC58" s="127"/>
      <c r="AD58" s="127"/>
      <c r="AE58" s="127"/>
      <c r="AF58" s="127"/>
      <c r="AG58" s="127"/>
      <c r="AH58" s="12"/>
      <c r="AI58" s="12"/>
      <c r="AJ58" s="12"/>
      <c r="AK58" s="12"/>
      <c r="AL58" s="127"/>
      <c r="AM58" s="127"/>
      <c r="AN58" s="12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585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16.149999999999999" customHeight="1" x14ac:dyDescent="0.2">
      <c r="A59" s="3577" t="s">
        <v>92</v>
      </c>
      <c r="B59" s="3507"/>
      <c r="C59" s="167">
        <f>SUM(D59:E59)</f>
        <v>0</v>
      </c>
      <c r="D59" s="168">
        <f>SUM(F59+H59+J59+L59+N59+P59)</f>
        <v>0</v>
      </c>
      <c r="E59" s="688">
        <f>SUM(G59+I59+K59+M59+O59+Q59)</f>
        <v>0</v>
      </c>
      <c r="F59" s="93"/>
      <c r="G59" s="96"/>
      <c r="H59" s="93"/>
      <c r="I59" s="96"/>
      <c r="J59" s="93"/>
      <c r="K59" s="96"/>
      <c r="L59" s="93"/>
      <c r="M59" s="96"/>
      <c r="N59" s="93"/>
      <c r="O59" s="96"/>
      <c r="P59" s="93"/>
      <c r="Q59" s="170"/>
      <c r="R59" s="171"/>
      <c r="S59" s="172"/>
      <c r="T59" s="171"/>
      <c r="U59" s="172"/>
      <c r="V59" s="173"/>
      <c r="W59" s="93"/>
      <c r="X59" s="174"/>
      <c r="Y59" s="689"/>
      <c r="Z59" s="689"/>
      <c r="AA59" s="146"/>
      <c r="AB59" s="127"/>
      <c r="AC59" s="127"/>
      <c r="AD59" s="127"/>
      <c r="AE59" s="127"/>
      <c r="AF59" s="127"/>
      <c r="AG59" s="127"/>
      <c r="AH59" s="12"/>
      <c r="AI59" s="12"/>
      <c r="AJ59" s="12"/>
      <c r="AK59" s="12"/>
      <c r="AL59" s="127"/>
      <c r="AM59" s="127"/>
      <c r="AN59" s="12"/>
      <c r="AO59" s="127"/>
      <c r="AP59" s="127"/>
      <c r="AQ59" s="127"/>
      <c r="AR59" s="127"/>
      <c r="AS59" s="127"/>
      <c r="AT59" s="127"/>
      <c r="AU59" s="127"/>
      <c r="AV59" s="127"/>
      <c r="AW59" s="127"/>
      <c r="AX59" s="127"/>
      <c r="AY59" s="127"/>
      <c r="AZ59" s="127"/>
      <c r="BA59" s="585"/>
      <c r="BZ59" s="2"/>
      <c r="CA59" s="3"/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27" customHeight="1" x14ac:dyDescent="0.2">
      <c r="A60" s="124" t="s">
        <v>93</v>
      </c>
      <c r="B60" s="176"/>
      <c r="C60" s="176"/>
      <c r="D60" s="176"/>
      <c r="E60" s="176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6"/>
      <c r="U60" s="176"/>
      <c r="V60" s="176"/>
      <c r="W60" s="13"/>
      <c r="X60" s="8"/>
      <c r="Y60" s="8"/>
      <c r="Z60" s="8"/>
      <c r="AA60" s="178"/>
      <c r="AB60" s="127"/>
      <c r="AC60" s="127"/>
      <c r="AD60" s="127"/>
      <c r="AE60" s="127"/>
      <c r="AF60" s="127"/>
      <c r="AG60" s="127"/>
      <c r="AH60" s="12"/>
      <c r="AI60" s="12"/>
      <c r="AJ60" s="12"/>
      <c r="AK60" s="12"/>
      <c r="AL60" s="127"/>
      <c r="AM60" s="127"/>
      <c r="AN60" s="12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.75" customHeight="1" x14ac:dyDescent="0.2">
      <c r="A61" s="3945" t="s">
        <v>65</v>
      </c>
      <c r="B61" s="3946"/>
      <c r="C61" s="3945" t="s">
        <v>66</v>
      </c>
      <c r="D61" s="3947"/>
      <c r="E61" s="3946"/>
      <c r="F61" s="3745" t="s">
        <v>94</v>
      </c>
      <c r="G61" s="3948"/>
      <c r="H61" s="3948"/>
      <c r="I61" s="3948"/>
      <c r="J61" s="3948"/>
      <c r="K61" s="3948"/>
      <c r="L61" s="3948"/>
      <c r="M61" s="3948"/>
      <c r="N61" s="3948"/>
      <c r="O61" s="3948"/>
      <c r="P61" s="3948"/>
      <c r="Q61" s="3747"/>
      <c r="R61" s="3584" t="s">
        <v>95</v>
      </c>
      <c r="S61" s="3949"/>
      <c r="T61" s="3949"/>
      <c r="U61" s="3949"/>
      <c r="V61" s="3950"/>
      <c r="W61" s="178"/>
      <c r="X61" s="127"/>
      <c r="Y61" s="127"/>
      <c r="Z61" s="127"/>
      <c r="AA61" s="127"/>
      <c r="AB61" s="127"/>
      <c r="AC61" s="127"/>
      <c r="AD61" s="12"/>
      <c r="AE61" s="12"/>
      <c r="AF61" s="12"/>
      <c r="AG61" s="12"/>
      <c r="AH61" s="127"/>
      <c r="AI61" s="127"/>
      <c r="AJ61" s="12"/>
      <c r="AK61" s="127"/>
      <c r="AL61" s="127"/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7"/>
      <c r="AX61" s="127"/>
      <c r="AY61" s="127"/>
      <c r="AZ61" s="127"/>
      <c r="CG61" s="16"/>
      <c r="CH61" s="16"/>
      <c r="CI61" s="16"/>
      <c r="CJ61" s="16"/>
      <c r="CK61" s="16"/>
      <c r="CL61" s="16"/>
      <c r="CM61" s="16"/>
      <c r="CN61" s="16"/>
    </row>
    <row r="62" spans="1:96" ht="21.75" customHeight="1" x14ac:dyDescent="0.2">
      <c r="A62" s="3398"/>
      <c r="B62" s="3388"/>
      <c r="C62" s="3399"/>
      <c r="D62" s="3744"/>
      <c r="E62" s="3645"/>
      <c r="F62" s="3736" t="s">
        <v>71</v>
      </c>
      <c r="G62" s="3942"/>
      <c r="H62" s="3736" t="s">
        <v>72</v>
      </c>
      <c r="I62" s="3942"/>
      <c r="J62" s="3736" t="s">
        <v>73</v>
      </c>
      <c r="K62" s="3942"/>
      <c r="L62" s="3736" t="s">
        <v>74</v>
      </c>
      <c r="M62" s="3942"/>
      <c r="N62" s="3736" t="s">
        <v>75</v>
      </c>
      <c r="O62" s="3942"/>
      <c r="P62" s="3736" t="s">
        <v>76</v>
      </c>
      <c r="Q62" s="3738"/>
      <c r="R62" s="3943" t="s">
        <v>79</v>
      </c>
      <c r="S62" s="3942"/>
      <c r="T62" s="3944" t="s">
        <v>80</v>
      </c>
      <c r="U62" s="3736" t="s">
        <v>81</v>
      </c>
      <c r="V62" s="3942"/>
      <c r="W62" s="178"/>
      <c r="X62" s="127"/>
      <c r="Y62" s="127"/>
      <c r="Z62" s="127"/>
      <c r="AA62" s="127"/>
      <c r="AB62" s="127"/>
      <c r="AC62" s="127"/>
      <c r="AD62" s="12"/>
      <c r="AE62" s="12"/>
      <c r="AF62" s="12"/>
      <c r="AG62" s="12"/>
      <c r="AH62" s="127"/>
      <c r="AI62" s="127"/>
      <c r="AJ62" s="12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7"/>
      <c r="AX62" s="127"/>
      <c r="AY62" s="127"/>
      <c r="AZ62" s="127"/>
      <c r="CG62" s="16"/>
      <c r="CH62" s="16"/>
      <c r="CI62" s="16"/>
      <c r="CJ62" s="16"/>
      <c r="CK62" s="16"/>
      <c r="CL62" s="16"/>
      <c r="CM62" s="16"/>
      <c r="CN62" s="16"/>
    </row>
    <row r="63" spans="1:96" ht="22.5" customHeight="1" x14ac:dyDescent="0.2">
      <c r="A63" s="3399"/>
      <c r="B63" s="3645"/>
      <c r="C63" s="690" t="s">
        <v>82</v>
      </c>
      <c r="D63" s="691" t="s">
        <v>83</v>
      </c>
      <c r="E63" s="692" t="s">
        <v>84</v>
      </c>
      <c r="F63" s="1041" t="s">
        <v>83</v>
      </c>
      <c r="G63" s="1042" t="s">
        <v>84</v>
      </c>
      <c r="H63" s="1041" t="s">
        <v>83</v>
      </c>
      <c r="I63" s="1042" t="s">
        <v>84</v>
      </c>
      <c r="J63" s="1041" t="s">
        <v>83</v>
      </c>
      <c r="K63" s="1042" t="s">
        <v>84</v>
      </c>
      <c r="L63" s="1041" t="s">
        <v>83</v>
      </c>
      <c r="M63" s="1042" t="s">
        <v>84</v>
      </c>
      <c r="N63" s="1041" t="s">
        <v>83</v>
      </c>
      <c r="O63" s="1042" t="s">
        <v>84</v>
      </c>
      <c r="P63" s="1041" t="s">
        <v>83</v>
      </c>
      <c r="Q63" s="618" t="s">
        <v>84</v>
      </c>
      <c r="R63" s="1042" t="s">
        <v>85</v>
      </c>
      <c r="S63" s="695" t="s">
        <v>86</v>
      </c>
      <c r="T63" s="3458"/>
      <c r="U63" s="696" t="s">
        <v>87</v>
      </c>
      <c r="V63" s="695" t="s">
        <v>88</v>
      </c>
      <c r="W63" s="178"/>
      <c r="X63" s="127"/>
      <c r="Y63" s="127"/>
      <c r="Z63" s="127"/>
      <c r="AA63" s="127"/>
      <c r="AB63" s="127"/>
      <c r="AC63" s="127"/>
      <c r="AD63" s="12"/>
      <c r="AE63" s="12"/>
      <c r="AF63" s="12"/>
      <c r="AG63" s="12"/>
      <c r="AH63" s="127"/>
      <c r="AI63" s="127"/>
      <c r="AJ63" s="12"/>
      <c r="AK63" s="127"/>
      <c r="AL63" s="127"/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CG63" s="16"/>
      <c r="CH63" s="16"/>
      <c r="CI63" s="16"/>
      <c r="CJ63" s="16"/>
      <c r="CK63" s="16"/>
      <c r="CL63" s="16"/>
      <c r="CM63" s="16"/>
      <c r="CN63" s="16"/>
    </row>
    <row r="64" spans="1:96" ht="16.149999999999999" customHeight="1" x14ac:dyDescent="0.2">
      <c r="A64" s="3573" t="s">
        <v>89</v>
      </c>
      <c r="B64" s="3574"/>
      <c r="C64" s="186">
        <f>SUM(D64:E64)</f>
        <v>0</v>
      </c>
      <c r="D64" s="187">
        <f t="shared" ref="D64:E67" si="7">SUM(F64+H64+J64+L64+N64+P64)</f>
        <v>0</v>
      </c>
      <c r="E64" s="188">
        <f t="shared" si="7"/>
        <v>0</v>
      </c>
      <c r="F64" s="189"/>
      <c r="G64" s="190"/>
      <c r="H64" s="189"/>
      <c r="I64" s="190"/>
      <c r="J64" s="189"/>
      <c r="K64" s="190"/>
      <c r="L64" s="189"/>
      <c r="M64" s="190"/>
      <c r="N64" s="189"/>
      <c r="O64" s="190"/>
      <c r="P64" s="189"/>
      <c r="Q64" s="191"/>
      <c r="R64" s="192"/>
      <c r="S64" s="189"/>
      <c r="T64" s="193"/>
      <c r="U64" s="193"/>
      <c r="V64" s="194"/>
      <c r="W64" s="178"/>
      <c r="X64" s="127"/>
      <c r="Y64" s="127"/>
      <c r="Z64" s="127"/>
      <c r="AA64" s="127"/>
      <c r="AB64" s="127"/>
      <c r="AC64" s="127"/>
      <c r="AD64" s="12"/>
      <c r="AE64" s="12"/>
      <c r="AF64" s="12"/>
      <c r="AG64" s="12"/>
      <c r="AH64" s="127"/>
      <c r="AI64" s="127"/>
      <c r="AJ64" s="12"/>
      <c r="AK64" s="127"/>
      <c r="AL64" s="127"/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CG64" s="16"/>
      <c r="CH64" s="16"/>
      <c r="CI64" s="16"/>
      <c r="CJ64" s="16"/>
      <c r="CK64" s="16"/>
      <c r="CL64" s="16"/>
      <c r="CM64" s="16"/>
      <c r="CN64" s="16"/>
    </row>
    <row r="65" spans="1:92" ht="16.149999999999999" customHeight="1" x14ac:dyDescent="0.2">
      <c r="A65" s="3563" t="s">
        <v>90</v>
      </c>
      <c r="B65" s="3564"/>
      <c r="C65" s="195">
        <f>SUM(D65:E65)</f>
        <v>0</v>
      </c>
      <c r="D65" s="196">
        <f t="shared" si="7"/>
        <v>0</v>
      </c>
      <c r="E65" s="197">
        <f t="shared" si="7"/>
        <v>0</v>
      </c>
      <c r="F65" s="198"/>
      <c r="G65" s="199"/>
      <c r="H65" s="198"/>
      <c r="I65" s="199"/>
      <c r="J65" s="198"/>
      <c r="K65" s="199"/>
      <c r="L65" s="198"/>
      <c r="M65" s="199"/>
      <c r="N65" s="198"/>
      <c r="O65" s="199"/>
      <c r="P65" s="198"/>
      <c r="Q65" s="200"/>
      <c r="R65" s="201"/>
      <c r="S65" s="198"/>
      <c r="T65" s="202"/>
      <c r="U65" s="202"/>
      <c r="V65" s="203"/>
      <c r="W65" s="178"/>
      <c r="X65" s="127"/>
      <c r="Y65" s="127"/>
      <c r="Z65" s="127"/>
      <c r="AA65" s="127"/>
      <c r="AB65" s="127"/>
      <c r="AC65" s="127"/>
      <c r="AD65" s="12"/>
      <c r="AE65" s="12"/>
      <c r="AF65" s="12"/>
      <c r="AG65" s="12"/>
      <c r="AH65" s="127"/>
      <c r="AI65" s="127"/>
      <c r="AJ65" s="12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CG65" s="16"/>
      <c r="CH65" s="16"/>
      <c r="CI65" s="16"/>
      <c r="CJ65" s="16"/>
      <c r="CK65" s="16"/>
      <c r="CL65" s="16"/>
      <c r="CM65" s="16"/>
      <c r="CN65" s="16"/>
    </row>
    <row r="66" spans="1:92" ht="16.149999999999999" customHeight="1" x14ac:dyDescent="0.2">
      <c r="A66" s="3563" t="s">
        <v>91</v>
      </c>
      <c r="B66" s="3564"/>
      <c r="C66" s="195">
        <f>SUM(D66:E66)</f>
        <v>0</v>
      </c>
      <c r="D66" s="196">
        <f t="shared" si="7"/>
        <v>0</v>
      </c>
      <c r="E66" s="197">
        <f t="shared" si="7"/>
        <v>0</v>
      </c>
      <c r="F66" s="198"/>
      <c r="G66" s="199"/>
      <c r="H66" s="198"/>
      <c r="I66" s="199"/>
      <c r="J66" s="198"/>
      <c r="K66" s="199"/>
      <c r="L66" s="198"/>
      <c r="M66" s="199"/>
      <c r="N66" s="198"/>
      <c r="O66" s="199"/>
      <c r="P66" s="198"/>
      <c r="Q66" s="200"/>
      <c r="R66" s="201"/>
      <c r="S66" s="198"/>
      <c r="T66" s="202"/>
      <c r="U66" s="202"/>
      <c r="V66" s="203"/>
      <c r="W66" s="178"/>
      <c r="X66" s="127"/>
      <c r="Y66" s="127"/>
      <c r="Z66" s="127"/>
      <c r="AA66" s="127"/>
      <c r="AB66" s="127"/>
      <c r="AC66" s="127"/>
      <c r="AD66" s="12"/>
      <c r="AE66" s="12"/>
      <c r="AF66" s="12"/>
      <c r="AG66" s="12"/>
      <c r="AH66" s="127"/>
      <c r="AI66" s="127"/>
      <c r="AJ66" s="12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CG66" s="16"/>
      <c r="CH66" s="16"/>
      <c r="CI66" s="16"/>
      <c r="CJ66" s="16"/>
      <c r="CK66" s="16"/>
      <c r="CL66" s="16"/>
      <c r="CM66" s="16"/>
      <c r="CN66" s="16"/>
    </row>
    <row r="67" spans="1:92" ht="16.149999999999999" customHeight="1" x14ac:dyDescent="0.2">
      <c r="A67" s="3565" t="s">
        <v>92</v>
      </c>
      <c r="B67" s="3566"/>
      <c r="C67" s="204">
        <f>SUM(D67:E67)</f>
        <v>0</v>
      </c>
      <c r="D67" s="205">
        <f t="shared" si="7"/>
        <v>0</v>
      </c>
      <c r="E67" s="697">
        <f t="shared" si="7"/>
        <v>0</v>
      </c>
      <c r="F67" s="207"/>
      <c r="G67" s="208"/>
      <c r="H67" s="207"/>
      <c r="I67" s="208"/>
      <c r="J67" s="207"/>
      <c r="K67" s="208"/>
      <c r="L67" s="207"/>
      <c r="M67" s="208"/>
      <c r="N67" s="207"/>
      <c r="O67" s="208"/>
      <c r="P67" s="207"/>
      <c r="Q67" s="209"/>
      <c r="R67" s="210"/>
      <c r="S67" s="207"/>
      <c r="T67" s="211"/>
      <c r="U67" s="698"/>
      <c r="V67" s="698"/>
      <c r="W67" s="178"/>
      <c r="X67" s="127"/>
      <c r="Y67" s="127"/>
      <c r="Z67" s="127"/>
      <c r="AA67" s="12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2" ht="31.15" customHeight="1" x14ac:dyDescent="0.2">
      <c r="A68" s="213" t="s">
        <v>96</v>
      </c>
      <c r="B68" s="127"/>
      <c r="C68" s="127"/>
      <c r="D68" s="127"/>
      <c r="E68" s="127"/>
      <c r="F68" s="127"/>
      <c r="G68" s="12"/>
      <c r="H68" s="12"/>
      <c r="I68" s="12"/>
      <c r="J68" s="12"/>
      <c r="K68" s="127"/>
      <c r="L68" s="127"/>
      <c r="M68" s="12"/>
      <c r="N68" s="127"/>
      <c r="O68" s="127"/>
      <c r="P68" s="127"/>
      <c r="Q68" s="127"/>
      <c r="R68" s="1043"/>
      <c r="S68" s="1043"/>
      <c r="T68" s="1043"/>
      <c r="U68" s="1044"/>
      <c r="V68" s="1044"/>
      <c r="W68" s="1044"/>
      <c r="X68" s="1044"/>
      <c r="Y68" s="1044"/>
      <c r="Z68" s="1045"/>
      <c r="AR68" s="127"/>
      <c r="AS68" s="127"/>
      <c r="AT68" s="127"/>
      <c r="AU68" s="127"/>
      <c r="AV68" s="127"/>
      <c r="AW68" s="127"/>
      <c r="AX68" s="127"/>
      <c r="AY68" s="127"/>
      <c r="AZ68" s="127"/>
      <c r="BZ68" s="2"/>
      <c r="CG68" s="16"/>
      <c r="CH68" s="16"/>
      <c r="CI68" s="16"/>
      <c r="CJ68" s="16"/>
      <c r="CK68" s="16"/>
      <c r="CL68" s="16"/>
      <c r="CM68" s="16"/>
      <c r="CN68" s="16"/>
    </row>
    <row r="69" spans="1:92" ht="16.149999999999999" customHeight="1" x14ac:dyDescent="0.2">
      <c r="A69" s="3940" t="s">
        <v>97</v>
      </c>
      <c r="B69" s="3941"/>
      <c r="C69" s="3927" t="s">
        <v>57</v>
      </c>
      <c r="D69" s="3936"/>
      <c r="E69" s="3928"/>
      <c r="F69" s="3924" t="s">
        <v>98</v>
      </c>
      <c r="G69" s="3925"/>
      <c r="H69" s="3925"/>
      <c r="I69" s="3925"/>
      <c r="J69" s="3925"/>
      <c r="K69" s="3925"/>
      <c r="L69" s="3925"/>
      <c r="M69" s="3925"/>
      <c r="N69" s="3925"/>
      <c r="O69" s="3925"/>
      <c r="P69" s="216"/>
      <c r="Q69" s="127"/>
      <c r="R69" s="1043"/>
      <c r="S69" s="1043"/>
      <c r="T69" s="1043"/>
      <c r="U69" s="1044"/>
      <c r="V69" s="1044"/>
      <c r="W69" s="1044"/>
      <c r="X69" s="1044"/>
      <c r="Y69" s="1044"/>
      <c r="Z69" s="1045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2" ht="16.149999999999999" customHeight="1" x14ac:dyDescent="0.2">
      <c r="A70" s="3568"/>
      <c r="B70" s="3533"/>
      <c r="C70" s="3374"/>
      <c r="D70" s="3558"/>
      <c r="E70" s="3375"/>
      <c r="F70" s="3924" t="s">
        <v>99</v>
      </c>
      <c r="G70" s="3926"/>
      <c r="H70" s="3924" t="s">
        <v>100</v>
      </c>
      <c r="I70" s="3926"/>
      <c r="J70" s="3924" t="s">
        <v>101</v>
      </c>
      <c r="K70" s="3926"/>
      <c r="L70" s="3924" t="s">
        <v>102</v>
      </c>
      <c r="M70" s="3926"/>
      <c r="N70" s="3931" t="s">
        <v>11</v>
      </c>
      <c r="O70" s="3932"/>
      <c r="P70" s="127"/>
      <c r="Q70" s="127"/>
      <c r="R70" s="1043"/>
      <c r="S70" s="1043"/>
      <c r="T70" s="1043"/>
      <c r="U70" s="1044"/>
      <c r="V70" s="1044"/>
      <c r="W70" s="1044"/>
      <c r="X70" s="1044"/>
      <c r="Y70" s="1044"/>
      <c r="Z70" s="1045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2" ht="16.149999999999999" customHeight="1" x14ac:dyDescent="0.2">
      <c r="A71" s="3411"/>
      <c r="B71" s="3657"/>
      <c r="C71" s="1046" t="s">
        <v>82</v>
      </c>
      <c r="D71" s="582" t="s">
        <v>83</v>
      </c>
      <c r="E71" s="1047" t="s">
        <v>84</v>
      </c>
      <c r="F71" s="581" t="s">
        <v>83</v>
      </c>
      <c r="G71" s="1047" t="s">
        <v>84</v>
      </c>
      <c r="H71" s="581" t="s">
        <v>83</v>
      </c>
      <c r="I71" s="1047" t="s">
        <v>84</v>
      </c>
      <c r="J71" s="581" t="s">
        <v>83</v>
      </c>
      <c r="K71" s="1047" t="s">
        <v>84</v>
      </c>
      <c r="L71" s="581" t="s">
        <v>83</v>
      </c>
      <c r="M71" s="1047" t="s">
        <v>84</v>
      </c>
      <c r="N71" s="581" t="s">
        <v>83</v>
      </c>
      <c r="O71" s="1047" t="s">
        <v>84</v>
      </c>
      <c r="P71" s="127"/>
      <c r="Q71" s="127"/>
      <c r="R71" s="1043"/>
      <c r="S71" s="1043"/>
      <c r="T71" s="1043"/>
      <c r="U71" s="1044"/>
      <c r="V71" s="1044"/>
      <c r="W71" s="1044"/>
      <c r="X71" s="1044"/>
      <c r="Y71" s="1044"/>
      <c r="Z71" s="1045"/>
      <c r="CG71" s="16"/>
      <c r="CH71" s="16"/>
      <c r="CI71" s="16"/>
      <c r="CJ71" s="16"/>
      <c r="CK71" s="16"/>
      <c r="CL71" s="16"/>
      <c r="CM71" s="16"/>
      <c r="CN71" s="16"/>
    </row>
    <row r="72" spans="1:92" ht="16.149999999999999" customHeight="1" x14ac:dyDescent="0.2">
      <c r="A72" s="3924" t="s">
        <v>58</v>
      </c>
      <c r="B72" s="3926"/>
      <c r="C72" s="704">
        <f>SUM(D72:E72)</f>
        <v>0</v>
      </c>
      <c r="D72" s="705">
        <f>SUM(F72+H72+J72+L72+N72)</f>
        <v>0</v>
      </c>
      <c r="E72" s="1048">
        <f>SUM(G72+I72+K72+M72+O72)</f>
        <v>0</v>
      </c>
      <c r="F72" s="583"/>
      <c r="G72" s="1049"/>
      <c r="H72" s="583"/>
      <c r="I72" s="1049"/>
      <c r="J72" s="583"/>
      <c r="K72" s="584"/>
      <c r="L72" s="583"/>
      <c r="M72" s="584"/>
      <c r="N72" s="583"/>
      <c r="O72" s="584"/>
      <c r="P72" s="127"/>
      <c r="Q72" s="127"/>
      <c r="R72" s="1043"/>
      <c r="S72" s="1043"/>
      <c r="T72" s="1043"/>
      <c r="U72" s="1044"/>
      <c r="V72" s="1044"/>
      <c r="W72" s="1044"/>
      <c r="X72" s="1044"/>
      <c r="Y72" s="1044"/>
      <c r="Z72" s="1045"/>
      <c r="CG72" s="16"/>
      <c r="CH72" s="16"/>
      <c r="CI72" s="16"/>
      <c r="CJ72" s="16"/>
      <c r="CK72" s="16"/>
      <c r="CL72" s="16"/>
      <c r="CM72" s="16"/>
      <c r="CN72" s="16"/>
    </row>
    <row r="73" spans="1:92" ht="31.15" customHeight="1" x14ac:dyDescent="0.2">
      <c r="A73" s="115" t="s">
        <v>103</v>
      </c>
      <c r="B73" s="221"/>
      <c r="C73" s="115"/>
      <c r="D73" s="115"/>
      <c r="E73" s="115"/>
      <c r="F73" s="115"/>
      <c r="G73" s="115"/>
      <c r="H73" s="222"/>
      <c r="I73" s="222"/>
      <c r="J73" s="222"/>
      <c r="K73" s="223"/>
      <c r="L73" s="223"/>
      <c r="M73" s="223"/>
      <c r="N73" s="223"/>
      <c r="O73" s="223"/>
      <c r="P73" s="222"/>
      <c r="Q73" s="222"/>
      <c r="R73" s="222"/>
      <c r="S73" s="222"/>
      <c r="T73" s="127"/>
      <c r="U73" s="127"/>
      <c r="V73" s="127"/>
      <c r="W73" s="127"/>
      <c r="X73" s="12"/>
      <c r="Y73" s="12"/>
      <c r="Z73" s="12"/>
      <c r="AA73" s="12"/>
      <c r="AB73" s="127"/>
      <c r="AC73" s="127"/>
      <c r="AD73" s="12"/>
      <c r="AE73" s="127"/>
      <c r="AF73" s="127"/>
      <c r="AG73" s="127"/>
      <c r="AH73" s="127"/>
      <c r="AI73" s="127"/>
      <c r="AJ73" s="127"/>
      <c r="AK73" s="127"/>
      <c r="AL73" s="224"/>
      <c r="AM73" s="225"/>
      <c r="AN73" s="708"/>
      <c r="AO73" s="1044"/>
      <c r="AP73" s="1044"/>
      <c r="AQ73" s="1044"/>
      <c r="AR73" s="1044"/>
      <c r="AS73" s="1044"/>
      <c r="AT73" s="1044"/>
      <c r="AU73" s="1044"/>
      <c r="AV73" s="1044"/>
      <c r="AW73" s="1045"/>
      <c r="BZ73" s="2"/>
      <c r="CG73" s="16"/>
      <c r="CH73" s="16"/>
      <c r="CI73" s="16"/>
      <c r="CJ73" s="16"/>
      <c r="CK73" s="16"/>
      <c r="CL73" s="16"/>
      <c r="CM73" s="16"/>
      <c r="CN73" s="16"/>
    </row>
    <row r="74" spans="1:92" ht="16.149999999999999" customHeight="1" x14ac:dyDescent="0.2">
      <c r="A74" s="3927" t="s">
        <v>56</v>
      </c>
      <c r="B74" s="3928"/>
      <c r="C74" s="3927" t="s">
        <v>57</v>
      </c>
      <c r="D74" s="3936"/>
      <c r="E74" s="3928"/>
      <c r="F74" s="3924" t="s">
        <v>58</v>
      </c>
      <c r="G74" s="3925"/>
      <c r="H74" s="3925"/>
      <c r="I74" s="3925"/>
      <c r="J74" s="3925"/>
      <c r="K74" s="3925"/>
      <c r="L74" s="3925"/>
      <c r="M74" s="3925"/>
      <c r="N74" s="3925"/>
      <c r="O74" s="3925"/>
      <c r="P74" s="3925"/>
      <c r="Q74" s="3925"/>
      <c r="R74" s="3925"/>
      <c r="S74" s="3925"/>
      <c r="T74" s="3925"/>
      <c r="U74" s="3925"/>
      <c r="V74" s="3925"/>
      <c r="W74" s="3925"/>
      <c r="X74" s="3925"/>
      <c r="Y74" s="3925"/>
      <c r="Z74" s="3925"/>
      <c r="AA74" s="3925"/>
      <c r="AB74" s="3925"/>
      <c r="AC74" s="3925"/>
      <c r="AD74" s="3925"/>
      <c r="AE74" s="3925"/>
      <c r="AF74" s="3925"/>
      <c r="AG74" s="3926"/>
      <c r="AH74" s="71"/>
      <c r="AI74" s="12"/>
      <c r="AJ74" s="12"/>
      <c r="AK74" s="12"/>
      <c r="AL74" s="1050"/>
      <c r="AM74" s="1050"/>
      <c r="AN74" s="1050"/>
      <c r="AO74" s="1050"/>
      <c r="AP74" s="1050"/>
      <c r="AQ74" s="1050"/>
      <c r="AR74" s="1050"/>
      <c r="AS74" s="1050"/>
      <c r="AT74" s="1050"/>
      <c r="AU74" s="1051"/>
      <c r="CG74" s="16"/>
      <c r="CH74" s="16"/>
      <c r="CI74" s="16"/>
      <c r="CJ74" s="16"/>
      <c r="CK74" s="16"/>
      <c r="CL74" s="16"/>
      <c r="CM74" s="16"/>
      <c r="CN74" s="16"/>
    </row>
    <row r="75" spans="1:92" ht="16.149999999999999" customHeight="1" x14ac:dyDescent="0.2">
      <c r="A75" s="3374"/>
      <c r="B75" s="3375"/>
      <c r="C75" s="3374"/>
      <c r="D75" s="3558"/>
      <c r="E75" s="3375"/>
      <c r="F75" s="3731" t="s">
        <v>104</v>
      </c>
      <c r="G75" s="3731"/>
      <c r="H75" s="3731" t="s">
        <v>105</v>
      </c>
      <c r="I75" s="3731"/>
      <c r="J75" s="3731" t="s">
        <v>106</v>
      </c>
      <c r="K75" s="3731"/>
      <c r="L75" s="3731" t="s">
        <v>107</v>
      </c>
      <c r="M75" s="3731"/>
      <c r="N75" s="3731" t="s">
        <v>108</v>
      </c>
      <c r="O75" s="3731"/>
      <c r="P75" s="3731" t="s">
        <v>109</v>
      </c>
      <c r="Q75" s="3731"/>
      <c r="R75" s="3731" t="s">
        <v>110</v>
      </c>
      <c r="S75" s="3731"/>
      <c r="T75" s="3731" t="s">
        <v>111</v>
      </c>
      <c r="U75" s="3731"/>
      <c r="V75" s="3731" t="s">
        <v>112</v>
      </c>
      <c r="W75" s="3731"/>
      <c r="X75" s="3731" t="s">
        <v>113</v>
      </c>
      <c r="Y75" s="3731"/>
      <c r="Z75" s="3924" t="s">
        <v>114</v>
      </c>
      <c r="AA75" s="3926"/>
      <c r="AB75" s="3924" t="s">
        <v>115</v>
      </c>
      <c r="AC75" s="3926"/>
      <c r="AD75" s="3924" t="s">
        <v>116</v>
      </c>
      <c r="AE75" s="3926"/>
      <c r="AF75" s="3924" t="s">
        <v>117</v>
      </c>
      <c r="AG75" s="3926"/>
      <c r="AH75" s="12"/>
      <c r="AI75" s="12"/>
      <c r="AJ75" s="12"/>
      <c r="AK75" s="12"/>
      <c r="AL75" s="1050"/>
      <c r="AM75" s="1050"/>
      <c r="AN75" s="1050"/>
      <c r="AO75" s="1050"/>
      <c r="AP75" s="1050"/>
      <c r="AQ75" s="1050"/>
      <c r="AR75" s="1050"/>
      <c r="AS75" s="1050"/>
      <c r="AT75" s="1050"/>
      <c r="AU75" s="1051"/>
      <c r="CG75" s="16"/>
      <c r="CH75" s="16"/>
      <c r="CI75" s="16"/>
      <c r="CJ75" s="16"/>
      <c r="CK75" s="16"/>
      <c r="CL75" s="16"/>
      <c r="CM75" s="16"/>
      <c r="CN75" s="16"/>
    </row>
    <row r="76" spans="1:92" ht="16.149999999999999" customHeight="1" x14ac:dyDescent="0.2">
      <c r="A76" s="3374"/>
      <c r="B76" s="3375"/>
      <c r="C76" s="581" t="s">
        <v>82</v>
      </c>
      <c r="D76" s="582" t="s">
        <v>83</v>
      </c>
      <c r="E76" s="1047" t="s">
        <v>84</v>
      </c>
      <c r="F76" s="1052" t="s">
        <v>83</v>
      </c>
      <c r="G76" s="1053" t="s">
        <v>84</v>
      </c>
      <c r="H76" s="1052" t="s">
        <v>83</v>
      </c>
      <c r="I76" s="1053" t="s">
        <v>84</v>
      </c>
      <c r="J76" s="1052" t="s">
        <v>83</v>
      </c>
      <c r="K76" s="1053" t="s">
        <v>84</v>
      </c>
      <c r="L76" s="1052" t="s">
        <v>83</v>
      </c>
      <c r="M76" s="1053" t="s">
        <v>84</v>
      </c>
      <c r="N76" s="1052" t="s">
        <v>83</v>
      </c>
      <c r="O76" s="1053" t="s">
        <v>84</v>
      </c>
      <c r="P76" s="1052" t="s">
        <v>83</v>
      </c>
      <c r="Q76" s="1053" t="s">
        <v>84</v>
      </c>
      <c r="R76" s="1052" t="s">
        <v>83</v>
      </c>
      <c r="S76" s="1053" t="s">
        <v>84</v>
      </c>
      <c r="T76" s="1052" t="s">
        <v>83</v>
      </c>
      <c r="U76" s="1053" t="s">
        <v>84</v>
      </c>
      <c r="V76" s="1052" t="s">
        <v>83</v>
      </c>
      <c r="W76" s="1053" t="s">
        <v>84</v>
      </c>
      <c r="X76" s="1052" t="s">
        <v>83</v>
      </c>
      <c r="Y76" s="1053" t="s">
        <v>84</v>
      </c>
      <c r="Z76" s="1052" t="s">
        <v>83</v>
      </c>
      <c r="AA76" s="1053" t="s">
        <v>84</v>
      </c>
      <c r="AB76" s="1052" t="s">
        <v>83</v>
      </c>
      <c r="AC76" s="1053" t="s">
        <v>84</v>
      </c>
      <c r="AD76" s="1052" t="s">
        <v>83</v>
      </c>
      <c r="AE76" s="1053" t="s">
        <v>84</v>
      </c>
      <c r="AF76" s="1052" t="s">
        <v>83</v>
      </c>
      <c r="AG76" s="1053" t="s">
        <v>84</v>
      </c>
      <c r="AH76" s="12"/>
      <c r="AI76" s="12"/>
      <c r="AJ76" s="12"/>
      <c r="AK76" s="17"/>
      <c r="AL76" s="1054"/>
      <c r="AM76" s="1054"/>
      <c r="AN76" s="1054"/>
      <c r="AO76" s="1054"/>
      <c r="AP76" s="1054"/>
      <c r="AQ76" s="1054"/>
      <c r="AR76" s="1054"/>
      <c r="AS76" s="1054"/>
      <c r="AT76" s="1054"/>
      <c r="AU76" s="1055"/>
      <c r="AV76" s="230"/>
      <c r="AW76" s="230"/>
      <c r="AX76" s="230"/>
      <c r="AY76" s="230"/>
      <c r="CG76" s="16"/>
      <c r="CH76" s="16"/>
      <c r="CI76" s="16"/>
      <c r="CJ76" s="16"/>
      <c r="CK76" s="16"/>
      <c r="CL76" s="16"/>
      <c r="CM76" s="16"/>
      <c r="CN76" s="16"/>
    </row>
    <row r="77" spans="1:92" ht="16.149999999999999" customHeight="1" x14ac:dyDescent="0.2">
      <c r="A77" s="3934" t="s">
        <v>118</v>
      </c>
      <c r="B77" s="3935"/>
      <c r="C77" s="586">
        <f t="shared" ref="C77:C82" si="8">SUM(D77:E77)</f>
        <v>17</v>
      </c>
      <c r="D77" s="587">
        <f t="shared" ref="D77:E82" si="9">SUM(F77+H77+J77+L77+N77+P77+R77+T77+V77+X77+Z77+AB77+AD77+AF77)</f>
        <v>5</v>
      </c>
      <c r="E77" s="1056">
        <f t="shared" si="9"/>
        <v>12</v>
      </c>
      <c r="F77" s="26">
        <v>1</v>
      </c>
      <c r="G77" s="143"/>
      <c r="H77" s="26"/>
      <c r="I77" s="143"/>
      <c r="J77" s="26"/>
      <c r="K77" s="143">
        <v>1</v>
      </c>
      <c r="L77" s="26"/>
      <c r="M77" s="143"/>
      <c r="N77" s="26"/>
      <c r="O77" s="143">
        <v>1</v>
      </c>
      <c r="P77" s="26">
        <v>1</v>
      </c>
      <c r="Q77" s="143"/>
      <c r="R77" s="26"/>
      <c r="S77" s="143">
        <v>1</v>
      </c>
      <c r="T77" s="26">
        <v>1</v>
      </c>
      <c r="U77" s="143"/>
      <c r="V77" s="26">
        <v>1</v>
      </c>
      <c r="W77" s="143">
        <v>3</v>
      </c>
      <c r="X77" s="26"/>
      <c r="Y77" s="143">
        <v>3</v>
      </c>
      <c r="Z77" s="26"/>
      <c r="AA77" s="143">
        <v>2</v>
      </c>
      <c r="AB77" s="26">
        <v>1</v>
      </c>
      <c r="AC77" s="143">
        <v>1</v>
      </c>
      <c r="AD77" s="26"/>
      <c r="AE77" s="143"/>
      <c r="AF77" s="26"/>
      <c r="AG77" s="31"/>
      <c r="AH77" s="12"/>
      <c r="AI77" s="12"/>
      <c r="AJ77" s="12"/>
      <c r="AK77" s="17"/>
      <c r="AL77" s="1054"/>
      <c r="AM77" s="1054"/>
      <c r="AN77" s="1054"/>
      <c r="AO77" s="1054"/>
      <c r="AP77" s="1054"/>
      <c r="AQ77" s="1054"/>
      <c r="AR77" s="1054"/>
      <c r="AS77" s="1054"/>
      <c r="AT77" s="1054"/>
      <c r="AU77" s="1055"/>
      <c r="AV77" s="230"/>
      <c r="AW77" s="230"/>
      <c r="AX77" s="230"/>
      <c r="AY77" s="230"/>
      <c r="CG77" s="16"/>
      <c r="CH77" s="16"/>
      <c r="CI77" s="16"/>
      <c r="CJ77" s="16"/>
      <c r="CK77" s="16"/>
      <c r="CL77" s="16"/>
      <c r="CM77" s="16"/>
      <c r="CN77" s="16"/>
    </row>
    <row r="78" spans="1:92" ht="16.149999999999999" customHeight="1" x14ac:dyDescent="0.2">
      <c r="A78" s="3936" t="s">
        <v>119</v>
      </c>
      <c r="B78" s="609" t="s">
        <v>120</v>
      </c>
      <c r="C78" s="137">
        <f t="shared" si="8"/>
        <v>0</v>
      </c>
      <c r="D78" s="138">
        <f t="shared" si="9"/>
        <v>0</v>
      </c>
      <c r="E78" s="139">
        <f t="shared" si="9"/>
        <v>0</v>
      </c>
      <c r="F78" s="26"/>
      <c r="G78" s="30"/>
      <c r="H78" s="26"/>
      <c r="I78" s="30"/>
      <c r="J78" s="26"/>
      <c r="K78" s="30"/>
      <c r="L78" s="26"/>
      <c r="M78" s="30"/>
      <c r="N78" s="26"/>
      <c r="O78" s="30"/>
      <c r="P78" s="26"/>
      <c r="Q78" s="30"/>
      <c r="R78" s="26"/>
      <c r="S78" s="30"/>
      <c r="T78" s="26"/>
      <c r="U78" s="30"/>
      <c r="V78" s="26"/>
      <c r="W78" s="30"/>
      <c r="X78" s="26"/>
      <c r="Y78" s="30"/>
      <c r="Z78" s="26"/>
      <c r="AA78" s="30"/>
      <c r="AB78" s="26"/>
      <c r="AC78" s="30"/>
      <c r="AD78" s="26"/>
      <c r="AE78" s="30"/>
      <c r="AF78" s="26"/>
      <c r="AG78" s="31"/>
      <c r="AH78" s="12"/>
      <c r="AI78" s="12"/>
      <c r="AJ78" s="123"/>
      <c r="AK78" s="1057"/>
      <c r="AL78" s="1054"/>
      <c r="AM78" s="1054"/>
      <c r="AN78" s="1054"/>
      <c r="AO78" s="1054"/>
      <c r="AP78" s="1054"/>
      <c r="AQ78" s="1054"/>
      <c r="AR78" s="1054"/>
      <c r="AS78" s="1054"/>
      <c r="AT78" s="1054"/>
      <c r="AU78" s="1055"/>
      <c r="AV78" s="230"/>
      <c r="AW78" s="230"/>
      <c r="AX78" s="230"/>
      <c r="AY78" s="230"/>
      <c r="CG78" s="16"/>
      <c r="CH78" s="16"/>
      <c r="CI78" s="16"/>
      <c r="CJ78" s="16"/>
      <c r="CK78" s="16"/>
      <c r="CL78" s="16"/>
      <c r="CM78" s="16"/>
      <c r="CN78" s="16"/>
    </row>
    <row r="79" spans="1:92" ht="16.149999999999999" customHeight="1" x14ac:dyDescent="0.2">
      <c r="A79" s="3558"/>
      <c r="B79" s="610" t="s">
        <v>121</v>
      </c>
      <c r="C79" s="147">
        <f t="shared" si="8"/>
        <v>17</v>
      </c>
      <c r="D79" s="148">
        <f t="shared" si="9"/>
        <v>5</v>
      </c>
      <c r="E79" s="149">
        <f t="shared" si="9"/>
        <v>12</v>
      </c>
      <c r="F79" s="35">
        <v>1</v>
      </c>
      <c r="G79" s="39"/>
      <c r="H79" s="35"/>
      <c r="I79" s="39"/>
      <c r="J79" s="35"/>
      <c r="K79" s="39">
        <v>1</v>
      </c>
      <c r="L79" s="35"/>
      <c r="M79" s="39"/>
      <c r="N79" s="35"/>
      <c r="O79" s="39">
        <v>1</v>
      </c>
      <c r="P79" s="35">
        <v>1</v>
      </c>
      <c r="Q79" s="39"/>
      <c r="R79" s="35"/>
      <c r="S79" s="39">
        <v>1</v>
      </c>
      <c r="T79" s="35">
        <v>1</v>
      </c>
      <c r="U79" s="39"/>
      <c r="V79" s="35">
        <v>1</v>
      </c>
      <c r="W79" s="39">
        <v>3</v>
      </c>
      <c r="X79" s="35"/>
      <c r="Y79" s="39">
        <v>3</v>
      </c>
      <c r="Z79" s="35"/>
      <c r="AA79" s="39">
        <v>2</v>
      </c>
      <c r="AB79" s="35">
        <v>1</v>
      </c>
      <c r="AC79" s="39">
        <v>1</v>
      </c>
      <c r="AD79" s="35"/>
      <c r="AE79" s="39"/>
      <c r="AF79" s="35"/>
      <c r="AG79" s="40"/>
      <c r="AH79" s="127"/>
      <c r="AI79" s="12"/>
      <c r="AJ79" s="1058"/>
      <c r="AK79" s="1054"/>
      <c r="AL79" s="1054"/>
      <c r="AM79" s="1054"/>
      <c r="AN79" s="1054"/>
      <c r="AO79" s="1054"/>
      <c r="AP79" s="1054"/>
      <c r="AQ79" s="1054"/>
      <c r="AR79" s="1054"/>
      <c r="AS79" s="1054"/>
      <c r="AT79" s="1054"/>
      <c r="AU79" s="1055"/>
      <c r="AV79" s="230"/>
      <c r="AW79" s="230"/>
      <c r="AX79" s="230"/>
      <c r="AY79" s="230"/>
      <c r="CG79" s="16"/>
      <c r="CH79" s="16"/>
      <c r="CI79" s="16"/>
      <c r="CJ79" s="16"/>
      <c r="CK79" s="16"/>
      <c r="CL79" s="16"/>
      <c r="CM79" s="16"/>
      <c r="CN79" s="16"/>
    </row>
    <row r="80" spans="1:92" ht="16.149999999999999" customHeight="1" x14ac:dyDescent="0.2">
      <c r="A80" s="3558"/>
      <c r="B80" s="610" t="s">
        <v>122</v>
      </c>
      <c r="C80" s="147">
        <f t="shared" si="8"/>
        <v>0</v>
      </c>
      <c r="D80" s="148">
        <f t="shared" si="9"/>
        <v>0</v>
      </c>
      <c r="E80" s="149">
        <f t="shared" si="9"/>
        <v>0</v>
      </c>
      <c r="F80" s="35"/>
      <c r="G80" s="39"/>
      <c r="H80" s="35"/>
      <c r="I80" s="39"/>
      <c r="J80" s="35"/>
      <c r="K80" s="39"/>
      <c r="L80" s="35"/>
      <c r="M80" s="39"/>
      <c r="N80" s="35"/>
      <c r="O80" s="39"/>
      <c r="P80" s="35"/>
      <c r="Q80" s="39"/>
      <c r="R80" s="35"/>
      <c r="S80" s="39"/>
      <c r="T80" s="35"/>
      <c r="U80" s="39"/>
      <c r="V80" s="35"/>
      <c r="W80" s="39"/>
      <c r="X80" s="35"/>
      <c r="Y80" s="39"/>
      <c r="Z80" s="35"/>
      <c r="AA80" s="39"/>
      <c r="AB80" s="35"/>
      <c r="AC80" s="39"/>
      <c r="AD80" s="35"/>
      <c r="AE80" s="39"/>
      <c r="AF80" s="35"/>
      <c r="AG80" s="40"/>
      <c r="AH80" s="12"/>
      <c r="AI80" s="12"/>
      <c r="AJ80" s="1059"/>
      <c r="AK80" s="17"/>
      <c r="AL80" s="1054"/>
      <c r="AM80" s="1054"/>
      <c r="AN80" s="1054"/>
      <c r="AO80" s="1054"/>
      <c r="AP80" s="1054"/>
      <c r="AQ80" s="1054"/>
      <c r="AR80" s="1054"/>
      <c r="AS80" s="1054"/>
      <c r="AT80" s="1054"/>
      <c r="AU80" s="1055"/>
      <c r="AV80" s="230"/>
      <c r="AW80" s="230"/>
      <c r="AX80" s="230"/>
      <c r="AY80" s="230"/>
      <c r="CG80" s="16"/>
      <c r="CH80" s="16"/>
      <c r="CI80" s="16"/>
      <c r="CJ80" s="16"/>
      <c r="CK80" s="16"/>
      <c r="CL80" s="16"/>
      <c r="CM80" s="16"/>
      <c r="CN80" s="16"/>
    </row>
    <row r="81" spans="1:92" ht="25.15" customHeight="1" x14ac:dyDescent="0.2">
      <c r="A81" s="3558"/>
      <c r="B81" s="237" t="s">
        <v>123</v>
      </c>
      <c r="C81" s="147">
        <f t="shared" si="8"/>
        <v>0</v>
      </c>
      <c r="D81" s="148">
        <f t="shared" si="9"/>
        <v>0</v>
      </c>
      <c r="E81" s="149">
        <f t="shared" si="9"/>
        <v>0</v>
      </c>
      <c r="F81" s="35"/>
      <c r="G81" s="39"/>
      <c r="H81" s="35"/>
      <c r="I81" s="39"/>
      <c r="J81" s="35"/>
      <c r="K81" s="39"/>
      <c r="L81" s="35"/>
      <c r="M81" s="39"/>
      <c r="N81" s="35"/>
      <c r="O81" s="39"/>
      <c r="P81" s="35"/>
      <c r="Q81" s="39"/>
      <c r="R81" s="35"/>
      <c r="S81" s="39"/>
      <c r="T81" s="35"/>
      <c r="U81" s="39"/>
      <c r="V81" s="35"/>
      <c r="W81" s="39"/>
      <c r="X81" s="35"/>
      <c r="Y81" s="39"/>
      <c r="Z81" s="35"/>
      <c r="AA81" s="39"/>
      <c r="AB81" s="35"/>
      <c r="AC81" s="39"/>
      <c r="AD81" s="35"/>
      <c r="AE81" s="39"/>
      <c r="AF81" s="35"/>
      <c r="AG81" s="40"/>
      <c r="AH81" s="12"/>
      <c r="AI81" s="12"/>
      <c r="AJ81" s="1060"/>
      <c r="AK81" s="1057"/>
      <c r="AL81" s="1054"/>
      <c r="AM81" s="1054"/>
      <c r="AN81" s="1054"/>
      <c r="AO81" s="1054"/>
      <c r="AP81" s="1054"/>
      <c r="AQ81" s="1054"/>
      <c r="AR81" s="1054"/>
      <c r="AS81" s="1054"/>
      <c r="AT81" s="1054"/>
      <c r="AU81" s="1055"/>
      <c r="AV81" s="230"/>
      <c r="AW81" s="230"/>
      <c r="AX81" s="230"/>
      <c r="AY81" s="230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3630"/>
      <c r="B82" s="239" t="s">
        <v>124</v>
      </c>
      <c r="C82" s="240">
        <f t="shared" si="8"/>
        <v>0</v>
      </c>
      <c r="D82" s="241">
        <f t="shared" si="9"/>
        <v>0</v>
      </c>
      <c r="E82" s="242">
        <f t="shared" si="9"/>
        <v>0</v>
      </c>
      <c r="F82" s="93"/>
      <c r="G82" s="96"/>
      <c r="H82" s="93"/>
      <c r="I82" s="96"/>
      <c r="J82" s="93"/>
      <c r="K82" s="96"/>
      <c r="L82" s="93"/>
      <c r="M82" s="96"/>
      <c r="N82" s="93"/>
      <c r="O82" s="96"/>
      <c r="P82" s="93"/>
      <c r="Q82" s="96"/>
      <c r="R82" s="93"/>
      <c r="S82" s="96"/>
      <c r="T82" s="93"/>
      <c r="U82" s="96"/>
      <c r="V82" s="93"/>
      <c r="W82" s="96"/>
      <c r="X82" s="93"/>
      <c r="Y82" s="96"/>
      <c r="Z82" s="93"/>
      <c r="AA82" s="96"/>
      <c r="AB82" s="93"/>
      <c r="AC82" s="96"/>
      <c r="AD82" s="93"/>
      <c r="AE82" s="96"/>
      <c r="AF82" s="93"/>
      <c r="AG82" s="243"/>
      <c r="AH82" s="12"/>
      <c r="AI82" s="12"/>
      <c r="AJ82" s="1059"/>
      <c r="AK82" s="1061"/>
      <c r="AL82" s="1054"/>
      <c r="AM82" s="1054"/>
      <c r="AN82" s="1054"/>
      <c r="AO82" s="1054"/>
      <c r="AP82" s="1054"/>
      <c r="AQ82" s="1054"/>
      <c r="AR82" s="1054"/>
      <c r="AS82" s="1054"/>
      <c r="AT82" s="1054"/>
      <c r="AU82" s="1055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31.15" customHeight="1" x14ac:dyDescent="0.2">
      <c r="A83" s="245" t="s">
        <v>125</v>
      </c>
      <c r="B83" s="115"/>
      <c r="C83" s="115"/>
      <c r="D83" s="115"/>
      <c r="E83" s="115"/>
      <c r="F83" s="246"/>
      <c r="G83" s="115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3"/>
      <c r="X83" s="223"/>
      <c r="Y83" s="223"/>
      <c r="Z83" s="223"/>
      <c r="AA83" s="223"/>
      <c r="AB83" s="222"/>
      <c r="AC83" s="222"/>
      <c r="AD83" s="222"/>
      <c r="AE83" s="222"/>
      <c r="AF83" s="222"/>
      <c r="AG83" s="222"/>
      <c r="AH83" s="12"/>
      <c r="AI83" s="12"/>
      <c r="AJ83" s="8"/>
      <c r="AK83" s="15"/>
      <c r="AL83" s="15"/>
      <c r="AM83" s="15"/>
      <c r="AN83" s="1062"/>
      <c r="AO83" s="1062"/>
      <c r="AP83" s="1062"/>
      <c r="AQ83" s="1062"/>
      <c r="AR83" s="1062"/>
      <c r="AS83" s="1062"/>
      <c r="AT83" s="1062"/>
      <c r="AU83" s="1062"/>
      <c r="AV83" s="1062"/>
      <c r="AW83" s="1055"/>
      <c r="AX83" s="230"/>
      <c r="AY83" s="230"/>
      <c r="BZ83" s="2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927" t="s">
        <v>56</v>
      </c>
      <c r="B84" s="3928"/>
      <c r="C84" s="3929" t="s">
        <v>57</v>
      </c>
      <c r="D84" s="3929"/>
      <c r="E84" s="3929"/>
      <c r="F84" s="3732" t="s">
        <v>126</v>
      </c>
      <c r="G84" s="3732"/>
      <c r="H84" s="3732"/>
      <c r="I84" s="3732"/>
      <c r="J84" s="3732"/>
      <c r="K84" s="3732"/>
      <c r="L84" s="3732"/>
      <c r="M84" s="3732"/>
      <c r="N84" s="3732"/>
      <c r="O84" s="3732"/>
      <c r="P84" s="3732"/>
      <c r="Q84" s="3732"/>
      <c r="R84" s="3732"/>
      <c r="S84" s="3732"/>
      <c r="T84" s="3732"/>
      <c r="U84" s="3732"/>
      <c r="V84" s="3732"/>
      <c r="W84" s="3732"/>
      <c r="X84" s="3732"/>
      <c r="Y84" s="3732"/>
      <c r="Z84" s="3732"/>
      <c r="AA84" s="3732"/>
      <c r="AB84" s="3732"/>
      <c r="AC84" s="3732"/>
      <c r="AD84" s="3732"/>
      <c r="AE84" s="3732"/>
      <c r="AF84" s="3732"/>
      <c r="AG84" s="3562"/>
      <c r="AH84" s="3561" t="s">
        <v>127</v>
      </c>
      <c r="AI84" s="3938"/>
      <c r="AJ84" s="3938"/>
      <c r="AK84" s="3937"/>
      <c r="AL84" s="1054"/>
      <c r="AM84" s="1054"/>
      <c r="AN84" s="1054"/>
      <c r="AO84" s="1054"/>
      <c r="AP84" s="1054"/>
      <c r="AQ84" s="1054"/>
      <c r="AR84" s="1054"/>
      <c r="AS84" s="1054"/>
      <c r="AT84" s="1054"/>
      <c r="AU84" s="1055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3420"/>
      <c r="D85" s="3420"/>
      <c r="E85" s="3420"/>
      <c r="F85" s="3731" t="s">
        <v>104</v>
      </c>
      <c r="G85" s="3731"/>
      <c r="H85" s="3731" t="s">
        <v>105</v>
      </c>
      <c r="I85" s="3731"/>
      <c r="J85" s="3732" t="s">
        <v>106</v>
      </c>
      <c r="K85" s="3732"/>
      <c r="L85" s="3732" t="s">
        <v>107</v>
      </c>
      <c r="M85" s="3732"/>
      <c r="N85" s="3732" t="s">
        <v>108</v>
      </c>
      <c r="O85" s="3732"/>
      <c r="P85" s="3732" t="s">
        <v>109</v>
      </c>
      <c r="Q85" s="3732"/>
      <c r="R85" s="3731" t="s">
        <v>110</v>
      </c>
      <c r="S85" s="3731"/>
      <c r="T85" s="3732" t="s">
        <v>111</v>
      </c>
      <c r="U85" s="3732"/>
      <c r="V85" s="3732" t="s">
        <v>112</v>
      </c>
      <c r="W85" s="3732"/>
      <c r="X85" s="3732" t="s">
        <v>113</v>
      </c>
      <c r="Y85" s="3732"/>
      <c r="Z85" s="3732" t="s">
        <v>114</v>
      </c>
      <c r="AA85" s="3732"/>
      <c r="AB85" s="3732" t="s">
        <v>115</v>
      </c>
      <c r="AC85" s="3732"/>
      <c r="AD85" s="3732" t="s">
        <v>116</v>
      </c>
      <c r="AE85" s="3732"/>
      <c r="AF85" s="3732" t="s">
        <v>117</v>
      </c>
      <c r="AG85" s="3562"/>
      <c r="AH85" s="3928" t="s">
        <v>128</v>
      </c>
      <c r="AI85" s="3929" t="s">
        <v>129</v>
      </c>
      <c r="AJ85" s="3929" t="s">
        <v>130</v>
      </c>
      <c r="AK85" s="3939" t="s">
        <v>131</v>
      </c>
      <c r="AL85" s="1054"/>
      <c r="AM85" s="1054"/>
      <c r="AN85" s="1054"/>
      <c r="AO85" s="1054"/>
      <c r="AP85" s="1054"/>
      <c r="AQ85" s="1054"/>
      <c r="AR85" s="1054"/>
      <c r="AS85" s="1054"/>
      <c r="AT85" s="1054"/>
      <c r="AU85" s="1055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3374"/>
      <c r="B86" s="3375"/>
      <c r="C86" s="581" t="s">
        <v>82</v>
      </c>
      <c r="D86" s="582" t="s">
        <v>83</v>
      </c>
      <c r="E86" s="1047" t="s">
        <v>84</v>
      </c>
      <c r="F86" s="1052" t="s">
        <v>83</v>
      </c>
      <c r="G86" s="1063" t="s">
        <v>84</v>
      </c>
      <c r="H86" s="1052" t="s">
        <v>83</v>
      </c>
      <c r="I86" s="1063" t="s">
        <v>84</v>
      </c>
      <c r="J86" s="1052" t="s">
        <v>83</v>
      </c>
      <c r="K86" s="1063" t="s">
        <v>84</v>
      </c>
      <c r="L86" s="1052" t="s">
        <v>83</v>
      </c>
      <c r="M86" s="1063" t="s">
        <v>84</v>
      </c>
      <c r="N86" s="1052" t="s">
        <v>83</v>
      </c>
      <c r="O86" s="1063" t="s">
        <v>84</v>
      </c>
      <c r="P86" s="1052" t="s">
        <v>83</v>
      </c>
      <c r="Q86" s="1063" t="s">
        <v>84</v>
      </c>
      <c r="R86" s="1052" t="s">
        <v>83</v>
      </c>
      <c r="S86" s="1063" t="s">
        <v>84</v>
      </c>
      <c r="T86" s="1052" t="s">
        <v>83</v>
      </c>
      <c r="U86" s="1063" t="s">
        <v>84</v>
      </c>
      <c r="V86" s="1052" t="s">
        <v>83</v>
      </c>
      <c r="W86" s="1063" t="s">
        <v>84</v>
      </c>
      <c r="X86" s="1052" t="s">
        <v>83</v>
      </c>
      <c r="Y86" s="1063" t="s">
        <v>84</v>
      </c>
      <c r="Z86" s="1052" t="s">
        <v>83</v>
      </c>
      <c r="AA86" s="1063" t="s">
        <v>84</v>
      </c>
      <c r="AB86" s="1052" t="s">
        <v>83</v>
      </c>
      <c r="AC86" s="1063" t="s">
        <v>84</v>
      </c>
      <c r="AD86" s="1052" t="s">
        <v>83</v>
      </c>
      <c r="AE86" s="1063" t="s">
        <v>84</v>
      </c>
      <c r="AF86" s="1052" t="s">
        <v>83</v>
      </c>
      <c r="AG86" s="1064" t="s">
        <v>84</v>
      </c>
      <c r="AH86" s="3631"/>
      <c r="AI86" s="3421"/>
      <c r="AJ86" s="3421"/>
      <c r="AK86" s="3458"/>
      <c r="AL86" s="1054"/>
      <c r="AM86" s="1054"/>
      <c r="AN86" s="1054"/>
      <c r="AO86" s="1054"/>
      <c r="AP86" s="1054"/>
      <c r="AQ86" s="1054"/>
      <c r="AR86" s="1054"/>
      <c r="AS86" s="1054"/>
      <c r="AT86" s="1054"/>
      <c r="AU86" s="1055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16.149999999999999" customHeight="1" x14ac:dyDescent="0.2">
      <c r="A87" s="3934" t="s">
        <v>132</v>
      </c>
      <c r="B87" s="3935"/>
      <c r="C87" s="586">
        <f t="shared" ref="C87:C92" si="10">SUM(D87:E87)</f>
        <v>0</v>
      </c>
      <c r="D87" s="587">
        <f t="shared" ref="D87:E92" si="11">SUM(F87+H87+J87+L87+N87+P87+R87+T87+V87+X87+Z87+AB87+AD87+AF87)</f>
        <v>0</v>
      </c>
      <c r="E87" s="1056">
        <f t="shared" si="11"/>
        <v>0</v>
      </c>
      <c r="F87" s="26"/>
      <c r="G87" s="30"/>
      <c r="H87" s="26"/>
      <c r="I87" s="30"/>
      <c r="J87" s="26"/>
      <c r="K87" s="30"/>
      <c r="L87" s="26"/>
      <c r="M87" s="30"/>
      <c r="N87" s="26"/>
      <c r="O87" s="30"/>
      <c r="P87" s="26"/>
      <c r="Q87" s="30"/>
      <c r="R87" s="26"/>
      <c r="S87" s="30"/>
      <c r="T87" s="26"/>
      <c r="U87" s="30"/>
      <c r="V87" s="26"/>
      <c r="W87" s="30"/>
      <c r="X87" s="26"/>
      <c r="Y87" s="30"/>
      <c r="Z87" s="26"/>
      <c r="AA87" s="30"/>
      <c r="AB87" s="26"/>
      <c r="AC87" s="30"/>
      <c r="AD87" s="26"/>
      <c r="AE87" s="30"/>
      <c r="AF87" s="26"/>
      <c r="AG87" s="140"/>
      <c r="AH87" s="30"/>
      <c r="AI87" s="145"/>
      <c r="AJ87" s="145"/>
      <c r="AK87" s="145"/>
      <c r="AL87" s="250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936" t="s">
        <v>119</v>
      </c>
      <c r="B88" s="609" t="s">
        <v>120</v>
      </c>
      <c r="C88" s="137">
        <f t="shared" si="10"/>
        <v>0</v>
      </c>
      <c r="D88" s="138">
        <f t="shared" si="11"/>
        <v>0</v>
      </c>
      <c r="E88" s="139">
        <f t="shared" si="11"/>
        <v>0</v>
      </c>
      <c r="F88" s="26"/>
      <c r="G88" s="30"/>
      <c r="H88" s="26"/>
      <c r="I88" s="30"/>
      <c r="J88" s="26"/>
      <c r="K88" s="30"/>
      <c r="L88" s="26"/>
      <c r="M88" s="30"/>
      <c r="N88" s="26"/>
      <c r="O88" s="30"/>
      <c r="P88" s="26"/>
      <c r="Q88" s="30"/>
      <c r="R88" s="26"/>
      <c r="S88" s="30"/>
      <c r="T88" s="26"/>
      <c r="U88" s="30"/>
      <c r="V88" s="26"/>
      <c r="W88" s="30"/>
      <c r="X88" s="26"/>
      <c r="Y88" s="30"/>
      <c r="Z88" s="26"/>
      <c r="AA88" s="30"/>
      <c r="AB88" s="26"/>
      <c r="AC88" s="30"/>
      <c r="AD88" s="26"/>
      <c r="AE88" s="30"/>
      <c r="AF88" s="26"/>
      <c r="AG88" s="140"/>
      <c r="AH88" s="30"/>
      <c r="AI88" s="145"/>
      <c r="AJ88" s="145"/>
      <c r="AK88" s="145"/>
      <c r="AL88" s="250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6.149999999999999" customHeight="1" x14ac:dyDescent="0.2">
      <c r="A89" s="3558"/>
      <c r="B89" s="610" t="s">
        <v>121</v>
      </c>
      <c r="C89" s="147">
        <f t="shared" si="10"/>
        <v>0</v>
      </c>
      <c r="D89" s="148">
        <f t="shared" si="11"/>
        <v>0</v>
      </c>
      <c r="E89" s="149">
        <f t="shared" si="11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150"/>
      <c r="AH89" s="39"/>
      <c r="AI89" s="66"/>
      <c r="AJ89" s="66"/>
      <c r="AK89" s="66"/>
      <c r="AL89" s="250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230"/>
      <c r="AX89" s="230"/>
      <c r="AY89" s="230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16.149999999999999" customHeight="1" x14ac:dyDescent="0.2">
      <c r="A90" s="3558"/>
      <c r="B90" s="610" t="s">
        <v>122</v>
      </c>
      <c r="C90" s="147">
        <f t="shared" si="10"/>
        <v>0</v>
      </c>
      <c r="D90" s="148">
        <f t="shared" si="11"/>
        <v>0</v>
      </c>
      <c r="E90" s="149">
        <f t="shared" si="11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150"/>
      <c r="AH90" s="39"/>
      <c r="AI90" s="66"/>
      <c r="AJ90" s="66"/>
      <c r="AK90" s="66"/>
      <c r="AL90" s="250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25.15" customHeight="1" x14ac:dyDescent="0.2">
      <c r="A91" s="3558"/>
      <c r="B91" s="237" t="s">
        <v>123</v>
      </c>
      <c r="C91" s="147">
        <f t="shared" si="10"/>
        <v>0</v>
      </c>
      <c r="D91" s="148">
        <f t="shared" si="11"/>
        <v>0</v>
      </c>
      <c r="E91" s="149">
        <f t="shared" si="11"/>
        <v>0</v>
      </c>
      <c r="F91" s="35"/>
      <c r="G91" s="39"/>
      <c r="H91" s="35"/>
      <c r="I91" s="39"/>
      <c r="J91" s="35"/>
      <c r="K91" s="39"/>
      <c r="L91" s="35"/>
      <c r="M91" s="39"/>
      <c r="N91" s="35"/>
      <c r="O91" s="39"/>
      <c r="P91" s="35"/>
      <c r="Q91" s="39"/>
      <c r="R91" s="35"/>
      <c r="S91" s="39"/>
      <c r="T91" s="35"/>
      <c r="U91" s="39"/>
      <c r="V91" s="35"/>
      <c r="W91" s="39"/>
      <c r="X91" s="35"/>
      <c r="Y91" s="39"/>
      <c r="Z91" s="35"/>
      <c r="AA91" s="39"/>
      <c r="AB91" s="35"/>
      <c r="AC91" s="39"/>
      <c r="AD91" s="35"/>
      <c r="AE91" s="39"/>
      <c r="AF91" s="35"/>
      <c r="AG91" s="150"/>
      <c r="AH91" s="39"/>
      <c r="AI91" s="66"/>
      <c r="AJ91" s="66"/>
      <c r="AK91" s="66"/>
      <c r="AL91" s="250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3630"/>
      <c r="B92" s="239" t="s">
        <v>124</v>
      </c>
      <c r="C92" s="240">
        <f t="shared" si="10"/>
        <v>0</v>
      </c>
      <c r="D92" s="241">
        <f>SUM(F92+H92+J92+L92+N92+P92+R92+T92+V92+X92+Z92+AB92+AD92+AF92)</f>
        <v>0</v>
      </c>
      <c r="E92" s="242">
        <f t="shared" si="11"/>
        <v>0</v>
      </c>
      <c r="F92" s="93"/>
      <c r="G92" s="96"/>
      <c r="H92" s="93"/>
      <c r="I92" s="96"/>
      <c r="J92" s="93"/>
      <c r="K92" s="96"/>
      <c r="L92" s="93"/>
      <c r="M92" s="96"/>
      <c r="N92" s="93"/>
      <c r="O92" s="96"/>
      <c r="P92" s="93"/>
      <c r="Q92" s="96"/>
      <c r="R92" s="93"/>
      <c r="S92" s="96"/>
      <c r="T92" s="93"/>
      <c r="U92" s="96"/>
      <c r="V92" s="93"/>
      <c r="W92" s="96"/>
      <c r="X92" s="93"/>
      <c r="Y92" s="96"/>
      <c r="Z92" s="93"/>
      <c r="AA92" s="96"/>
      <c r="AB92" s="93"/>
      <c r="AC92" s="96"/>
      <c r="AD92" s="93"/>
      <c r="AE92" s="96"/>
      <c r="AF92" s="93"/>
      <c r="AG92" s="170"/>
      <c r="AH92" s="96"/>
      <c r="AI92" s="67"/>
      <c r="AJ92" s="67"/>
      <c r="AK92" s="67"/>
      <c r="AL92" s="250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31.15" customHeight="1" x14ac:dyDescent="0.2">
      <c r="A93" s="115" t="s">
        <v>133</v>
      </c>
      <c r="B93" s="115"/>
      <c r="C93" s="115"/>
      <c r="D93" s="115"/>
      <c r="E93" s="115"/>
      <c r="F93" s="115"/>
      <c r="G93" s="115"/>
      <c r="H93" s="222"/>
      <c r="I93" s="222"/>
      <c r="J93" s="222"/>
      <c r="K93" s="223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12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15"/>
      <c r="AL93" s="15"/>
      <c r="AM93" s="15"/>
      <c r="AN93" s="1062"/>
      <c r="AO93" s="1062"/>
      <c r="AP93" s="1062"/>
      <c r="AQ93" s="1062"/>
      <c r="AR93" s="1062"/>
      <c r="AS93" s="1062"/>
      <c r="AT93" s="1062"/>
      <c r="AU93" s="1065"/>
      <c r="AV93" s="1065"/>
      <c r="AW93" s="230"/>
      <c r="AX93" s="230"/>
      <c r="AY93" s="230"/>
      <c r="BZ93" s="2"/>
      <c r="CG93" s="16"/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936" t="s">
        <v>56</v>
      </c>
      <c r="B94" s="3936"/>
      <c r="C94" s="3927" t="s">
        <v>57</v>
      </c>
      <c r="D94" s="3936"/>
      <c r="E94" s="3928"/>
      <c r="F94" s="3924" t="s">
        <v>58</v>
      </c>
      <c r="G94" s="3925"/>
      <c r="H94" s="3925"/>
      <c r="I94" s="3925"/>
      <c r="J94" s="3925"/>
      <c r="K94" s="3925"/>
      <c r="L94" s="3925"/>
      <c r="M94" s="3925"/>
      <c r="N94" s="3925"/>
      <c r="O94" s="3925"/>
      <c r="P94" s="3925"/>
      <c r="Q94" s="3925"/>
      <c r="R94" s="3925"/>
      <c r="S94" s="3925"/>
      <c r="T94" s="3925"/>
      <c r="U94" s="3925"/>
      <c r="V94" s="3925"/>
      <c r="W94" s="3925"/>
      <c r="X94" s="3925"/>
      <c r="Y94" s="3925"/>
      <c r="Z94" s="3925"/>
      <c r="AA94" s="3925"/>
      <c r="AB94" s="3925"/>
      <c r="AC94" s="3925"/>
      <c r="AD94" s="3925"/>
      <c r="AE94" s="3925"/>
      <c r="AF94" s="3925"/>
      <c r="AG94" s="3933"/>
      <c r="AH94" s="3937" t="s">
        <v>127</v>
      </c>
      <c r="AI94" s="3729"/>
      <c r="AJ94" s="3729"/>
      <c r="AK94" s="15"/>
      <c r="AL94" s="1062"/>
      <c r="AM94" s="1062"/>
      <c r="AN94" s="1062"/>
      <c r="AO94" s="1062"/>
      <c r="AP94" s="1062"/>
      <c r="AQ94" s="1062"/>
      <c r="AR94" s="1066"/>
      <c r="AS94" s="1062"/>
      <c r="AT94" s="1062"/>
      <c r="AU94" s="1067"/>
      <c r="AV94" s="230"/>
      <c r="AW94" s="230"/>
      <c r="AX94" s="230"/>
      <c r="AY94" s="230"/>
      <c r="CG94" s="16"/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558"/>
      <c r="B95" s="3558"/>
      <c r="C95" s="3374"/>
      <c r="D95" s="3558"/>
      <c r="E95" s="3375"/>
      <c r="F95" s="3931" t="s">
        <v>134</v>
      </c>
      <c r="G95" s="3932"/>
      <c r="H95" s="3931" t="s">
        <v>105</v>
      </c>
      <c r="I95" s="3932"/>
      <c r="J95" s="3931" t="s">
        <v>106</v>
      </c>
      <c r="K95" s="3932"/>
      <c r="L95" s="3931" t="s">
        <v>107</v>
      </c>
      <c r="M95" s="3932"/>
      <c r="N95" s="3931" t="s">
        <v>108</v>
      </c>
      <c r="O95" s="3932"/>
      <c r="P95" s="3931" t="s">
        <v>109</v>
      </c>
      <c r="Q95" s="3932"/>
      <c r="R95" s="3931" t="s">
        <v>110</v>
      </c>
      <c r="S95" s="3932"/>
      <c r="T95" s="3931" t="s">
        <v>111</v>
      </c>
      <c r="U95" s="3932"/>
      <c r="V95" s="3931" t="s">
        <v>112</v>
      </c>
      <c r="W95" s="3932"/>
      <c r="X95" s="3931" t="s">
        <v>113</v>
      </c>
      <c r="Y95" s="3932"/>
      <c r="Z95" s="3924" t="s">
        <v>114</v>
      </c>
      <c r="AA95" s="3926"/>
      <c r="AB95" s="3924" t="s">
        <v>115</v>
      </c>
      <c r="AC95" s="3926"/>
      <c r="AD95" s="3924" t="s">
        <v>116</v>
      </c>
      <c r="AE95" s="3926"/>
      <c r="AF95" s="3924" t="s">
        <v>117</v>
      </c>
      <c r="AG95" s="3933"/>
      <c r="AH95" s="3928" t="s">
        <v>135</v>
      </c>
      <c r="AI95" s="3929" t="s">
        <v>136</v>
      </c>
      <c r="AJ95" s="3929" t="s">
        <v>130</v>
      </c>
      <c r="AK95" s="17"/>
      <c r="AL95" s="1054"/>
      <c r="AM95" s="1054"/>
      <c r="AN95" s="1054"/>
      <c r="AO95" s="1054"/>
      <c r="AP95" s="1054"/>
      <c r="AQ95" s="1054"/>
      <c r="AR95" s="1068"/>
      <c r="AS95" s="1054"/>
      <c r="AT95" s="1054"/>
      <c r="AU95" s="1067"/>
      <c r="AV95" s="230"/>
      <c r="AW95" s="230"/>
      <c r="AX95" s="230"/>
      <c r="AY95" s="230"/>
      <c r="CG95" s="16"/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3630"/>
      <c r="B96" s="3630"/>
      <c r="C96" s="581" t="s">
        <v>82</v>
      </c>
      <c r="D96" s="582" t="s">
        <v>83</v>
      </c>
      <c r="E96" s="1047" t="s">
        <v>84</v>
      </c>
      <c r="F96" s="1052" t="s">
        <v>83</v>
      </c>
      <c r="G96" s="1063" t="s">
        <v>84</v>
      </c>
      <c r="H96" s="1052" t="s">
        <v>83</v>
      </c>
      <c r="I96" s="1063" t="s">
        <v>84</v>
      </c>
      <c r="J96" s="1052" t="s">
        <v>83</v>
      </c>
      <c r="K96" s="1063" t="s">
        <v>84</v>
      </c>
      <c r="L96" s="1052" t="s">
        <v>83</v>
      </c>
      <c r="M96" s="1063" t="s">
        <v>84</v>
      </c>
      <c r="N96" s="1052" t="s">
        <v>83</v>
      </c>
      <c r="O96" s="1063" t="s">
        <v>84</v>
      </c>
      <c r="P96" s="1052" t="s">
        <v>83</v>
      </c>
      <c r="Q96" s="1063" t="s">
        <v>84</v>
      </c>
      <c r="R96" s="1052" t="s">
        <v>83</v>
      </c>
      <c r="S96" s="1063" t="s">
        <v>84</v>
      </c>
      <c r="T96" s="1052" t="s">
        <v>83</v>
      </c>
      <c r="U96" s="1063" t="s">
        <v>84</v>
      </c>
      <c r="V96" s="1052" t="s">
        <v>83</v>
      </c>
      <c r="W96" s="1063" t="s">
        <v>84</v>
      </c>
      <c r="X96" s="1052" t="s">
        <v>83</v>
      </c>
      <c r="Y96" s="1063" t="s">
        <v>84</v>
      </c>
      <c r="Z96" s="1052" t="s">
        <v>83</v>
      </c>
      <c r="AA96" s="1063" t="s">
        <v>84</v>
      </c>
      <c r="AB96" s="1052" t="s">
        <v>83</v>
      </c>
      <c r="AC96" s="1063" t="s">
        <v>84</v>
      </c>
      <c r="AD96" s="1052" t="s">
        <v>83</v>
      </c>
      <c r="AE96" s="1063" t="s">
        <v>84</v>
      </c>
      <c r="AF96" s="1052" t="s">
        <v>83</v>
      </c>
      <c r="AG96" s="1064" t="s">
        <v>84</v>
      </c>
      <c r="AH96" s="3631"/>
      <c r="AI96" s="3421"/>
      <c r="AJ96" s="3421"/>
      <c r="AK96" s="255"/>
      <c r="AL96" s="17"/>
      <c r="AM96" s="17"/>
      <c r="AN96" s="17"/>
      <c r="AO96" s="17"/>
      <c r="AP96" s="17"/>
      <c r="AQ96" s="17"/>
      <c r="AR96" s="17"/>
      <c r="AS96" s="1054"/>
      <c r="AT96" s="1054"/>
      <c r="AU96" s="1067"/>
      <c r="AV96" s="230"/>
      <c r="AW96" s="230"/>
      <c r="AX96" s="230"/>
      <c r="AY96" s="230"/>
      <c r="CG96" s="16"/>
      <c r="CH96" s="16"/>
      <c r="CI96" s="16"/>
      <c r="CJ96" s="16"/>
      <c r="CK96" s="16"/>
      <c r="CL96" s="16"/>
      <c r="CM96" s="16"/>
      <c r="CN96" s="16"/>
    </row>
    <row r="97" spans="1:92" ht="16.149999999999999" customHeight="1" x14ac:dyDescent="0.25">
      <c r="A97" s="3547" t="s">
        <v>137</v>
      </c>
      <c r="B97" s="3548"/>
      <c r="C97" s="137">
        <f>SUM(D97:E97)</f>
        <v>0</v>
      </c>
      <c r="D97" s="138">
        <f t="shared" ref="D97:E100" si="12">SUM(F97+H97+J97+L97+N97+P97+R97+T97+V97+X97+Z97+AB97+AD97+AF97)</f>
        <v>0</v>
      </c>
      <c r="E97" s="139">
        <f t="shared" si="12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256"/>
      <c r="AL97" s="17"/>
      <c r="AM97" s="17"/>
      <c r="AN97" s="17"/>
      <c r="AO97" s="17"/>
      <c r="AP97" s="17"/>
      <c r="AQ97" s="17"/>
      <c r="AR97" s="17"/>
      <c r="AS97" s="1054"/>
      <c r="AT97" s="1054"/>
      <c r="AU97" s="1067"/>
      <c r="AV97" s="230"/>
      <c r="AW97" s="230"/>
      <c r="AX97" s="230"/>
      <c r="AY97" s="230"/>
      <c r="CG97" s="16"/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49" t="s">
        <v>138</v>
      </c>
      <c r="B98" s="3550"/>
      <c r="C98" s="257">
        <f>SUM(D98:E98)</f>
        <v>0</v>
      </c>
      <c r="D98" s="258">
        <f t="shared" si="12"/>
        <v>0</v>
      </c>
      <c r="E98" s="259">
        <f t="shared" si="12"/>
        <v>0</v>
      </c>
      <c r="F98" s="50"/>
      <c r="G98" s="54"/>
      <c r="H98" s="50"/>
      <c r="I98" s="54"/>
      <c r="J98" s="50"/>
      <c r="K98" s="54"/>
      <c r="L98" s="50"/>
      <c r="M98" s="54"/>
      <c r="N98" s="50"/>
      <c r="O98" s="54"/>
      <c r="P98" s="50"/>
      <c r="Q98" s="54"/>
      <c r="R98" s="50"/>
      <c r="S98" s="54"/>
      <c r="T98" s="50"/>
      <c r="U98" s="54"/>
      <c r="V98" s="50"/>
      <c r="W98" s="54"/>
      <c r="X98" s="50"/>
      <c r="Y98" s="54"/>
      <c r="Z98" s="50"/>
      <c r="AA98" s="54"/>
      <c r="AB98" s="50"/>
      <c r="AC98" s="54"/>
      <c r="AD98" s="50"/>
      <c r="AE98" s="54"/>
      <c r="AF98" s="50"/>
      <c r="AG98" s="260"/>
      <c r="AH98" s="54"/>
      <c r="AI98" s="261"/>
      <c r="AJ98" s="261"/>
      <c r="AK98" s="262"/>
      <c r="AL98" s="17"/>
      <c r="AM98" s="17"/>
      <c r="AN98" s="17"/>
      <c r="AO98" s="17"/>
      <c r="AP98" s="17"/>
      <c r="AQ98" s="17"/>
      <c r="AR98" s="17"/>
      <c r="AS98" s="1054"/>
      <c r="AT98" s="1054"/>
      <c r="AU98" s="1067"/>
      <c r="AV98" s="230"/>
      <c r="AW98" s="230"/>
      <c r="AX98" s="230"/>
      <c r="AY98" s="230"/>
      <c r="CG98" s="16"/>
      <c r="CH98" s="16"/>
      <c r="CI98" s="16"/>
      <c r="CJ98" s="16"/>
      <c r="CK98" s="16"/>
      <c r="CL98" s="16"/>
      <c r="CM98" s="16"/>
      <c r="CN98" s="16"/>
    </row>
    <row r="99" spans="1:92" ht="16.149999999999999" customHeight="1" x14ac:dyDescent="0.2">
      <c r="A99" s="3930" t="s">
        <v>139</v>
      </c>
      <c r="B99" s="609" t="s">
        <v>140</v>
      </c>
      <c r="C99" s="137">
        <f>SUM(D99:E99)</f>
        <v>0</v>
      </c>
      <c r="D99" s="138">
        <f t="shared" si="12"/>
        <v>0</v>
      </c>
      <c r="E99" s="139">
        <f t="shared" si="12"/>
        <v>0</v>
      </c>
      <c r="F99" s="26"/>
      <c r="G99" s="30"/>
      <c r="H99" s="26"/>
      <c r="I99" s="30"/>
      <c r="J99" s="26"/>
      <c r="K99" s="30"/>
      <c r="L99" s="26"/>
      <c r="M99" s="30"/>
      <c r="N99" s="26"/>
      <c r="O99" s="30"/>
      <c r="P99" s="26"/>
      <c r="Q99" s="30"/>
      <c r="R99" s="26"/>
      <c r="S99" s="30"/>
      <c r="T99" s="26"/>
      <c r="U99" s="30"/>
      <c r="V99" s="26"/>
      <c r="W99" s="30"/>
      <c r="X99" s="26"/>
      <c r="Y99" s="30"/>
      <c r="Z99" s="26"/>
      <c r="AA99" s="30"/>
      <c r="AB99" s="26"/>
      <c r="AC99" s="30"/>
      <c r="AD99" s="26"/>
      <c r="AE99" s="30"/>
      <c r="AF99" s="26"/>
      <c r="AG99" s="140"/>
      <c r="AH99" s="30"/>
      <c r="AI99" s="145"/>
      <c r="AJ99" s="145"/>
      <c r="AK99" s="262"/>
      <c r="AL99" s="17"/>
      <c r="AM99" s="17"/>
      <c r="AN99" s="17"/>
      <c r="AO99" s="17"/>
      <c r="AP99" s="17"/>
      <c r="AQ99" s="17"/>
      <c r="AR99" s="17"/>
      <c r="AS99" s="1054"/>
      <c r="AT99" s="1054"/>
      <c r="AU99" s="1067"/>
      <c r="AV99" s="230"/>
      <c r="AW99" s="230"/>
      <c r="AX99" s="230"/>
      <c r="AY99" s="230"/>
      <c r="CG99" s="16"/>
      <c r="CH99" s="16"/>
      <c r="CI99" s="16"/>
      <c r="CJ99" s="16"/>
      <c r="CK99" s="16"/>
      <c r="CL99" s="16"/>
      <c r="CM99" s="16"/>
      <c r="CN99" s="16"/>
    </row>
    <row r="100" spans="1:92" ht="16.149999999999999" customHeight="1" x14ac:dyDescent="0.2">
      <c r="A100" s="3552"/>
      <c r="B100" s="239" t="s">
        <v>141</v>
      </c>
      <c r="C100" s="240">
        <f>SUM(D100:E100)</f>
        <v>0</v>
      </c>
      <c r="D100" s="241">
        <f t="shared" si="12"/>
        <v>0</v>
      </c>
      <c r="E100" s="242">
        <f t="shared" si="12"/>
        <v>0</v>
      </c>
      <c r="F100" s="93"/>
      <c r="G100" s="96"/>
      <c r="H100" s="93"/>
      <c r="I100" s="96"/>
      <c r="J100" s="93"/>
      <c r="K100" s="96"/>
      <c r="L100" s="93"/>
      <c r="M100" s="96"/>
      <c r="N100" s="93"/>
      <c r="O100" s="96"/>
      <c r="P100" s="93"/>
      <c r="Q100" s="96"/>
      <c r="R100" s="93"/>
      <c r="S100" s="96"/>
      <c r="T100" s="93"/>
      <c r="U100" s="96"/>
      <c r="V100" s="93"/>
      <c r="W100" s="96"/>
      <c r="X100" s="93"/>
      <c r="Y100" s="96"/>
      <c r="Z100" s="93"/>
      <c r="AA100" s="96"/>
      <c r="AB100" s="93"/>
      <c r="AC100" s="96"/>
      <c r="AD100" s="93"/>
      <c r="AE100" s="96"/>
      <c r="AF100" s="93"/>
      <c r="AG100" s="170"/>
      <c r="AH100" s="96"/>
      <c r="AI100" s="67"/>
      <c r="AJ100" s="67"/>
      <c r="AK100" s="262"/>
      <c r="AL100" s="17"/>
      <c r="AM100" s="17"/>
      <c r="AN100" s="17"/>
      <c r="AO100" s="17"/>
      <c r="AP100" s="17"/>
      <c r="AQ100" s="17"/>
      <c r="AR100" s="17"/>
      <c r="AS100" s="1057"/>
      <c r="AT100" s="1057"/>
      <c r="AU100" s="1067"/>
      <c r="AV100" s="230"/>
      <c r="AW100" s="230"/>
      <c r="AX100" s="230"/>
      <c r="AY100" s="230"/>
      <c r="CG100" s="16"/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553" t="s">
        <v>142</v>
      </c>
      <c r="B101" s="3721"/>
      <c r="C101" s="167">
        <f>SUM(D101:E101)</f>
        <v>0</v>
      </c>
      <c r="D101" s="168">
        <f>SUM(F101+H101+J101+L101+N101+P101+R101+T101+V101+X101+Z101+AB101+AD101+AF101)</f>
        <v>0</v>
      </c>
      <c r="E101" s="688">
        <f>SUM(G101+I101+K101+M101+O101+Q101+S101+U101+W101+Y101+AA101+AC101+AE101+AG101)</f>
        <v>0</v>
      </c>
      <c r="F101" s="263"/>
      <c r="G101" s="728"/>
      <c r="H101" s="263"/>
      <c r="I101" s="728"/>
      <c r="J101" s="263"/>
      <c r="K101" s="728"/>
      <c r="L101" s="263"/>
      <c r="M101" s="728"/>
      <c r="N101" s="263"/>
      <c r="O101" s="728"/>
      <c r="P101" s="263"/>
      <c r="Q101" s="728"/>
      <c r="R101" s="263"/>
      <c r="S101" s="728"/>
      <c r="T101" s="263"/>
      <c r="U101" s="728"/>
      <c r="V101" s="263"/>
      <c r="W101" s="728"/>
      <c r="X101" s="263"/>
      <c r="Y101" s="728"/>
      <c r="Z101" s="263"/>
      <c r="AA101" s="728"/>
      <c r="AB101" s="263"/>
      <c r="AC101" s="728"/>
      <c r="AD101" s="263"/>
      <c r="AE101" s="728"/>
      <c r="AF101" s="263"/>
      <c r="AG101" s="265"/>
      <c r="AH101" s="728"/>
      <c r="AI101" s="266"/>
      <c r="AJ101" s="266"/>
      <c r="AK101" s="32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230"/>
      <c r="AX101" s="230"/>
      <c r="AY101" s="230"/>
      <c r="CA101" s="4" t="str">
        <f>IF(C101&gt;C100+C99,"* Los Ingresos de pacientes dependientes severos con escaras DEBEN estar incluidos en los Ingresos de pacientes dependientes severos Oncológicos o No Oncológicos. ","")</f>
        <v/>
      </c>
      <c r="CG101" s="16"/>
      <c r="CH101" s="16"/>
      <c r="CI101" s="16"/>
      <c r="CJ101" s="16"/>
      <c r="CK101" s="16"/>
      <c r="CL101" s="16"/>
      <c r="CM101" s="16"/>
      <c r="CN101" s="16"/>
    </row>
    <row r="102" spans="1:92" ht="31.15" customHeight="1" x14ac:dyDescent="0.2">
      <c r="A102" s="121" t="s">
        <v>143</v>
      </c>
      <c r="B102" s="121"/>
      <c r="C102" s="121"/>
      <c r="D102" s="121"/>
      <c r="E102" s="121"/>
      <c r="F102" s="115"/>
      <c r="G102" s="115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15"/>
      <c r="AL102" s="729"/>
      <c r="AM102" s="15"/>
      <c r="AN102" s="1062"/>
      <c r="AO102" s="1062"/>
      <c r="AP102" s="1062"/>
      <c r="AQ102" s="1062"/>
      <c r="AR102" s="1062"/>
      <c r="AS102" s="1062"/>
      <c r="AT102" s="1062"/>
      <c r="AU102" s="1062"/>
      <c r="AV102" s="1062"/>
      <c r="AW102" s="1055"/>
      <c r="AX102" s="230"/>
      <c r="AY102" s="230"/>
      <c r="BZ102" s="2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">
      <c r="A103" s="3927" t="s">
        <v>3</v>
      </c>
      <c r="B103" s="3928"/>
      <c r="C103" s="3924" t="s">
        <v>57</v>
      </c>
      <c r="D103" s="3925"/>
      <c r="E103" s="3926"/>
      <c r="F103" s="3924" t="s">
        <v>114</v>
      </c>
      <c r="G103" s="3926"/>
      <c r="H103" s="3924" t="s">
        <v>115</v>
      </c>
      <c r="I103" s="3926"/>
      <c r="J103" s="3924" t="s">
        <v>116</v>
      </c>
      <c r="K103" s="3926"/>
      <c r="L103" s="3924" t="s">
        <v>117</v>
      </c>
      <c r="M103" s="3926"/>
      <c r="N103" s="268"/>
      <c r="O103" s="730"/>
      <c r="P103" s="123"/>
      <c r="Q103" s="731"/>
      <c r="R103" s="731"/>
      <c r="S103" s="1069"/>
      <c r="T103" s="1070"/>
      <c r="U103" s="1071"/>
      <c r="V103" s="1070"/>
      <c r="W103" s="1070"/>
      <c r="X103" s="1070"/>
      <c r="Y103" s="1070"/>
      <c r="Z103" s="1072"/>
      <c r="AA103" s="1072"/>
      <c r="AB103" s="1045"/>
      <c r="AC103" s="1045"/>
      <c r="AD103" s="1051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366"/>
      <c r="B104" s="3631"/>
      <c r="C104" s="581" t="s">
        <v>82</v>
      </c>
      <c r="D104" s="582" t="s">
        <v>83</v>
      </c>
      <c r="E104" s="1047" t="s">
        <v>84</v>
      </c>
      <c r="F104" s="581" t="s">
        <v>83</v>
      </c>
      <c r="G104" s="1047" t="s">
        <v>84</v>
      </c>
      <c r="H104" s="581" t="s">
        <v>83</v>
      </c>
      <c r="I104" s="1047" t="s">
        <v>84</v>
      </c>
      <c r="J104" s="581" t="s">
        <v>83</v>
      </c>
      <c r="K104" s="1047" t="s">
        <v>84</v>
      </c>
      <c r="L104" s="581" t="s">
        <v>83</v>
      </c>
      <c r="M104" s="1047" t="s">
        <v>84</v>
      </c>
      <c r="N104" s="1073"/>
      <c r="O104" s="1070"/>
      <c r="P104" s="1070"/>
      <c r="Q104" s="1070"/>
      <c r="R104" s="1070"/>
      <c r="S104" s="1070"/>
      <c r="T104" s="1070"/>
      <c r="U104" s="1070"/>
      <c r="V104" s="1074"/>
      <c r="W104" s="1070"/>
      <c r="X104" s="1070"/>
      <c r="Y104" s="1070"/>
      <c r="Z104" s="1072"/>
      <c r="AA104" s="1072"/>
      <c r="AB104" s="1045"/>
      <c r="AC104" s="1045"/>
      <c r="AD104" s="1051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923" t="s">
        <v>144</v>
      </c>
      <c r="B105" s="89" t="s">
        <v>145</v>
      </c>
      <c r="C105" s="137">
        <f>SUM(D105:E105)</f>
        <v>0</v>
      </c>
      <c r="D105" s="138">
        <f t="shared" ref="D105:E107" si="13">SUM(F105+H105+J105+L105)</f>
        <v>0</v>
      </c>
      <c r="E105" s="139">
        <f t="shared" si="13"/>
        <v>0</v>
      </c>
      <c r="F105" s="104"/>
      <c r="G105" s="107"/>
      <c r="H105" s="104"/>
      <c r="I105" s="107"/>
      <c r="J105" s="104"/>
      <c r="K105" s="107"/>
      <c r="L105" s="104"/>
      <c r="M105" s="107"/>
      <c r="N105" s="1073"/>
      <c r="O105" s="1070"/>
      <c r="P105" s="1070"/>
      <c r="Q105" s="1070"/>
      <c r="R105" s="1070"/>
      <c r="S105" s="1070"/>
      <c r="T105" s="1070"/>
      <c r="U105" s="1070"/>
      <c r="V105" s="1074"/>
      <c r="W105" s="1070"/>
      <c r="X105" s="1070"/>
      <c r="Y105" s="1070"/>
      <c r="Z105" s="1072"/>
      <c r="AA105" s="1072"/>
      <c r="AB105" s="1045"/>
      <c r="AC105" s="1045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38"/>
      <c r="B106" s="100" t="s">
        <v>146</v>
      </c>
      <c r="C106" s="147">
        <f>SUM(D106:E106)</f>
        <v>0</v>
      </c>
      <c r="D106" s="148">
        <f t="shared" si="13"/>
        <v>0</v>
      </c>
      <c r="E106" s="149">
        <f t="shared" si="13"/>
        <v>0</v>
      </c>
      <c r="F106" s="104"/>
      <c r="G106" s="107"/>
      <c r="H106" s="104"/>
      <c r="I106" s="107"/>
      <c r="J106" s="104"/>
      <c r="K106" s="107"/>
      <c r="L106" s="104"/>
      <c r="M106" s="107"/>
      <c r="N106" s="1073"/>
      <c r="O106" s="1070"/>
      <c r="P106" s="1070"/>
      <c r="Q106" s="1070"/>
      <c r="R106" s="1070"/>
      <c r="S106" s="1070"/>
      <c r="T106" s="1070"/>
      <c r="U106" s="1070"/>
      <c r="V106" s="1074"/>
      <c r="W106" s="1070"/>
      <c r="X106" s="1070"/>
      <c r="Y106" s="1070"/>
      <c r="Z106" s="1072"/>
      <c r="AA106" s="1072"/>
      <c r="AB106" s="1045"/>
      <c r="AC106" s="1045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706"/>
      <c r="B107" s="275" t="s">
        <v>147</v>
      </c>
      <c r="C107" s="257">
        <f>SUM(D107:E107)</f>
        <v>0</v>
      </c>
      <c r="D107" s="258">
        <f t="shared" si="13"/>
        <v>0</v>
      </c>
      <c r="E107" s="259">
        <f t="shared" si="13"/>
        <v>0</v>
      </c>
      <c r="F107" s="104"/>
      <c r="G107" s="107"/>
      <c r="H107" s="104"/>
      <c r="I107" s="107"/>
      <c r="J107" s="104"/>
      <c r="K107" s="107"/>
      <c r="L107" s="104"/>
      <c r="M107" s="107"/>
      <c r="N107" s="1073"/>
      <c r="O107" s="1070"/>
      <c r="P107" s="1070"/>
      <c r="Q107" s="1070"/>
      <c r="R107" s="1070"/>
      <c r="S107" s="1070"/>
      <c r="T107" s="1070"/>
      <c r="U107" s="1070"/>
      <c r="V107" s="1074"/>
      <c r="W107" s="1070"/>
      <c r="X107" s="1070"/>
      <c r="Y107" s="1070"/>
      <c r="Z107" s="1072"/>
      <c r="AA107" s="1072"/>
      <c r="AB107" s="1045"/>
      <c r="AC107" s="1045"/>
      <c r="CG107" s="16"/>
      <c r="CH107" s="16"/>
      <c r="CI107" s="16"/>
      <c r="CJ107" s="16"/>
      <c r="CK107" s="16"/>
      <c r="CL107" s="16"/>
      <c r="CM107" s="16"/>
      <c r="CN107" s="16"/>
    </row>
    <row r="108" spans="1:92" ht="16.149999999999999" customHeight="1" x14ac:dyDescent="0.2">
      <c r="A108" s="3716" t="s">
        <v>148</v>
      </c>
      <c r="B108" s="3716"/>
      <c r="C108" s="586">
        <f t="shared" ref="C108:M108" si="14">SUM(C105:C107)</f>
        <v>0</v>
      </c>
      <c r="D108" s="587">
        <f t="shared" si="14"/>
        <v>0</v>
      </c>
      <c r="E108" s="1056">
        <f t="shared" si="14"/>
        <v>0</v>
      </c>
      <c r="F108" s="586">
        <f t="shared" si="14"/>
        <v>0</v>
      </c>
      <c r="G108" s="1056">
        <f t="shared" si="14"/>
        <v>0</v>
      </c>
      <c r="H108" s="586">
        <f t="shared" si="14"/>
        <v>0</v>
      </c>
      <c r="I108" s="1056">
        <f t="shared" si="14"/>
        <v>0</v>
      </c>
      <c r="J108" s="586">
        <f t="shared" si="14"/>
        <v>0</v>
      </c>
      <c r="K108" s="1056">
        <f t="shared" si="14"/>
        <v>0</v>
      </c>
      <c r="L108" s="586">
        <f t="shared" si="14"/>
        <v>0</v>
      </c>
      <c r="M108" s="1056">
        <f t="shared" si="14"/>
        <v>0</v>
      </c>
      <c r="N108" s="1073"/>
      <c r="O108" s="1070"/>
      <c r="P108" s="1070"/>
      <c r="Q108" s="1070"/>
      <c r="R108" s="1070"/>
      <c r="S108" s="1070"/>
      <c r="T108" s="1070"/>
      <c r="U108" s="1070"/>
      <c r="V108" s="1074"/>
      <c r="W108" s="1070"/>
      <c r="X108" s="1070"/>
      <c r="Y108" s="1070"/>
      <c r="Z108" s="1072"/>
      <c r="AA108" s="1072"/>
      <c r="AB108" s="1045"/>
      <c r="AC108" s="1045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923" t="s">
        <v>149</v>
      </c>
      <c r="B109" s="103" t="s">
        <v>150</v>
      </c>
      <c r="C109" s="276">
        <f>SUM(D109:E109)</f>
        <v>0</v>
      </c>
      <c r="D109" s="277">
        <f t="shared" ref="D109:E112" si="15">SUM(F109+H109+J109+L109)</f>
        <v>0</v>
      </c>
      <c r="E109" s="278">
        <f t="shared" si="15"/>
        <v>0</v>
      </c>
      <c r="F109" s="104"/>
      <c r="G109" s="107"/>
      <c r="H109" s="104"/>
      <c r="I109" s="107"/>
      <c r="J109" s="104"/>
      <c r="K109" s="107"/>
      <c r="L109" s="104"/>
      <c r="M109" s="107"/>
      <c r="N109" s="1073"/>
      <c r="O109" s="1070"/>
      <c r="P109" s="1070"/>
      <c r="Q109" s="1070"/>
      <c r="R109" s="1070"/>
      <c r="S109" s="1070"/>
      <c r="T109" s="1070"/>
      <c r="U109" s="1070"/>
      <c r="V109" s="1074"/>
      <c r="W109" s="1070"/>
      <c r="X109" s="1072"/>
      <c r="Y109" s="1072"/>
      <c r="Z109" s="1072"/>
      <c r="AA109" s="1072"/>
      <c r="AB109" s="1045"/>
      <c r="AC109" s="1045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38"/>
      <c r="B110" s="100" t="s">
        <v>151</v>
      </c>
      <c r="C110" s="147">
        <f>SUM(D110:E110)</f>
        <v>0</v>
      </c>
      <c r="D110" s="148">
        <f t="shared" si="15"/>
        <v>0</v>
      </c>
      <c r="E110" s="149">
        <f t="shared" si="15"/>
        <v>0</v>
      </c>
      <c r="F110" s="35"/>
      <c r="G110" s="39"/>
      <c r="H110" s="35"/>
      <c r="I110" s="39"/>
      <c r="J110" s="35"/>
      <c r="K110" s="39"/>
      <c r="L110" s="35"/>
      <c r="M110" s="39"/>
      <c r="N110" s="71"/>
      <c r="O110" s="12"/>
      <c r="P110" s="12"/>
      <c r="Q110" s="12"/>
      <c r="R110" s="12"/>
      <c r="S110" s="12"/>
      <c r="T110" s="12"/>
      <c r="U110" s="1074"/>
      <c r="V110" s="1070"/>
      <c r="W110" s="1070"/>
      <c r="X110" s="1070"/>
      <c r="Y110" s="1070"/>
      <c r="Z110" s="1070"/>
      <c r="AA110" s="1070"/>
      <c r="AB110" s="1070"/>
      <c r="AC110" s="1070"/>
      <c r="AD110" s="1070"/>
      <c r="AE110" s="1070"/>
      <c r="AF110" s="1070"/>
      <c r="AG110" s="1070"/>
      <c r="AH110" s="1074"/>
      <c r="AI110" s="1070"/>
      <c r="AJ110" s="1072"/>
      <c r="AK110" s="1072"/>
      <c r="AL110" s="1072"/>
      <c r="AM110" s="1072"/>
      <c r="AN110" s="1045"/>
      <c r="AO110" s="1045"/>
      <c r="CG110" s="16"/>
      <c r="CH110" s="16"/>
      <c r="CI110" s="16"/>
      <c r="CJ110" s="16"/>
      <c r="CK110" s="16"/>
      <c r="CL110" s="16"/>
      <c r="CM110" s="16"/>
      <c r="CN110" s="16"/>
    </row>
    <row r="111" spans="1:92" ht="16.149999999999999" customHeight="1" x14ac:dyDescent="0.2">
      <c r="A111" s="3538"/>
      <c r="B111" s="100" t="s">
        <v>152</v>
      </c>
      <c r="C111" s="147">
        <f>SUM(D111:E111)</f>
        <v>0</v>
      </c>
      <c r="D111" s="148">
        <f t="shared" si="15"/>
        <v>0</v>
      </c>
      <c r="E111" s="149">
        <f t="shared" si="15"/>
        <v>0</v>
      </c>
      <c r="F111" s="35"/>
      <c r="G111" s="39"/>
      <c r="H111" s="35"/>
      <c r="I111" s="39"/>
      <c r="J111" s="35"/>
      <c r="K111" s="39"/>
      <c r="L111" s="35"/>
      <c r="M111" s="39"/>
      <c r="N111" s="71"/>
      <c r="O111" s="12"/>
      <c r="P111" s="12"/>
      <c r="Q111" s="12"/>
      <c r="R111" s="12"/>
      <c r="S111" s="12"/>
      <c r="T111" s="12"/>
      <c r="U111" s="1074"/>
      <c r="V111" s="1070"/>
      <c r="W111" s="1070"/>
      <c r="X111" s="1070"/>
      <c r="Y111" s="1070"/>
      <c r="Z111" s="1070"/>
      <c r="AA111" s="1070"/>
      <c r="AB111" s="1070"/>
      <c r="AC111" s="1070"/>
      <c r="AD111" s="1070"/>
      <c r="AE111" s="1070"/>
      <c r="AF111" s="1070"/>
      <c r="AG111" s="1070"/>
      <c r="AH111" s="1074"/>
      <c r="AI111" s="1070"/>
      <c r="AJ111" s="1072"/>
      <c r="AK111" s="1072"/>
      <c r="AL111" s="1072"/>
      <c r="AM111" s="1072"/>
      <c r="AN111" s="1045"/>
      <c r="AO111" s="1045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3706"/>
      <c r="B112" s="109" t="s">
        <v>153</v>
      </c>
      <c r="C112" s="257">
        <f>SUM(D112:E112)</f>
        <v>0</v>
      </c>
      <c r="D112" s="258">
        <f t="shared" si="15"/>
        <v>0</v>
      </c>
      <c r="E112" s="259">
        <f t="shared" si="15"/>
        <v>0</v>
      </c>
      <c r="F112" s="50"/>
      <c r="G112" s="54"/>
      <c r="H112" s="50"/>
      <c r="I112" s="54"/>
      <c r="J112" s="50"/>
      <c r="K112" s="54"/>
      <c r="L112" s="50"/>
      <c r="M112" s="54"/>
      <c r="N112" s="71"/>
      <c r="O112" s="12"/>
      <c r="P112" s="12"/>
      <c r="Q112" s="12"/>
      <c r="R112" s="12"/>
      <c r="S112" s="12"/>
      <c r="T112" s="12"/>
      <c r="U112" s="123"/>
      <c r="V112" s="1070"/>
      <c r="W112" s="1070"/>
      <c r="X112" s="1070"/>
      <c r="Y112" s="1070"/>
      <c r="Z112" s="1070"/>
      <c r="AA112" s="1070"/>
      <c r="AB112" s="1070"/>
      <c r="AC112" s="1070"/>
      <c r="AD112" s="1070"/>
      <c r="AE112" s="1070"/>
      <c r="AF112" s="1070"/>
      <c r="AG112" s="1070"/>
      <c r="AH112" s="1074"/>
      <c r="AI112" s="1070"/>
      <c r="AJ112" s="1072"/>
      <c r="AK112" s="1072"/>
      <c r="AL112" s="1072"/>
      <c r="AM112" s="1072"/>
      <c r="AN112" s="1045"/>
      <c r="AO112" s="1045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716" t="s">
        <v>148</v>
      </c>
      <c r="B113" s="3716"/>
      <c r="C113" s="586">
        <f t="shared" ref="C113:M113" si="16">SUM(C109:C112)</f>
        <v>0</v>
      </c>
      <c r="D113" s="587">
        <f t="shared" si="16"/>
        <v>0</v>
      </c>
      <c r="E113" s="1056">
        <f t="shared" si="16"/>
        <v>0</v>
      </c>
      <c r="F113" s="586">
        <f t="shared" si="16"/>
        <v>0</v>
      </c>
      <c r="G113" s="1056">
        <f t="shared" si="16"/>
        <v>0</v>
      </c>
      <c r="H113" s="586">
        <f t="shared" si="16"/>
        <v>0</v>
      </c>
      <c r="I113" s="1056">
        <f t="shared" si="16"/>
        <v>0</v>
      </c>
      <c r="J113" s="586">
        <f t="shared" si="16"/>
        <v>0</v>
      </c>
      <c r="K113" s="1056">
        <f t="shared" si="16"/>
        <v>0</v>
      </c>
      <c r="L113" s="586">
        <f t="shared" si="16"/>
        <v>0</v>
      </c>
      <c r="M113" s="1056">
        <f t="shared" si="16"/>
        <v>0</v>
      </c>
      <c r="N113" s="71"/>
      <c r="O113" s="12"/>
      <c r="P113" s="12"/>
      <c r="Q113" s="12"/>
      <c r="R113" s="12"/>
      <c r="S113" s="12"/>
      <c r="T113" s="12"/>
      <c r="U113" s="1059"/>
      <c r="V113" s="1070"/>
      <c r="W113" s="1070"/>
      <c r="X113" s="1070"/>
      <c r="Y113" s="1070"/>
      <c r="Z113" s="1070"/>
      <c r="AA113" s="1070"/>
      <c r="AB113" s="1070"/>
      <c r="AC113" s="1070"/>
      <c r="AD113" s="1070"/>
      <c r="AE113" s="1070"/>
      <c r="AF113" s="1070"/>
      <c r="AG113" s="1070"/>
      <c r="AH113" s="1074"/>
      <c r="AI113" s="1070"/>
      <c r="AJ113" s="1072"/>
      <c r="AK113" s="1072"/>
      <c r="AL113" s="1072"/>
      <c r="AM113" s="1072"/>
      <c r="AN113" s="1045"/>
      <c r="AO113" s="1045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3540" t="s">
        <v>154</v>
      </c>
      <c r="B114" s="3540"/>
      <c r="C114" s="167">
        <f t="shared" ref="C114:M114" si="17">SUM(C108+C113)</f>
        <v>0</v>
      </c>
      <c r="D114" s="168">
        <f t="shared" si="17"/>
        <v>0</v>
      </c>
      <c r="E114" s="688">
        <f t="shared" si="17"/>
        <v>0</v>
      </c>
      <c r="F114" s="167">
        <f t="shared" si="17"/>
        <v>0</v>
      </c>
      <c r="G114" s="688">
        <f t="shared" si="17"/>
        <v>0</v>
      </c>
      <c r="H114" s="167">
        <f t="shared" si="17"/>
        <v>0</v>
      </c>
      <c r="I114" s="688">
        <f t="shared" si="17"/>
        <v>0</v>
      </c>
      <c r="J114" s="167">
        <f t="shared" si="17"/>
        <v>0</v>
      </c>
      <c r="K114" s="688">
        <f t="shared" si="17"/>
        <v>0</v>
      </c>
      <c r="L114" s="167">
        <f t="shared" si="17"/>
        <v>0</v>
      </c>
      <c r="M114" s="688">
        <f t="shared" si="17"/>
        <v>0</v>
      </c>
      <c r="O114" s="12"/>
      <c r="P114" s="12"/>
      <c r="Q114" s="12"/>
      <c r="R114" s="12"/>
      <c r="S114" s="12"/>
      <c r="T114" s="12"/>
      <c r="U114" s="1059"/>
      <c r="V114" s="1070"/>
      <c r="W114" s="1070"/>
      <c r="X114" s="1070"/>
      <c r="Y114" s="1070"/>
      <c r="Z114" s="1070"/>
      <c r="AA114" s="1070"/>
      <c r="AB114" s="1070"/>
      <c r="AC114" s="1070"/>
      <c r="AD114" s="1070"/>
      <c r="AE114" s="1070"/>
      <c r="AF114" s="1070"/>
      <c r="AG114" s="1070"/>
      <c r="AH114" s="1074"/>
      <c r="AI114" s="1070"/>
      <c r="AJ114" s="1072"/>
      <c r="AK114" s="1072"/>
      <c r="AL114" s="1072"/>
      <c r="AM114" s="1072"/>
      <c r="AN114" s="1045"/>
      <c r="AO114" s="1045"/>
      <c r="CG114" s="16"/>
      <c r="CH114" s="16"/>
      <c r="CI114" s="16"/>
      <c r="CJ114" s="16"/>
      <c r="CK114" s="16"/>
      <c r="CL114" s="16"/>
      <c r="CM114" s="16"/>
      <c r="CN114" s="16"/>
    </row>
    <row r="115" spans="1:92" ht="31.15" customHeight="1" x14ac:dyDescent="0.2">
      <c r="A115" s="121" t="s">
        <v>155</v>
      </c>
      <c r="B115" s="121"/>
      <c r="C115" s="121"/>
      <c r="D115" s="279"/>
      <c r="E115" s="121"/>
      <c r="F115" s="121"/>
      <c r="G115" s="115"/>
      <c r="H115" s="115"/>
      <c r="I115" s="222"/>
      <c r="J115" s="222"/>
      <c r="K115" s="222"/>
      <c r="L115" s="222"/>
      <c r="M115" s="222"/>
      <c r="N115" s="222"/>
      <c r="O115" s="222"/>
      <c r="P115" s="222"/>
      <c r="Q115" s="280"/>
      <c r="R115" s="280"/>
      <c r="S115" s="15"/>
      <c r="T115" s="738"/>
      <c r="U115" s="15"/>
      <c r="V115" s="15"/>
      <c r="W115" s="15"/>
      <c r="X115" s="1062"/>
      <c r="Y115" s="1062"/>
      <c r="Z115" s="1062"/>
      <c r="AA115" s="1062"/>
      <c r="AB115" s="1062"/>
      <c r="AC115" s="1062"/>
      <c r="AD115" s="1062"/>
      <c r="AE115" s="1062"/>
      <c r="AF115" s="1075"/>
      <c r="AG115" s="1072"/>
      <c r="AH115" s="1072"/>
      <c r="AI115" s="1072"/>
      <c r="AJ115" s="1076"/>
      <c r="AK115" s="1072"/>
      <c r="AL115" s="1072"/>
      <c r="AM115" s="1072"/>
      <c r="AN115" s="1072"/>
      <c r="AO115" s="1072"/>
      <c r="AP115" s="1072"/>
      <c r="AQ115" s="1072"/>
      <c r="BZ115" s="2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927" t="s">
        <v>3</v>
      </c>
      <c r="B116" s="3928"/>
      <c r="C116" s="3924" t="s">
        <v>57</v>
      </c>
      <c r="D116" s="3925"/>
      <c r="E116" s="3926"/>
      <c r="F116" s="3924" t="s">
        <v>114</v>
      </c>
      <c r="G116" s="3926"/>
      <c r="H116" s="3924" t="s">
        <v>115</v>
      </c>
      <c r="I116" s="3926"/>
      <c r="J116" s="3924" t="s">
        <v>116</v>
      </c>
      <c r="K116" s="3926"/>
      <c r="L116" s="3924" t="s">
        <v>117</v>
      </c>
      <c r="M116" s="3925"/>
      <c r="N116" s="3546" t="s">
        <v>127</v>
      </c>
      <c r="O116" s="3925"/>
      <c r="P116" s="3926"/>
      <c r="Q116" s="3709"/>
      <c r="R116" s="3710"/>
      <c r="S116" s="3922"/>
      <c r="T116" s="3922"/>
      <c r="U116" s="3922"/>
      <c r="V116" s="3922"/>
      <c r="W116" s="3922"/>
      <c r="X116" s="3922"/>
      <c r="Y116" s="3922"/>
      <c r="Z116" s="3922"/>
      <c r="AA116" s="1077"/>
      <c r="AB116" s="1054"/>
      <c r="AC116" s="1054"/>
      <c r="AD116" s="1054"/>
      <c r="AE116" s="1062"/>
      <c r="AF116" s="1072"/>
      <c r="AG116" s="1072"/>
      <c r="AH116" s="1072"/>
      <c r="AI116" s="1050"/>
      <c r="AJ116" s="1050"/>
      <c r="AK116" s="1050"/>
      <c r="AL116" s="1050"/>
      <c r="AM116" s="1078"/>
      <c r="AN116" s="1070"/>
      <c r="AO116" s="1070"/>
      <c r="AP116" s="1070"/>
      <c r="AQ116" s="1070"/>
      <c r="AR116" s="1070"/>
      <c r="AS116" s="1070"/>
      <c r="AT116" s="1070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3366"/>
      <c r="B117" s="3631"/>
      <c r="C117" s="581" t="s">
        <v>82</v>
      </c>
      <c r="D117" s="582" t="s">
        <v>83</v>
      </c>
      <c r="E117" s="1047" t="s">
        <v>84</v>
      </c>
      <c r="F117" s="581" t="s">
        <v>83</v>
      </c>
      <c r="G117" s="1047" t="s">
        <v>84</v>
      </c>
      <c r="H117" s="581" t="s">
        <v>83</v>
      </c>
      <c r="I117" s="1047" t="s">
        <v>84</v>
      </c>
      <c r="J117" s="581" t="s">
        <v>83</v>
      </c>
      <c r="K117" s="1047" t="s">
        <v>84</v>
      </c>
      <c r="L117" s="581" t="s">
        <v>83</v>
      </c>
      <c r="M117" s="1079" t="s">
        <v>84</v>
      </c>
      <c r="N117" s="286" t="s">
        <v>128</v>
      </c>
      <c r="O117" s="582" t="s">
        <v>129</v>
      </c>
      <c r="P117" s="1047" t="s">
        <v>130</v>
      </c>
      <c r="Q117" s="1080"/>
      <c r="R117" s="1081"/>
      <c r="S117" s="1081"/>
      <c r="T117" s="1081"/>
      <c r="U117" s="1081"/>
      <c r="V117" s="1081"/>
      <c r="W117" s="1081"/>
      <c r="X117" s="1081"/>
      <c r="Y117" s="1081"/>
      <c r="Z117" s="1081"/>
      <c r="AA117" s="1077"/>
      <c r="AB117" s="1054"/>
      <c r="AC117" s="1054"/>
      <c r="AD117" s="1054"/>
      <c r="AE117" s="1062"/>
      <c r="AF117" s="1072"/>
      <c r="AG117" s="1072"/>
      <c r="AH117" s="1072"/>
      <c r="AI117" s="1050"/>
      <c r="AJ117" s="1050"/>
      <c r="AK117" s="1050"/>
      <c r="AL117" s="1050"/>
      <c r="AM117" s="1078"/>
      <c r="AN117" s="1070"/>
      <c r="AO117" s="1070"/>
      <c r="AP117" s="1070"/>
      <c r="AQ117" s="1070"/>
      <c r="AR117" s="1070"/>
      <c r="AS117" s="1070"/>
      <c r="AT117" s="1070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3923" t="s">
        <v>144</v>
      </c>
      <c r="B118" s="89" t="s">
        <v>145</v>
      </c>
      <c r="C118" s="289">
        <f>SUM(D118:E118)</f>
        <v>0</v>
      </c>
      <c r="D118" s="290">
        <f t="shared" ref="D118:E120" si="18">SUM(F118+H118+J118+L118)</f>
        <v>0</v>
      </c>
      <c r="E118" s="291">
        <f t="shared" si="18"/>
        <v>0</v>
      </c>
      <c r="F118" s="26"/>
      <c r="G118" s="30"/>
      <c r="H118" s="26"/>
      <c r="I118" s="30"/>
      <c r="J118" s="26"/>
      <c r="K118" s="30"/>
      <c r="L118" s="26"/>
      <c r="M118" s="746"/>
      <c r="N118" s="293"/>
      <c r="O118" s="27"/>
      <c r="P118" s="30"/>
      <c r="Q118" s="1082"/>
      <c r="R118" s="1083"/>
      <c r="S118" s="1083"/>
      <c r="T118" s="1083"/>
      <c r="U118" s="1083"/>
      <c r="V118" s="1083"/>
      <c r="W118" s="1083"/>
      <c r="X118" s="1083"/>
      <c r="Y118" s="1084"/>
      <c r="Z118" s="1084"/>
      <c r="AA118" s="1085"/>
      <c r="AB118" s="1083"/>
      <c r="AC118" s="1083"/>
      <c r="AD118" s="1083"/>
      <c r="AE118" s="1086"/>
      <c r="AF118" s="1087"/>
      <c r="AG118" s="1087"/>
      <c r="AH118" s="1087"/>
      <c r="AI118" s="1088"/>
      <c r="AJ118" s="1088"/>
      <c r="AK118" s="1088"/>
      <c r="AL118" s="1088"/>
      <c r="AM118" s="1088"/>
      <c r="AN118" s="1089"/>
      <c r="AO118" s="1089"/>
      <c r="AP118" s="1089"/>
      <c r="AQ118" s="1089"/>
      <c r="AR118" s="1089"/>
      <c r="AS118" s="1089"/>
      <c r="AT118" s="1089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146</v>
      </c>
      <c r="C119" s="296">
        <f>SUM(D119:E119)</f>
        <v>0</v>
      </c>
      <c r="D119" s="297">
        <f t="shared" si="18"/>
        <v>0</v>
      </c>
      <c r="E119" s="298">
        <f t="shared" si="18"/>
        <v>0</v>
      </c>
      <c r="F119" s="35"/>
      <c r="G119" s="39"/>
      <c r="H119" s="35"/>
      <c r="I119" s="39"/>
      <c r="J119" s="35"/>
      <c r="K119" s="39"/>
      <c r="L119" s="35"/>
      <c r="M119" s="299"/>
      <c r="N119" s="300"/>
      <c r="O119" s="36"/>
      <c r="P119" s="39"/>
      <c r="Q119" s="1082"/>
      <c r="R119" s="1083"/>
      <c r="S119" s="1083"/>
      <c r="T119" s="1083"/>
      <c r="U119" s="1083"/>
      <c r="V119" s="1083"/>
      <c r="W119" s="1083"/>
      <c r="X119" s="1083"/>
      <c r="Y119" s="1084"/>
      <c r="Z119" s="1090"/>
      <c r="AA119" s="1061"/>
      <c r="AB119" s="1057"/>
      <c r="AC119" s="1057"/>
      <c r="AD119" s="1057"/>
      <c r="AE119" s="1065"/>
      <c r="AF119" s="1091"/>
      <c r="AG119" s="1091"/>
      <c r="AH119" s="1091"/>
      <c r="AI119" s="1092"/>
      <c r="AJ119" s="1092"/>
      <c r="AK119" s="1092"/>
      <c r="AL119" s="1092"/>
      <c r="AM119" s="1088"/>
      <c r="AN119" s="1089"/>
      <c r="AO119" s="1089"/>
      <c r="AP119" s="1089"/>
      <c r="AQ119" s="1089"/>
      <c r="AR119" s="1089"/>
      <c r="AS119" s="1089"/>
      <c r="AT119" s="1089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706"/>
      <c r="B120" s="275" t="s">
        <v>147</v>
      </c>
      <c r="C120" s="304">
        <f>SUM(D120:E120)</f>
        <v>0</v>
      </c>
      <c r="D120" s="305">
        <f t="shared" si="18"/>
        <v>0</v>
      </c>
      <c r="E120" s="306">
        <f t="shared" si="18"/>
        <v>0</v>
      </c>
      <c r="F120" s="50"/>
      <c r="G120" s="54"/>
      <c r="H120" s="50"/>
      <c r="I120" s="54"/>
      <c r="J120" s="50"/>
      <c r="K120" s="54"/>
      <c r="L120" s="50"/>
      <c r="M120" s="307"/>
      <c r="N120" s="308"/>
      <c r="O120" s="51"/>
      <c r="P120" s="54"/>
      <c r="Q120" s="1082"/>
      <c r="R120" s="1083"/>
      <c r="S120" s="1083"/>
      <c r="T120" s="1083"/>
      <c r="U120" s="1083"/>
      <c r="V120" s="1083"/>
      <c r="W120" s="1083"/>
      <c r="X120" s="1083"/>
      <c r="Y120" s="1093"/>
      <c r="Z120" s="1084"/>
      <c r="AA120" s="1083"/>
      <c r="AB120" s="1083"/>
      <c r="AC120" s="1083"/>
      <c r="AD120" s="1083"/>
      <c r="AE120" s="1086"/>
      <c r="AF120" s="1087"/>
      <c r="AG120" s="1087"/>
      <c r="AH120" s="1087"/>
      <c r="AI120" s="1088"/>
      <c r="AJ120" s="1088"/>
      <c r="AK120" s="1088"/>
      <c r="AL120" s="1088"/>
      <c r="AM120" s="1088"/>
      <c r="AN120" s="1089"/>
      <c r="AO120" s="1089"/>
      <c r="AP120" s="1089"/>
      <c r="AQ120" s="1089"/>
      <c r="AR120" s="1089"/>
      <c r="AS120" s="1089"/>
      <c r="AT120" s="1089"/>
      <c r="CG120" s="16"/>
      <c r="CH120" s="16"/>
      <c r="CI120" s="16"/>
      <c r="CJ120" s="16"/>
      <c r="CK120" s="16"/>
      <c r="CL120" s="16"/>
      <c r="CM120" s="16"/>
      <c r="CN120" s="16"/>
    </row>
    <row r="121" spans="1:92" ht="16.149999999999999" customHeight="1" x14ac:dyDescent="0.2">
      <c r="A121" s="3918" t="s">
        <v>148</v>
      </c>
      <c r="B121" s="3918"/>
      <c r="C121" s="1094">
        <f t="shared" ref="C121:P121" si="19">SUM(C118:C120)</f>
        <v>0</v>
      </c>
      <c r="D121" s="1095">
        <f t="shared" si="19"/>
        <v>0</v>
      </c>
      <c r="E121" s="1096">
        <f t="shared" si="19"/>
        <v>0</v>
      </c>
      <c r="F121" s="1094">
        <f t="shared" si="19"/>
        <v>0</v>
      </c>
      <c r="G121" s="1096">
        <f t="shared" si="19"/>
        <v>0</v>
      </c>
      <c r="H121" s="1094">
        <f t="shared" si="19"/>
        <v>0</v>
      </c>
      <c r="I121" s="1096">
        <f t="shared" si="19"/>
        <v>0</v>
      </c>
      <c r="J121" s="1094">
        <f t="shared" si="19"/>
        <v>0</v>
      </c>
      <c r="K121" s="1096">
        <f t="shared" si="19"/>
        <v>0</v>
      </c>
      <c r="L121" s="1094">
        <f t="shared" si="19"/>
        <v>0</v>
      </c>
      <c r="M121" s="1097">
        <f t="shared" si="19"/>
        <v>0</v>
      </c>
      <c r="N121" s="1098">
        <f t="shared" si="19"/>
        <v>0</v>
      </c>
      <c r="O121" s="1095">
        <f t="shared" si="19"/>
        <v>0</v>
      </c>
      <c r="P121" s="1096">
        <f t="shared" si="19"/>
        <v>0</v>
      </c>
      <c r="Q121" s="32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1083"/>
      <c r="AD121" s="1083"/>
      <c r="AE121" s="1086"/>
      <c r="AF121" s="1087"/>
      <c r="AG121" s="1087"/>
      <c r="AH121" s="1087"/>
      <c r="AI121" s="1088"/>
      <c r="AJ121" s="1088"/>
      <c r="AK121" s="1088"/>
      <c r="AL121" s="1088"/>
      <c r="AM121" s="1088"/>
      <c r="AN121" s="1089"/>
      <c r="AO121" s="1089"/>
      <c r="AP121" s="1089"/>
      <c r="AQ121" s="1089"/>
      <c r="AR121" s="1089"/>
      <c r="AS121" s="1089"/>
      <c r="AT121" s="1089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3919" t="s">
        <v>149</v>
      </c>
      <c r="B122" s="103" t="s">
        <v>150</v>
      </c>
      <c r="C122" s="315">
        <f>SUM(D122:E122)</f>
        <v>0</v>
      </c>
      <c r="D122" s="316">
        <f t="shared" ref="D122:E125" si="20">SUM(F122+H122+J122+L122)</f>
        <v>0</v>
      </c>
      <c r="E122" s="317">
        <f t="shared" si="20"/>
        <v>0</v>
      </c>
      <c r="F122" s="104"/>
      <c r="G122" s="107"/>
      <c r="H122" s="104"/>
      <c r="I122" s="107"/>
      <c r="J122" s="104"/>
      <c r="K122" s="107"/>
      <c r="L122" s="104"/>
      <c r="M122" s="318"/>
      <c r="N122" s="319"/>
      <c r="O122" s="105"/>
      <c r="P122" s="107"/>
      <c r="Q122" s="1082"/>
      <c r="R122" s="1083"/>
      <c r="S122" s="1083"/>
      <c r="T122" s="1083"/>
      <c r="U122" s="1083"/>
      <c r="V122" s="1083"/>
      <c r="W122" s="1083"/>
      <c r="X122" s="1083"/>
      <c r="Y122" s="1099"/>
      <c r="Z122" s="1083"/>
      <c r="AA122" s="1083"/>
      <c r="AB122" s="1083"/>
      <c r="AC122" s="1083"/>
      <c r="AD122" s="1083"/>
      <c r="AE122" s="1083"/>
      <c r="AF122" s="1089"/>
      <c r="AG122" s="1089"/>
      <c r="AH122" s="1089"/>
      <c r="AI122" s="1089"/>
      <c r="AJ122" s="1089"/>
      <c r="AK122" s="1089"/>
      <c r="AL122" s="1089"/>
      <c r="AM122" s="1089"/>
      <c r="AN122" s="1089"/>
      <c r="AO122" s="1087"/>
      <c r="AP122" s="1087"/>
      <c r="AQ122" s="1087"/>
      <c r="AR122" s="1087"/>
      <c r="AS122" s="1088"/>
      <c r="AT122" s="1088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38"/>
      <c r="B123" s="100" t="s">
        <v>151</v>
      </c>
      <c r="C123" s="296">
        <f>SUM(D123:E123)</f>
        <v>0</v>
      </c>
      <c r="D123" s="297">
        <f t="shared" si="20"/>
        <v>0</v>
      </c>
      <c r="E123" s="298">
        <f t="shared" si="20"/>
        <v>0</v>
      </c>
      <c r="F123" s="35"/>
      <c r="G123" s="39"/>
      <c r="H123" s="35"/>
      <c r="I123" s="39"/>
      <c r="J123" s="35"/>
      <c r="K123" s="39"/>
      <c r="L123" s="35"/>
      <c r="M123" s="299"/>
      <c r="N123" s="300"/>
      <c r="O123" s="36"/>
      <c r="P123" s="39"/>
      <c r="Q123" s="320"/>
      <c r="R123" s="17"/>
      <c r="S123" s="17"/>
      <c r="T123" s="17"/>
      <c r="U123" s="17"/>
      <c r="V123" s="17"/>
      <c r="W123" s="17"/>
      <c r="X123" s="17"/>
      <c r="Y123" s="17"/>
      <c r="Z123" s="1083"/>
      <c r="AA123" s="1083"/>
      <c r="AB123" s="1083"/>
      <c r="AC123" s="1083"/>
      <c r="AD123" s="1083"/>
      <c r="AE123" s="1083"/>
      <c r="AF123" s="1089"/>
      <c r="AG123" s="1089"/>
      <c r="AH123" s="1089"/>
      <c r="AI123" s="1089"/>
      <c r="AJ123" s="1089"/>
      <c r="AK123" s="1089"/>
      <c r="AL123" s="1089"/>
      <c r="AM123" s="1089"/>
      <c r="AN123" s="1089"/>
      <c r="AO123" s="1087"/>
      <c r="AP123" s="1087"/>
      <c r="AQ123" s="1087"/>
      <c r="AR123" s="1087"/>
      <c r="AS123" s="1088"/>
      <c r="AT123" s="1088"/>
      <c r="CG123" s="16"/>
      <c r="CH123" s="16"/>
      <c r="CI123" s="16"/>
      <c r="CJ123" s="16"/>
      <c r="CK123" s="16"/>
      <c r="CL123" s="16"/>
      <c r="CM123" s="16"/>
      <c r="CN123" s="16"/>
    </row>
    <row r="124" spans="1:92" ht="16.149999999999999" customHeight="1" x14ac:dyDescent="0.2">
      <c r="A124" s="3538"/>
      <c r="B124" s="100" t="s">
        <v>152</v>
      </c>
      <c r="C124" s="296">
        <f>SUM(D124:E124)</f>
        <v>0</v>
      </c>
      <c r="D124" s="297">
        <f t="shared" si="20"/>
        <v>0</v>
      </c>
      <c r="E124" s="298">
        <f t="shared" si="20"/>
        <v>0</v>
      </c>
      <c r="F124" s="35"/>
      <c r="G124" s="39"/>
      <c r="H124" s="35"/>
      <c r="I124" s="39"/>
      <c r="J124" s="35"/>
      <c r="K124" s="39"/>
      <c r="L124" s="35"/>
      <c r="M124" s="299"/>
      <c r="N124" s="300"/>
      <c r="O124" s="36"/>
      <c r="P124" s="39"/>
      <c r="Q124" s="320"/>
      <c r="R124" s="17"/>
      <c r="S124" s="17"/>
      <c r="T124" s="17"/>
      <c r="U124" s="17"/>
      <c r="V124" s="17"/>
      <c r="W124" s="17"/>
      <c r="X124" s="17"/>
      <c r="Y124" s="17"/>
      <c r="Z124" s="1083"/>
      <c r="AA124" s="1083"/>
      <c r="AB124" s="1083"/>
      <c r="AC124" s="1083"/>
      <c r="AD124" s="1083"/>
      <c r="AE124" s="1083"/>
      <c r="AF124" s="1089"/>
      <c r="AG124" s="1089"/>
      <c r="AH124" s="1089"/>
      <c r="AI124" s="1089"/>
      <c r="AJ124" s="1089"/>
      <c r="AK124" s="1089"/>
      <c r="AL124" s="1089"/>
      <c r="AM124" s="1089"/>
      <c r="AN124" s="1089"/>
      <c r="AO124" s="1087"/>
      <c r="AP124" s="1087"/>
      <c r="AQ124" s="1087"/>
      <c r="AR124" s="1087"/>
      <c r="AS124" s="1088"/>
      <c r="AT124" s="1088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3706"/>
      <c r="B125" s="109" t="s">
        <v>153</v>
      </c>
      <c r="C125" s="304">
        <f>SUM(D125:E125)</f>
        <v>0</v>
      </c>
      <c r="D125" s="305">
        <f t="shared" si="20"/>
        <v>0</v>
      </c>
      <c r="E125" s="306">
        <f t="shared" si="20"/>
        <v>0</v>
      </c>
      <c r="F125" s="50"/>
      <c r="G125" s="54"/>
      <c r="H125" s="50"/>
      <c r="I125" s="54"/>
      <c r="J125" s="50"/>
      <c r="K125" s="54"/>
      <c r="L125" s="50"/>
      <c r="M125" s="307"/>
      <c r="N125" s="308"/>
      <c r="O125" s="51"/>
      <c r="P125" s="54"/>
      <c r="Q125" s="320"/>
      <c r="R125" s="17"/>
      <c r="S125" s="17"/>
      <c r="T125" s="17"/>
      <c r="U125" s="17"/>
      <c r="V125" s="17"/>
      <c r="W125" s="17"/>
      <c r="X125" s="17"/>
      <c r="Y125" s="17"/>
      <c r="Z125" s="1083"/>
      <c r="AA125" s="1083"/>
      <c r="AB125" s="1083"/>
      <c r="AC125" s="1083"/>
      <c r="AD125" s="1083"/>
      <c r="AE125" s="1083"/>
      <c r="AF125" s="1089"/>
      <c r="AG125" s="1089"/>
      <c r="AH125" s="1089"/>
      <c r="AI125" s="1089"/>
      <c r="AJ125" s="1089"/>
      <c r="AK125" s="1089"/>
      <c r="AL125" s="1089"/>
      <c r="AM125" s="1089"/>
      <c r="AN125" s="1089"/>
      <c r="AO125" s="1087"/>
      <c r="AP125" s="1087"/>
      <c r="AQ125" s="1087"/>
      <c r="AR125" s="1087"/>
      <c r="AS125" s="1088"/>
      <c r="AT125" s="1088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918" t="s">
        <v>148</v>
      </c>
      <c r="B126" s="3918"/>
      <c r="C126" s="1094">
        <f t="shared" ref="C126:P126" si="21">SUM(C122:C125)</f>
        <v>0</v>
      </c>
      <c r="D126" s="1095">
        <f t="shared" si="21"/>
        <v>0</v>
      </c>
      <c r="E126" s="1096">
        <f t="shared" si="21"/>
        <v>0</v>
      </c>
      <c r="F126" s="1094">
        <f t="shared" si="21"/>
        <v>0</v>
      </c>
      <c r="G126" s="1096">
        <f t="shared" si="21"/>
        <v>0</v>
      </c>
      <c r="H126" s="1094">
        <f t="shared" si="21"/>
        <v>0</v>
      </c>
      <c r="I126" s="1096">
        <f t="shared" si="21"/>
        <v>0</v>
      </c>
      <c r="J126" s="1094">
        <f t="shared" si="21"/>
        <v>0</v>
      </c>
      <c r="K126" s="1096">
        <f t="shared" si="21"/>
        <v>0</v>
      </c>
      <c r="L126" s="1094">
        <f t="shared" si="21"/>
        <v>0</v>
      </c>
      <c r="M126" s="1097">
        <f t="shared" si="21"/>
        <v>0</v>
      </c>
      <c r="N126" s="1098">
        <f t="shared" si="21"/>
        <v>0</v>
      </c>
      <c r="O126" s="1095">
        <f t="shared" si="21"/>
        <v>0</v>
      </c>
      <c r="P126" s="1096">
        <f t="shared" si="21"/>
        <v>0</v>
      </c>
      <c r="Q126" s="32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1083"/>
      <c r="AD126" s="1083"/>
      <c r="AE126" s="1083"/>
      <c r="AF126" s="1089"/>
      <c r="AG126" s="1089"/>
      <c r="AH126" s="1089"/>
      <c r="AI126" s="1089"/>
      <c r="AJ126" s="1089"/>
      <c r="AK126" s="1089"/>
      <c r="AL126" s="1089"/>
      <c r="AM126" s="1089"/>
      <c r="AN126" s="1089"/>
      <c r="AO126" s="1087"/>
      <c r="AP126" s="1087"/>
      <c r="AQ126" s="1087"/>
      <c r="AR126" s="1087"/>
      <c r="AS126" s="1088"/>
      <c r="AT126" s="1088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3540" t="s">
        <v>154</v>
      </c>
      <c r="B127" s="3540"/>
      <c r="C127" s="321">
        <f t="shared" ref="C127:P127" si="22">SUM(C121+C126)</f>
        <v>0</v>
      </c>
      <c r="D127" s="322">
        <f t="shared" si="22"/>
        <v>0</v>
      </c>
      <c r="E127" s="765">
        <f t="shared" si="22"/>
        <v>0</v>
      </c>
      <c r="F127" s="321">
        <f t="shared" si="22"/>
        <v>0</v>
      </c>
      <c r="G127" s="765">
        <f t="shared" si="22"/>
        <v>0</v>
      </c>
      <c r="H127" s="321">
        <f t="shared" si="22"/>
        <v>0</v>
      </c>
      <c r="I127" s="765">
        <f t="shared" si="22"/>
        <v>0</v>
      </c>
      <c r="J127" s="321">
        <f t="shared" si="22"/>
        <v>0</v>
      </c>
      <c r="K127" s="765">
        <f t="shared" si="22"/>
        <v>0</v>
      </c>
      <c r="L127" s="321">
        <f t="shared" si="22"/>
        <v>0</v>
      </c>
      <c r="M127" s="766">
        <f t="shared" si="22"/>
        <v>0</v>
      </c>
      <c r="N127" s="325">
        <f t="shared" si="22"/>
        <v>0</v>
      </c>
      <c r="O127" s="322">
        <f t="shared" si="22"/>
        <v>0</v>
      </c>
      <c r="P127" s="765">
        <f t="shared" si="22"/>
        <v>0</v>
      </c>
      <c r="Q127" s="320"/>
      <c r="R127" s="17"/>
      <c r="S127" s="17"/>
      <c r="T127" s="17"/>
      <c r="U127" s="17"/>
      <c r="V127" s="17"/>
      <c r="W127" s="17"/>
      <c r="X127" s="17"/>
      <c r="Y127" s="17"/>
      <c r="Z127" s="1083"/>
      <c r="AA127" s="1083"/>
      <c r="AB127" s="1083"/>
      <c r="AC127" s="1083"/>
      <c r="AD127" s="1083"/>
      <c r="AE127" s="1083"/>
      <c r="AF127" s="1089"/>
      <c r="AG127" s="1089"/>
      <c r="AH127" s="1089"/>
      <c r="AI127" s="1089"/>
      <c r="AJ127" s="1089"/>
      <c r="AK127" s="1089"/>
      <c r="AL127" s="1089"/>
      <c r="AM127" s="1089"/>
      <c r="AN127" s="1089"/>
      <c r="AO127" s="1089"/>
      <c r="AP127" s="1089"/>
      <c r="AQ127" s="1089"/>
      <c r="AR127" s="1089"/>
      <c r="AS127" s="1089"/>
      <c r="AT127" s="1089"/>
      <c r="CG127" s="16"/>
      <c r="CH127" s="16"/>
      <c r="CI127" s="16"/>
      <c r="CJ127" s="16"/>
      <c r="CK127" s="16"/>
      <c r="CL127" s="16"/>
      <c r="CM127" s="16"/>
      <c r="CN127" s="16"/>
    </row>
    <row r="128" spans="1:92" ht="31.15" customHeight="1" x14ac:dyDescent="0.2">
      <c r="A128" s="124" t="s">
        <v>156</v>
      </c>
      <c r="B128" s="121"/>
      <c r="C128" s="121"/>
      <c r="D128" s="279"/>
      <c r="E128" s="121"/>
      <c r="F128" s="121"/>
      <c r="G128" s="115"/>
      <c r="H128" s="115"/>
      <c r="I128" s="222"/>
      <c r="J128" s="222"/>
      <c r="K128" s="222"/>
      <c r="L128" s="222"/>
      <c r="M128" s="222"/>
      <c r="N128" s="123"/>
      <c r="O128" s="326"/>
      <c r="P128" s="12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083"/>
      <c r="AC128" s="1083"/>
      <c r="AD128" s="1083"/>
      <c r="AE128" s="1083"/>
      <c r="AF128" s="1089"/>
      <c r="AG128" s="1089"/>
      <c r="AH128" s="1089"/>
      <c r="AI128" s="1089"/>
      <c r="AJ128" s="1089"/>
      <c r="AK128" s="1089"/>
      <c r="AL128" s="1089"/>
      <c r="AM128" s="1089"/>
      <c r="AN128" s="1089"/>
      <c r="AO128" s="1089"/>
      <c r="AP128" s="1089"/>
      <c r="AQ128" s="1089"/>
      <c r="AR128" s="1089"/>
      <c r="AS128" s="1089"/>
      <c r="AT128" s="1089"/>
      <c r="AU128" s="1089"/>
      <c r="AV128" s="1089"/>
      <c r="BZ128" s="2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920" t="s">
        <v>3</v>
      </c>
      <c r="B129" s="3921"/>
      <c r="C129" s="3875" t="s">
        <v>57</v>
      </c>
      <c r="D129" s="3875"/>
      <c r="E129" s="3870"/>
      <c r="F129" s="3869" t="s">
        <v>113</v>
      </c>
      <c r="G129" s="3870"/>
      <c r="H129" s="3869" t="s">
        <v>114</v>
      </c>
      <c r="I129" s="3870"/>
      <c r="J129" s="3869" t="s">
        <v>115</v>
      </c>
      <c r="K129" s="3870"/>
      <c r="L129" s="3869" t="s">
        <v>116</v>
      </c>
      <c r="M129" s="3870"/>
      <c r="N129" s="3869" t="s">
        <v>117</v>
      </c>
      <c r="O129" s="3870"/>
      <c r="P129" s="12"/>
      <c r="Q129" s="17"/>
      <c r="R129" s="17"/>
      <c r="S129" s="17"/>
      <c r="T129" s="17"/>
      <c r="U129" s="17"/>
      <c r="V129" s="17"/>
      <c r="W129" s="1083"/>
      <c r="X129" s="1083"/>
      <c r="Y129" s="1083"/>
      <c r="Z129" s="1083"/>
      <c r="AA129" s="1083"/>
      <c r="AB129" s="1083"/>
      <c r="AC129" s="1083"/>
      <c r="AD129" s="1083"/>
      <c r="AE129" s="1083"/>
      <c r="AF129" s="1089"/>
      <c r="AG129" s="1089"/>
      <c r="AH129" s="1089"/>
      <c r="AI129" s="1089"/>
      <c r="AJ129" s="1089"/>
      <c r="AK129" s="1089"/>
      <c r="AL129" s="1089"/>
      <c r="AM129" s="1089"/>
      <c r="AN129" s="1089"/>
      <c r="AO129" s="1089"/>
      <c r="AP129" s="1089"/>
      <c r="AQ129" s="1089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3366"/>
      <c r="B130" s="3631"/>
      <c r="C130" s="1100" t="s">
        <v>82</v>
      </c>
      <c r="D130" s="1101" t="s">
        <v>83</v>
      </c>
      <c r="E130" s="1102" t="s">
        <v>84</v>
      </c>
      <c r="F130" s="1100" t="s">
        <v>83</v>
      </c>
      <c r="G130" s="1102" t="s">
        <v>84</v>
      </c>
      <c r="H130" s="1100" t="s">
        <v>83</v>
      </c>
      <c r="I130" s="1102" t="s">
        <v>84</v>
      </c>
      <c r="J130" s="1100" t="s">
        <v>83</v>
      </c>
      <c r="K130" s="1102" t="s">
        <v>84</v>
      </c>
      <c r="L130" s="1100" t="s">
        <v>83</v>
      </c>
      <c r="M130" s="1102" t="s">
        <v>84</v>
      </c>
      <c r="N130" s="1103" t="s">
        <v>83</v>
      </c>
      <c r="O130" s="1104" t="s">
        <v>84</v>
      </c>
      <c r="P130" s="17"/>
      <c r="Q130" s="17"/>
      <c r="R130" s="17"/>
      <c r="S130" s="17"/>
      <c r="T130" s="17"/>
      <c r="U130" s="17"/>
      <c r="V130" s="17"/>
      <c r="W130" s="1083"/>
      <c r="X130" s="1083"/>
      <c r="Y130" s="1083"/>
      <c r="Z130" s="1083"/>
      <c r="AA130" s="1083"/>
      <c r="AB130" s="1083"/>
      <c r="AC130" s="1083"/>
      <c r="AD130" s="1083"/>
      <c r="AE130" s="1083"/>
      <c r="AF130" s="1089"/>
      <c r="AG130" s="1089"/>
      <c r="AH130" s="1089"/>
      <c r="AI130" s="1089"/>
      <c r="AJ130" s="1089"/>
      <c r="AK130" s="1089"/>
      <c r="AL130" s="1089"/>
      <c r="AM130" s="1089"/>
      <c r="AN130" s="1089"/>
      <c r="AO130" s="1089"/>
      <c r="AP130" s="1089"/>
      <c r="AQ130" s="1089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3917" t="s">
        <v>157</v>
      </c>
      <c r="B131" s="1105" t="s">
        <v>145</v>
      </c>
      <c r="C131" s="276">
        <f>SUM(D131+E131)</f>
        <v>0</v>
      </c>
      <c r="D131" s="277">
        <f>SUM(F131+H131+J131+L131+N131)</f>
        <v>0</v>
      </c>
      <c r="E131" s="278">
        <f>SUM(G131+I131+K131+M131+O131)</f>
        <v>0</v>
      </c>
      <c r="F131" s="26"/>
      <c r="G131" s="30"/>
      <c r="H131" s="26"/>
      <c r="I131" s="107"/>
      <c r="J131" s="104"/>
      <c r="K131" s="107"/>
      <c r="L131" s="104"/>
      <c r="M131" s="107"/>
      <c r="N131" s="329"/>
      <c r="O131" s="31"/>
      <c r="P131" s="17"/>
      <c r="Q131" s="17"/>
      <c r="R131" s="17"/>
      <c r="S131" s="17"/>
      <c r="T131" s="17"/>
      <c r="U131" s="17"/>
      <c r="V131" s="17"/>
      <c r="W131" s="1083"/>
      <c r="X131" s="1083"/>
      <c r="Y131" s="1083"/>
      <c r="Z131" s="1083"/>
      <c r="AA131" s="1083"/>
      <c r="AB131" s="1083"/>
      <c r="AC131" s="1083"/>
      <c r="AD131" s="1083"/>
      <c r="AE131" s="1083"/>
      <c r="AF131" s="1089"/>
      <c r="AG131" s="1089"/>
      <c r="AH131" s="1089"/>
      <c r="AI131" s="1089"/>
      <c r="AJ131" s="1089"/>
      <c r="AK131" s="1089"/>
      <c r="AL131" s="1089"/>
      <c r="AM131" s="1089"/>
      <c r="AN131" s="1089"/>
      <c r="AO131" s="1089"/>
      <c r="AP131" s="1089"/>
      <c r="AQ131" s="1089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3"/>
      <c r="B132" s="330" t="s">
        <v>146</v>
      </c>
      <c r="C132" s="147">
        <f>SUM(D132+E132)</f>
        <v>0</v>
      </c>
      <c r="D132" s="148">
        <f>SUM(H132+J132+L132+N132)</f>
        <v>0</v>
      </c>
      <c r="E132" s="149">
        <f>SUM(I132+K132+M132+O132)</f>
        <v>0</v>
      </c>
      <c r="F132" s="331"/>
      <c r="G132" s="332"/>
      <c r="H132" s="104"/>
      <c r="I132" s="107"/>
      <c r="J132" s="104"/>
      <c r="K132" s="107"/>
      <c r="L132" s="104"/>
      <c r="M132" s="107"/>
      <c r="N132" s="329"/>
      <c r="O132" s="333"/>
      <c r="P132" s="17"/>
      <c r="Q132" s="17"/>
      <c r="R132" s="17"/>
      <c r="S132" s="17"/>
      <c r="T132" s="17"/>
      <c r="U132" s="17"/>
      <c r="V132" s="17"/>
      <c r="W132" s="1083"/>
      <c r="X132" s="1083"/>
      <c r="Y132" s="1083"/>
      <c r="Z132" s="1083"/>
      <c r="AA132" s="1083"/>
      <c r="AB132" s="1083"/>
      <c r="AC132" s="1083"/>
      <c r="AD132" s="1083"/>
      <c r="AE132" s="1083"/>
      <c r="AF132" s="1089"/>
      <c r="AG132" s="1089"/>
      <c r="AH132" s="1089"/>
      <c r="AI132" s="1089"/>
      <c r="AJ132" s="1089"/>
      <c r="AK132" s="1089"/>
      <c r="AL132" s="1089"/>
      <c r="AM132" s="1089"/>
      <c r="AN132" s="1089"/>
      <c r="AO132" s="1089"/>
      <c r="AP132" s="1089"/>
      <c r="AQ132" s="1106"/>
      <c r="AR132" s="1107"/>
      <c r="AS132" s="1107"/>
      <c r="AT132" s="1107"/>
      <c r="AU132" s="1107"/>
      <c r="AV132" s="1107"/>
      <c r="AW132" s="1107"/>
      <c r="AX132" s="1107"/>
      <c r="AY132" s="1107"/>
      <c r="AZ132" s="1107"/>
      <c r="BA132" s="1107"/>
      <c r="BB132" s="1107"/>
      <c r="BC132" s="1107"/>
      <c r="CG132" s="16"/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3"/>
      <c r="B133" s="334" t="s">
        <v>147</v>
      </c>
      <c r="C133" s="240">
        <f>SUM(D133+E133)</f>
        <v>0</v>
      </c>
      <c r="D133" s="241">
        <f>SUM(H133+J133+L133+N133)</f>
        <v>0</v>
      </c>
      <c r="E133" s="242">
        <f>SUM(I133+K133+M133+O133)</f>
        <v>0</v>
      </c>
      <c r="F133" s="335"/>
      <c r="G133" s="336"/>
      <c r="H133" s="93"/>
      <c r="I133" s="96"/>
      <c r="J133" s="93"/>
      <c r="K133" s="96"/>
      <c r="L133" s="93"/>
      <c r="M133" s="96"/>
      <c r="N133" s="173"/>
      <c r="O133" s="243"/>
      <c r="P133" s="17"/>
      <c r="Q133" s="17"/>
      <c r="R133" s="17"/>
      <c r="S133" s="17"/>
      <c r="T133" s="17"/>
      <c r="U133" s="17"/>
      <c r="V133" s="17"/>
      <c r="W133" s="1083"/>
      <c r="X133" s="1083"/>
      <c r="Y133" s="1083"/>
      <c r="Z133" s="1083"/>
      <c r="AA133" s="1083"/>
      <c r="AB133" s="1083"/>
      <c r="AC133" s="1083"/>
      <c r="AD133" s="1083"/>
      <c r="AE133" s="1083"/>
      <c r="AF133" s="1089"/>
      <c r="AG133" s="1089"/>
      <c r="AH133" s="1089"/>
      <c r="AI133" s="1089"/>
      <c r="AJ133" s="1089"/>
      <c r="AK133" s="1089"/>
      <c r="AL133" s="1089"/>
      <c r="AM133" s="1089"/>
      <c r="AN133" s="1089"/>
      <c r="AO133" s="1089"/>
      <c r="AP133" s="1089"/>
      <c r="AQ133" s="1058"/>
      <c r="AR133" s="1107"/>
      <c r="AS133" s="1107"/>
      <c r="AT133" s="1107"/>
      <c r="AU133" s="1107"/>
      <c r="AV133" s="1107"/>
      <c r="AW133" s="1107"/>
      <c r="AX133" s="1107"/>
      <c r="AY133" s="1107"/>
      <c r="AZ133" s="1107"/>
      <c r="BA133" s="1107"/>
      <c r="BB133" s="1107"/>
      <c r="BC133" s="1107"/>
      <c r="CG133" s="16"/>
      <c r="CH133" s="16"/>
      <c r="CI133" s="16"/>
      <c r="CJ133" s="16"/>
      <c r="CK133" s="16"/>
      <c r="CL133" s="16"/>
      <c r="CM133" s="16"/>
      <c r="CN133" s="16"/>
    </row>
    <row r="134" spans="1:104" s="347" customFormat="1" ht="16.149999999999999" customHeight="1" thickBot="1" x14ac:dyDescent="0.25">
      <c r="A134" s="3535"/>
      <c r="B134" s="337" t="s">
        <v>158</v>
      </c>
      <c r="C134" s="338">
        <f t="shared" ref="C134:O134" si="23">SUM(C131:C133)</f>
        <v>0</v>
      </c>
      <c r="D134" s="339">
        <f t="shared" si="23"/>
        <v>0</v>
      </c>
      <c r="E134" s="340">
        <f t="shared" si="23"/>
        <v>0</v>
      </c>
      <c r="F134" s="338">
        <f t="shared" si="23"/>
        <v>0</v>
      </c>
      <c r="G134" s="340">
        <f t="shared" si="23"/>
        <v>0</v>
      </c>
      <c r="H134" s="338">
        <f t="shared" si="23"/>
        <v>0</v>
      </c>
      <c r="I134" s="340">
        <f t="shared" si="23"/>
        <v>0</v>
      </c>
      <c r="J134" s="338">
        <f t="shared" si="23"/>
        <v>0</v>
      </c>
      <c r="K134" s="340">
        <f t="shared" si="23"/>
        <v>0</v>
      </c>
      <c r="L134" s="338">
        <f t="shared" si="23"/>
        <v>0</v>
      </c>
      <c r="M134" s="340">
        <f t="shared" si="23"/>
        <v>0</v>
      </c>
      <c r="N134" s="341">
        <f t="shared" si="23"/>
        <v>0</v>
      </c>
      <c r="O134" s="342">
        <f t="shared" si="23"/>
        <v>0</v>
      </c>
      <c r="P134" s="1099"/>
      <c r="Q134" s="1083"/>
      <c r="R134" s="1083"/>
      <c r="S134" s="1083"/>
      <c r="T134" s="1083"/>
      <c r="U134" s="1083"/>
      <c r="V134" s="1083"/>
      <c r="W134" s="1083"/>
      <c r="X134" s="1083"/>
      <c r="Y134" s="1083"/>
      <c r="Z134" s="1083"/>
      <c r="AA134" s="1083"/>
      <c r="AB134" s="1083"/>
      <c r="AC134" s="1083"/>
      <c r="AD134" s="1089"/>
      <c r="AE134" s="1089"/>
      <c r="AF134" s="1089"/>
      <c r="AG134" s="1089"/>
      <c r="AH134" s="1089"/>
      <c r="AI134" s="1108"/>
      <c r="AJ134" s="1109"/>
      <c r="AK134" s="1109"/>
      <c r="AL134" s="1109"/>
      <c r="AM134" s="1109"/>
      <c r="AN134" s="1109"/>
      <c r="AO134" s="1109"/>
      <c r="AP134" s="1109"/>
      <c r="AQ134" s="1109"/>
      <c r="AR134" s="1109"/>
      <c r="AS134" s="1109"/>
      <c r="AT134" s="1109"/>
      <c r="AU134" s="1109"/>
      <c r="AV134" s="1109"/>
      <c r="AW134" s="1109"/>
      <c r="AX134" s="1109"/>
      <c r="AY134" s="1109"/>
      <c r="AZ134" s="1109"/>
      <c r="BA134" s="1109"/>
      <c r="BB134" s="1109"/>
      <c r="BC134" s="1109"/>
      <c r="BD134" s="1109"/>
      <c r="BE134" s="1109"/>
      <c r="BF134" s="1109"/>
      <c r="BG134" s="1109"/>
      <c r="BH134" s="1109"/>
      <c r="BI134" s="1109"/>
      <c r="BJ134" s="1109"/>
      <c r="BK134" s="1109"/>
      <c r="BL134" s="1109"/>
      <c r="BM134" s="1109"/>
      <c r="BN134" s="1109"/>
      <c r="BO134" s="1109"/>
      <c r="BP134" s="1109"/>
      <c r="BQ134" s="1109"/>
      <c r="BR134" s="1109"/>
      <c r="BS134" s="1109"/>
      <c r="BT134" s="1109"/>
      <c r="BU134" s="1109"/>
      <c r="BV134" s="1109"/>
      <c r="BW134" s="1109"/>
      <c r="BX134" s="1109"/>
      <c r="BY134" s="1109"/>
      <c r="BZ134" s="1110"/>
      <c r="CA134" s="1111"/>
      <c r="CB134" s="1111"/>
      <c r="CC134" s="1111"/>
      <c r="CD134" s="1111"/>
      <c r="CE134" s="1111"/>
      <c r="CF134" s="1111"/>
      <c r="CG134" s="1112"/>
      <c r="CH134" s="1112"/>
      <c r="CI134" s="1112"/>
      <c r="CJ134" s="1112"/>
      <c r="CK134" s="1112"/>
      <c r="CL134" s="1112"/>
      <c r="CM134" s="1112"/>
      <c r="CN134" s="1112"/>
      <c r="CO134" s="1111"/>
      <c r="CP134" s="1111"/>
      <c r="CQ134" s="1111"/>
      <c r="CR134" s="1111"/>
      <c r="CS134" s="1111"/>
      <c r="CT134" s="1111"/>
      <c r="CU134" s="1111"/>
      <c r="CV134" s="1111"/>
      <c r="CW134" s="1111"/>
      <c r="CX134" s="1111"/>
      <c r="CY134" s="1111"/>
      <c r="CZ134" s="1111"/>
    </row>
    <row r="135" spans="1:104" s="347" customFormat="1" ht="16.149999999999999" customHeight="1" thickTop="1" x14ac:dyDescent="0.2">
      <c r="A135" s="3532" t="s">
        <v>159</v>
      </c>
      <c r="B135" s="330" t="s">
        <v>160</v>
      </c>
      <c r="C135" s="348">
        <f>SUM(D135+E135)</f>
        <v>0</v>
      </c>
      <c r="D135" s="349">
        <f t="shared" ref="D135:E138" si="24">SUM(F135+H135+J135+L135+N135)</f>
        <v>0</v>
      </c>
      <c r="E135" s="350">
        <f t="shared" si="24"/>
        <v>0</v>
      </c>
      <c r="F135" s="351"/>
      <c r="G135" s="352"/>
      <c r="H135" s="353"/>
      <c r="I135" s="352"/>
      <c r="J135" s="354"/>
      <c r="K135" s="107"/>
      <c r="L135" s="354"/>
      <c r="M135" s="107"/>
      <c r="N135" s="353"/>
      <c r="O135" s="352"/>
      <c r="P135" s="17"/>
      <c r="Q135" s="1083"/>
      <c r="R135" s="1083"/>
      <c r="S135" s="1083"/>
      <c r="T135" s="1083"/>
      <c r="U135" s="1083"/>
      <c r="V135" s="1083"/>
      <c r="W135" s="1083"/>
      <c r="X135" s="1083"/>
      <c r="Y135" s="1083"/>
      <c r="Z135" s="1083"/>
      <c r="AA135" s="1083"/>
      <c r="AB135" s="1083"/>
      <c r="AC135" s="1083"/>
      <c r="AD135" s="1089"/>
      <c r="AE135" s="1089"/>
      <c r="AF135" s="1089"/>
      <c r="AG135" s="1089"/>
      <c r="AH135" s="1089"/>
      <c r="AI135" s="1108"/>
      <c r="AJ135" s="1109"/>
      <c r="AK135" s="1109"/>
      <c r="AL135" s="1109"/>
      <c r="AM135" s="1109"/>
      <c r="AN135" s="1109"/>
      <c r="AO135" s="1109"/>
      <c r="AP135" s="1109"/>
      <c r="AQ135" s="1109"/>
      <c r="AR135" s="1109"/>
      <c r="AS135" s="1109"/>
      <c r="AT135" s="1109"/>
      <c r="AU135" s="1109"/>
      <c r="AV135" s="1109"/>
      <c r="AW135" s="1109"/>
      <c r="AX135" s="1109"/>
      <c r="AY135" s="1109"/>
      <c r="AZ135" s="1109"/>
      <c r="BA135" s="1109"/>
      <c r="BB135" s="1109"/>
      <c r="BC135" s="1109"/>
      <c r="BD135" s="1109"/>
      <c r="BE135" s="1109"/>
      <c r="BF135" s="1109"/>
      <c r="BG135" s="1109"/>
      <c r="BH135" s="1109"/>
      <c r="BI135" s="1109"/>
      <c r="BJ135" s="1109"/>
      <c r="BK135" s="1109"/>
      <c r="BL135" s="1109"/>
      <c r="BM135" s="1109"/>
      <c r="BN135" s="1109"/>
      <c r="BO135" s="1109"/>
      <c r="BP135" s="1109"/>
      <c r="BQ135" s="1109"/>
      <c r="BR135" s="1109"/>
      <c r="BS135" s="1109"/>
      <c r="BT135" s="1109"/>
      <c r="BU135" s="1109"/>
      <c r="BV135" s="1109"/>
      <c r="BW135" s="1109"/>
      <c r="BX135" s="1109"/>
      <c r="BY135" s="1109"/>
      <c r="BZ135" s="1110"/>
      <c r="CA135" s="1111"/>
      <c r="CB135" s="1111"/>
      <c r="CC135" s="1111"/>
      <c r="CD135" s="1111"/>
      <c r="CE135" s="1111"/>
      <c r="CF135" s="1111"/>
      <c r="CG135" s="1112"/>
      <c r="CH135" s="1112"/>
      <c r="CI135" s="1112"/>
      <c r="CJ135" s="1112"/>
      <c r="CK135" s="1112"/>
      <c r="CL135" s="1112"/>
      <c r="CM135" s="1112"/>
      <c r="CN135" s="1112"/>
      <c r="CO135" s="1111"/>
      <c r="CP135" s="1111"/>
      <c r="CQ135" s="1111"/>
      <c r="CR135" s="1111"/>
      <c r="CS135" s="1111"/>
      <c r="CT135" s="1111"/>
      <c r="CU135" s="1111"/>
      <c r="CV135" s="1111"/>
      <c r="CW135" s="1111"/>
      <c r="CX135" s="1111"/>
      <c r="CY135" s="1111"/>
      <c r="CZ135" s="1111"/>
    </row>
    <row r="136" spans="1:104" ht="16.149999999999999" customHeight="1" x14ac:dyDescent="0.2">
      <c r="A136" s="3533"/>
      <c r="B136" s="103" t="s">
        <v>161</v>
      </c>
      <c r="C136" s="355">
        <f>SUM(D136+E136)</f>
        <v>0</v>
      </c>
      <c r="D136" s="316">
        <f t="shared" si="24"/>
        <v>0</v>
      </c>
      <c r="E136" s="317">
        <f t="shared" si="24"/>
        <v>0</v>
      </c>
      <c r="F136" s="104"/>
      <c r="G136" s="107"/>
      <c r="H136" s="35"/>
      <c r="I136" s="107"/>
      <c r="J136" s="35"/>
      <c r="K136" s="107"/>
      <c r="L136" s="104"/>
      <c r="M136" s="107"/>
      <c r="N136" s="35"/>
      <c r="O136" s="333"/>
      <c r="P136" s="17"/>
      <c r="Q136" s="1083"/>
      <c r="R136" s="1083"/>
      <c r="S136" s="1083"/>
      <c r="T136" s="1083"/>
      <c r="U136" s="1083"/>
      <c r="V136" s="1083"/>
      <c r="W136" s="1083"/>
      <c r="X136" s="1083"/>
      <c r="Y136" s="1083"/>
      <c r="Z136" s="1083"/>
      <c r="AA136" s="1083"/>
      <c r="AB136" s="1083"/>
      <c r="AC136" s="1083"/>
      <c r="AD136" s="1089"/>
      <c r="AE136" s="1089"/>
      <c r="AF136" s="1089"/>
      <c r="AG136" s="1089"/>
      <c r="AH136" s="1089"/>
      <c r="AI136" s="1108"/>
      <c r="AJ136" s="1107"/>
      <c r="AK136" s="1107"/>
      <c r="AL136" s="1107"/>
      <c r="AM136" s="1107"/>
      <c r="AN136" s="1107"/>
      <c r="AO136" s="1107"/>
      <c r="AP136" s="1107"/>
      <c r="AQ136" s="1107"/>
      <c r="AR136" s="1107"/>
      <c r="AS136" s="1107"/>
      <c r="AT136" s="1107"/>
      <c r="AU136" s="1107"/>
      <c r="CG136" s="16"/>
      <c r="CH136" s="16"/>
      <c r="CI136" s="16"/>
      <c r="CJ136" s="16"/>
      <c r="CK136" s="16"/>
      <c r="CL136" s="16"/>
      <c r="CM136" s="16"/>
      <c r="CN136" s="16"/>
    </row>
    <row r="137" spans="1:104" ht="16.149999999999999" customHeight="1" x14ac:dyDescent="0.2">
      <c r="A137" s="3533"/>
      <c r="B137" s="100" t="s">
        <v>162</v>
      </c>
      <c r="C137" s="296">
        <f>SUM(D137+E137)</f>
        <v>0</v>
      </c>
      <c r="D137" s="297">
        <f t="shared" si="24"/>
        <v>0</v>
      </c>
      <c r="E137" s="298">
        <f t="shared" si="24"/>
        <v>0</v>
      </c>
      <c r="F137" s="35"/>
      <c r="G137" s="39"/>
      <c r="H137" s="35"/>
      <c r="I137" s="39"/>
      <c r="J137" s="35"/>
      <c r="K137" s="39"/>
      <c r="L137" s="35"/>
      <c r="M137" s="39"/>
      <c r="N137" s="153"/>
      <c r="O137" s="40"/>
      <c r="P137" s="17"/>
      <c r="Q137" s="17"/>
      <c r="R137" s="17"/>
      <c r="S137" s="17"/>
      <c r="T137" s="17"/>
      <c r="U137" s="17"/>
      <c r="V137" s="17"/>
      <c r="W137" s="17"/>
      <c r="X137" s="17"/>
      <c r="Y137" s="1083"/>
      <c r="Z137" s="1083"/>
      <c r="AA137" s="1083"/>
      <c r="AB137" s="1083"/>
      <c r="AC137" s="1083"/>
      <c r="AD137" s="1089"/>
      <c r="AE137" s="1089"/>
      <c r="AF137" s="1089"/>
      <c r="AG137" s="1089"/>
      <c r="AH137" s="1089"/>
      <c r="AI137" s="1089"/>
      <c r="AJ137" s="1089"/>
      <c r="AK137" s="1089"/>
      <c r="AL137" s="1089"/>
      <c r="AM137" s="1089"/>
      <c r="AN137" s="1089"/>
      <c r="AO137" s="1106"/>
      <c r="AP137" s="1089"/>
      <c r="AQ137" s="1089"/>
      <c r="AR137" s="1113"/>
      <c r="AS137" s="1107"/>
      <c r="AT137" s="1114"/>
      <c r="AU137" s="1114"/>
      <c r="AV137" s="1114"/>
      <c r="AW137" s="1114"/>
      <c r="AX137" s="1114"/>
      <c r="AY137" s="1114"/>
      <c r="AZ137" s="1114"/>
      <c r="BA137" s="1114"/>
      <c r="BB137" s="1114"/>
      <c r="BC137" s="1114"/>
      <c r="BD137" s="230"/>
      <c r="BE137" s="230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3657"/>
      <c r="B138" s="92" t="s">
        <v>163</v>
      </c>
      <c r="C138" s="356">
        <f>SUM(D138+E138)</f>
        <v>0</v>
      </c>
      <c r="D138" s="357">
        <f t="shared" si="24"/>
        <v>0</v>
      </c>
      <c r="E138" s="358">
        <f t="shared" si="24"/>
        <v>0</v>
      </c>
      <c r="F138" s="93"/>
      <c r="G138" s="96"/>
      <c r="H138" s="93"/>
      <c r="I138" s="96"/>
      <c r="J138" s="93"/>
      <c r="K138" s="96"/>
      <c r="L138" s="93"/>
      <c r="M138" s="96"/>
      <c r="N138" s="173"/>
      <c r="O138" s="243"/>
      <c r="P138" s="17"/>
      <c r="Q138" s="17"/>
      <c r="R138" s="17"/>
      <c r="S138" s="17"/>
      <c r="T138" s="17"/>
      <c r="U138" s="17"/>
      <c r="V138" s="17"/>
      <c r="W138" s="17"/>
      <c r="X138" s="17"/>
      <c r="Y138" s="1061"/>
      <c r="Z138" s="1057"/>
      <c r="AA138" s="17"/>
      <c r="AB138" s="1115"/>
      <c r="AC138" s="1057"/>
      <c r="AD138" s="123"/>
      <c r="AE138" s="1116"/>
      <c r="AF138" s="1116"/>
      <c r="AG138" s="1116"/>
      <c r="AH138" s="1089"/>
      <c r="AI138" s="123"/>
      <c r="AJ138" s="1106"/>
      <c r="AK138" s="1106"/>
      <c r="AL138" s="1106"/>
      <c r="AM138" s="1089"/>
      <c r="AN138" s="123"/>
      <c r="AO138" s="1106"/>
      <c r="AP138" s="1089"/>
      <c r="AQ138" s="1089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CG138" s="16"/>
      <c r="CH138" s="16"/>
      <c r="CI138" s="16"/>
      <c r="CJ138" s="16"/>
      <c r="CK138" s="16"/>
      <c r="CL138" s="16"/>
      <c r="CM138" s="16"/>
      <c r="CN138" s="16"/>
    </row>
    <row r="139" spans="1:104" x14ac:dyDescent="0.2">
      <c r="A139" s="361" t="s">
        <v>164</v>
      </c>
      <c r="B139" s="12"/>
      <c r="C139" s="12"/>
      <c r="D139" s="12"/>
      <c r="E139" s="12"/>
      <c r="F139" s="12"/>
      <c r="G139" s="12"/>
      <c r="H139" s="12"/>
      <c r="I139" s="12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CG139" s="16"/>
      <c r="CH139" s="16"/>
      <c r="CI139" s="16"/>
      <c r="CJ139" s="16"/>
      <c r="CK139" s="16"/>
      <c r="CL139" s="16"/>
      <c r="CM139" s="16"/>
      <c r="CN139" s="16"/>
    </row>
    <row r="140" spans="1:104" x14ac:dyDescent="0.2">
      <c r="A140" s="12" t="s">
        <v>165</v>
      </c>
      <c r="B140" s="12"/>
      <c r="C140" s="12"/>
      <c r="D140" s="12"/>
      <c r="E140" s="12"/>
      <c r="F140" s="12"/>
      <c r="G140" s="12"/>
      <c r="H140" s="12"/>
      <c r="I140" s="12"/>
      <c r="AT140" s="230"/>
      <c r="AU140" s="230"/>
      <c r="AV140" s="230"/>
      <c r="AW140" s="230"/>
      <c r="AX140" s="230"/>
      <c r="AY140" s="230"/>
      <c r="AZ140" s="230"/>
      <c r="BA140" s="230"/>
      <c r="BB140" s="230"/>
      <c r="BC140" s="230"/>
      <c r="BD140" s="230"/>
      <c r="BE140" s="230"/>
      <c r="BF140" s="230"/>
      <c r="BG140" s="230"/>
      <c r="CG140" s="16"/>
      <c r="CH140" s="16"/>
      <c r="CI140" s="16"/>
      <c r="CJ140" s="16"/>
      <c r="CK140" s="16"/>
      <c r="CL140" s="16"/>
      <c r="CM140" s="16"/>
      <c r="CN140" s="16"/>
    </row>
    <row r="141" spans="1:104" ht="31.15" customHeight="1" x14ac:dyDescent="0.2">
      <c r="A141" s="124" t="s">
        <v>166</v>
      </c>
      <c r="B141" s="121"/>
      <c r="C141" s="121"/>
      <c r="D141" s="121"/>
      <c r="E141" s="121"/>
      <c r="F141" s="115"/>
      <c r="G141" s="115"/>
      <c r="H141" s="362"/>
      <c r="I141" s="12"/>
      <c r="J141" s="12"/>
      <c r="K141" s="8"/>
      <c r="L141" s="13"/>
      <c r="M141" s="8"/>
      <c r="N141" s="8"/>
      <c r="O141" s="8"/>
      <c r="P141" s="8"/>
      <c r="Q141" s="12"/>
      <c r="R141" s="12"/>
      <c r="S141" s="12"/>
      <c r="T141" s="12"/>
      <c r="U141" s="12"/>
      <c r="V141" s="363"/>
      <c r="W141" s="12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1117"/>
      <c r="AM141" s="1118"/>
      <c r="AN141" s="1118"/>
      <c r="AO141" s="366"/>
      <c r="AP141" s="1118"/>
      <c r="AQ141" s="366"/>
      <c r="AR141" s="366"/>
      <c r="AS141" s="786"/>
      <c r="AT141" s="1086"/>
      <c r="AU141" s="1083"/>
      <c r="AV141" s="230"/>
      <c r="AW141" s="230"/>
      <c r="AX141" s="230"/>
      <c r="AY141" s="230"/>
      <c r="AZ141" s="230"/>
      <c r="BA141" s="230"/>
      <c r="BB141" s="230"/>
      <c r="BC141" s="230"/>
      <c r="BD141" s="230"/>
      <c r="BE141" s="230"/>
      <c r="BF141" s="230"/>
      <c r="BG141" s="230"/>
      <c r="BZ141" s="2"/>
      <c r="CG141" s="16"/>
      <c r="CH141" s="16"/>
      <c r="CI141" s="16"/>
      <c r="CJ141" s="16"/>
      <c r="CK141" s="16"/>
      <c r="CL141" s="16"/>
      <c r="CM141" s="16"/>
      <c r="CN141" s="16"/>
    </row>
    <row r="142" spans="1:104" ht="31.15" customHeight="1" x14ac:dyDescent="0.2">
      <c r="A142" s="3887" t="s">
        <v>167</v>
      </c>
      <c r="B142" s="3887"/>
      <c r="C142" s="3887"/>
      <c r="D142" s="3887" t="s">
        <v>57</v>
      </c>
      <c r="E142" s="3887"/>
      <c r="F142" s="3887"/>
      <c r="G142" s="3887" t="s">
        <v>168</v>
      </c>
      <c r="H142" s="3887"/>
      <c r="I142" s="3887" t="s">
        <v>169</v>
      </c>
      <c r="J142" s="3887"/>
      <c r="K142" s="3887" t="s">
        <v>170</v>
      </c>
      <c r="L142" s="3887"/>
      <c r="M142" s="3887" t="s">
        <v>104</v>
      </c>
      <c r="N142" s="3887"/>
      <c r="O142" s="3882" t="s">
        <v>11</v>
      </c>
      <c r="P142" s="3884"/>
      <c r="Q142" s="3897" t="s">
        <v>106</v>
      </c>
      <c r="R142" s="3897"/>
      <c r="S142" s="3897" t="s">
        <v>107</v>
      </c>
      <c r="T142" s="3897"/>
      <c r="U142" s="3897" t="s">
        <v>108</v>
      </c>
      <c r="V142" s="3897"/>
      <c r="W142" s="3897" t="s">
        <v>109</v>
      </c>
      <c r="X142" s="3897"/>
      <c r="Y142" s="3897" t="s">
        <v>110</v>
      </c>
      <c r="Z142" s="3897"/>
      <c r="AA142" s="3897" t="s">
        <v>111</v>
      </c>
      <c r="AB142" s="3897"/>
      <c r="AC142" s="3897" t="s">
        <v>112</v>
      </c>
      <c r="AD142" s="3897"/>
      <c r="AE142" s="3897" t="s">
        <v>113</v>
      </c>
      <c r="AF142" s="3897"/>
      <c r="AG142" s="3897" t="s">
        <v>114</v>
      </c>
      <c r="AH142" s="3897"/>
      <c r="AI142" s="3897" t="s">
        <v>115</v>
      </c>
      <c r="AJ142" s="3897"/>
      <c r="AK142" s="3897" t="s">
        <v>116</v>
      </c>
      <c r="AL142" s="3897"/>
      <c r="AM142" s="3897" t="s">
        <v>117</v>
      </c>
      <c r="AN142" s="3869"/>
      <c r="AO142" s="3530" t="s">
        <v>171</v>
      </c>
      <c r="AP142" s="3461" t="s">
        <v>172</v>
      </c>
      <c r="AQ142" s="3869" t="s">
        <v>173</v>
      </c>
      <c r="AR142" s="3870"/>
      <c r="AS142" s="3898" t="s">
        <v>174</v>
      </c>
      <c r="AT142" s="3898" t="s">
        <v>175</v>
      </c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0"/>
      <c r="BE142" s="230"/>
      <c r="BF142" s="230"/>
      <c r="BG142" s="230"/>
      <c r="CG142" s="16"/>
      <c r="CH142" s="16"/>
      <c r="CI142" s="16"/>
      <c r="CJ142" s="16"/>
      <c r="CK142" s="16"/>
      <c r="CL142" s="16"/>
      <c r="CM142" s="16"/>
      <c r="CN142" s="16"/>
    </row>
    <row r="143" spans="1:104" ht="31.15" customHeight="1" x14ac:dyDescent="0.2">
      <c r="A143" s="3887"/>
      <c r="B143" s="3887"/>
      <c r="C143" s="3887"/>
      <c r="D143" s="1119" t="s">
        <v>82</v>
      </c>
      <c r="E143" s="1120" t="s">
        <v>83</v>
      </c>
      <c r="F143" s="369" t="s">
        <v>84</v>
      </c>
      <c r="G143" s="1119" t="s">
        <v>83</v>
      </c>
      <c r="H143" s="369" t="s">
        <v>84</v>
      </c>
      <c r="I143" s="1119" t="s">
        <v>83</v>
      </c>
      <c r="J143" s="369" t="s">
        <v>84</v>
      </c>
      <c r="K143" s="1119" t="s">
        <v>83</v>
      </c>
      <c r="L143" s="369" t="s">
        <v>84</v>
      </c>
      <c r="M143" s="1119" t="s">
        <v>83</v>
      </c>
      <c r="N143" s="369" t="s">
        <v>84</v>
      </c>
      <c r="O143" s="1119" t="s">
        <v>83</v>
      </c>
      <c r="P143" s="369" t="s">
        <v>84</v>
      </c>
      <c r="Q143" s="1119" t="s">
        <v>83</v>
      </c>
      <c r="R143" s="369" t="s">
        <v>84</v>
      </c>
      <c r="S143" s="1119" t="s">
        <v>83</v>
      </c>
      <c r="T143" s="369" t="s">
        <v>84</v>
      </c>
      <c r="U143" s="1119" t="s">
        <v>83</v>
      </c>
      <c r="V143" s="369" t="s">
        <v>84</v>
      </c>
      <c r="W143" s="1119" t="s">
        <v>83</v>
      </c>
      <c r="X143" s="369" t="s">
        <v>84</v>
      </c>
      <c r="Y143" s="1119" t="s">
        <v>83</v>
      </c>
      <c r="Z143" s="369" t="s">
        <v>84</v>
      </c>
      <c r="AA143" s="1119" t="s">
        <v>83</v>
      </c>
      <c r="AB143" s="369" t="s">
        <v>84</v>
      </c>
      <c r="AC143" s="1119" t="s">
        <v>83</v>
      </c>
      <c r="AD143" s="369" t="s">
        <v>84</v>
      </c>
      <c r="AE143" s="1119" t="s">
        <v>83</v>
      </c>
      <c r="AF143" s="369" t="s">
        <v>84</v>
      </c>
      <c r="AG143" s="1119" t="s">
        <v>83</v>
      </c>
      <c r="AH143" s="369" t="s">
        <v>84</v>
      </c>
      <c r="AI143" s="1119" t="s">
        <v>83</v>
      </c>
      <c r="AJ143" s="369" t="s">
        <v>84</v>
      </c>
      <c r="AK143" s="1119" t="s">
        <v>83</v>
      </c>
      <c r="AL143" s="369" t="s">
        <v>84</v>
      </c>
      <c r="AM143" s="1119" t="s">
        <v>83</v>
      </c>
      <c r="AN143" s="572" t="s">
        <v>84</v>
      </c>
      <c r="AO143" s="3531"/>
      <c r="AP143" s="3463"/>
      <c r="AQ143" s="1119" t="s">
        <v>83</v>
      </c>
      <c r="AR143" s="369" t="s">
        <v>84</v>
      </c>
      <c r="AS143" s="3458"/>
      <c r="AT143" s="3458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x14ac:dyDescent="0.2">
      <c r="A144" s="372" t="s">
        <v>176</v>
      </c>
      <c r="B144" s="373"/>
      <c r="C144" s="615"/>
      <c r="D144" s="1121">
        <f>SUM(E144+F144)</f>
        <v>17</v>
      </c>
      <c r="E144" s="1122">
        <f>SUM(G144+I144+K144+M144+O144+Q144+S144+U144+W144+Y144+AA144+AC144+AE144+AG144+AI144+AK144+AM144)</f>
        <v>6</v>
      </c>
      <c r="F144" s="377">
        <f>SUM(H144+J144+L144+N144+P144+R144+T144+V144+X144+Z144+AB144+AD144+AF144+AH144+AJ144+AL144+AN144)</f>
        <v>11</v>
      </c>
      <c r="G144" s="1123"/>
      <c r="H144" s="378"/>
      <c r="I144" s="1123"/>
      <c r="J144" s="378">
        <v>2</v>
      </c>
      <c r="K144" s="1123">
        <v>4</v>
      </c>
      <c r="L144" s="378"/>
      <c r="M144" s="1123"/>
      <c r="N144" s="378">
        <v>4</v>
      </c>
      <c r="O144" s="1123"/>
      <c r="P144" s="378"/>
      <c r="Q144" s="1123"/>
      <c r="R144" s="378">
        <v>3</v>
      </c>
      <c r="S144" s="1123">
        <v>1</v>
      </c>
      <c r="T144" s="378"/>
      <c r="U144" s="1123">
        <v>1</v>
      </c>
      <c r="V144" s="378"/>
      <c r="W144" s="1123"/>
      <c r="X144" s="378"/>
      <c r="Y144" s="1123"/>
      <c r="Z144" s="378">
        <v>1</v>
      </c>
      <c r="AA144" s="1123"/>
      <c r="AB144" s="378"/>
      <c r="AC144" s="1123"/>
      <c r="AD144" s="378"/>
      <c r="AE144" s="263"/>
      <c r="AF144" s="378">
        <v>1</v>
      </c>
      <c r="AG144" s="263"/>
      <c r="AH144" s="378"/>
      <c r="AI144" s="263"/>
      <c r="AJ144" s="378"/>
      <c r="AK144" s="263"/>
      <c r="AL144" s="378"/>
      <c r="AM144" s="263"/>
      <c r="AN144" s="353"/>
      <c r="AO144" s="1124">
        <v>0</v>
      </c>
      <c r="AP144" s="379">
        <v>0</v>
      </c>
      <c r="AQ144" s="263">
        <v>0</v>
      </c>
      <c r="AR144" s="378">
        <v>0</v>
      </c>
      <c r="AS144" s="1125">
        <v>0</v>
      </c>
      <c r="AT144" s="1125">
        <v>0</v>
      </c>
      <c r="AU144" s="380" t="str">
        <f>CA144&amp;CB144&amp;CC144&amp;CD144&amp;CE144&amp;CF144&amp;CO144</f>
        <v/>
      </c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230"/>
      <c r="BG144" s="230"/>
      <c r="CA144" s="4" t="str">
        <f>IF(CG144=0,"","* Las gestantes ingresadas al Programa NO debe ser mayor al Total de Mujeres ingresadas. ")</f>
        <v/>
      </c>
      <c r="CB144" s="4" t="str">
        <f>IF(CH144=0,"","* Las madres de hijos menor de 5 años NO DEBE ser mayor al Total de Mujeres ingresadas al Programa. ")</f>
        <v/>
      </c>
      <c r="CC144" s="4" t="str">
        <f>IF(CI144=0,"","* Los ingresos de Pueblos Originarios NO DEBE ser mayor al Total de ingresos del Programa.")</f>
        <v/>
      </c>
      <c r="CD144" s="4" t="str">
        <f>IF(CJ144=0,"","* Los Niños, Niñas, Adolescentes y Jóvenes de Programas SENAME NO DEBE ser mayor al Total de ingresos del Programa. ")</f>
        <v/>
      </c>
      <c r="CE144" s="4" t="str">
        <f>IF(CK144=0,"","* Los Migrantes NO DEBEN ser mayor al Total de ingresos del Programa. ")</f>
        <v/>
      </c>
      <c r="CF144" s="4" t="str">
        <f>IF(CL144=0,"","* No olvide escribir los campos Gestante y/o Madre de Hijo menor de 5 años y/o Pueblos Originarios y/o Niños, Niñas, Adolescentes y Jóvenes de Programas SENAME y/o Migrante (Digite CERO si no tiene). ")</f>
        <v/>
      </c>
      <c r="CG144" s="16">
        <f>IF(F144&lt;AO144,1,0)</f>
        <v>0</v>
      </c>
      <c r="CH144" s="16">
        <f>IF(D144&lt;AP144,1,0)</f>
        <v>0</v>
      </c>
      <c r="CI144" s="16">
        <f>IF(D144&lt;SUM(AQ144,AR144),1,0)</f>
        <v>0</v>
      </c>
      <c r="CJ144" s="16">
        <f>IF(D144&lt;AS144,1,0)</f>
        <v>0</v>
      </c>
      <c r="CK144" s="16">
        <f>IF(D144&lt;AT144,1,0)</f>
        <v>0</v>
      </c>
      <c r="CL144" s="16">
        <f>IF(AND(D144&lt;&gt;0,OR(AO144="",AP144="",AQ144="",AR144="",AS144="",AT144="")),1,0)</f>
        <v>0</v>
      </c>
      <c r="CM144" s="16">
        <f>IF(AND(D144=0,OR(D146&gt;0,D147&gt;0,D148&gt;0,D149&gt;0,D150&gt;0)),1,0)</f>
        <v>0</v>
      </c>
      <c r="CN144" s="16"/>
      <c r="CO144" s="4" t="str">
        <f>IF(AND(D144=0,OR(D146&gt;0,D147&gt;0,D148&gt;0,D149&gt;0,D150&gt;0)),"* No olvide registrar al menos un ingreso y una persona con diagnóstico. ","")</f>
        <v/>
      </c>
    </row>
    <row r="145" spans="1:92" ht="16.149999999999999" customHeight="1" x14ac:dyDescent="0.2">
      <c r="A145" s="3911" t="s">
        <v>177</v>
      </c>
      <c r="B145" s="3912"/>
      <c r="C145" s="3913"/>
      <c r="D145" s="3914"/>
      <c r="E145" s="3915"/>
      <c r="F145" s="3915"/>
      <c r="G145" s="3915"/>
      <c r="H145" s="3915"/>
      <c r="I145" s="3915"/>
      <c r="J145" s="3915"/>
      <c r="K145" s="3915"/>
      <c r="L145" s="3915"/>
      <c r="M145" s="3915"/>
      <c r="N145" s="3915"/>
      <c r="O145" s="3915"/>
      <c r="P145" s="3915"/>
      <c r="Q145" s="3915"/>
      <c r="R145" s="3915"/>
      <c r="S145" s="3915"/>
      <c r="T145" s="3915"/>
      <c r="U145" s="3915"/>
      <c r="V145" s="3915"/>
      <c r="W145" s="3915"/>
      <c r="X145" s="3915"/>
      <c r="Y145" s="3915"/>
      <c r="Z145" s="3915"/>
      <c r="AA145" s="3915"/>
      <c r="AB145" s="3915"/>
      <c r="AC145" s="3915"/>
      <c r="AD145" s="3915"/>
      <c r="AE145" s="3915"/>
      <c r="AF145" s="3915"/>
      <c r="AG145" s="3915"/>
      <c r="AH145" s="3915"/>
      <c r="AI145" s="3915"/>
      <c r="AJ145" s="3915"/>
      <c r="AK145" s="3915"/>
      <c r="AL145" s="3915"/>
      <c r="AM145" s="3915"/>
      <c r="AN145" s="3915"/>
      <c r="AO145" s="3915"/>
      <c r="AP145" s="3915"/>
      <c r="AQ145" s="3915"/>
      <c r="AR145" s="3915"/>
      <c r="AS145" s="3915"/>
      <c r="AT145" s="3916"/>
      <c r="AU145" s="38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92" ht="16.149999999999999" customHeight="1" x14ac:dyDescent="0.2">
      <c r="A146" s="3459" t="s">
        <v>178</v>
      </c>
      <c r="B146" s="3528" t="s">
        <v>179</v>
      </c>
      <c r="C146" s="3464"/>
      <c r="D146" s="381">
        <f t="shared" ref="D146:D154" si="25">SUM(E146+F146)</f>
        <v>0</v>
      </c>
      <c r="E146" s="382">
        <f t="shared" ref="E146:F154" si="26">SUM(G146+I146+K146+M146+O146+Q146+S146+U146+W146+Y146+AA146+AC146+AE146+AG146+AI146+AK146+AM146)</f>
        <v>0</v>
      </c>
      <c r="F146" s="612">
        <f t="shared" si="26"/>
        <v>0</v>
      </c>
      <c r="G146" s="26"/>
      <c r="H146" s="30"/>
      <c r="I146" s="26"/>
      <c r="J146" s="30"/>
      <c r="K146" s="26"/>
      <c r="L146" s="30"/>
      <c r="M146" s="26"/>
      <c r="N146" s="30"/>
      <c r="O146" s="26"/>
      <c r="P146" s="30"/>
      <c r="Q146" s="26"/>
      <c r="R146" s="30"/>
      <c r="S146" s="26"/>
      <c r="T146" s="30"/>
      <c r="U146" s="26"/>
      <c r="V146" s="30"/>
      <c r="W146" s="26"/>
      <c r="X146" s="30"/>
      <c r="Y146" s="26"/>
      <c r="Z146" s="30"/>
      <c r="AA146" s="26"/>
      <c r="AB146" s="30"/>
      <c r="AC146" s="26"/>
      <c r="AD146" s="30"/>
      <c r="AE146" s="26"/>
      <c r="AF146" s="30"/>
      <c r="AG146" s="26"/>
      <c r="AH146" s="30"/>
      <c r="AI146" s="26"/>
      <c r="AJ146" s="30"/>
      <c r="AK146" s="26"/>
      <c r="AL146" s="30"/>
      <c r="AM146" s="26"/>
      <c r="AN146" s="1126"/>
      <c r="AO146" s="384"/>
      <c r="AP146" s="145"/>
      <c r="AQ146" s="26"/>
      <c r="AR146" s="30"/>
      <c r="AS146" s="30"/>
      <c r="AT146" s="30"/>
      <c r="AU146" s="380" t="str">
        <f t="shared" ref="AU146:AU182" si="27">CA146&amp;CB146&amp;CC146&amp;CD146&amp;CE146&amp;CF146</f>
        <v/>
      </c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230"/>
      <c r="BG146" s="230"/>
      <c r="CA146" s="4" t="str">
        <f>IF(CG146=0,"","* Las gestantes ingresadas al Programa NO debe ser mayor al Total de Mujeres ingresadas. ")</f>
        <v/>
      </c>
      <c r="CB146" s="4" t="str">
        <f>IF(CH146=0,"","* Las madres de hijos menor de 5 años NO DEBE ser mayor al Total de Mujeres ingresadas al Programa. ")</f>
        <v/>
      </c>
      <c r="CC146" s="4" t="str">
        <f>IF(CI146=0,"","* Los ingresos de Pueblos Originarios NO DEBE ser mayor al Total de ingresos del Programa.")</f>
        <v/>
      </c>
      <c r="CD146" s="4" t="str">
        <f>IF(CJ146=0,"","* Los Niños, Niñas, Adolescentes y Jóvenes de Programas SENAME NO DEBE ser mayor al Total de ingresos del Programa. ")</f>
        <v/>
      </c>
      <c r="CE146" s="4" t="str">
        <f>IF(CK146=0,"","* Los Migrantes NO DEBEN ser mayor al Total de ingresos del Programa. ")</f>
        <v/>
      </c>
      <c r="CF146" s="4" t="str">
        <f>IF(CL146=0,"","* No olvide escribir los campos Gestante y/o Madre de Hijo menor de 5 años y/o Pueblos Originarios y/o Niños, Niñas, Adolescentes y Jóvenes de Programas SENAME y/o Migrante (Digite CERO si no tiene). ")</f>
        <v/>
      </c>
      <c r="CG146" s="16">
        <f t="shared" ref="CG146:CG182" si="28">IF(F146&lt;AO146,1,0)</f>
        <v>0</v>
      </c>
      <c r="CH146" s="16">
        <f t="shared" ref="CH146:CH182" si="29">IF(D146&lt;AP146,1,0)</f>
        <v>0</v>
      </c>
      <c r="CI146" s="16">
        <f t="shared" ref="CI146:CI182" si="30">IF(D146&lt;SUM(AQ146,AR146),1,0)</f>
        <v>0</v>
      </c>
      <c r="CJ146" s="16">
        <f t="shared" ref="CJ146:CJ182" si="31">IF(D146&lt;AS146,1,0)</f>
        <v>0</v>
      </c>
      <c r="CK146" s="16">
        <f t="shared" ref="CK146:CK182" si="32">IF(D146&lt;AT146,1,0)</f>
        <v>0</v>
      </c>
      <c r="CL146" s="16">
        <f t="shared" ref="CL146:CL182" si="33">IF(AND(D146&lt;&gt;0,OR(AO146="",AP146="",AQ146="",AR146="",AS146="",AT146="")),1,0)</f>
        <v>0</v>
      </c>
      <c r="CM146" s="16"/>
      <c r="CN146" s="16"/>
    </row>
    <row r="147" spans="1:92" ht="16.149999999999999" customHeight="1" x14ac:dyDescent="0.2">
      <c r="A147" s="3440"/>
      <c r="B147" s="3529" t="s">
        <v>180</v>
      </c>
      <c r="C147" s="3465"/>
      <c r="D147" s="385">
        <f t="shared" si="25"/>
        <v>0</v>
      </c>
      <c r="E147" s="386">
        <f t="shared" si="26"/>
        <v>0</v>
      </c>
      <c r="F147" s="573">
        <f t="shared" si="26"/>
        <v>0</v>
      </c>
      <c r="G147" s="263"/>
      <c r="H147" s="574"/>
      <c r="I147" s="263"/>
      <c r="J147" s="574"/>
      <c r="K147" s="263"/>
      <c r="L147" s="574"/>
      <c r="M147" s="263"/>
      <c r="N147" s="574"/>
      <c r="O147" s="263"/>
      <c r="P147" s="574"/>
      <c r="Q147" s="263"/>
      <c r="R147" s="574"/>
      <c r="S147" s="263"/>
      <c r="T147" s="574"/>
      <c r="U147" s="263"/>
      <c r="V147" s="574"/>
      <c r="W147" s="263"/>
      <c r="X147" s="574"/>
      <c r="Y147" s="263"/>
      <c r="Z147" s="574"/>
      <c r="AA147" s="263"/>
      <c r="AB147" s="574"/>
      <c r="AC147" s="263"/>
      <c r="AD147" s="574"/>
      <c r="AE147" s="263"/>
      <c r="AF147" s="574"/>
      <c r="AG147" s="263"/>
      <c r="AH147" s="574"/>
      <c r="AI147" s="263"/>
      <c r="AJ147" s="574"/>
      <c r="AK147" s="263"/>
      <c r="AL147" s="574"/>
      <c r="AM147" s="263"/>
      <c r="AN147" s="542"/>
      <c r="AO147" s="389"/>
      <c r="AP147" s="266"/>
      <c r="AQ147" s="263"/>
      <c r="AR147" s="574"/>
      <c r="AS147" s="574"/>
      <c r="AT147" s="574"/>
      <c r="AU147" s="380" t="str">
        <f t="shared" si="27"/>
        <v/>
      </c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230"/>
      <c r="BG147" s="230"/>
      <c r="CA147" s="4" t="str">
        <f t="shared" ref="CA147:CA182" si="34">IF(CG147=0,"","* Las gestantes ingresadas al Programa NO debe ser mayor al Total de Mujeres ingresadas. ")</f>
        <v/>
      </c>
      <c r="CB147" s="4" t="str">
        <f t="shared" ref="CB147:CB182" si="35">IF(CH147=0,"","* Las madres de hijos menor de 5 años NO DEBE ser mayor al Total de Mujeres ingresadas al Programa. ")</f>
        <v/>
      </c>
      <c r="CC147" s="4" t="str">
        <f t="shared" ref="CC147:CC182" si="36">IF(CI147=0,"","* Los ingresos de Pueblos Originarios NO DEBE ser mayor al Total de ingresos del Programa.")</f>
        <v/>
      </c>
      <c r="CD147" s="4" t="str">
        <f t="shared" ref="CD147:CD182" si="37">IF(CJ147=0,"","* Los Niños, Niñas, Adolescentes y Jóvenes de Programas SENAME NO DEBE ser mayor al Total de ingresos del Programa. ")</f>
        <v/>
      </c>
      <c r="CE147" s="4" t="str">
        <f t="shared" ref="CE147:CE182" si="38">IF(CK147=0,"","* Los Migrantes NO DEBEN ser mayor al Total de ingresos del Programa. ")</f>
        <v/>
      </c>
      <c r="CF147" s="4" t="str">
        <f t="shared" ref="CF147:CF182" si="39">IF(CL147=0,"","* No olvide escribir los campos Gestante y/o Madre de Hijo menor de 5 años y/o Pueblos Originarios y/o Niños, Niñas, Adolescentes y Jóvenes de Programas SENAME y/o Migrante (Digite CERO si no tiene). ")</f>
        <v/>
      </c>
      <c r="CG147" s="16">
        <f t="shared" si="28"/>
        <v>0</v>
      </c>
      <c r="CH147" s="16">
        <f t="shared" si="29"/>
        <v>0</v>
      </c>
      <c r="CI147" s="16">
        <f t="shared" si="30"/>
        <v>0</v>
      </c>
      <c r="CJ147" s="16">
        <f t="shared" si="31"/>
        <v>0</v>
      </c>
      <c r="CK147" s="16">
        <f t="shared" si="32"/>
        <v>0</v>
      </c>
      <c r="CL147" s="16">
        <f t="shared" si="33"/>
        <v>0</v>
      </c>
      <c r="CM147" s="16"/>
      <c r="CN147" s="16"/>
    </row>
    <row r="148" spans="1:92" ht="16.149999999999999" customHeight="1" x14ac:dyDescent="0.2">
      <c r="A148" s="3910" t="s">
        <v>181</v>
      </c>
      <c r="B148" s="3695"/>
      <c r="C148" s="3696"/>
      <c r="D148" s="1121">
        <f t="shared" si="25"/>
        <v>0</v>
      </c>
      <c r="E148" s="1122">
        <f t="shared" si="26"/>
        <v>0</v>
      </c>
      <c r="F148" s="1127">
        <f t="shared" si="26"/>
        <v>0</v>
      </c>
      <c r="G148" s="1123"/>
      <c r="H148" s="1125"/>
      <c r="I148" s="1123"/>
      <c r="J148" s="1125"/>
      <c r="K148" s="1123"/>
      <c r="L148" s="1125"/>
      <c r="M148" s="1123"/>
      <c r="N148" s="1125"/>
      <c r="O148" s="1123"/>
      <c r="P148" s="1125"/>
      <c r="Q148" s="1123"/>
      <c r="R148" s="1125"/>
      <c r="S148" s="1123"/>
      <c r="T148" s="1125"/>
      <c r="U148" s="1123"/>
      <c r="V148" s="1125"/>
      <c r="W148" s="1123"/>
      <c r="X148" s="1125"/>
      <c r="Y148" s="1123"/>
      <c r="Z148" s="1125"/>
      <c r="AA148" s="1123"/>
      <c r="AB148" s="1125"/>
      <c r="AC148" s="1123"/>
      <c r="AD148" s="1125"/>
      <c r="AE148" s="1123"/>
      <c r="AF148" s="1125"/>
      <c r="AG148" s="1123"/>
      <c r="AH148" s="1125"/>
      <c r="AI148" s="1123"/>
      <c r="AJ148" s="1125"/>
      <c r="AK148" s="1123"/>
      <c r="AL148" s="1125"/>
      <c r="AM148" s="1123"/>
      <c r="AN148" s="1128"/>
      <c r="AO148" s="1124"/>
      <c r="AP148" s="1129"/>
      <c r="AQ148" s="1123"/>
      <c r="AR148" s="1125"/>
      <c r="AS148" s="1125"/>
      <c r="AT148" s="1125"/>
      <c r="AU148" s="380" t="str">
        <f t="shared" si="27"/>
        <v/>
      </c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230"/>
      <c r="BG148" s="230"/>
      <c r="CA148" s="4" t="str">
        <f t="shared" si="34"/>
        <v/>
      </c>
      <c r="CB148" s="4" t="str">
        <f t="shared" si="35"/>
        <v/>
      </c>
      <c r="CC148" s="4" t="str">
        <f t="shared" si="36"/>
        <v/>
      </c>
      <c r="CD148" s="4" t="str">
        <f t="shared" si="37"/>
        <v/>
      </c>
      <c r="CE148" s="4" t="str">
        <f t="shared" si="38"/>
        <v/>
      </c>
      <c r="CF148" s="4" t="str">
        <f t="shared" si="39"/>
        <v/>
      </c>
      <c r="CG148" s="16">
        <f t="shared" si="28"/>
        <v>0</v>
      </c>
      <c r="CH148" s="16">
        <f t="shared" si="29"/>
        <v>0</v>
      </c>
      <c r="CI148" s="16">
        <f t="shared" si="30"/>
        <v>0</v>
      </c>
      <c r="CJ148" s="16">
        <f t="shared" si="31"/>
        <v>0</v>
      </c>
      <c r="CK148" s="16">
        <f t="shared" si="32"/>
        <v>0</v>
      </c>
      <c r="CL148" s="16">
        <f t="shared" si="33"/>
        <v>0</v>
      </c>
      <c r="CM148" s="16"/>
      <c r="CN148" s="16"/>
    </row>
    <row r="149" spans="1:92" ht="16.149999999999999" customHeight="1" x14ac:dyDescent="0.2">
      <c r="A149" s="3466" t="s">
        <v>182</v>
      </c>
      <c r="B149" s="3475" t="s">
        <v>183</v>
      </c>
      <c r="C149" s="3476"/>
      <c r="D149" s="381">
        <f>+E149+F149</f>
        <v>0</v>
      </c>
      <c r="E149" s="382">
        <f>+K149+M149+O149+Q149+S149+U149+W149+Y149+AA149+AC149+AE149+AG149+AI149+AK149+AM149</f>
        <v>0</v>
      </c>
      <c r="F149" s="612">
        <f>+L149+N149+P149+R149+T149+V149+X149+Z149+AB149+AD149+AF149+AH149+AJ149+AL149+AN149</f>
        <v>0</v>
      </c>
      <c r="G149" s="391"/>
      <c r="H149" s="392"/>
      <c r="I149" s="391"/>
      <c r="J149" s="392"/>
      <c r="K149" s="26"/>
      <c r="L149" s="30"/>
      <c r="M149" s="26"/>
      <c r="N149" s="30"/>
      <c r="O149" s="26"/>
      <c r="P149" s="30"/>
      <c r="Q149" s="26"/>
      <c r="R149" s="30"/>
      <c r="S149" s="26"/>
      <c r="T149" s="30"/>
      <c r="U149" s="26"/>
      <c r="V149" s="30"/>
      <c r="W149" s="26"/>
      <c r="X149" s="30"/>
      <c r="Y149" s="26"/>
      <c r="Z149" s="30"/>
      <c r="AA149" s="26"/>
      <c r="AB149" s="30"/>
      <c r="AC149" s="26"/>
      <c r="AD149" s="30"/>
      <c r="AE149" s="26"/>
      <c r="AF149" s="30"/>
      <c r="AG149" s="26"/>
      <c r="AH149" s="30"/>
      <c r="AI149" s="26"/>
      <c r="AJ149" s="30"/>
      <c r="AK149" s="26"/>
      <c r="AL149" s="30"/>
      <c r="AM149" s="26"/>
      <c r="AN149" s="1126"/>
      <c r="AO149" s="384"/>
      <c r="AP149" s="145"/>
      <c r="AQ149" s="26"/>
      <c r="AR149" s="30"/>
      <c r="AS149" s="30"/>
      <c r="AT149" s="30"/>
      <c r="AU149" s="380" t="str">
        <f t="shared" si="27"/>
        <v/>
      </c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230"/>
      <c r="BG149" s="230"/>
      <c r="CA149" s="4" t="str">
        <f t="shared" si="34"/>
        <v/>
      </c>
      <c r="CB149" s="4" t="str">
        <f t="shared" si="35"/>
        <v/>
      </c>
      <c r="CC149" s="4" t="str">
        <f t="shared" si="36"/>
        <v/>
      </c>
      <c r="CD149" s="4" t="str">
        <f t="shared" si="37"/>
        <v/>
      </c>
      <c r="CE149" s="4" t="str">
        <f t="shared" si="38"/>
        <v/>
      </c>
      <c r="CF149" s="4" t="str">
        <f t="shared" si="39"/>
        <v/>
      </c>
      <c r="CG149" s="16">
        <f t="shared" si="28"/>
        <v>0</v>
      </c>
      <c r="CH149" s="16">
        <f t="shared" si="29"/>
        <v>0</v>
      </c>
      <c r="CI149" s="16">
        <f t="shared" si="30"/>
        <v>0</v>
      </c>
      <c r="CJ149" s="16">
        <f t="shared" si="31"/>
        <v>0</v>
      </c>
      <c r="CK149" s="16">
        <f t="shared" si="32"/>
        <v>0</v>
      </c>
      <c r="CL149" s="16">
        <f t="shared" si="33"/>
        <v>0</v>
      </c>
      <c r="CM149" s="16"/>
      <c r="CN149" s="16"/>
    </row>
    <row r="150" spans="1:92" ht="16.149999999999999" customHeight="1" x14ac:dyDescent="0.2">
      <c r="A150" s="3474"/>
      <c r="B150" s="3520" t="s">
        <v>184</v>
      </c>
      <c r="C150" s="3521"/>
      <c r="D150" s="393">
        <f>+E150+F150</f>
        <v>0</v>
      </c>
      <c r="E150" s="394">
        <f>+K150+M150+O150+Q150+S150+U150+W150+Y150+AA150+AC150+AE150+AG150+AI150+AK150+AM150</f>
        <v>0</v>
      </c>
      <c r="F150" s="377">
        <f>+L150+N150+P150+R150+T150+V150+X150+Z150+AB150+AD150+AF150+AH150+AJ150+AL150+AN150</f>
        <v>0</v>
      </c>
      <c r="G150" s="395"/>
      <c r="H150" s="396"/>
      <c r="I150" s="395"/>
      <c r="J150" s="396"/>
      <c r="K150" s="397"/>
      <c r="L150" s="378"/>
      <c r="M150" s="263"/>
      <c r="N150" s="574"/>
      <c r="O150" s="397"/>
      <c r="P150" s="378"/>
      <c r="Q150" s="397"/>
      <c r="R150" s="378"/>
      <c r="S150" s="397"/>
      <c r="T150" s="378"/>
      <c r="U150" s="397"/>
      <c r="V150" s="378"/>
      <c r="W150" s="397"/>
      <c r="X150" s="378"/>
      <c r="Y150" s="397"/>
      <c r="Z150" s="378"/>
      <c r="AA150" s="397"/>
      <c r="AB150" s="378"/>
      <c r="AC150" s="397"/>
      <c r="AD150" s="378"/>
      <c r="AE150" s="397"/>
      <c r="AF150" s="378"/>
      <c r="AG150" s="397"/>
      <c r="AH150" s="378"/>
      <c r="AI150" s="397"/>
      <c r="AJ150" s="378"/>
      <c r="AK150" s="397"/>
      <c r="AL150" s="378"/>
      <c r="AM150" s="397"/>
      <c r="AN150" s="353"/>
      <c r="AO150" s="389"/>
      <c r="AP150" s="266"/>
      <c r="AQ150" s="263"/>
      <c r="AR150" s="574"/>
      <c r="AS150" s="574"/>
      <c r="AT150" s="574"/>
      <c r="AU150" s="380" t="str">
        <f t="shared" si="27"/>
        <v/>
      </c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230"/>
      <c r="BG150" s="230"/>
      <c r="CA150" s="4" t="str">
        <f t="shared" si="34"/>
        <v/>
      </c>
      <c r="CB150" s="4" t="str">
        <f t="shared" si="35"/>
        <v/>
      </c>
      <c r="CC150" s="4" t="str">
        <f t="shared" si="36"/>
        <v/>
      </c>
      <c r="CD150" s="4" t="str">
        <f t="shared" si="37"/>
        <v/>
      </c>
      <c r="CE150" s="4" t="str">
        <f t="shared" si="38"/>
        <v/>
      </c>
      <c r="CF150" s="4" t="str">
        <f t="shared" si="39"/>
        <v/>
      </c>
      <c r="CG150" s="16">
        <f t="shared" si="28"/>
        <v>0</v>
      </c>
      <c r="CH150" s="16">
        <f t="shared" si="29"/>
        <v>0</v>
      </c>
      <c r="CI150" s="16">
        <f t="shared" si="30"/>
        <v>0</v>
      </c>
      <c r="CJ150" s="16">
        <f t="shared" si="31"/>
        <v>0</v>
      </c>
      <c r="CK150" s="16">
        <f t="shared" si="32"/>
        <v>0</v>
      </c>
      <c r="CL150" s="16">
        <f t="shared" si="33"/>
        <v>0</v>
      </c>
      <c r="CM150" s="16"/>
      <c r="CN150" s="16"/>
    </row>
    <row r="151" spans="1:92" ht="16.149999999999999" customHeight="1" x14ac:dyDescent="0.2">
      <c r="A151" s="3900" t="s">
        <v>185</v>
      </c>
      <c r="B151" s="3901"/>
      <c r="C151" s="3902"/>
      <c r="D151" s="1130">
        <f t="shared" si="25"/>
        <v>17</v>
      </c>
      <c r="E151" s="1131">
        <f t="shared" si="26"/>
        <v>6</v>
      </c>
      <c r="F151" s="1132">
        <f t="shared" si="26"/>
        <v>11</v>
      </c>
      <c r="G151" s="1123"/>
      <c r="H151" s="1125"/>
      <c r="I151" s="1123"/>
      <c r="J151" s="1125">
        <v>2</v>
      </c>
      <c r="K151" s="1123">
        <v>4</v>
      </c>
      <c r="L151" s="1125"/>
      <c r="M151" s="1123"/>
      <c r="N151" s="1125">
        <v>4</v>
      </c>
      <c r="O151" s="1123"/>
      <c r="P151" s="1125"/>
      <c r="Q151" s="1123"/>
      <c r="R151" s="1125">
        <v>3</v>
      </c>
      <c r="S151" s="1123">
        <v>1</v>
      </c>
      <c r="T151" s="1125"/>
      <c r="U151" s="1123">
        <v>1</v>
      </c>
      <c r="V151" s="1125"/>
      <c r="W151" s="1123"/>
      <c r="X151" s="1125"/>
      <c r="Y151" s="1123"/>
      <c r="Z151" s="1125">
        <v>1</v>
      </c>
      <c r="AA151" s="1123"/>
      <c r="AB151" s="1125"/>
      <c r="AC151" s="1123"/>
      <c r="AD151" s="1125"/>
      <c r="AE151" s="1123"/>
      <c r="AF151" s="1125">
        <v>1</v>
      </c>
      <c r="AG151" s="1123"/>
      <c r="AH151" s="1125"/>
      <c r="AI151" s="1123"/>
      <c r="AJ151" s="1125"/>
      <c r="AK151" s="1123"/>
      <c r="AL151" s="1125"/>
      <c r="AM151" s="1123"/>
      <c r="AN151" s="1128"/>
      <c r="AO151" s="1124">
        <v>0</v>
      </c>
      <c r="AP151" s="1129">
        <v>0</v>
      </c>
      <c r="AQ151" s="263">
        <v>0</v>
      </c>
      <c r="AR151" s="1125">
        <v>0</v>
      </c>
      <c r="AS151" s="1125">
        <v>0</v>
      </c>
      <c r="AT151" s="1125">
        <v>0</v>
      </c>
      <c r="AU151" s="380" t="str">
        <f>CA151&amp;CB151&amp;CC151&amp;CD151&amp;CE151&amp;CF151&amp;CO151</f>
        <v/>
      </c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230"/>
      <c r="BG151" s="230"/>
      <c r="CA151" s="4" t="str">
        <f t="shared" si="34"/>
        <v/>
      </c>
      <c r="CB151" s="4" t="str">
        <f t="shared" si="35"/>
        <v/>
      </c>
      <c r="CC151" s="4" t="str">
        <f t="shared" si="36"/>
        <v/>
      </c>
      <c r="CD151" s="4" t="str">
        <f t="shared" si="37"/>
        <v/>
      </c>
      <c r="CE151" s="4" t="str">
        <f t="shared" si="38"/>
        <v/>
      </c>
      <c r="CF151" s="4" t="str">
        <f t="shared" si="39"/>
        <v/>
      </c>
      <c r="CG151" s="16">
        <f t="shared" si="28"/>
        <v>0</v>
      </c>
      <c r="CH151" s="16">
        <f t="shared" si="29"/>
        <v>0</v>
      </c>
      <c r="CI151" s="16">
        <f t="shared" si="30"/>
        <v>0</v>
      </c>
      <c r="CJ151" s="16">
        <f t="shared" si="31"/>
        <v>0</v>
      </c>
      <c r="CK151" s="16">
        <f t="shared" si="32"/>
        <v>0</v>
      </c>
      <c r="CL151" s="16">
        <f t="shared" si="33"/>
        <v>0</v>
      </c>
      <c r="CM151" s="16">
        <v>0</v>
      </c>
      <c r="CN151" s="16"/>
    </row>
    <row r="152" spans="1:92" ht="16.149999999999999" customHeight="1" x14ac:dyDescent="0.2">
      <c r="A152" s="3909" t="s">
        <v>186</v>
      </c>
      <c r="B152" s="3498" t="s">
        <v>187</v>
      </c>
      <c r="C152" s="3444"/>
      <c r="D152" s="398">
        <f t="shared" si="25"/>
        <v>0</v>
      </c>
      <c r="E152" s="399">
        <f t="shared" si="26"/>
        <v>0</v>
      </c>
      <c r="F152" s="400">
        <f t="shared" si="26"/>
        <v>0</v>
      </c>
      <c r="G152" s="104"/>
      <c r="H152" s="107"/>
      <c r="I152" s="104"/>
      <c r="J152" s="107"/>
      <c r="K152" s="104"/>
      <c r="L152" s="107"/>
      <c r="M152" s="104"/>
      <c r="N152" s="107"/>
      <c r="O152" s="104"/>
      <c r="P152" s="107"/>
      <c r="Q152" s="104"/>
      <c r="R152" s="107"/>
      <c r="S152" s="104"/>
      <c r="T152" s="107"/>
      <c r="U152" s="104"/>
      <c r="V152" s="107"/>
      <c r="W152" s="104"/>
      <c r="X152" s="107"/>
      <c r="Y152" s="104"/>
      <c r="Z152" s="107"/>
      <c r="AA152" s="104"/>
      <c r="AB152" s="107"/>
      <c r="AC152" s="104"/>
      <c r="AD152" s="107"/>
      <c r="AE152" s="104"/>
      <c r="AF152" s="107"/>
      <c r="AG152" s="104"/>
      <c r="AH152" s="107"/>
      <c r="AI152" s="104"/>
      <c r="AJ152" s="107"/>
      <c r="AK152" s="104"/>
      <c r="AL152" s="107"/>
      <c r="AM152" s="104"/>
      <c r="AN152" s="318"/>
      <c r="AO152" s="401"/>
      <c r="AP152" s="65"/>
      <c r="AQ152" s="104"/>
      <c r="AR152" s="378"/>
      <c r="AS152" s="378"/>
      <c r="AT152" s="378"/>
      <c r="AU152" s="380" t="str">
        <f t="shared" si="27"/>
        <v/>
      </c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230"/>
      <c r="BG152" s="230"/>
      <c r="CA152" s="4" t="str">
        <f t="shared" si="34"/>
        <v/>
      </c>
      <c r="CB152" s="4" t="str">
        <f t="shared" si="35"/>
        <v/>
      </c>
      <c r="CC152" s="4" t="str">
        <f t="shared" si="36"/>
        <v/>
      </c>
      <c r="CD152" s="4" t="str">
        <f t="shared" si="37"/>
        <v/>
      </c>
      <c r="CE152" s="4" t="str">
        <f t="shared" si="38"/>
        <v/>
      </c>
      <c r="CF152" s="4" t="str">
        <f t="shared" si="39"/>
        <v/>
      </c>
      <c r="CG152" s="16">
        <f t="shared" si="28"/>
        <v>0</v>
      </c>
      <c r="CH152" s="16">
        <f t="shared" si="29"/>
        <v>0</v>
      </c>
      <c r="CI152" s="16">
        <f t="shared" si="30"/>
        <v>0</v>
      </c>
      <c r="CJ152" s="16">
        <f t="shared" si="31"/>
        <v>0</v>
      </c>
      <c r="CK152" s="16">
        <f t="shared" si="32"/>
        <v>0</v>
      </c>
      <c r="CL152" s="16">
        <f t="shared" si="33"/>
        <v>0</v>
      </c>
      <c r="CM152" s="16"/>
      <c r="CN152" s="16"/>
    </row>
    <row r="153" spans="1:92" ht="16.149999999999999" customHeight="1" x14ac:dyDescent="0.2">
      <c r="A153" s="3420"/>
      <c r="B153" s="3501" t="s">
        <v>188</v>
      </c>
      <c r="C153" s="3445"/>
      <c r="D153" s="402">
        <f t="shared" si="25"/>
        <v>0</v>
      </c>
      <c r="E153" s="403">
        <f t="shared" si="26"/>
        <v>0</v>
      </c>
      <c r="F153" s="611">
        <f t="shared" si="26"/>
        <v>0</v>
      </c>
      <c r="G153" s="35"/>
      <c r="H153" s="39"/>
      <c r="I153" s="35"/>
      <c r="J153" s="39"/>
      <c r="K153" s="35"/>
      <c r="L153" s="39"/>
      <c r="M153" s="35"/>
      <c r="N153" s="39"/>
      <c r="O153" s="35"/>
      <c r="P153" s="39"/>
      <c r="Q153" s="35"/>
      <c r="R153" s="39"/>
      <c r="S153" s="35"/>
      <c r="T153" s="39"/>
      <c r="U153" s="35"/>
      <c r="V153" s="39"/>
      <c r="W153" s="35"/>
      <c r="X153" s="39"/>
      <c r="Y153" s="35"/>
      <c r="Z153" s="39"/>
      <c r="AA153" s="35"/>
      <c r="AB153" s="39"/>
      <c r="AC153" s="35"/>
      <c r="AD153" s="39"/>
      <c r="AE153" s="35"/>
      <c r="AF153" s="39"/>
      <c r="AG153" s="35"/>
      <c r="AH153" s="39"/>
      <c r="AI153" s="35"/>
      <c r="AJ153" s="39"/>
      <c r="AK153" s="35"/>
      <c r="AL153" s="39"/>
      <c r="AM153" s="35"/>
      <c r="AN153" s="299"/>
      <c r="AO153" s="405"/>
      <c r="AP153" s="66"/>
      <c r="AQ153" s="35"/>
      <c r="AR153" s="54"/>
      <c r="AS153" s="54"/>
      <c r="AT153" s="54"/>
      <c r="AU153" s="380" t="str">
        <f t="shared" si="27"/>
        <v/>
      </c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230"/>
      <c r="BG153" s="230"/>
      <c r="CA153" s="4" t="str">
        <f t="shared" si="34"/>
        <v/>
      </c>
      <c r="CB153" s="4" t="str">
        <f t="shared" si="35"/>
        <v/>
      </c>
      <c r="CC153" s="4" t="str">
        <f t="shared" si="36"/>
        <v/>
      </c>
      <c r="CD153" s="4" t="str">
        <f t="shared" si="37"/>
        <v/>
      </c>
      <c r="CE153" s="4" t="str">
        <f t="shared" si="38"/>
        <v/>
      </c>
      <c r="CF153" s="4" t="str">
        <f t="shared" si="39"/>
        <v/>
      </c>
      <c r="CG153" s="16">
        <f t="shared" si="28"/>
        <v>0</v>
      </c>
      <c r="CH153" s="16">
        <f t="shared" si="29"/>
        <v>0</v>
      </c>
      <c r="CI153" s="16">
        <f t="shared" si="30"/>
        <v>0</v>
      </c>
      <c r="CJ153" s="16">
        <f t="shared" si="31"/>
        <v>0</v>
      </c>
      <c r="CK153" s="16">
        <f t="shared" si="32"/>
        <v>0</v>
      </c>
      <c r="CL153" s="16">
        <f t="shared" si="33"/>
        <v>0</v>
      </c>
      <c r="CM153" s="16"/>
      <c r="CN153" s="16"/>
    </row>
    <row r="154" spans="1:92" ht="16.149999999999999" customHeight="1" x14ac:dyDescent="0.2">
      <c r="A154" s="3420"/>
      <c r="B154" s="3501" t="s">
        <v>189</v>
      </c>
      <c r="C154" s="3445"/>
      <c r="D154" s="402">
        <f t="shared" si="25"/>
        <v>0</v>
      </c>
      <c r="E154" s="406">
        <f t="shared" si="26"/>
        <v>0</v>
      </c>
      <c r="F154" s="611">
        <f t="shared" si="26"/>
        <v>0</v>
      </c>
      <c r="G154" s="35"/>
      <c r="H154" s="39"/>
      <c r="I154" s="35"/>
      <c r="J154" s="39"/>
      <c r="K154" s="35"/>
      <c r="L154" s="39"/>
      <c r="M154" s="35"/>
      <c r="N154" s="39"/>
      <c r="O154" s="35"/>
      <c r="P154" s="39"/>
      <c r="Q154" s="35"/>
      <c r="R154" s="39"/>
      <c r="S154" s="35"/>
      <c r="T154" s="39"/>
      <c r="U154" s="35"/>
      <c r="V154" s="39"/>
      <c r="W154" s="35"/>
      <c r="X154" s="39"/>
      <c r="Y154" s="35"/>
      <c r="Z154" s="39"/>
      <c r="AA154" s="35"/>
      <c r="AB154" s="39"/>
      <c r="AC154" s="35"/>
      <c r="AD154" s="39"/>
      <c r="AE154" s="35"/>
      <c r="AF154" s="39"/>
      <c r="AG154" s="35"/>
      <c r="AH154" s="39"/>
      <c r="AI154" s="35"/>
      <c r="AJ154" s="39"/>
      <c r="AK154" s="35"/>
      <c r="AL154" s="39"/>
      <c r="AM154" s="35"/>
      <c r="AN154" s="299"/>
      <c r="AO154" s="405"/>
      <c r="AP154" s="66"/>
      <c r="AQ154" s="35"/>
      <c r="AR154" s="39"/>
      <c r="AS154" s="39"/>
      <c r="AT154" s="39"/>
      <c r="AU154" s="380" t="str">
        <f t="shared" si="27"/>
        <v/>
      </c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230"/>
      <c r="BG154" s="230"/>
      <c r="CA154" s="4" t="str">
        <f t="shared" si="34"/>
        <v/>
      </c>
      <c r="CB154" s="4" t="str">
        <f t="shared" si="35"/>
        <v/>
      </c>
      <c r="CC154" s="4" t="str">
        <f t="shared" si="36"/>
        <v/>
      </c>
      <c r="CD154" s="4" t="str">
        <f t="shared" si="37"/>
        <v/>
      </c>
      <c r="CE154" s="4" t="str">
        <f t="shared" si="38"/>
        <v/>
      </c>
      <c r="CF154" s="4" t="str">
        <f t="shared" si="39"/>
        <v/>
      </c>
      <c r="CG154" s="16">
        <f t="shared" si="28"/>
        <v>0</v>
      </c>
      <c r="CH154" s="16">
        <f t="shared" si="29"/>
        <v>0</v>
      </c>
      <c r="CI154" s="16">
        <f t="shared" si="30"/>
        <v>0</v>
      </c>
      <c r="CJ154" s="16">
        <f t="shared" si="31"/>
        <v>0</v>
      </c>
      <c r="CK154" s="16">
        <f t="shared" si="32"/>
        <v>0</v>
      </c>
      <c r="CL154" s="16">
        <f t="shared" si="33"/>
        <v>0</v>
      </c>
      <c r="CM154" s="16"/>
      <c r="CN154" s="16"/>
    </row>
    <row r="155" spans="1:92" ht="16.149999999999999" customHeight="1" x14ac:dyDescent="0.2">
      <c r="A155" s="3420"/>
      <c r="B155" s="3447" t="s">
        <v>190</v>
      </c>
      <c r="C155" s="3448"/>
      <c r="D155" s="402">
        <f>SUM(E155+F155)</f>
        <v>0</v>
      </c>
      <c r="E155" s="408"/>
      <c r="F155" s="611">
        <f>SUM(L155+N155+P155+R155+T155+V155+X155+Z155+AB155+AD155+AF155+AH155+AJ155+AL155+AN155)</f>
        <v>0</v>
      </c>
      <c r="G155" s="1133"/>
      <c r="H155" s="1134"/>
      <c r="I155" s="1133"/>
      <c r="J155" s="1134"/>
      <c r="K155" s="1133"/>
      <c r="L155" s="39"/>
      <c r="M155" s="1133"/>
      <c r="N155" s="39"/>
      <c r="O155" s="1133"/>
      <c r="P155" s="39"/>
      <c r="Q155" s="1133"/>
      <c r="R155" s="39"/>
      <c r="S155" s="1133"/>
      <c r="T155" s="39"/>
      <c r="U155" s="1133"/>
      <c r="V155" s="39"/>
      <c r="W155" s="1133"/>
      <c r="X155" s="39"/>
      <c r="Y155" s="1133"/>
      <c r="Z155" s="39"/>
      <c r="AA155" s="1133"/>
      <c r="AB155" s="39"/>
      <c r="AC155" s="1133"/>
      <c r="AD155" s="39"/>
      <c r="AE155" s="1133"/>
      <c r="AF155" s="39"/>
      <c r="AG155" s="1133"/>
      <c r="AH155" s="39"/>
      <c r="AI155" s="1133"/>
      <c r="AJ155" s="39"/>
      <c r="AK155" s="1133"/>
      <c r="AL155" s="39"/>
      <c r="AM155" s="1133"/>
      <c r="AN155" s="299"/>
      <c r="AO155" s="405"/>
      <c r="AP155" s="66"/>
      <c r="AQ155" s="1133"/>
      <c r="AR155" s="39"/>
      <c r="AS155" s="39"/>
      <c r="AT155" s="39"/>
      <c r="AU155" s="380" t="str">
        <f t="shared" si="27"/>
        <v/>
      </c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230"/>
      <c r="BG155" s="230"/>
      <c r="CA155" s="4" t="str">
        <f t="shared" si="34"/>
        <v/>
      </c>
      <c r="CB155" s="4" t="str">
        <f t="shared" si="35"/>
        <v/>
      </c>
      <c r="CC155" s="4" t="str">
        <f t="shared" si="36"/>
        <v/>
      </c>
      <c r="CD155" s="4" t="str">
        <f t="shared" si="37"/>
        <v/>
      </c>
      <c r="CE155" s="4" t="str">
        <f t="shared" si="38"/>
        <v/>
      </c>
      <c r="CF155" s="4" t="str">
        <f t="shared" si="39"/>
        <v/>
      </c>
      <c r="CG155" s="16">
        <f t="shared" si="28"/>
        <v>0</v>
      </c>
      <c r="CH155" s="16">
        <f t="shared" si="29"/>
        <v>0</v>
      </c>
      <c r="CI155" s="16">
        <f t="shared" si="30"/>
        <v>0</v>
      </c>
      <c r="CJ155" s="16">
        <f t="shared" si="31"/>
        <v>0</v>
      </c>
      <c r="CK155" s="16">
        <f t="shared" si="32"/>
        <v>0</v>
      </c>
      <c r="CL155" s="16">
        <f t="shared" si="33"/>
        <v>0</v>
      </c>
      <c r="CM155" s="16"/>
      <c r="CN155" s="16"/>
    </row>
    <row r="156" spans="1:92" ht="16.149999999999999" customHeight="1" x14ac:dyDescent="0.2">
      <c r="A156" s="3420"/>
      <c r="B156" s="3501" t="s">
        <v>191</v>
      </c>
      <c r="C156" s="3445"/>
      <c r="D156" s="402">
        <f t="shared" ref="D156:D182" si="40">SUM(E156+F156)</f>
        <v>0</v>
      </c>
      <c r="E156" s="399">
        <f t="shared" ref="E156:F162" si="41">SUM(G156+I156+K156+M156+O156+Q156+S156+U156+W156+Y156+AA156+AC156+AE156+AG156+AI156+AK156+AM156)</f>
        <v>0</v>
      </c>
      <c r="F156" s="611">
        <f t="shared" si="41"/>
        <v>0</v>
      </c>
      <c r="G156" s="35"/>
      <c r="H156" s="39"/>
      <c r="I156" s="35"/>
      <c r="J156" s="39"/>
      <c r="K156" s="35"/>
      <c r="L156" s="39"/>
      <c r="M156" s="35"/>
      <c r="N156" s="39"/>
      <c r="O156" s="35"/>
      <c r="P156" s="39"/>
      <c r="Q156" s="35"/>
      <c r="R156" s="39"/>
      <c r="S156" s="35"/>
      <c r="T156" s="39"/>
      <c r="U156" s="35"/>
      <c r="V156" s="39"/>
      <c r="W156" s="35"/>
      <c r="X156" s="39"/>
      <c r="Y156" s="35"/>
      <c r="Z156" s="39"/>
      <c r="AA156" s="35"/>
      <c r="AB156" s="39"/>
      <c r="AC156" s="35"/>
      <c r="AD156" s="39"/>
      <c r="AE156" s="35"/>
      <c r="AF156" s="39"/>
      <c r="AG156" s="35"/>
      <c r="AH156" s="39"/>
      <c r="AI156" s="35"/>
      <c r="AJ156" s="39"/>
      <c r="AK156" s="35"/>
      <c r="AL156" s="39"/>
      <c r="AM156" s="35"/>
      <c r="AN156" s="299"/>
      <c r="AO156" s="405"/>
      <c r="AP156" s="66"/>
      <c r="AQ156" s="35"/>
      <c r="AR156" s="39"/>
      <c r="AS156" s="39"/>
      <c r="AT156" s="39"/>
      <c r="AU156" s="380" t="str">
        <f t="shared" si="27"/>
        <v/>
      </c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230"/>
      <c r="BG156" s="230"/>
      <c r="CA156" s="4" t="str">
        <f t="shared" si="34"/>
        <v/>
      </c>
      <c r="CB156" s="4" t="str">
        <f t="shared" si="35"/>
        <v/>
      </c>
      <c r="CC156" s="4" t="str">
        <f t="shared" si="36"/>
        <v/>
      </c>
      <c r="CD156" s="4" t="str">
        <f t="shared" si="37"/>
        <v/>
      </c>
      <c r="CE156" s="4" t="str">
        <f t="shared" si="38"/>
        <v/>
      </c>
      <c r="CF156" s="4" t="str">
        <f t="shared" si="39"/>
        <v/>
      </c>
      <c r="CG156" s="16">
        <f t="shared" si="28"/>
        <v>0</v>
      </c>
      <c r="CH156" s="16">
        <f t="shared" si="29"/>
        <v>0</v>
      </c>
      <c r="CI156" s="16">
        <f t="shared" si="30"/>
        <v>0</v>
      </c>
      <c r="CJ156" s="16">
        <f t="shared" si="31"/>
        <v>0</v>
      </c>
      <c r="CK156" s="16">
        <f t="shared" si="32"/>
        <v>0</v>
      </c>
      <c r="CL156" s="16">
        <f t="shared" si="33"/>
        <v>0</v>
      </c>
      <c r="CM156" s="16"/>
      <c r="CN156" s="16"/>
    </row>
    <row r="157" spans="1:92" ht="16.149999999999999" customHeight="1" x14ac:dyDescent="0.2">
      <c r="A157" s="3420"/>
      <c r="B157" s="3511" t="s">
        <v>192</v>
      </c>
      <c r="C157" s="3512"/>
      <c r="D157" s="402">
        <f t="shared" si="40"/>
        <v>0</v>
      </c>
      <c r="E157" s="403">
        <f t="shared" si="41"/>
        <v>0</v>
      </c>
      <c r="F157" s="611">
        <f t="shared" si="41"/>
        <v>0</v>
      </c>
      <c r="G157" s="35"/>
      <c r="H157" s="39"/>
      <c r="I157" s="35"/>
      <c r="J157" s="39"/>
      <c r="K157" s="35"/>
      <c r="L157" s="39"/>
      <c r="M157" s="35"/>
      <c r="N157" s="39"/>
      <c r="O157" s="35"/>
      <c r="P157" s="39"/>
      <c r="Q157" s="35"/>
      <c r="R157" s="39"/>
      <c r="S157" s="35"/>
      <c r="T157" s="39"/>
      <c r="U157" s="35"/>
      <c r="V157" s="39"/>
      <c r="W157" s="35"/>
      <c r="X157" s="39"/>
      <c r="Y157" s="35"/>
      <c r="Z157" s="39"/>
      <c r="AA157" s="35"/>
      <c r="AB157" s="39"/>
      <c r="AC157" s="35"/>
      <c r="AD157" s="39"/>
      <c r="AE157" s="35"/>
      <c r="AF157" s="39"/>
      <c r="AG157" s="35"/>
      <c r="AH157" s="39"/>
      <c r="AI157" s="35"/>
      <c r="AJ157" s="39"/>
      <c r="AK157" s="35"/>
      <c r="AL157" s="39"/>
      <c r="AM157" s="35"/>
      <c r="AN157" s="299"/>
      <c r="AO157" s="405"/>
      <c r="AP157" s="66"/>
      <c r="AQ157" s="35"/>
      <c r="AR157" s="378"/>
      <c r="AS157" s="378"/>
      <c r="AT157" s="378"/>
      <c r="AU157" s="380" t="str">
        <f t="shared" si="27"/>
        <v/>
      </c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230"/>
      <c r="BG157" s="230"/>
      <c r="CA157" s="4" t="str">
        <f t="shared" si="34"/>
        <v/>
      </c>
      <c r="CB157" s="4" t="str">
        <f t="shared" si="35"/>
        <v/>
      </c>
      <c r="CC157" s="4" t="str">
        <f t="shared" si="36"/>
        <v/>
      </c>
      <c r="CD157" s="4" t="str">
        <f t="shared" si="37"/>
        <v/>
      </c>
      <c r="CE157" s="4" t="str">
        <f t="shared" si="38"/>
        <v/>
      </c>
      <c r="CF157" s="4" t="str">
        <f t="shared" si="39"/>
        <v/>
      </c>
      <c r="CG157" s="16">
        <f t="shared" si="28"/>
        <v>0</v>
      </c>
      <c r="CH157" s="16">
        <f t="shared" si="29"/>
        <v>0</v>
      </c>
      <c r="CI157" s="16">
        <f t="shared" si="30"/>
        <v>0</v>
      </c>
      <c r="CJ157" s="16">
        <f t="shared" si="31"/>
        <v>0</v>
      </c>
      <c r="CK157" s="16">
        <f t="shared" si="32"/>
        <v>0</v>
      </c>
      <c r="CL157" s="16">
        <f t="shared" si="33"/>
        <v>0</v>
      </c>
      <c r="CM157" s="16"/>
      <c r="CN157" s="16"/>
    </row>
    <row r="158" spans="1:92" ht="16.149999999999999" customHeight="1" x14ac:dyDescent="0.2">
      <c r="A158" s="3420"/>
      <c r="B158" s="3513" t="s">
        <v>193</v>
      </c>
      <c r="C158" s="3514"/>
      <c r="D158" s="402">
        <f t="shared" si="40"/>
        <v>1</v>
      </c>
      <c r="E158" s="403">
        <f t="shared" si="41"/>
        <v>0</v>
      </c>
      <c r="F158" s="611">
        <f t="shared" si="41"/>
        <v>1</v>
      </c>
      <c r="G158" s="35"/>
      <c r="H158" s="39"/>
      <c r="I158" s="35"/>
      <c r="J158" s="39"/>
      <c r="K158" s="35"/>
      <c r="L158" s="39"/>
      <c r="M158" s="35"/>
      <c r="N158" s="39">
        <v>1</v>
      </c>
      <c r="O158" s="35"/>
      <c r="P158" s="39"/>
      <c r="Q158" s="35"/>
      <c r="R158" s="39"/>
      <c r="S158" s="35"/>
      <c r="T158" s="39"/>
      <c r="U158" s="35"/>
      <c r="V158" s="39"/>
      <c r="W158" s="35"/>
      <c r="X158" s="39"/>
      <c r="Y158" s="35"/>
      <c r="Z158" s="39"/>
      <c r="AA158" s="35"/>
      <c r="AB158" s="39"/>
      <c r="AC158" s="35"/>
      <c r="AD158" s="39"/>
      <c r="AE158" s="35"/>
      <c r="AF158" s="39"/>
      <c r="AG158" s="35"/>
      <c r="AH158" s="39"/>
      <c r="AI158" s="35"/>
      <c r="AJ158" s="39"/>
      <c r="AK158" s="35"/>
      <c r="AL158" s="39"/>
      <c r="AM158" s="35"/>
      <c r="AN158" s="299"/>
      <c r="AO158" s="405">
        <v>0</v>
      </c>
      <c r="AP158" s="66">
        <v>0</v>
      </c>
      <c r="AQ158" s="35">
        <v>0</v>
      </c>
      <c r="AR158" s="54">
        <v>0</v>
      </c>
      <c r="AS158" s="54">
        <v>0</v>
      </c>
      <c r="AT158" s="54">
        <v>0</v>
      </c>
      <c r="AU158" s="380" t="str">
        <f t="shared" si="27"/>
        <v/>
      </c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230"/>
      <c r="BG158" s="230"/>
      <c r="CA158" s="4" t="str">
        <f t="shared" si="34"/>
        <v/>
      </c>
      <c r="CB158" s="4" t="str">
        <f t="shared" si="35"/>
        <v/>
      </c>
      <c r="CC158" s="4" t="str">
        <f t="shared" si="36"/>
        <v/>
      </c>
      <c r="CD158" s="4" t="str">
        <f t="shared" si="37"/>
        <v/>
      </c>
      <c r="CE158" s="4" t="str">
        <f t="shared" si="38"/>
        <v/>
      </c>
      <c r="CF158" s="4" t="str">
        <f t="shared" si="39"/>
        <v/>
      </c>
      <c r="CG158" s="16">
        <f t="shared" si="28"/>
        <v>0</v>
      </c>
      <c r="CH158" s="16">
        <f t="shared" si="29"/>
        <v>0</v>
      </c>
      <c r="CI158" s="16">
        <f t="shared" si="30"/>
        <v>0</v>
      </c>
      <c r="CJ158" s="16">
        <f t="shared" si="31"/>
        <v>0</v>
      </c>
      <c r="CK158" s="16">
        <f t="shared" si="32"/>
        <v>0</v>
      </c>
      <c r="CL158" s="16">
        <f t="shared" si="33"/>
        <v>0</v>
      </c>
      <c r="CM158" s="16"/>
      <c r="CN158" s="16"/>
    </row>
    <row r="159" spans="1:92" ht="16.149999999999999" customHeight="1" x14ac:dyDescent="0.2">
      <c r="A159" s="3421"/>
      <c r="B159" s="3515" t="s">
        <v>194</v>
      </c>
      <c r="C159" s="3516"/>
      <c r="D159" s="411">
        <f t="shared" si="40"/>
        <v>0</v>
      </c>
      <c r="E159" s="406">
        <f t="shared" si="41"/>
        <v>0</v>
      </c>
      <c r="F159" s="616">
        <f t="shared" si="41"/>
        <v>0</v>
      </c>
      <c r="G159" s="50"/>
      <c r="H159" s="54"/>
      <c r="I159" s="50"/>
      <c r="J159" s="54"/>
      <c r="K159" s="50"/>
      <c r="L159" s="54"/>
      <c r="M159" s="50"/>
      <c r="N159" s="54"/>
      <c r="O159" s="50"/>
      <c r="P159" s="54"/>
      <c r="Q159" s="50"/>
      <c r="R159" s="54"/>
      <c r="S159" s="50"/>
      <c r="T159" s="54"/>
      <c r="U159" s="50"/>
      <c r="V159" s="54"/>
      <c r="W159" s="50"/>
      <c r="X159" s="54"/>
      <c r="Y159" s="50"/>
      <c r="Z159" s="54"/>
      <c r="AA159" s="50"/>
      <c r="AB159" s="54"/>
      <c r="AC159" s="50"/>
      <c r="AD159" s="54"/>
      <c r="AE159" s="50"/>
      <c r="AF159" s="54"/>
      <c r="AG159" s="50"/>
      <c r="AH159" s="54"/>
      <c r="AI159" s="50"/>
      <c r="AJ159" s="54"/>
      <c r="AK159" s="50"/>
      <c r="AL159" s="54"/>
      <c r="AM159" s="50"/>
      <c r="AN159" s="307"/>
      <c r="AO159" s="413"/>
      <c r="AP159" s="261"/>
      <c r="AQ159" s="50"/>
      <c r="AR159" s="96"/>
      <c r="AS159" s="96"/>
      <c r="AT159" s="96"/>
      <c r="AU159" s="380" t="str">
        <f t="shared" si="27"/>
        <v/>
      </c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230"/>
      <c r="BG159" s="230"/>
      <c r="CA159" s="4" t="str">
        <f t="shared" si="34"/>
        <v/>
      </c>
      <c r="CB159" s="4" t="str">
        <f t="shared" si="35"/>
        <v/>
      </c>
      <c r="CC159" s="4" t="str">
        <f t="shared" si="36"/>
        <v/>
      </c>
      <c r="CD159" s="4" t="str">
        <f t="shared" si="37"/>
        <v/>
      </c>
      <c r="CE159" s="4" t="str">
        <f t="shared" si="38"/>
        <v/>
      </c>
      <c r="CF159" s="4" t="str">
        <f t="shared" si="39"/>
        <v/>
      </c>
      <c r="CG159" s="16">
        <f t="shared" si="28"/>
        <v>0</v>
      </c>
      <c r="CH159" s="16">
        <f t="shared" si="29"/>
        <v>0</v>
      </c>
      <c r="CI159" s="16">
        <f t="shared" si="30"/>
        <v>0</v>
      </c>
      <c r="CJ159" s="16">
        <f t="shared" si="31"/>
        <v>0</v>
      </c>
      <c r="CK159" s="16">
        <f t="shared" si="32"/>
        <v>0</v>
      </c>
      <c r="CL159" s="16">
        <f t="shared" si="33"/>
        <v>0</v>
      </c>
      <c r="CM159" s="16"/>
      <c r="CN159" s="16"/>
    </row>
    <row r="160" spans="1:92" ht="16.149999999999999" customHeight="1" x14ac:dyDescent="0.2">
      <c r="A160" s="3909" t="s">
        <v>195</v>
      </c>
      <c r="B160" s="3908" t="s">
        <v>196</v>
      </c>
      <c r="C160" s="3460"/>
      <c r="D160" s="381">
        <f t="shared" si="40"/>
        <v>0</v>
      </c>
      <c r="E160" s="382">
        <f t="shared" si="41"/>
        <v>0</v>
      </c>
      <c r="F160" s="612">
        <f t="shared" si="41"/>
        <v>0</v>
      </c>
      <c r="G160" s="26"/>
      <c r="H160" s="30"/>
      <c r="I160" s="26"/>
      <c r="J160" s="30"/>
      <c r="K160" s="26"/>
      <c r="L160" s="30"/>
      <c r="M160" s="26"/>
      <c r="N160" s="30"/>
      <c r="O160" s="26"/>
      <c r="P160" s="30"/>
      <c r="Q160" s="26"/>
      <c r="R160" s="30"/>
      <c r="S160" s="26"/>
      <c r="T160" s="30"/>
      <c r="U160" s="26"/>
      <c r="V160" s="30"/>
      <c r="W160" s="26"/>
      <c r="X160" s="30"/>
      <c r="Y160" s="26"/>
      <c r="Z160" s="30"/>
      <c r="AA160" s="26"/>
      <c r="AB160" s="30"/>
      <c r="AC160" s="26"/>
      <c r="AD160" s="30"/>
      <c r="AE160" s="26"/>
      <c r="AF160" s="30"/>
      <c r="AG160" s="26"/>
      <c r="AH160" s="30"/>
      <c r="AI160" s="26"/>
      <c r="AJ160" s="30"/>
      <c r="AK160" s="26"/>
      <c r="AL160" s="30"/>
      <c r="AM160" s="26"/>
      <c r="AN160" s="1126"/>
      <c r="AO160" s="384"/>
      <c r="AP160" s="145"/>
      <c r="AQ160" s="26"/>
      <c r="AR160" s="803"/>
      <c r="AS160" s="803"/>
      <c r="AT160" s="803"/>
      <c r="AU160" s="380" t="str">
        <f t="shared" si="27"/>
        <v/>
      </c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230"/>
      <c r="BG160" s="230"/>
      <c r="CA160" s="4" t="str">
        <f t="shared" si="34"/>
        <v/>
      </c>
      <c r="CB160" s="4" t="str">
        <f t="shared" si="35"/>
        <v/>
      </c>
      <c r="CC160" s="4" t="str">
        <f t="shared" si="36"/>
        <v/>
      </c>
      <c r="CD160" s="4" t="str">
        <f t="shared" si="37"/>
        <v/>
      </c>
      <c r="CE160" s="4" t="str">
        <f t="shared" si="38"/>
        <v/>
      </c>
      <c r="CF160" s="4" t="str">
        <f t="shared" si="39"/>
        <v/>
      </c>
      <c r="CG160" s="16">
        <f t="shared" si="28"/>
        <v>0</v>
      </c>
      <c r="CH160" s="16">
        <f t="shared" si="29"/>
        <v>0</v>
      </c>
      <c r="CI160" s="16">
        <f t="shared" si="30"/>
        <v>0</v>
      </c>
      <c r="CJ160" s="16">
        <f t="shared" si="31"/>
        <v>0</v>
      </c>
      <c r="CK160" s="16">
        <f t="shared" si="32"/>
        <v>0</v>
      </c>
      <c r="CL160" s="16">
        <f t="shared" si="33"/>
        <v>0</v>
      </c>
      <c r="CM160" s="16"/>
      <c r="CN160" s="16"/>
    </row>
    <row r="161" spans="1:92" ht="23.25" customHeight="1" x14ac:dyDescent="0.2">
      <c r="A161" s="3420"/>
      <c r="B161" s="3501" t="s">
        <v>197</v>
      </c>
      <c r="C161" s="3445"/>
      <c r="D161" s="402">
        <f t="shared" si="40"/>
        <v>0</v>
      </c>
      <c r="E161" s="403">
        <f t="shared" si="41"/>
        <v>0</v>
      </c>
      <c r="F161" s="611">
        <f t="shared" si="41"/>
        <v>0</v>
      </c>
      <c r="G161" s="35"/>
      <c r="H161" s="39"/>
      <c r="I161" s="35"/>
      <c r="J161" s="39"/>
      <c r="K161" s="35"/>
      <c r="L161" s="39"/>
      <c r="M161" s="35"/>
      <c r="N161" s="39"/>
      <c r="O161" s="35"/>
      <c r="P161" s="39"/>
      <c r="Q161" s="35"/>
      <c r="R161" s="39"/>
      <c r="S161" s="35"/>
      <c r="T161" s="39"/>
      <c r="U161" s="35"/>
      <c r="V161" s="39"/>
      <c r="W161" s="35"/>
      <c r="X161" s="39"/>
      <c r="Y161" s="35"/>
      <c r="Z161" s="39"/>
      <c r="AA161" s="35"/>
      <c r="AB161" s="39"/>
      <c r="AC161" s="35"/>
      <c r="AD161" s="39"/>
      <c r="AE161" s="35"/>
      <c r="AF161" s="39"/>
      <c r="AG161" s="35"/>
      <c r="AH161" s="39"/>
      <c r="AI161" s="35"/>
      <c r="AJ161" s="39"/>
      <c r="AK161" s="35"/>
      <c r="AL161" s="39"/>
      <c r="AM161" s="35"/>
      <c r="AN161" s="299"/>
      <c r="AO161" s="405"/>
      <c r="AP161" s="66"/>
      <c r="AQ161" s="35"/>
      <c r="AR161" s="54"/>
      <c r="AS161" s="54"/>
      <c r="AT161" s="54"/>
      <c r="AU161" s="380" t="str">
        <f t="shared" si="27"/>
        <v/>
      </c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230"/>
      <c r="BG161" s="230"/>
      <c r="CA161" s="4" t="str">
        <f t="shared" si="34"/>
        <v/>
      </c>
      <c r="CB161" s="4" t="str">
        <f t="shared" si="35"/>
        <v/>
      </c>
      <c r="CC161" s="4" t="str">
        <f t="shared" si="36"/>
        <v/>
      </c>
      <c r="CD161" s="4" t="str">
        <f t="shared" si="37"/>
        <v/>
      </c>
      <c r="CE161" s="4" t="str">
        <f t="shared" si="38"/>
        <v/>
      </c>
      <c r="CF161" s="4" t="str">
        <f t="shared" si="39"/>
        <v/>
      </c>
      <c r="CG161" s="16">
        <f t="shared" si="28"/>
        <v>0</v>
      </c>
      <c r="CH161" s="16">
        <f t="shared" si="29"/>
        <v>0</v>
      </c>
      <c r="CI161" s="16">
        <f t="shared" si="30"/>
        <v>0</v>
      </c>
      <c r="CJ161" s="16">
        <f t="shared" si="31"/>
        <v>0</v>
      </c>
      <c r="CK161" s="16">
        <f t="shared" si="32"/>
        <v>0</v>
      </c>
      <c r="CL161" s="16">
        <f t="shared" si="33"/>
        <v>0</v>
      </c>
      <c r="CM161" s="16"/>
      <c r="CN161" s="16"/>
    </row>
    <row r="162" spans="1:92" ht="16.149999999999999" customHeight="1" x14ac:dyDescent="0.2">
      <c r="A162" s="3421"/>
      <c r="B162" s="3507" t="s">
        <v>198</v>
      </c>
      <c r="C162" s="3465"/>
      <c r="D162" s="414">
        <f t="shared" si="40"/>
        <v>0</v>
      </c>
      <c r="E162" s="415">
        <f t="shared" si="41"/>
        <v>0</v>
      </c>
      <c r="F162" s="416">
        <f t="shared" si="41"/>
        <v>0</v>
      </c>
      <c r="G162" s="93"/>
      <c r="H162" s="96"/>
      <c r="I162" s="93"/>
      <c r="J162" s="96"/>
      <c r="K162" s="93"/>
      <c r="L162" s="96"/>
      <c r="M162" s="93"/>
      <c r="N162" s="96"/>
      <c r="O162" s="93"/>
      <c r="P162" s="96"/>
      <c r="Q162" s="93"/>
      <c r="R162" s="96"/>
      <c r="S162" s="93"/>
      <c r="T162" s="96"/>
      <c r="U162" s="93"/>
      <c r="V162" s="96"/>
      <c r="W162" s="93"/>
      <c r="X162" s="96"/>
      <c r="Y162" s="93"/>
      <c r="Z162" s="96"/>
      <c r="AA162" s="93"/>
      <c r="AB162" s="96"/>
      <c r="AC162" s="93"/>
      <c r="AD162" s="96"/>
      <c r="AE162" s="93"/>
      <c r="AF162" s="96"/>
      <c r="AG162" s="93"/>
      <c r="AH162" s="96"/>
      <c r="AI162" s="93"/>
      <c r="AJ162" s="96"/>
      <c r="AK162" s="93"/>
      <c r="AL162" s="96"/>
      <c r="AM162" s="93"/>
      <c r="AN162" s="417"/>
      <c r="AO162" s="418"/>
      <c r="AP162" s="67"/>
      <c r="AQ162" s="93"/>
      <c r="AR162" s="96"/>
      <c r="AS162" s="96"/>
      <c r="AT162" s="96"/>
      <c r="AU162" s="380" t="str">
        <f t="shared" si="27"/>
        <v/>
      </c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230"/>
      <c r="BG162" s="230"/>
      <c r="CA162" s="4" t="str">
        <f t="shared" si="34"/>
        <v/>
      </c>
      <c r="CB162" s="4" t="str">
        <f t="shared" si="35"/>
        <v/>
      </c>
      <c r="CC162" s="4" t="str">
        <f t="shared" si="36"/>
        <v/>
      </c>
      <c r="CD162" s="4" t="str">
        <f t="shared" si="37"/>
        <v/>
      </c>
      <c r="CE162" s="4" t="str">
        <f t="shared" si="38"/>
        <v/>
      </c>
      <c r="CF162" s="4" t="str">
        <f t="shared" si="39"/>
        <v/>
      </c>
      <c r="CG162" s="16">
        <f t="shared" si="28"/>
        <v>0</v>
      </c>
      <c r="CH162" s="16">
        <f t="shared" si="29"/>
        <v>0</v>
      </c>
      <c r="CI162" s="16">
        <f t="shared" si="30"/>
        <v>0</v>
      </c>
      <c r="CJ162" s="16">
        <f t="shared" si="31"/>
        <v>0</v>
      </c>
      <c r="CK162" s="16">
        <f t="shared" si="32"/>
        <v>0</v>
      </c>
      <c r="CL162" s="16">
        <f t="shared" si="33"/>
        <v>0</v>
      </c>
      <c r="CM162" s="16"/>
      <c r="CN162" s="16"/>
    </row>
    <row r="163" spans="1:92" ht="16.149999999999999" customHeight="1" x14ac:dyDescent="0.2">
      <c r="A163" s="3909" t="s">
        <v>199</v>
      </c>
      <c r="B163" s="3506" t="s">
        <v>200</v>
      </c>
      <c r="C163" s="3464"/>
      <c r="D163" s="381">
        <f t="shared" si="40"/>
        <v>0</v>
      </c>
      <c r="E163" s="382">
        <f>SUM(G163+I163+K163+M163+O163)</f>
        <v>0</v>
      </c>
      <c r="F163" s="612">
        <f>SUM(H163+J163+L163+N163+P163)</f>
        <v>0</v>
      </c>
      <c r="G163" s="26"/>
      <c r="H163" s="30"/>
      <c r="I163" s="26"/>
      <c r="J163" s="30"/>
      <c r="K163" s="26"/>
      <c r="L163" s="30"/>
      <c r="M163" s="26"/>
      <c r="N163" s="30"/>
      <c r="O163" s="26"/>
      <c r="P163" s="30"/>
      <c r="Q163" s="419"/>
      <c r="R163" s="420"/>
      <c r="S163" s="419"/>
      <c r="T163" s="420"/>
      <c r="U163" s="419"/>
      <c r="V163" s="420"/>
      <c r="W163" s="419"/>
      <c r="X163" s="420"/>
      <c r="Y163" s="419"/>
      <c r="Z163" s="420"/>
      <c r="AA163" s="419"/>
      <c r="AB163" s="420"/>
      <c r="AC163" s="419"/>
      <c r="AD163" s="420"/>
      <c r="AE163" s="419"/>
      <c r="AF163" s="420"/>
      <c r="AG163" s="419"/>
      <c r="AH163" s="420"/>
      <c r="AI163" s="419"/>
      <c r="AJ163" s="420"/>
      <c r="AK163" s="419"/>
      <c r="AL163" s="420"/>
      <c r="AM163" s="419"/>
      <c r="AN163" s="421"/>
      <c r="AO163" s="384"/>
      <c r="AP163" s="422"/>
      <c r="AQ163" s="26"/>
      <c r="AR163" s="803"/>
      <c r="AS163" s="803"/>
      <c r="AT163" s="803"/>
      <c r="AU163" s="380" t="str">
        <f t="shared" si="27"/>
        <v/>
      </c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230"/>
      <c r="BG163" s="230"/>
      <c r="CA163" s="4" t="str">
        <f t="shared" si="34"/>
        <v/>
      </c>
      <c r="CC163" s="4" t="str">
        <f t="shared" si="36"/>
        <v/>
      </c>
      <c r="CD163" s="4" t="str">
        <f t="shared" si="37"/>
        <v/>
      </c>
      <c r="CE163" s="4" t="str">
        <f t="shared" si="38"/>
        <v/>
      </c>
      <c r="CF163" s="4" t="str">
        <f t="shared" si="39"/>
        <v/>
      </c>
      <c r="CG163" s="16">
        <f t="shared" si="28"/>
        <v>0</v>
      </c>
      <c r="CH163" s="16"/>
      <c r="CI163" s="16">
        <f t="shared" si="30"/>
        <v>0</v>
      </c>
      <c r="CJ163" s="16">
        <f t="shared" si="31"/>
        <v>0</v>
      </c>
      <c r="CK163" s="16">
        <f t="shared" si="32"/>
        <v>0</v>
      </c>
      <c r="CL163" s="16">
        <f>IF(AND(D163&lt;&gt;0,OR(AO163="",AQ163="",AR163="",AS163="",AT163="")),1,0)</f>
        <v>0</v>
      </c>
      <c r="CM163" s="16"/>
      <c r="CN163" s="16"/>
    </row>
    <row r="164" spans="1:92" ht="16.149999999999999" customHeight="1" x14ac:dyDescent="0.2">
      <c r="A164" s="3420"/>
      <c r="B164" s="3501" t="s">
        <v>201</v>
      </c>
      <c r="C164" s="3445"/>
      <c r="D164" s="402">
        <f t="shared" si="40"/>
        <v>0</v>
      </c>
      <c r="E164" s="403">
        <f t="shared" ref="E164:F166" si="42">SUM(G164+I164+K164+M164+O164)</f>
        <v>0</v>
      </c>
      <c r="F164" s="611">
        <f t="shared" si="42"/>
        <v>0</v>
      </c>
      <c r="G164" s="35"/>
      <c r="H164" s="39"/>
      <c r="I164" s="35"/>
      <c r="J164" s="39"/>
      <c r="K164" s="35"/>
      <c r="L164" s="39"/>
      <c r="M164" s="35"/>
      <c r="N164" s="39"/>
      <c r="O164" s="35"/>
      <c r="P164" s="39"/>
      <c r="Q164" s="331"/>
      <c r="R164" s="332"/>
      <c r="S164" s="331"/>
      <c r="T164" s="332"/>
      <c r="U164" s="331"/>
      <c r="V164" s="332"/>
      <c r="W164" s="331"/>
      <c r="X164" s="332"/>
      <c r="Y164" s="331"/>
      <c r="Z164" s="332"/>
      <c r="AA164" s="331"/>
      <c r="AB164" s="332"/>
      <c r="AC164" s="331"/>
      <c r="AD164" s="332"/>
      <c r="AE164" s="331"/>
      <c r="AF164" s="332"/>
      <c r="AG164" s="331"/>
      <c r="AH164" s="332"/>
      <c r="AI164" s="331"/>
      <c r="AJ164" s="332"/>
      <c r="AK164" s="331"/>
      <c r="AL164" s="332"/>
      <c r="AM164" s="331"/>
      <c r="AN164" s="423"/>
      <c r="AO164" s="405"/>
      <c r="AP164" s="424"/>
      <c r="AQ164" s="35"/>
      <c r="AR164" s="54"/>
      <c r="AS164" s="54"/>
      <c r="AT164" s="54"/>
      <c r="AU164" s="380" t="str">
        <f t="shared" si="27"/>
        <v/>
      </c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230"/>
      <c r="BG164" s="230"/>
      <c r="CA164" s="4" t="str">
        <f t="shared" si="34"/>
        <v/>
      </c>
      <c r="CC164" s="4" t="str">
        <f t="shared" si="36"/>
        <v/>
      </c>
      <c r="CD164" s="4" t="str">
        <f t="shared" si="37"/>
        <v/>
      </c>
      <c r="CE164" s="4" t="str">
        <f t="shared" si="38"/>
        <v/>
      </c>
      <c r="CF164" s="4" t="str">
        <f t="shared" si="39"/>
        <v/>
      </c>
      <c r="CG164" s="16">
        <f t="shared" si="28"/>
        <v>0</v>
      </c>
      <c r="CH164" s="16"/>
      <c r="CI164" s="16">
        <f t="shared" si="30"/>
        <v>0</v>
      </c>
      <c r="CJ164" s="16">
        <f t="shared" si="31"/>
        <v>0</v>
      </c>
      <c r="CK164" s="16">
        <f t="shared" si="32"/>
        <v>0</v>
      </c>
      <c r="CL164" s="16">
        <f>IF(AND(D164&lt;&gt;0,OR(AO164="",AQ164="",AR164="",AS164="",AT164="")),1,0)</f>
        <v>0</v>
      </c>
      <c r="CM164" s="16"/>
      <c r="CN164" s="16"/>
    </row>
    <row r="165" spans="1:92" ht="23.25" customHeight="1" x14ac:dyDescent="0.2">
      <c r="A165" s="3420"/>
      <c r="B165" s="3501" t="s">
        <v>202</v>
      </c>
      <c r="C165" s="3445"/>
      <c r="D165" s="402">
        <f t="shared" si="40"/>
        <v>0</v>
      </c>
      <c r="E165" s="403">
        <f t="shared" si="42"/>
        <v>0</v>
      </c>
      <c r="F165" s="611">
        <f t="shared" si="42"/>
        <v>0</v>
      </c>
      <c r="G165" s="35"/>
      <c r="H165" s="39"/>
      <c r="I165" s="35"/>
      <c r="J165" s="39"/>
      <c r="K165" s="35"/>
      <c r="L165" s="39"/>
      <c r="M165" s="35"/>
      <c r="N165" s="39"/>
      <c r="O165" s="35"/>
      <c r="P165" s="39"/>
      <c r="Q165" s="331"/>
      <c r="R165" s="332"/>
      <c r="S165" s="331"/>
      <c r="T165" s="332"/>
      <c r="U165" s="331"/>
      <c r="V165" s="332"/>
      <c r="W165" s="331"/>
      <c r="X165" s="332"/>
      <c r="Y165" s="331"/>
      <c r="Z165" s="332"/>
      <c r="AA165" s="331"/>
      <c r="AB165" s="332"/>
      <c r="AC165" s="331"/>
      <c r="AD165" s="332"/>
      <c r="AE165" s="331"/>
      <c r="AF165" s="332"/>
      <c r="AG165" s="331"/>
      <c r="AH165" s="332"/>
      <c r="AI165" s="331"/>
      <c r="AJ165" s="332"/>
      <c r="AK165" s="331"/>
      <c r="AL165" s="332"/>
      <c r="AM165" s="331"/>
      <c r="AN165" s="423"/>
      <c r="AO165" s="405"/>
      <c r="AP165" s="425"/>
      <c r="AQ165" s="35"/>
      <c r="AR165" s="54"/>
      <c r="AS165" s="54"/>
      <c r="AT165" s="54"/>
      <c r="AU165" s="380" t="str">
        <f t="shared" si="27"/>
        <v/>
      </c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230"/>
      <c r="BG165" s="230"/>
      <c r="CA165" s="4" t="str">
        <f t="shared" si="34"/>
        <v/>
      </c>
      <c r="CC165" s="4" t="str">
        <f t="shared" si="36"/>
        <v/>
      </c>
      <c r="CD165" s="4" t="str">
        <f t="shared" si="37"/>
        <v/>
      </c>
      <c r="CE165" s="4" t="str">
        <f t="shared" si="38"/>
        <v/>
      </c>
      <c r="CF165" s="4" t="str">
        <f t="shared" si="39"/>
        <v/>
      </c>
      <c r="CG165" s="16">
        <f>IF(F165&lt;AO165,1,0)</f>
        <v>0</v>
      </c>
      <c r="CH165" s="16"/>
      <c r="CI165" s="16">
        <f t="shared" si="30"/>
        <v>0</v>
      </c>
      <c r="CJ165" s="16">
        <f t="shared" si="31"/>
        <v>0</v>
      </c>
      <c r="CK165" s="16">
        <f t="shared" si="32"/>
        <v>0</v>
      </c>
      <c r="CL165" s="16">
        <f>IF(AND(D165&lt;&gt;0,OR(AO165="",AQ165="",AR165="",AS165="",AT165="")),1,0)</f>
        <v>0</v>
      </c>
      <c r="CM165" s="16"/>
      <c r="CN165" s="16"/>
    </row>
    <row r="166" spans="1:92" ht="22.15" customHeight="1" x14ac:dyDescent="0.2">
      <c r="A166" s="3421"/>
      <c r="B166" s="3507" t="s">
        <v>203</v>
      </c>
      <c r="C166" s="3465"/>
      <c r="D166" s="414">
        <f t="shared" si="40"/>
        <v>0</v>
      </c>
      <c r="E166" s="415">
        <f t="shared" si="42"/>
        <v>0</v>
      </c>
      <c r="F166" s="416">
        <f t="shared" si="42"/>
        <v>0</v>
      </c>
      <c r="G166" s="93"/>
      <c r="H166" s="96"/>
      <c r="I166" s="93"/>
      <c r="J166" s="96"/>
      <c r="K166" s="93"/>
      <c r="L166" s="96"/>
      <c r="M166" s="93"/>
      <c r="N166" s="96"/>
      <c r="O166" s="93"/>
      <c r="P166" s="96"/>
      <c r="Q166" s="426"/>
      <c r="R166" s="575"/>
      <c r="S166" s="426"/>
      <c r="T166" s="575"/>
      <c r="U166" s="426"/>
      <c r="V166" s="575"/>
      <c r="W166" s="426"/>
      <c r="X166" s="575"/>
      <c r="Y166" s="426"/>
      <c r="Z166" s="575"/>
      <c r="AA166" s="426"/>
      <c r="AB166" s="575"/>
      <c r="AC166" s="426"/>
      <c r="AD166" s="575"/>
      <c r="AE166" s="426"/>
      <c r="AF166" s="575"/>
      <c r="AG166" s="426"/>
      <c r="AH166" s="575"/>
      <c r="AI166" s="426"/>
      <c r="AJ166" s="575"/>
      <c r="AK166" s="426"/>
      <c r="AL166" s="575"/>
      <c r="AM166" s="426"/>
      <c r="AN166" s="575"/>
      <c r="AO166" s="418"/>
      <c r="AP166" s="336"/>
      <c r="AQ166" s="93"/>
      <c r="AR166" s="96"/>
      <c r="AS166" s="96"/>
      <c r="AT166" s="96"/>
      <c r="AU166" s="380" t="str">
        <f t="shared" si="27"/>
        <v/>
      </c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230"/>
      <c r="BG166" s="230"/>
      <c r="CA166" s="4" t="str">
        <f t="shared" si="34"/>
        <v/>
      </c>
      <c r="CC166" s="4" t="str">
        <f t="shared" si="36"/>
        <v/>
      </c>
      <c r="CD166" s="4" t="str">
        <f t="shared" si="37"/>
        <v/>
      </c>
      <c r="CE166" s="4" t="str">
        <f t="shared" si="38"/>
        <v/>
      </c>
      <c r="CF166" s="4" t="str">
        <f t="shared" si="39"/>
        <v/>
      </c>
      <c r="CG166" s="16">
        <f t="shared" si="28"/>
        <v>0</v>
      </c>
      <c r="CH166" s="16"/>
      <c r="CI166" s="16">
        <f t="shared" si="30"/>
        <v>0</v>
      </c>
      <c r="CJ166" s="16">
        <f t="shared" si="31"/>
        <v>0</v>
      </c>
      <c r="CK166" s="16">
        <f t="shared" si="32"/>
        <v>0</v>
      </c>
      <c r="CL166" s="16">
        <f>IF(AND(D166&lt;&gt;0,OR(AO166="",AQ166="",AR166="",AS166="",AT166="")),1,0)</f>
        <v>0</v>
      </c>
      <c r="CM166" s="16"/>
      <c r="CN166" s="16"/>
    </row>
    <row r="167" spans="1:92" ht="16.149999999999999" customHeight="1" x14ac:dyDescent="0.2">
      <c r="A167" s="3903" t="s">
        <v>204</v>
      </c>
      <c r="B167" s="3508" t="s">
        <v>205</v>
      </c>
      <c r="C167" s="3509"/>
      <c r="D167" s="398">
        <f>SUM(E167+F167)</f>
        <v>1</v>
      </c>
      <c r="E167" s="399">
        <f t="shared" ref="E167:F167" si="43">SUM(G167+I167+K167+M167+O167+Q167+S167+U167+W167+Y167+AA167+AC167+AE167+AG167+AI167+AK167+AM167)</f>
        <v>1</v>
      </c>
      <c r="F167" s="400">
        <f t="shared" si="43"/>
        <v>0</v>
      </c>
      <c r="G167" s="428"/>
      <c r="H167" s="429"/>
      <c r="I167" s="428"/>
      <c r="J167" s="429"/>
      <c r="K167" s="104">
        <v>1</v>
      </c>
      <c r="L167" s="107"/>
      <c r="M167" s="104"/>
      <c r="N167" s="107"/>
      <c r="O167" s="104"/>
      <c r="P167" s="107"/>
      <c r="Q167" s="104"/>
      <c r="R167" s="107"/>
      <c r="S167" s="104"/>
      <c r="T167" s="107"/>
      <c r="U167" s="104"/>
      <c r="V167" s="107"/>
      <c r="W167" s="104"/>
      <c r="X167" s="107"/>
      <c r="Y167" s="104"/>
      <c r="Z167" s="107"/>
      <c r="AA167" s="104"/>
      <c r="AB167" s="107"/>
      <c r="AC167" s="104"/>
      <c r="AD167" s="107"/>
      <c r="AE167" s="104"/>
      <c r="AF167" s="107"/>
      <c r="AG167" s="104"/>
      <c r="AH167" s="107"/>
      <c r="AI167" s="104"/>
      <c r="AJ167" s="107"/>
      <c r="AK167" s="104"/>
      <c r="AL167" s="107"/>
      <c r="AM167" s="104"/>
      <c r="AN167" s="106"/>
      <c r="AO167" s="107">
        <v>0</v>
      </c>
      <c r="AP167" s="145">
        <v>0</v>
      </c>
      <c r="AQ167" s="143">
        <v>0</v>
      </c>
      <c r="AR167" s="107">
        <v>0</v>
      </c>
      <c r="AS167" s="107">
        <v>0</v>
      </c>
      <c r="AT167" s="65">
        <v>0</v>
      </c>
      <c r="AU167" s="380" t="str">
        <f t="shared" si="27"/>
        <v/>
      </c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230"/>
      <c r="BG167" s="230"/>
      <c r="CA167" s="4" t="str">
        <f t="shared" si="34"/>
        <v/>
      </c>
      <c r="CB167" s="4" t="str">
        <f t="shared" si="35"/>
        <v/>
      </c>
      <c r="CC167" s="4" t="str">
        <f t="shared" si="36"/>
        <v/>
      </c>
      <c r="CD167" s="4" t="str">
        <f t="shared" si="37"/>
        <v/>
      </c>
      <c r="CE167" s="4" t="str">
        <f t="shared" si="38"/>
        <v/>
      </c>
      <c r="CF167" s="4" t="str">
        <f t="shared" si="39"/>
        <v/>
      </c>
      <c r="CG167" s="16">
        <f t="shared" si="28"/>
        <v>0</v>
      </c>
      <c r="CH167" s="16">
        <f t="shared" si="29"/>
        <v>0</v>
      </c>
      <c r="CI167" s="16">
        <f t="shared" si="30"/>
        <v>0</v>
      </c>
      <c r="CJ167" s="16">
        <f t="shared" si="31"/>
        <v>0</v>
      </c>
      <c r="CK167" s="16">
        <f t="shared" si="32"/>
        <v>0</v>
      </c>
      <c r="CL167" s="16">
        <f t="shared" si="33"/>
        <v>0</v>
      </c>
      <c r="CM167" s="16"/>
      <c r="CN167" s="16"/>
    </row>
    <row r="168" spans="1:92" ht="16.149999999999999" customHeight="1" x14ac:dyDescent="0.2">
      <c r="A168" s="3457"/>
      <c r="B168" s="3510" t="s">
        <v>206</v>
      </c>
      <c r="C168" s="3453"/>
      <c r="D168" s="402">
        <f t="shared" ref="D168:D172" si="44">SUM(E168+F168)</f>
        <v>0</v>
      </c>
      <c r="E168" s="403">
        <f t="shared" ref="E168:F171" si="45">+K168+M168+O168+Q168+S168+U168+W168+Y168+AA168+AC168+AE168+AG168+AI168+AK168+AM168</f>
        <v>0</v>
      </c>
      <c r="F168" s="611">
        <f t="shared" si="45"/>
        <v>0</v>
      </c>
      <c r="G168" s="42"/>
      <c r="H168" s="46"/>
      <c r="I168" s="42"/>
      <c r="J168" s="46"/>
      <c r="K168" s="35"/>
      <c r="L168" s="39"/>
      <c r="M168" s="35"/>
      <c r="N168" s="39"/>
      <c r="O168" s="35"/>
      <c r="P168" s="39"/>
      <c r="Q168" s="35"/>
      <c r="R168" s="39"/>
      <c r="S168" s="35"/>
      <c r="T168" s="39"/>
      <c r="U168" s="35"/>
      <c r="V168" s="39"/>
      <c r="W168" s="35"/>
      <c r="X168" s="39"/>
      <c r="Y168" s="35"/>
      <c r="Z168" s="39"/>
      <c r="AA168" s="35"/>
      <c r="AB168" s="39"/>
      <c r="AC168" s="35"/>
      <c r="AD168" s="39"/>
      <c r="AE168" s="35"/>
      <c r="AF168" s="39"/>
      <c r="AG168" s="35"/>
      <c r="AH168" s="39"/>
      <c r="AI168" s="35"/>
      <c r="AJ168" s="39"/>
      <c r="AK168" s="35"/>
      <c r="AL168" s="39"/>
      <c r="AM168" s="35"/>
      <c r="AN168" s="38"/>
      <c r="AO168" s="39"/>
      <c r="AP168" s="66"/>
      <c r="AQ168" s="153"/>
      <c r="AR168" s="39"/>
      <c r="AS168" s="39"/>
      <c r="AT168" s="66"/>
      <c r="AU168" s="380" t="str">
        <f t="shared" si="27"/>
        <v/>
      </c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230"/>
      <c r="BG168" s="230"/>
      <c r="CA168" s="4" t="str">
        <f t="shared" si="34"/>
        <v/>
      </c>
      <c r="CB168" s="4" t="str">
        <f t="shared" si="35"/>
        <v/>
      </c>
      <c r="CC168" s="4" t="str">
        <f t="shared" si="36"/>
        <v/>
      </c>
      <c r="CD168" s="4" t="str">
        <f t="shared" si="37"/>
        <v/>
      </c>
      <c r="CE168" s="4" t="str">
        <f t="shared" si="38"/>
        <v/>
      </c>
      <c r="CF168" s="4" t="str">
        <f t="shared" si="39"/>
        <v/>
      </c>
      <c r="CG168" s="16">
        <f t="shared" si="28"/>
        <v>0</v>
      </c>
      <c r="CH168" s="16">
        <f t="shared" si="29"/>
        <v>0</v>
      </c>
      <c r="CI168" s="16">
        <f t="shared" si="30"/>
        <v>0</v>
      </c>
      <c r="CJ168" s="16">
        <f t="shared" si="31"/>
        <v>0</v>
      </c>
      <c r="CK168" s="16">
        <f t="shared" si="32"/>
        <v>0</v>
      </c>
      <c r="CL168" s="16">
        <f t="shared" si="33"/>
        <v>0</v>
      </c>
      <c r="CM168" s="16"/>
      <c r="CN168" s="16"/>
    </row>
    <row r="169" spans="1:92" ht="16.149999999999999" customHeight="1" x14ac:dyDescent="0.2">
      <c r="A169" s="3457"/>
      <c r="B169" s="3450" t="s">
        <v>207</v>
      </c>
      <c r="C169" s="3451"/>
      <c r="D169" s="402">
        <f t="shared" si="44"/>
        <v>0</v>
      </c>
      <c r="E169" s="403">
        <f t="shared" si="45"/>
        <v>0</v>
      </c>
      <c r="F169" s="611">
        <f t="shared" si="45"/>
        <v>0</v>
      </c>
      <c r="G169" s="42"/>
      <c r="H169" s="46"/>
      <c r="I169" s="42"/>
      <c r="J169" s="46"/>
      <c r="K169" s="35"/>
      <c r="L169" s="39"/>
      <c r="M169" s="35"/>
      <c r="N169" s="39"/>
      <c r="O169" s="35"/>
      <c r="P169" s="39"/>
      <c r="Q169" s="35"/>
      <c r="R169" s="39"/>
      <c r="S169" s="35"/>
      <c r="T169" s="39"/>
      <c r="U169" s="35"/>
      <c r="V169" s="39"/>
      <c r="W169" s="35"/>
      <c r="X169" s="39"/>
      <c r="Y169" s="35"/>
      <c r="Z169" s="39"/>
      <c r="AA169" s="35"/>
      <c r="AB169" s="39"/>
      <c r="AC169" s="35"/>
      <c r="AD169" s="39"/>
      <c r="AE169" s="35"/>
      <c r="AF169" s="39"/>
      <c r="AG169" s="35"/>
      <c r="AH169" s="39"/>
      <c r="AI169" s="35"/>
      <c r="AJ169" s="39"/>
      <c r="AK169" s="35"/>
      <c r="AL169" s="39"/>
      <c r="AM169" s="35"/>
      <c r="AN169" s="38"/>
      <c r="AO169" s="39"/>
      <c r="AP169" s="66"/>
      <c r="AQ169" s="153"/>
      <c r="AR169" s="39"/>
      <c r="AS169" s="39"/>
      <c r="AT169" s="66"/>
      <c r="AU169" s="380" t="str">
        <f t="shared" si="27"/>
        <v/>
      </c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230"/>
      <c r="BG169" s="230"/>
      <c r="CA169" s="4" t="str">
        <f t="shared" si="34"/>
        <v/>
      </c>
      <c r="CB169" s="4" t="str">
        <f t="shared" si="35"/>
        <v/>
      </c>
      <c r="CC169" s="4" t="str">
        <f t="shared" si="36"/>
        <v/>
      </c>
      <c r="CD169" s="4" t="str">
        <f t="shared" si="37"/>
        <v/>
      </c>
      <c r="CE169" s="4" t="str">
        <f t="shared" si="38"/>
        <v/>
      </c>
      <c r="CF169" s="4" t="str">
        <f t="shared" si="39"/>
        <v/>
      </c>
      <c r="CG169" s="16">
        <f t="shared" si="28"/>
        <v>0</v>
      </c>
      <c r="CH169" s="16">
        <f t="shared" si="29"/>
        <v>0</v>
      </c>
      <c r="CI169" s="16">
        <f t="shared" si="30"/>
        <v>0</v>
      </c>
      <c r="CJ169" s="16">
        <f t="shared" si="31"/>
        <v>0</v>
      </c>
      <c r="CK169" s="16">
        <f t="shared" si="32"/>
        <v>0</v>
      </c>
      <c r="CL169" s="16">
        <f t="shared" si="33"/>
        <v>0</v>
      </c>
      <c r="CM169" s="16"/>
      <c r="CN169" s="16"/>
    </row>
    <row r="170" spans="1:92" ht="16.149999999999999" customHeight="1" x14ac:dyDescent="0.2">
      <c r="A170" s="3457"/>
      <c r="B170" s="3450" t="s">
        <v>208</v>
      </c>
      <c r="C170" s="3451"/>
      <c r="D170" s="402">
        <f t="shared" si="44"/>
        <v>0</v>
      </c>
      <c r="E170" s="403">
        <f t="shared" si="45"/>
        <v>0</v>
      </c>
      <c r="F170" s="611">
        <f t="shared" si="45"/>
        <v>0</v>
      </c>
      <c r="G170" s="42"/>
      <c r="H170" s="46"/>
      <c r="I170" s="42"/>
      <c r="J170" s="46"/>
      <c r="K170" s="35"/>
      <c r="L170" s="39"/>
      <c r="M170" s="35"/>
      <c r="N170" s="39"/>
      <c r="O170" s="35"/>
      <c r="P170" s="39"/>
      <c r="Q170" s="35"/>
      <c r="R170" s="39"/>
      <c r="S170" s="35"/>
      <c r="T170" s="39"/>
      <c r="U170" s="35"/>
      <c r="V170" s="39"/>
      <c r="W170" s="35"/>
      <c r="X170" s="39"/>
      <c r="Y170" s="35"/>
      <c r="Z170" s="39"/>
      <c r="AA170" s="35"/>
      <c r="AB170" s="39"/>
      <c r="AC170" s="35"/>
      <c r="AD170" s="39"/>
      <c r="AE170" s="35"/>
      <c r="AF170" s="39"/>
      <c r="AG170" s="35"/>
      <c r="AH170" s="39"/>
      <c r="AI170" s="35"/>
      <c r="AJ170" s="39"/>
      <c r="AK170" s="35"/>
      <c r="AL170" s="39"/>
      <c r="AM170" s="35"/>
      <c r="AN170" s="38"/>
      <c r="AO170" s="39"/>
      <c r="AP170" s="66"/>
      <c r="AQ170" s="153"/>
      <c r="AR170" s="39"/>
      <c r="AS170" s="39"/>
      <c r="AT170" s="66"/>
      <c r="AU170" s="380" t="str">
        <f t="shared" si="27"/>
        <v/>
      </c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230"/>
      <c r="BG170" s="230"/>
      <c r="CA170" s="4" t="str">
        <f t="shared" si="34"/>
        <v/>
      </c>
      <c r="CB170" s="4" t="str">
        <f t="shared" si="35"/>
        <v/>
      </c>
      <c r="CC170" s="4" t="str">
        <f t="shared" si="36"/>
        <v/>
      </c>
      <c r="CD170" s="4" t="str">
        <f t="shared" si="37"/>
        <v/>
      </c>
      <c r="CE170" s="4" t="str">
        <f t="shared" si="38"/>
        <v/>
      </c>
      <c r="CF170" s="4" t="str">
        <f t="shared" si="39"/>
        <v/>
      </c>
      <c r="CG170" s="16">
        <f t="shared" si="28"/>
        <v>0</v>
      </c>
      <c r="CH170" s="16">
        <f t="shared" si="29"/>
        <v>0</v>
      </c>
      <c r="CI170" s="16">
        <f t="shared" si="30"/>
        <v>0</v>
      </c>
      <c r="CJ170" s="16">
        <f t="shared" si="31"/>
        <v>0</v>
      </c>
      <c r="CK170" s="16">
        <f t="shared" si="32"/>
        <v>0</v>
      </c>
      <c r="CL170" s="16">
        <f t="shared" si="33"/>
        <v>0</v>
      </c>
      <c r="CM170" s="16"/>
      <c r="CN170" s="16"/>
    </row>
    <row r="171" spans="1:92" ht="16.149999999999999" customHeight="1" x14ac:dyDescent="0.2">
      <c r="A171" s="3457"/>
      <c r="B171" s="3450" t="s">
        <v>209</v>
      </c>
      <c r="C171" s="3451"/>
      <c r="D171" s="402">
        <f t="shared" si="44"/>
        <v>1</v>
      </c>
      <c r="E171" s="403">
        <f t="shared" si="45"/>
        <v>1</v>
      </c>
      <c r="F171" s="611">
        <f t="shared" si="45"/>
        <v>0</v>
      </c>
      <c r="G171" s="42"/>
      <c r="H171" s="46"/>
      <c r="I171" s="42"/>
      <c r="J171" s="46"/>
      <c r="K171" s="35"/>
      <c r="L171" s="39"/>
      <c r="M171" s="35"/>
      <c r="N171" s="39"/>
      <c r="O171" s="35"/>
      <c r="P171" s="39"/>
      <c r="Q171" s="35"/>
      <c r="R171" s="39"/>
      <c r="S171" s="35">
        <v>1</v>
      </c>
      <c r="T171" s="39"/>
      <c r="U171" s="35"/>
      <c r="V171" s="39"/>
      <c r="W171" s="35"/>
      <c r="X171" s="39"/>
      <c r="Y171" s="35"/>
      <c r="Z171" s="39"/>
      <c r="AA171" s="35"/>
      <c r="AB171" s="39"/>
      <c r="AC171" s="35"/>
      <c r="AD171" s="39"/>
      <c r="AE171" s="35"/>
      <c r="AF171" s="39"/>
      <c r="AG171" s="35"/>
      <c r="AH171" s="39"/>
      <c r="AI171" s="35"/>
      <c r="AJ171" s="39"/>
      <c r="AK171" s="35"/>
      <c r="AL171" s="39"/>
      <c r="AM171" s="35"/>
      <c r="AN171" s="38"/>
      <c r="AO171" s="39">
        <v>0</v>
      </c>
      <c r="AP171" s="66">
        <v>0</v>
      </c>
      <c r="AQ171" s="153">
        <v>0</v>
      </c>
      <c r="AR171" s="39">
        <v>0</v>
      </c>
      <c r="AS171" s="39">
        <v>0</v>
      </c>
      <c r="AT171" s="66">
        <v>0</v>
      </c>
      <c r="AU171" s="380" t="str">
        <f t="shared" si="27"/>
        <v/>
      </c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230"/>
      <c r="BG171" s="230"/>
      <c r="CA171" s="4" t="str">
        <f t="shared" si="34"/>
        <v/>
      </c>
      <c r="CB171" s="4" t="str">
        <f t="shared" si="35"/>
        <v/>
      </c>
      <c r="CC171" s="4" t="str">
        <f t="shared" si="36"/>
        <v/>
      </c>
      <c r="CD171" s="4" t="str">
        <f t="shared" si="37"/>
        <v/>
      </c>
      <c r="CE171" s="4" t="str">
        <f t="shared" si="38"/>
        <v/>
      </c>
      <c r="CF171" s="4" t="str">
        <f t="shared" si="39"/>
        <v/>
      </c>
      <c r="CG171" s="16">
        <f t="shared" si="28"/>
        <v>0</v>
      </c>
      <c r="CH171" s="16">
        <f t="shared" si="29"/>
        <v>0</v>
      </c>
      <c r="CI171" s="16">
        <f t="shared" si="30"/>
        <v>0</v>
      </c>
      <c r="CJ171" s="16">
        <f t="shared" si="31"/>
        <v>0</v>
      </c>
      <c r="CK171" s="16">
        <f t="shared" si="32"/>
        <v>0</v>
      </c>
      <c r="CL171" s="16">
        <f t="shared" si="33"/>
        <v>0</v>
      </c>
      <c r="CM171" s="16"/>
      <c r="CN171" s="16"/>
    </row>
    <row r="172" spans="1:92" ht="16.149999999999999" customHeight="1" x14ac:dyDescent="0.2">
      <c r="A172" s="3458"/>
      <c r="B172" s="3680" t="s">
        <v>210</v>
      </c>
      <c r="C172" s="3681"/>
      <c r="D172" s="393">
        <f t="shared" si="44"/>
        <v>8</v>
      </c>
      <c r="E172" s="394">
        <f>+K172+M172+O172+Q172+S172+U172+W172+Y172+AA172+AC172+AE172+AG172+AI172+AK172+AM172</f>
        <v>3</v>
      </c>
      <c r="F172" s="377">
        <f>+L172+N172+P172+R172+T172+V172+X172+Z172+AB172+AD172+AF172+AH172+AJ172+AL172+AN172</f>
        <v>5</v>
      </c>
      <c r="G172" s="42"/>
      <c r="H172" s="46"/>
      <c r="I172" s="42"/>
      <c r="J172" s="46"/>
      <c r="K172" s="35">
        <v>2</v>
      </c>
      <c r="L172" s="39"/>
      <c r="M172" s="35"/>
      <c r="N172" s="39">
        <v>2</v>
      </c>
      <c r="O172" s="35"/>
      <c r="P172" s="39"/>
      <c r="Q172" s="35"/>
      <c r="R172" s="39">
        <v>1</v>
      </c>
      <c r="S172" s="35"/>
      <c r="T172" s="39"/>
      <c r="U172" s="35">
        <v>1</v>
      </c>
      <c r="V172" s="39"/>
      <c r="W172" s="35"/>
      <c r="X172" s="39"/>
      <c r="Y172" s="35"/>
      <c r="Z172" s="39">
        <v>1</v>
      </c>
      <c r="AA172" s="35"/>
      <c r="AB172" s="39"/>
      <c r="AC172" s="35"/>
      <c r="AD172" s="39"/>
      <c r="AE172" s="35"/>
      <c r="AF172" s="39">
        <v>1</v>
      </c>
      <c r="AG172" s="35"/>
      <c r="AH172" s="39"/>
      <c r="AI172" s="35"/>
      <c r="AJ172" s="39"/>
      <c r="AK172" s="35"/>
      <c r="AL172" s="39"/>
      <c r="AM172" s="93"/>
      <c r="AN172" s="95"/>
      <c r="AO172" s="96">
        <v>0</v>
      </c>
      <c r="AP172" s="67">
        <v>0</v>
      </c>
      <c r="AQ172" s="173">
        <v>0</v>
      </c>
      <c r="AR172" s="96">
        <v>0</v>
      </c>
      <c r="AS172" s="96">
        <v>0</v>
      </c>
      <c r="AT172" s="67">
        <v>0</v>
      </c>
      <c r="AU172" s="380" t="str">
        <f t="shared" si="27"/>
        <v/>
      </c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230"/>
      <c r="BG172" s="230"/>
      <c r="CA172" s="4" t="str">
        <f t="shared" si="34"/>
        <v/>
      </c>
      <c r="CB172" s="4" t="str">
        <f t="shared" si="35"/>
        <v/>
      </c>
      <c r="CC172" s="4" t="str">
        <f t="shared" si="36"/>
        <v/>
      </c>
      <c r="CD172" s="4" t="str">
        <f t="shared" si="37"/>
        <v/>
      </c>
      <c r="CE172" s="4" t="str">
        <f t="shared" si="38"/>
        <v/>
      </c>
      <c r="CF172" s="4" t="str">
        <f t="shared" si="39"/>
        <v/>
      </c>
      <c r="CG172" s="16">
        <f t="shared" si="28"/>
        <v>0</v>
      </c>
      <c r="CH172" s="16">
        <f t="shared" si="29"/>
        <v>0</v>
      </c>
      <c r="CI172" s="16">
        <f t="shared" si="30"/>
        <v>0</v>
      </c>
      <c r="CJ172" s="16">
        <f t="shared" si="31"/>
        <v>0</v>
      </c>
      <c r="CK172" s="16">
        <f t="shared" si="32"/>
        <v>0</v>
      </c>
      <c r="CL172" s="16">
        <f t="shared" si="33"/>
        <v>0</v>
      </c>
      <c r="CM172" s="16"/>
      <c r="CN172" s="16"/>
    </row>
    <row r="173" spans="1:92" ht="16.149999999999999" customHeight="1" x14ac:dyDescent="0.2">
      <c r="A173" s="3903" t="s">
        <v>211</v>
      </c>
      <c r="B173" s="3908" t="s">
        <v>212</v>
      </c>
      <c r="C173" s="3460"/>
      <c r="D173" s="381">
        <f t="shared" si="40"/>
        <v>0</v>
      </c>
      <c r="E173" s="382">
        <f t="shared" ref="E173:F182" si="46">SUM(G173+I173+K173+M173+O173+Q173+S173+U173+W173+Y173+AA173+AC173+AE173+AG173+AI173+AK173+AM173)</f>
        <v>0</v>
      </c>
      <c r="F173" s="612">
        <f t="shared" si="46"/>
        <v>0</v>
      </c>
      <c r="G173" s="26"/>
      <c r="H173" s="30"/>
      <c r="I173" s="26"/>
      <c r="J173" s="30"/>
      <c r="K173" s="26"/>
      <c r="L173" s="30"/>
      <c r="M173" s="26"/>
      <c r="N173" s="30"/>
      <c r="O173" s="26"/>
      <c r="P173" s="30"/>
      <c r="Q173" s="26"/>
      <c r="R173" s="30"/>
      <c r="S173" s="26"/>
      <c r="T173" s="30"/>
      <c r="U173" s="26"/>
      <c r="V173" s="30"/>
      <c r="W173" s="26"/>
      <c r="X173" s="30"/>
      <c r="Y173" s="26"/>
      <c r="Z173" s="30"/>
      <c r="AA173" s="26"/>
      <c r="AB173" s="30"/>
      <c r="AC173" s="26"/>
      <c r="AD173" s="30"/>
      <c r="AE173" s="26"/>
      <c r="AF173" s="30"/>
      <c r="AG173" s="26"/>
      <c r="AH173" s="30"/>
      <c r="AI173" s="26"/>
      <c r="AJ173" s="30"/>
      <c r="AK173" s="26"/>
      <c r="AL173" s="30"/>
      <c r="AM173" s="26"/>
      <c r="AN173" s="29"/>
      <c r="AO173" s="804"/>
      <c r="AP173" s="422"/>
      <c r="AQ173" s="143"/>
      <c r="AR173" s="803"/>
      <c r="AS173" s="803"/>
      <c r="AT173" s="803"/>
      <c r="AU173" s="380" t="str">
        <f t="shared" si="27"/>
        <v/>
      </c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230"/>
      <c r="BG173" s="230"/>
      <c r="CC173" s="4" t="str">
        <f t="shared" si="36"/>
        <v/>
      </c>
      <c r="CD173" s="4" t="str">
        <f t="shared" si="37"/>
        <v/>
      </c>
      <c r="CE173" s="4" t="str">
        <f t="shared" si="38"/>
        <v/>
      </c>
      <c r="CF173" s="4" t="str">
        <f t="shared" si="39"/>
        <v/>
      </c>
      <c r="CG173" s="16"/>
      <c r="CH173" s="16"/>
      <c r="CI173" s="16">
        <f>IF(D173&lt;SUM(AQ173,AR173),1,0)</f>
        <v>0</v>
      </c>
      <c r="CJ173" s="16">
        <f>IF(D173&lt;AS173,1,0)</f>
        <v>0</v>
      </c>
      <c r="CK173" s="16">
        <f>IF(D173&lt;AT173,1,0)</f>
        <v>0</v>
      </c>
      <c r="CL173" s="16">
        <f>IF(AND(D173&lt;&gt;0,OR(AQ173="",AR173="",AS173="",AT173="")),1,0)</f>
        <v>0</v>
      </c>
      <c r="CM173" s="16"/>
      <c r="CN173" s="16"/>
    </row>
    <row r="174" spans="1:92" ht="16.149999999999999" customHeight="1" x14ac:dyDescent="0.2">
      <c r="A174" s="3457"/>
      <c r="B174" s="3447" t="s">
        <v>213</v>
      </c>
      <c r="C174" s="3448"/>
      <c r="D174" s="402">
        <f t="shared" si="40"/>
        <v>0</v>
      </c>
      <c r="E174" s="403">
        <f t="shared" si="46"/>
        <v>0</v>
      </c>
      <c r="F174" s="611">
        <f t="shared" si="46"/>
        <v>0</v>
      </c>
      <c r="G174" s="35"/>
      <c r="H174" s="39"/>
      <c r="I174" s="35"/>
      <c r="J174" s="39"/>
      <c r="K174" s="35"/>
      <c r="L174" s="39"/>
      <c r="M174" s="35"/>
      <c r="N174" s="39"/>
      <c r="O174" s="35"/>
      <c r="P174" s="39"/>
      <c r="Q174" s="35"/>
      <c r="R174" s="39"/>
      <c r="S174" s="35"/>
      <c r="T174" s="39"/>
      <c r="U174" s="35"/>
      <c r="V174" s="39"/>
      <c r="W174" s="35"/>
      <c r="X174" s="39"/>
      <c r="Y174" s="35"/>
      <c r="Z174" s="39"/>
      <c r="AA174" s="35"/>
      <c r="AB174" s="39"/>
      <c r="AC174" s="35"/>
      <c r="AD174" s="39"/>
      <c r="AE174" s="35"/>
      <c r="AF174" s="39"/>
      <c r="AG174" s="35"/>
      <c r="AH174" s="39"/>
      <c r="AI174" s="35"/>
      <c r="AJ174" s="39"/>
      <c r="AK174" s="35"/>
      <c r="AL174" s="39"/>
      <c r="AM174" s="35"/>
      <c r="AN174" s="38"/>
      <c r="AO174" s="425"/>
      <c r="AP174" s="431"/>
      <c r="AQ174" s="35"/>
      <c r="AR174" s="54"/>
      <c r="AS174" s="54"/>
      <c r="AT174" s="54"/>
      <c r="AU174" s="380" t="str">
        <f t="shared" si="27"/>
        <v/>
      </c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230"/>
      <c r="BG174" s="230"/>
      <c r="CC174" s="4" t="str">
        <f t="shared" si="36"/>
        <v/>
      </c>
      <c r="CD174" s="4" t="str">
        <f t="shared" si="37"/>
        <v/>
      </c>
      <c r="CE174" s="4" t="str">
        <f t="shared" si="38"/>
        <v/>
      </c>
      <c r="CF174" s="4" t="str">
        <f t="shared" si="39"/>
        <v/>
      </c>
      <c r="CG174" s="16"/>
      <c r="CH174" s="16"/>
      <c r="CI174" s="16">
        <f t="shared" si="30"/>
        <v>0</v>
      </c>
      <c r="CJ174" s="16">
        <f t="shared" si="31"/>
        <v>0</v>
      </c>
      <c r="CK174" s="16">
        <f t="shared" si="32"/>
        <v>0</v>
      </c>
      <c r="CL174" s="16">
        <f t="shared" ref="CL174:CL175" si="47">IF(AND(D174&lt;&gt;0,OR(AQ174="",AR174="",AS174="",AT174="")),1,0)</f>
        <v>0</v>
      </c>
      <c r="CM174" s="16"/>
      <c r="CN174" s="16"/>
    </row>
    <row r="175" spans="1:92" ht="16.149999999999999" customHeight="1" x14ac:dyDescent="0.2">
      <c r="A175" s="3458"/>
      <c r="B175" s="3441" t="s">
        <v>214</v>
      </c>
      <c r="C175" s="3442"/>
      <c r="D175" s="414">
        <f t="shared" si="40"/>
        <v>0</v>
      </c>
      <c r="E175" s="415">
        <f t="shared" si="46"/>
        <v>0</v>
      </c>
      <c r="F175" s="416">
        <f t="shared" si="46"/>
        <v>0</v>
      </c>
      <c r="G175" s="93"/>
      <c r="H175" s="96"/>
      <c r="I175" s="93"/>
      <c r="J175" s="96"/>
      <c r="K175" s="93"/>
      <c r="L175" s="96"/>
      <c r="M175" s="93"/>
      <c r="N175" s="96"/>
      <c r="O175" s="93"/>
      <c r="P175" s="96"/>
      <c r="Q175" s="93"/>
      <c r="R175" s="96"/>
      <c r="S175" s="93"/>
      <c r="T175" s="96"/>
      <c r="U175" s="93"/>
      <c r="V175" s="96"/>
      <c r="W175" s="93"/>
      <c r="X175" s="96"/>
      <c r="Y175" s="93"/>
      <c r="Z175" s="96"/>
      <c r="AA175" s="93"/>
      <c r="AB175" s="96"/>
      <c r="AC175" s="93"/>
      <c r="AD175" s="96"/>
      <c r="AE175" s="93"/>
      <c r="AF175" s="96"/>
      <c r="AG175" s="93"/>
      <c r="AH175" s="96"/>
      <c r="AI175" s="93"/>
      <c r="AJ175" s="96"/>
      <c r="AK175" s="93"/>
      <c r="AL175" s="96"/>
      <c r="AM175" s="93"/>
      <c r="AN175" s="95"/>
      <c r="AO175" s="336"/>
      <c r="AP175" s="336"/>
      <c r="AQ175" s="93"/>
      <c r="AR175" s="96"/>
      <c r="AS175" s="96"/>
      <c r="AT175" s="96"/>
      <c r="AU175" s="380" t="str">
        <f t="shared" si="27"/>
        <v/>
      </c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230"/>
      <c r="BG175" s="230"/>
      <c r="CC175" s="4" t="str">
        <f t="shared" si="36"/>
        <v/>
      </c>
      <c r="CD175" s="4" t="str">
        <f t="shared" si="37"/>
        <v/>
      </c>
      <c r="CE175" s="4" t="str">
        <f t="shared" si="38"/>
        <v/>
      </c>
      <c r="CF175" s="4" t="str">
        <f t="shared" si="39"/>
        <v/>
      </c>
      <c r="CG175" s="16"/>
      <c r="CH175" s="16"/>
      <c r="CI175" s="16">
        <f t="shared" si="30"/>
        <v>0</v>
      </c>
      <c r="CJ175" s="16">
        <f t="shared" si="31"/>
        <v>0</v>
      </c>
      <c r="CK175" s="16">
        <f t="shared" si="32"/>
        <v>0</v>
      </c>
      <c r="CL175" s="16">
        <f t="shared" si="47"/>
        <v>0</v>
      </c>
      <c r="CM175" s="16"/>
      <c r="CN175" s="16"/>
    </row>
    <row r="176" spans="1:92" ht="16.149999999999999" customHeight="1" x14ac:dyDescent="0.2">
      <c r="A176" s="3496" t="s">
        <v>215</v>
      </c>
      <c r="B176" s="3497"/>
      <c r="C176" s="3498"/>
      <c r="D176" s="398">
        <f t="shared" si="40"/>
        <v>0</v>
      </c>
      <c r="E176" s="399">
        <f t="shared" si="46"/>
        <v>0</v>
      </c>
      <c r="F176" s="400">
        <f t="shared" si="46"/>
        <v>0</v>
      </c>
      <c r="G176" s="104"/>
      <c r="H176" s="107"/>
      <c r="I176" s="104"/>
      <c r="J176" s="107"/>
      <c r="K176" s="104"/>
      <c r="L176" s="107"/>
      <c r="M176" s="104"/>
      <c r="N176" s="107"/>
      <c r="O176" s="104"/>
      <c r="P176" s="107"/>
      <c r="Q176" s="104"/>
      <c r="R176" s="107"/>
      <c r="S176" s="104"/>
      <c r="T176" s="107"/>
      <c r="U176" s="104"/>
      <c r="V176" s="107"/>
      <c r="W176" s="104"/>
      <c r="X176" s="107"/>
      <c r="Y176" s="104"/>
      <c r="Z176" s="107"/>
      <c r="AA176" s="104"/>
      <c r="AB176" s="107"/>
      <c r="AC176" s="104"/>
      <c r="AD176" s="107"/>
      <c r="AE176" s="104"/>
      <c r="AF176" s="107"/>
      <c r="AG176" s="104"/>
      <c r="AH176" s="107"/>
      <c r="AI176" s="104"/>
      <c r="AJ176" s="107"/>
      <c r="AK176" s="104"/>
      <c r="AL176" s="107"/>
      <c r="AM176" s="104"/>
      <c r="AN176" s="318"/>
      <c r="AO176" s="401"/>
      <c r="AP176" s="65"/>
      <c r="AQ176" s="104"/>
      <c r="AR176" s="107"/>
      <c r="AS176" s="107"/>
      <c r="AT176" s="107"/>
      <c r="AU176" s="380" t="str">
        <f t="shared" si="27"/>
        <v/>
      </c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230"/>
      <c r="BG176" s="230"/>
      <c r="CA176" s="4" t="str">
        <f t="shared" si="34"/>
        <v/>
      </c>
      <c r="CB176" s="4" t="str">
        <f t="shared" si="35"/>
        <v/>
      </c>
      <c r="CC176" s="4" t="str">
        <f t="shared" si="36"/>
        <v/>
      </c>
      <c r="CD176" s="4" t="str">
        <f t="shared" si="37"/>
        <v/>
      </c>
      <c r="CE176" s="4" t="str">
        <f t="shared" si="38"/>
        <v/>
      </c>
      <c r="CF176" s="4" t="str">
        <f t="shared" si="39"/>
        <v/>
      </c>
      <c r="CG176" s="16">
        <f t="shared" si="28"/>
        <v>0</v>
      </c>
      <c r="CH176" s="16">
        <f t="shared" si="29"/>
        <v>0</v>
      </c>
      <c r="CI176" s="16">
        <f t="shared" si="30"/>
        <v>0</v>
      </c>
      <c r="CJ176" s="16">
        <f t="shared" si="31"/>
        <v>0</v>
      </c>
      <c r="CK176" s="16">
        <f t="shared" si="32"/>
        <v>0</v>
      </c>
      <c r="CL176" s="16">
        <f t="shared" si="33"/>
        <v>0</v>
      </c>
      <c r="CM176" s="16"/>
      <c r="CN176" s="16"/>
    </row>
    <row r="177" spans="1:93" ht="16.149999999999999" customHeight="1" x14ac:dyDescent="0.2">
      <c r="A177" s="3499" t="s">
        <v>216</v>
      </c>
      <c r="B177" s="3500"/>
      <c r="C177" s="3501"/>
      <c r="D177" s="402">
        <f t="shared" si="40"/>
        <v>1</v>
      </c>
      <c r="E177" s="403">
        <f t="shared" si="46"/>
        <v>0</v>
      </c>
      <c r="F177" s="611">
        <f t="shared" si="46"/>
        <v>1</v>
      </c>
      <c r="G177" s="35"/>
      <c r="H177" s="39"/>
      <c r="I177" s="35"/>
      <c r="J177" s="39"/>
      <c r="K177" s="35"/>
      <c r="L177" s="39"/>
      <c r="M177" s="35"/>
      <c r="N177" s="39"/>
      <c r="O177" s="35"/>
      <c r="P177" s="39"/>
      <c r="Q177" s="35"/>
      <c r="R177" s="39">
        <v>1</v>
      </c>
      <c r="S177" s="35"/>
      <c r="T177" s="39"/>
      <c r="U177" s="35"/>
      <c r="V177" s="39"/>
      <c r="W177" s="35"/>
      <c r="X177" s="39"/>
      <c r="Y177" s="35"/>
      <c r="Z177" s="39"/>
      <c r="AA177" s="35"/>
      <c r="AB177" s="39"/>
      <c r="AC177" s="35"/>
      <c r="AD177" s="39"/>
      <c r="AE177" s="35"/>
      <c r="AF177" s="39"/>
      <c r="AG177" s="35"/>
      <c r="AH177" s="39"/>
      <c r="AI177" s="35"/>
      <c r="AJ177" s="39"/>
      <c r="AK177" s="35"/>
      <c r="AL177" s="39"/>
      <c r="AM177" s="35"/>
      <c r="AN177" s="299"/>
      <c r="AO177" s="405">
        <v>0</v>
      </c>
      <c r="AP177" s="66">
        <v>0</v>
      </c>
      <c r="AQ177" s="35">
        <v>0</v>
      </c>
      <c r="AR177" s="378">
        <v>0</v>
      </c>
      <c r="AS177" s="378">
        <v>0</v>
      </c>
      <c r="AT177" s="378">
        <v>0</v>
      </c>
      <c r="AU177" s="380" t="str">
        <f t="shared" si="27"/>
        <v/>
      </c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230"/>
      <c r="BG177" s="230"/>
      <c r="CA177" s="4" t="str">
        <f t="shared" si="34"/>
        <v/>
      </c>
      <c r="CB177" s="4" t="str">
        <f t="shared" si="35"/>
        <v/>
      </c>
      <c r="CC177" s="4" t="str">
        <f t="shared" si="36"/>
        <v/>
      </c>
      <c r="CD177" s="4" t="str">
        <f t="shared" si="37"/>
        <v/>
      </c>
      <c r="CE177" s="4" t="str">
        <f t="shared" si="38"/>
        <v/>
      </c>
      <c r="CF177" s="4" t="str">
        <f t="shared" si="39"/>
        <v/>
      </c>
      <c r="CG177" s="16">
        <f t="shared" si="28"/>
        <v>0</v>
      </c>
      <c r="CH177" s="16">
        <f t="shared" si="29"/>
        <v>0</v>
      </c>
      <c r="CI177" s="16">
        <f t="shared" si="30"/>
        <v>0</v>
      </c>
      <c r="CJ177" s="16">
        <f t="shared" si="31"/>
        <v>0</v>
      </c>
      <c r="CK177" s="16">
        <f t="shared" si="32"/>
        <v>0</v>
      </c>
      <c r="CL177" s="16">
        <f t="shared" si="33"/>
        <v>0</v>
      </c>
      <c r="CM177" s="16"/>
      <c r="CN177" s="16"/>
    </row>
    <row r="178" spans="1:93" ht="16.149999999999999" customHeight="1" x14ac:dyDescent="0.2">
      <c r="A178" s="3499" t="s">
        <v>217</v>
      </c>
      <c r="B178" s="3500"/>
      <c r="C178" s="3501"/>
      <c r="D178" s="402">
        <f t="shared" si="40"/>
        <v>3</v>
      </c>
      <c r="E178" s="403">
        <f t="shared" si="46"/>
        <v>0</v>
      </c>
      <c r="F178" s="611">
        <f t="shared" si="46"/>
        <v>3</v>
      </c>
      <c r="G178" s="35"/>
      <c r="H178" s="39"/>
      <c r="I178" s="35"/>
      <c r="J178" s="39">
        <v>2</v>
      </c>
      <c r="K178" s="35"/>
      <c r="L178" s="39"/>
      <c r="M178" s="35"/>
      <c r="N178" s="39">
        <v>1</v>
      </c>
      <c r="O178" s="35"/>
      <c r="P178" s="39"/>
      <c r="Q178" s="35"/>
      <c r="R178" s="39"/>
      <c r="S178" s="35"/>
      <c r="T178" s="39"/>
      <c r="U178" s="35"/>
      <c r="V178" s="39"/>
      <c r="W178" s="35"/>
      <c r="X178" s="39"/>
      <c r="Y178" s="35"/>
      <c r="Z178" s="39"/>
      <c r="AA178" s="35"/>
      <c r="AB178" s="39"/>
      <c r="AC178" s="35"/>
      <c r="AD178" s="39"/>
      <c r="AE178" s="35"/>
      <c r="AF178" s="39"/>
      <c r="AG178" s="35"/>
      <c r="AH178" s="39"/>
      <c r="AI178" s="35"/>
      <c r="AJ178" s="39"/>
      <c r="AK178" s="35"/>
      <c r="AL178" s="39"/>
      <c r="AM178" s="35"/>
      <c r="AN178" s="299"/>
      <c r="AO178" s="405">
        <v>0</v>
      </c>
      <c r="AP178" s="66">
        <v>0</v>
      </c>
      <c r="AQ178" s="35">
        <v>0</v>
      </c>
      <c r="AR178" s="54">
        <v>0</v>
      </c>
      <c r="AS178" s="54">
        <v>0</v>
      </c>
      <c r="AT178" s="54">
        <v>0</v>
      </c>
      <c r="AU178" s="380" t="str">
        <f t="shared" si="27"/>
        <v/>
      </c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230"/>
      <c r="BG178" s="230"/>
      <c r="CA178" s="4" t="str">
        <f t="shared" si="34"/>
        <v/>
      </c>
      <c r="CB178" s="4" t="str">
        <f t="shared" si="35"/>
        <v/>
      </c>
      <c r="CC178" s="4" t="str">
        <f t="shared" si="36"/>
        <v/>
      </c>
      <c r="CD178" s="4" t="str">
        <f t="shared" si="37"/>
        <v/>
      </c>
      <c r="CE178" s="4" t="str">
        <f t="shared" si="38"/>
        <v/>
      </c>
      <c r="CF178" s="4" t="str">
        <f t="shared" si="39"/>
        <v/>
      </c>
      <c r="CG178" s="16">
        <f t="shared" si="28"/>
        <v>0</v>
      </c>
      <c r="CH178" s="16">
        <f t="shared" si="29"/>
        <v>0</v>
      </c>
      <c r="CI178" s="16">
        <f t="shared" si="30"/>
        <v>0</v>
      </c>
      <c r="CJ178" s="16">
        <f t="shared" si="31"/>
        <v>0</v>
      </c>
      <c r="CK178" s="16">
        <f t="shared" si="32"/>
        <v>0</v>
      </c>
      <c r="CL178" s="16">
        <f t="shared" si="33"/>
        <v>0</v>
      </c>
      <c r="CM178" s="16"/>
      <c r="CN178" s="16"/>
    </row>
    <row r="179" spans="1:93" ht="16.149999999999999" customHeight="1" x14ac:dyDescent="0.2">
      <c r="A179" s="3499" t="s">
        <v>218</v>
      </c>
      <c r="B179" s="3500"/>
      <c r="C179" s="3501"/>
      <c r="D179" s="402">
        <f t="shared" si="40"/>
        <v>1</v>
      </c>
      <c r="E179" s="403">
        <f t="shared" si="46"/>
        <v>0</v>
      </c>
      <c r="F179" s="611">
        <f t="shared" si="46"/>
        <v>1</v>
      </c>
      <c r="G179" s="35"/>
      <c r="H179" s="39"/>
      <c r="I179" s="35"/>
      <c r="J179" s="39"/>
      <c r="K179" s="35"/>
      <c r="L179" s="39"/>
      <c r="M179" s="35"/>
      <c r="N179" s="39"/>
      <c r="O179" s="35"/>
      <c r="P179" s="39"/>
      <c r="Q179" s="35"/>
      <c r="R179" s="39">
        <v>1</v>
      </c>
      <c r="S179" s="35"/>
      <c r="T179" s="39"/>
      <c r="U179" s="35"/>
      <c r="V179" s="39"/>
      <c r="W179" s="35"/>
      <c r="X179" s="39"/>
      <c r="Y179" s="35"/>
      <c r="Z179" s="39"/>
      <c r="AA179" s="35"/>
      <c r="AB179" s="39"/>
      <c r="AC179" s="35"/>
      <c r="AD179" s="39"/>
      <c r="AE179" s="35"/>
      <c r="AF179" s="39"/>
      <c r="AG179" s="35"/>
      <c r="AH179" s="39"/>
      <c r="AI179" s="35"/>
      <c r="AJ179" s="39"/>
      <c r="AK179" s="35"/>
      <c r="AL179" s="39"/>
      <c r="AM179" s="35"/>
      <c r="AN179" s="299"/>
      <c r="AO179" s="405">
        <v>0</v>
      </c>
      <c r="AP179" s="66">
        <v>0</v>
      </c>
      <c r="AQ179" s="35">
        <v>0</v>
      </c>
      <c r="AR179" s="54">
        <v>0</v>
      </c>
      <c r="AS179" s="54">
        <v>0</v>
      </c>
      <c r="AT179" s="54">
        <v>0</v>
      </c>
      <c r="AU179" s="380" t="str">
        <f t="shared" si="27"/>
        <v/>
      </c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230"/>
      <c r="BG179" s="230"/>
      <c r="CA179" s="4" t="str">
        <f t="shared" si="34"/>
        <v/>
      </c>
      <c r="CB179" s="4" t="str">
        <f t="shared" si="35"/>
        <v/>
      </c>
      <c r="CC179" s="4" t="str">
        <f t="shared" si="36"/>
        <v/>
      </c>
      <c r="CD179" s="4" t="str">
        <f t="shared" si="37"/>
        <v/>
      </c>
      <c r="CE179" s="4" t="str">
        <f t="shared" si="38"/>
        <v/>
      </c>
      <c r="CF179" s="4" t="str">
        <f t="shared" si="39"/>
        <v/>
      </c>
      <c r="CG179" s="16">
        <f t="shared" si="28"/>
        <v>0</v>
      </c>
      <c r="CH179" s="16">
        <f t="shared" si="29"/>
        <v>0</v>
      </c>
      <c r="CI179" s="16">
        <f t="shared" si="30"/>
        <v>0</v>
      </c>
      <c r="CJ179" s="16">
        <f t="shared" si="31"/>
        <v>0</v>
      </c>
      <c r="CK179" s="16">
        <f t="shared" si="32"/>
        <v>0</v>
      </c>
      <c r="CL179" s="16">
        <f t="shared" si="33"/>
        <v>0</v>
      </c>
      <c r="CM179" s="16"/>
      <c r="CN179" s="16"/>
    </row>
    <row r="180" spans="1:93" ht="16.149999999999999" customHeight="1" x14ac:dyDescent="0.2">
      <c r="A180" s="3502" t="s">
        <v>219</v>
      </c>
      <c r="B180" s="3503"/>
      <c r="C180" s="3504"/>
      <c r="D180" s="411">
        <f t="shared" si="40"/>
        <v>1</v>
      </c>
      <c r="E180" s="406">
        <f t="shared" si="46"/>
        <v>1</v>
      </c>
      <c r="F180" s="616">
        <f t="shared" si="46"/>
        <v>0</v>
      </c>
      <c r="G180" s="50"/>
      <c r="H180" s="54"/>
      <c r="I180" s="50"/>
      <c r="J180" s="54"/>
      <c r="K180" s="50">
        <v>1</v>
      </c>
      <c r="L180" s="54"/>
      <c r="M180" s="50"/>
      <c r="N180" s="54"/>
      <c r="O180" s="50"/>
      <c r="P180" s="54"/>
      <c r="Q180" s="50"/>
      <c r="R180" s="54"/>
      <c r="S180" s="50"/>
      <c r="T180" s="54"/>
      <c r="U180" s="50"/>
      <c r="V180" s="54"/>
      <c r="W180" s="50"/>
      <c r="X180" s="54"/>
      <c r="Y180" s="50"/>
      <c r="Z180" s="54"/>
      <c r="AA180" s="50"/>
      <c r="AB180" s="54"/>
      <c r="AC180" s="50"/>
      <c r="AD180" s="54"/>
      <c r="AE180" s="50"/>
      <c r="AF180" s="54"/>
      <c r="AG180" s="50"/>
      <c r="AH180" s="54"/>
      <c r="AI180" s="50"/>
      <c r="AJ180" s="54"/>
      <c r="AK180" s="50"/>
      <c r="AL180" s="54"/>
      <c r="AM180" s="50"/>
      <c r="AN180" s="307"/>
      <c r="AO180" s="413">
        <v>0</v>
      </c>
      <c r="AP180" s="261">
        <v>0</v>
      </c>
      <c r="AQ180" s="50">
        <v>0</v>
      </c>
      <c r="AR180" s="54">
        <v>0</v>
      </c>
      <c r="AS180" s="54">
        <v>0</v>
      </c>
      <c r="AT180" s="54">
        <v>0</v>
      </c>
      <c r="AU180" s="380" t="str">
        <f t="shared" si="27"/>
        <v/>
      </c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230"/>
      <c r="BG180" s="230"/>
      <c r="BH180" s="230"/>
      <c r="BI180" s="230"/>
      <c r="BJ180" s="230"/>
      <c r="CA180" s="4" t="str">
        <f t="shared" si="34"/>
        <v/>
      </c>
      <c r="CB180" s="4" t="str">
        <f t="shared" si="35"/>
        <v/>
      </c>
      <c r="CC180" s="4" t="str">
        <f t="shared" si="36"/>
        <v/>
      </c>
      <c r="CD180" s="4" t="str">
        <f t="shared" si="37"/>
        <v/>
      </c>
      <c r="CE180" s="4" t="str">
        <f t="shared" si="38"/>
        <v/>
      </c>
      <c r="CF180" s="4" t="str">
        <f t="shared" si="39"/>
        <v/>
      </c>
      <c r="CG180" s="16">
        <f t="shared" si="28"/>
        <v>0</v>
      </c>
      <c r="CH180" s="16">
        <f t="shared" si="29"/>
        <v>0</v>
      </c>
      <c r="CI180" s="16">
        <f t="shared" si="30"/>
        <v>0</v>
      </c>
      <c r="CJ180" s="16">
        <f t="shared" si="31"/>
        <v>0</v>
      </c>
      <c r="CK180" s="16">
        <f t="shared" si="32"/>
        <v>0</v>
      </c>
      <c r="CL180" s="16">
        <f t="shared" si="33"/>
        <v>0</v>
      </c>
      <c r="CM180" s="16"/>
      <c r="CN180" s="16"/>
    </row>
    <row r="181" spans="1:93" ht="16.149999999999999" customHeight="1" x14ac:dyDescent="0.2">
      <c r="A181" s="3449" t="s">
        <v>220</v>
      </c>
      <c r="B181" s="3450"/>
      <c r="C181" s="3451"/>
      <c r="D181" s="411">
        <f>SUM(E181+F181)</f>
        <v>0</v>
      </c>
      <c r="E181" s="406">
        <f>SUM(G181+I181+K181+M181+O181+Q181+S181+U181+W181+Y181+AA181+AC181+AE181+AG181+AI181+AK181+AM181)</f>
        <v>0</v>
      </c>
      <c r="F181" s="616">
        <f>SUM(H181+J181+L181+N181+P181+R181+T181+V181+X181+Z181+AB181+AD181+AF181+AH181+AJ181+AL181+AN181)</f>
        <v>0</v>
      </c>
      <c r="G181" s="50"/>
      <c r="H181" s="54"/>
      <c r="I181" s="50"/>
      <c r="J181" s="54"/>
      <c r="K181" s="50"/>
      <c r="L181" s="54"/>
      <c r="M181" s="50"/>
      <c r="N181" s="54"/>
      <c r="O181" s="50"/>
      <c r="P181" s="54"/>
      <c r="Q181" s="50"/>
      <c r="R181" s="54"/>
      <c r="S181" s="50"/>
      <c r="T181" s="54"/>
      <c r="U181" s="50"/>
      <c r="V181" s="54"/>
      <c r="W181" s="50"/>
      <c r="X181" s="54"/>
      <c r="Y181" s="50"/>
      <c r="Z181" s="54"/>
      <c r="AA181" s="50"/>
      <c r="AB181" s="54"/>
      <c r="AC181" s="50"/>
      <c r="AD181" s="54"/>
      <c r="AE181" s="50"/>
      <c r="AF181" s="54"/>
      <c r="AG181" s="50"/>
      <c r="AH181" s="54"/>
      <c r="AI181" s="50"/>
      <c r="AJ181" s="54"/>
      <c r="AK181" s="50"/>
      <c r="AL181" s="54"/>
      <c r="AM181" s="50"/>
      <c r="AN181" s="307"/>
      <c r="AO181" s="413"/>
      <c r="AP181" s="261"/>
      <c r="AQ181" s="50"/>
      <c r="AR181" s="54"/>
      <c r="AS181" s="54"/>
      <c r="AT181" s="54"/>
      <c r="AU181" s="380" t="str">
        <f t="shared" si="27"/>
        <v/>
      </c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230"/>
      <c r="BG181" s="230"/>
      <c r="BH181" s="230"/>
      <c r="BI181" s="230"/>
      <c r="BJ181" s="230"/>
      <c r="CA181" s="4" t="str">
        <f t="shared" si="34"/>
        <v/>
      </c>
      <c r="CB181" s="4" t="str">
        <f t="shared" si="35"/>
        <v/>
      </c>
      <c r="CC181" s="4" t="str">
        <f t="shared" si="36"/>
        <v/>
      </c>
      <c r="CD181" s="4" t="str">
        <f t="shared" si="37"/>
        <v/>
      </c>
      <c r="CE181" s="4" t="str">
        <f t="shared" si="38"/>
        <v/>
      </c>
      <c r="CF181" s="4" t="str">
        <f t="shared" si="39"/>
        <v/>
      </c>
      <c r="CG181" s="16">
        <f t="shared" si="28"/>
        <v>0</v>
      </c>
      <c r="CH181" s="16">
        <f t="shared" si="29"/>
        <v>0</v>
      </c>
      <c r="CI181" s="16">
        <f t="shared" si="30"/>
        <v>0</v>
      </c>
      <c r="CJ181" s="16">
        <f t="shared" si="31"/>
        <v>0</v>
      </c>
      <c r="CK181" s="16">
        <f t="shared" si="32"/>
        <v>0</v>
      </c>
      <c r="CL181" s="16">
        <f t="shared" si="33"/>
        <v>0</v>
      </c>
      <c r="CM181" s="16"/>
      <c r="CN181" s="16"/>
    </row>
    <row r="182" spans="1:93" ht="16.149999999999999" customHeight="1" x14ac:dyDescent="0.2">
      <c r="A182" s="3440" t="s">
        <v>221</v>
      </c>
      <c r="B182" s="3441"/>
      <c r="C182" s="3442"/>
      <c r="D182" s="414">
        <f t="shared" si="40"/>
        <v>0</v>
      </c>
      <c r="E182" s="415">
        <f t="shared" si="46"/>
        <v>0</v>
      </c>
      <c r="F182" s="416">
        <f t="shared" si="46"/>
        <v>0</v>
      </c>
      <c r="G182" s="93"/>
      <c r="H182" s="96"/>
      <c r="I182" s="93"/>
      <c r="J182" s="96"/>
      <c r="K182" s="93"/>
      <c r="L182" s="96"/>
      <c r="M182" s="93"/>
      <c r="N182" s="96"/>
      <c r="O182" s="93"/>
      <c r="P182" s="96"/>
      <c r="Q182" s="93"/>
      <c r="R182" s="96"/>
      <c r="S182" s="93"/>
      <c r="T182" s="96"/>
      <c r="U182" s="93"/>
      <c r="V182" s="96"/>
      <c r="W182" s="93"/>
      <c r="X182" s="96"/>
      <c r="Y182" s="93"/>
      <c r="Z182" s="96"/>
      <c r="AA182" s="93"/>
      <c r="AB182" s="96"/>
      <c r="AC182" s="93"/>
      <c r="AD182" s="96"/>
      <c r="AE182" s="93"/>
      <c r="AF182" s="96"/>
      <c r="AG182" s="93"/>
      <c r="AH182" s="96"/>
      <c r="AI182" s="93"/>
      <c r="AJ182" s="96"/>
      <c r="AK182" s="93"/>
      <c r="AL182" s="96"/>
      <c r="AM182" s="93"/>
      <c r="AN182" s="417"/>
      <c r="AO182" s="432"/>
      <c r="AP182" s="433"/>
      <c r="AQ182" s="93"/>
      <c r="AR182" s="96"/>
      <c r="AS182" s="96"/>
      <c r="AT182" s="96"/>
      <c r="AU182" s="380" t="str">
        <f t="shared" si="27"/>
        <v/>
      </c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230"/>
      <c r="BG182" s="230"/>
      <c r="BH182" s="230"/>
      <c r="BI182" s="230"/>
      <c r="BJ182" s="230"/>
      <c r="CA182" s="4" t="str">
        <f t="shared" si="34"/>
        <v/>
      </c>
      <c r="CB182" s="4" t="str">
        <f t="shared" si="35"/>
        <v/>
      </c>
      <c r="CC182" s="4" t="str">
        <f t="shared" si="36"/>
        <v/>
      </c>
      <c r="CD182" s="4" t="str">
        <f t="shared" si="37"/>
        <v/>
      </c>
      <c r="CE182" s="4" t="str">
        <f t="shared" si="38"/>
        <v/>
      </c>
      <c r="CF182" s="4" t="str">
        <f t="shared" si="39"/>
        <v/>
      </c>
      <c r="CG182" s="16">
        <f t="shared" si="28"/>
        <v>0</v>
      </c>
      <c r="CH182" s="16">
        <f t="shared" si="29"/>
        <v>0</v>
      </c>
      <c r="CI182" s="16">
        <f t="shared" si="30"/>
        <v>0</v>
      </c>
      <c r="CJ182" s="16">
        <f t="shared" si="31"/>
        <v>0</v>
      </c>
      <c r="CK182" s="16">
        <f t="shared" si="32"/>
        <v>0</v>
      </c>
      <c r="CL182" s="16">
        <f t="shared" si="33"/>
        <v>0</v>
      </c>
      <c r="CM182" s="16"/>
      <c r="CN182" s="16"/>
    </row>
    <row r="183" spans="1:93" ht="31.15" customHeight="1" x14ac:dyDescent="0.2">
      <c r="A183" s="124" t="s">
        <v>222</v>
      </c>
      <c r="B183" s="121"/>
      <c r="C183" s="121"/>
      <c r="D183" s="121"/>
      <c r="E183" s="121"/>
      <c r="F183" s="115"/>
      <c r="G183" s="115"/>
      <c r="H183" s="22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15"/>
      <c r="AU183" s="15"/>
      <c r="AV183" s="15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Z183" s="2"/>
      <c r="CG183" s="16"/>
      <c r="CH183" s="16"/>
      <c r="CI183" s="16"/>
      <c r="CJ183" s="16"/>
      <c r="CK183" s="16"/>
      <c r="CL183" s="16"/>
      <c r="CM183" s="16"/>
      <c r="CN183" s="16"/>
    </row>
    <row r="184" spans="1:93" ht="31.9" customHeight="1" x14ac:dyDescent="0.2">
      <c r="A184" s="3494" t="s">
        <v>223</v>
      </c>
      <c r="B184" s="3494"/>
      <c r="C184" s="3494"/>
      <c r="D184" s="3887" t="s">
        <v>57</v>
      </c>
      <c r="E184" s="3887"/>
      <c r="F184" s="3887"/>
      <c r="G184" s="3887" t="s">
        <v>168</v>
      </c>
      <c r="H184" s="3887"/>
      <c r="I184" s="3887" t="s">
        <v>169</v>
      </c>
      <c r="J184" s="3887"/>
      <c r="K184" s="3887" t="s">
        <v>170</v>
      </c>
      <c r="L184" s="3887"/>
      <c r="M184" s="3887" t="s">
        <v>104</v>
      </c>
      <c r="N184" s="3887"/>
      <c r="O184" s="3882" t="s">
        <v>11</v>
      </c>
      <c r="P184" s="3884"/>
      <c r="Q184" s="3897" t="s">
        <v>106</v>
      </c>
      <c r="R184" s="3897"/>
      <c r="S184" s="3897" t="s">
        <v>107</v>
      </c>
      <c r="T184" s="3897"/>
      <c r="U184" s="3897" t="s">
        <v>108</v>
      </c>
      <c r="V184" s="3897"/>
      <c r="W184" s="3897" t="s">
        <v>109</v>
      </c>
      <c r="X184" s="3897"/>
      <c r="Y184" s="3897" t="s">
        <v>110</v>
      </c>
      <c r="Z184" s="3897"/>
      <c r="AA184" s="3897" t="s">
        <v>111</v>
      </c>
      <c r="AB184" s="3897"/>
      <c r="AC184" s="3897" t="s">
        <v>112</v>
      </c>
      <c r="AD184" s="3897"/>
      <c r="AE184" s="3897" t="s">
        <v>113</v>
      </c>
      <c r="AF184" s="3897"/>
      <c r="AG184" s="3897" t="s">
        <v>114</v>
      </c>
      <c r="AH184" s="3897"/>
      <c r="AI184" s="3897" t="s">
        <v>115</v>
      </c>
      <c r="AJ184" s="3897"/>
      <c r="AK184" s="3897" t="s">
        <v>116</v>
      </c>
      <c r="AL184" s="3897"/>
      <c r="AM184" s="3897" t="s">
        <v>117</v>
      </c>
      <c r="AN184" s="3869"/>
      <c r="AO184" s="3905" t="s">
        <v>126</v>
      </c>
      <c r="AP184" s="3906"/>
      <c r="AQ184" s="3907"/>
      <c r="AR184" s="3492" t="s">
        <v>171</v>
      </c>
      <c r="AS184" s="3461" t="s">
        <v>224</v>
      </c>
      <c r="AT184" s="3897" t="s">
        <v>173</v>
      </c>
      <c r="AU184" s="3897"/>
      <c r="AV184" s="3903" t="s">
        <v>225</v>
      </c>
      <c r="AW184" s="3903" t="s">
        <v>175</v>
      </c>
      <c r="AX184" s="230"/>
      <c r="AY184" s="230"/>
      <c r="AZ184" s="230"/>
      <c r="BA184" s="230"/>
      <c r="BB184" s="230"/>
      <c r="BC184" s="230"/>
      <c r="BD184" s="230"/>
      <c r="BE184" s="230"/>
      <c r="BF184" s="230"/>
      <c r="BG184" s="230"/>
      <c r="BH184" s="230"/>
      <c r="BI184" s="230"/>
      <c r="BJ184" s="230"/>
      <c r="CG184" s="16"/>
      <c r="CH184" s="16"/>
      <c r="CI184" s="16"/>
      <c r="CJ184" s="16"/>
      <c r="CK184" s="16"/>
      <c r="CL184" s="16"/>
      <c r="CM184" s="16"/>
      <c r="CN184" s="16"/>
    </row>
    <row r="185" spans="1:93" ht="31.9" customHeight="1" x14ac:dyDescent="0.2">
      <c r="A185" s="3495"/>
      <c r="B185" s="3495"/>
      <c r="C185" s="3495"/>
      <c r="D185" s="1100" t="s">
        <v>82</v>
      </c>
      <c r="E185" s="1135" t="s">
        <v>83</v>
      </c>
      <c r="F185" s="369" t="s">
        <v>84</v>
      </c>
      <c r="G185" s="1119" t="s">
        <v>83</v>
      </c>
      <c r="H185" s="369" t="s">
        <v>84</v>
      </c>
      <c r="I185" s="1119" t="s">
        <v>83</v>
      </c>
      <c r="J185" s="369" t="s">
        <v>84</v>
      </c>
      <c r="K185" s="1119" t="s">
        <v>83</v>
      </c>
      <c r="L185" s="369" t="s">
        <v>84</v>
      </c>
      <c r="M185" s="1119" t="s">
        <v>83</v>
      </c>
      <c r="N185" s="369" t="s">
        <v>84</v>
      </c>
      <c r="O185" s="1119" t="s">
        <v>83</v>
      </c>
      <c r="P185" s="369" t="s">
        <v>84</v>
      </c>
      <c r="Q185" s="1119" t="s">
        <v>83</v>
      </c>
      <c r="R185" s="369" t="s">
        <v>84</v>
      </c>
      <c r="S185" s="1119" t="s">
        <v>83</v>
      </c>
      <c r="T185" s="369" t="s">
        <v>84</v>
      </c>
      <c r="U185" s="1119" t="s">
        <v>83</v>
      </c>
      <c r="V185" s="369" t="s">
        <v>84</v>
      </c>
      <c r="W185" s="1119" t="s">
        <v>83</v>
      </c>
      <c r="X185" s="369" t="s">
        <v>84</v>
      </c>
      <c r="Y185" s="1119" t="s">
        <v>83</v>
      </c>
      <c r="Z185" s="369" t="s">
        <v>84</v>
      </c>
      <c r="AA185" s="1119" t="s">
        <v>83</v>
      </c>
      <c r="AB185" s="369" t="s">
        <v>84</v>
      </c>
      <c r="AC185" s="1119" t="s">
        <v>83</v>
      </c>
      <c r="AD185" s="369" t="s">
        <v>84</v>
      </c>
      <c r="AE185" s="1119" t="s">
        <v>83</v>
      </c>
      <c r="AF185" s="369" t="s">
        <v>84</v>
      </c>
      <c r="AG185" s="1119" t="s">
        <v>83</v>
      </c>
      <c r="AH185" s="369" t="s">
        <v>84</v>
      </c>
      <c r="AI185" s="1119" t="s">
        <v>83</v>
      </c>
      <c r="AJ185" s="369" t="s">
        <v>84</v>
      </c>
      <c r="AK185" s="1119" t="s">
        <v>83</v>
      </c>
      <c r="AL185" s="369" t="s">
        <v>84</v>
      </c>
      <c r="AM185" s="1119" t="s">
        <v>83</v>
      </c>
      <c r="AN185" s="572" t="s">
        <v>84</v>
      </c>
      <c r="AO185" s="1136" t="s">
        <v>128</v>
      </c>
      <c r="AP185" s="1137" t="s">
        <v>130</v>
      </c>
      <c r="AQ185" s="1138" t="s">
        <v>129</v>
      </c>
      <c r="AR185" s="3493"/>
      <c r="AS185" s="3463"/>
      <c r="AT185" s="1119" t="s">
        <v>83</v>
      </c>
      <c r="AU185" s="369" t="s">
        <v>84</v>
      </c>
      <c r="AV185" s="3458"/>
      <c r="AW185" s="3458"/>
      <c r="AX185" s="230"/>
      <c r="AY185" s="230"/>
      <c r="AZ185" s="230"/>
      <c r="BA185" s="230"/>
      <c r="BB185" s="230"/>
      <c r="BC185" s="230"/>
      <c r="BD185" s="230"/>
      <c r="BE185" s="230"/>
      <c r="BF185" s="230"/>
      <c r="BG185" s="230"/>
      <c r="BH185" s="230"/>
      <c r="BI185" s="230"/>
      <c r="BJ185" s="230"/>
      <c r="CG185" s="16"/>
      <c r="CH185" s="16"/>
      <c r="CI185" s="16"/>
      <c r="CJ185" s="16"/>
      <c r="CK185" s="16"/>
      <c r="CL185" s="16"/>
      <c r="CM185" s="16"/>
      <c r="CN185" s="16"/>
    </row>
    <row r="186" spans="1:93" ht="16.149999999999999" customHeight="1" x14ac:dyDescent="0.2">
      <c r="A186" s="3904" t="s">
        <v>226</v>
      </c>
      <c r="B186" s="3904"/>
      <c r="C186" s="3904"/>
      <c r="D186" s="1121">
        <f>SUM(E186+F186)</f>
        <v>5</v>
      </c>
      <c r="E186" s="1122">
        <f>SUM(G186+I186+K186+M186+O186+Q186+S186+U186+W186+Y186+AA186+AC186+AE186+AG186+AI186+AK186+AM186)</f>
        <v>4</v>
      </c>
      <c r="F186" s="377">
        <f>SUM(H186+J186+L186+N186+P186+R186+T186+V186+X186+Z186+AB186+AD186+AF186+AH186+AJ186+AL186+AN186)</f>
        <v>1</v>
      </c>
      <c r="G186" s="1123"/>
      <c r="H186" s="1125"/>
      <c r="I186" s="1123"/>
      <c r="J186" s="1125"/>
      <c r="K186" s="1123">
        <v>3</v>
      </c>
      <c r="L186" s="1125">
        <v>1</v>
      </c>
      <c r="M186" s="1123">
        <v>1</v>
      </c>
      <c r="N186" s="1125"/>
      <c r="O186" s="1123"/>
      <c r="P186" s="1125"/>
      <c r="Q186" s="1123"/>
      <c r="R186" s="1125"/>
      <c r="S186" s="1123"/>
      <c r="T186" s="1125"/>
      <c r="U186" s="1123"/>
      <c r="V186" s="1125"/>
      <c r="W186" s="1123"/>
      <c r="X186" s="1125"/>
      <c r="Y186" s="1123"/>
      <c r="Z186" s="1125"/>
      <c r="AA186" s="1123"/>
      <c r="AB186" s="1125"/>
      <c r="AC186" s="1123"/>
      <c r="AD186" s="1125"/>
      <c r="AE186" s="1123"/>
      <c r="AF186" s="1125"/>
      <c r="AG186" s="1123"/>
      <c r="AH186" s="1125"/>
      <c r="AI186" s="1123"/>
      <c r="AJ186" s="1125"/>
      <c r="AK186" s="1123"/>
      <c r="AL186" s="1125"/>
      <c r="AM186" s="1123"/>
      <c r="AN186" s="1128"/>
      <c r="AO186" s="438">
        <v>0</v>
      </c>
      <c r="AP186" s="439">
        <v>0</v>
      </c>
      <c r="AQ186" s="96">
        <v>0</v>
      </c>
      <c r="AR186" s="1125">
        <v>0</v>
      </c>
      <c r="AS186" s="1129">
        <v>0</v>
      </c>
      <c r="AT186" s="1123">
        <v>0</v>
      </c>
      <c r="AU186" s="1125">
        <v>0</v>
      </c>
      <c r="AV186" s="1125">
        <v>0</v>
      </c>
      <c r="AW186" s="1125">
        <v>0</v>
      </c>
      <c r="AX186" s="33" t="str">
        <f>CA186&amp;CB186&amp;CC186&amp;CD186&amp;CE186&amp;CF186&amp;CO186</f>
        <v/>
      </c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230"/>
      <c r="BJ186" s="230"/>
      <c r="CA186" s="4" t="str">
        <f>IF(CG186=0,"","* Las gestantes egresadas del Programa NO debe ser mayor al Total de Mujeres egresadas. ")</f>
        <v/>
      </c>
      <c r="CB186" s="4" t="str">
        <f>IF(CH186=0,"","* Las madres de hijos menor de 5 años NO DEBE ser mayor al Total de Mujeres Egresadas al Programa. ")</f>
        <v/>
      </c>
      <c r="CC186" s="4" t="str">
        <f>IF(CI186=0,"","* Los egresos de Pueblos Originarios NO DEBE ser mayor al Total de egresos del Programa.")</f>
        <v/>
      </c>
      <c r="CD186" s="4" t="str">
        <f>IF(CJ186=0,"","* Los Niños, Niñas, Adolescentes y Jóvenes de Programas SENAME NO DEBE ser mayor al Total de egresos del Programa. ")</f>
        <v/>
      </c>
      <c r="CE186" s="4" t="str">
        <f>IF(CK186=0,"","* Los Migrantes NO DEBEN ser mayor al Total de ingresos del Programa. ")</f>
        <v/>
      </c>
      <c r="CF186" s="4" t="str">
        <f>IF(CL186=0,"","* No olvide escribir los campos Gestante y/o Madre de Hijo menor de 5 años y/o Pueblos Originarios y/o Niños, Niñas, Adolescentes y Jóvenes de Programas SENAME (Digite CERO si no tiene). ")</f>
        <v/>
      </c>
      <c r="CG186" s="16">
        <f>IF(F186&lt;AR186,1,0)</f>
        <v>0</v>
      </c>
      <c r="CH186" s="16">
        <f>IF(F186&lt;AS186,1,0)</f>
        <v>0</v>
      </c>
      <c r="CI186" s="16">
        <f>IF(D186&lt;SUM(AT186,AU186),1,0)</f>
        <v>0</v>
      </c>
      <c r="CJ186" s="16">
        <f>IF(D186&lt;AV186,1,0)</f>
        <v>0</v>
      </c>
      <c r="CK186" s="16">
        <f>IF(D186&lt;AW186,1,0)</f>
        <v>0</v>
      </c>
      <c r="CL186" s="16">
        <f>IF(AND(D186&lt;&gt;0,OR(AR186="",AS186="",AT186="",AU186="",AV186="",AW186="")),1,0)</f>
        <v>0</v>
      </c>
      <c r="CM186" s="16">
        <f>IF(AND(D186=0,OR(D188&gt;0,D189&gt;0,D190&gt;0,D191&gt;0,D192&gt;0)),1,0)</f>
        <v>0</v>
      </c>
      <c r="CN186" s="16"/>
      <c r="CO186" s="4" t="str">
        <f>IF(CM186=0,"","* No olvide registrar al menos un egreso y una persona con diagnóstico. ")</f>
        <v/>
      </c>
    </row>
    <row r="187" spans="1:93" ht="16.149999999999999" customHeight="1" x14ac:dyDescent="0.2">
      <c r="A187" s="3485" t="s">
        <v>177</v>
      </c>
      <c r="B187" s="3486"/>
      <c r="C187" s="3486"/>
      <c r="D187" s="1139"/>
      <c r="E187" s="810"/>
      <c r="F187" s="810"/>
      <c r="G187" s="810"/>
      <c r="H187" s="810"/>
      <c r="I187" s="810"/>
      <c r="J187" s="810"/>
      <c r="K187" s="810"/>
      <c r="L187" s="810"/>
      <c r="M187" s="810"/>
      <c r="N187" s="810"/>
      <c r="O187" s="810"/>
      <c r="P187" s="810"/>
      <c r="Q187" s="810"/>
      <c r="R187" s="810"/>
      <c r="S187" s="810"/>
      <c r="T187" s="810"/>
      <c r="U187" s="810"/>
      <c r="V187" s="810"/>
      <c r="W187" s="810"/>
      <c r="X187" s="810"/>
      <c r="Y187" s="810"/>
      <c r="Z187" s="810"/>
      <c r="AA187" s="810"/>
      <c r="AB187" s="810"/>
      <c r="AC187" s="810"/>
      <c r="AD187" s="810"/>
      <c r="AE187" s="810"/>
      <c r="AF187" s="810"/>
      <c r="AG187" s="810"/>
      <c r="AH187" s="810"/>
      <c r="AI187" s="810"/>
      <c r="AJ187" s="810"/>
      <c r="AK187" s="810"/>
      <c r="AL187" s="810"/>
      <c r="AM187" s="810"/>
      <c r="AN187" s="810"/>
      <c r="AO187" s="1140"/>
      <c r="AP187" s="1141"/>
      <c r="AQ187" s="813"/>
      <c r="AR187" s="810"/>
      <c r="AS187" s="810"/>
      <c r="AT187" s="810"/>
      <c r="AU187" s="813"/>
      <c r="AV187" s="813"/>
      <c r="AW187" s="813"/>
      <c r="AX187" s="33"/>
      <c r="AY187" s="230"/>
      <c r="AZ187" s="230"/>
      <c r="BA187" s="230"/>
      <c r="BB187" s="230"/>
      <c r="BC187" s="230"/>
      <c r="BD187" s="230"/>
      <c r="BE187" s="230"/>
      <c r="BF187" s="230"/>
      <c r="BG187" s="230"/>
      <c r="BH187" s="230"/>
      <c r="BI187" s="230"/>
      <c r="BJ187" s="230"/>
      <c r="CG187" s="16"/>
      <c r="CH187" s="16"/>
      <c r="CI187" s="16"/>
      <c r="CJ187" s="16"/>
      <c r="CK187" s="16"/>
      <c r="CL187" s="16"/>
      <c r="CM187" s="16"/>
      <c r="CN187" s="16"/>
    </row>
    <row r="188" spans="1:93" ht="16.149999999999999" customHeight="1" x14ac:dyDescent="0.2">
      <c r="A188" s="3487" t="s">
        <v>227</v>
      </c>
      <c r="B188" s="3464" t="s">
        <v>228</v>
      </c>
      <c r="C188" s="3464"/>
      <c r="D188" s="381">
        <f t="shared" ref="D188:D196" si="48">SUM(E188+F188)</f>
        <v>0</v>
      </c>
      <c r="E188" s="382">
        <f t="shared" ref="E188:F196" si="49">SUM(G188+I188+K188+M188+O188+Q188+S188+U188+W188+Y188+AA188+AC188+AE188+AG188+AI188+AK188+AM188)</f>
        <v>0</v>
      </c>
      <c r="F188" s="612">
        <f t="shared" si="49"/>
        <v>0</v>
      </c>
      <c r="G188" s="26"/>
      <c r="H188" s="30"/>
      <c r="I188" s="26"/>
      <c r="J188" s="30"/>
      <c r="K188" s="26"/>
      <c r="L188" s="30"/>
      <c r="M188" s="26"/>
      <c r="N188" s="30"/>
      <c r="O188" s="26"/>
      <c r="P188" s="30"/>
      <c r="Q188" s="26"/>
      <c r="R188" s="30"/>
      <c r="S188" s="26"/>
      <c r="T188" s="30"/>
      <c r="U188" s="26"/>
      <c r="V188" s="30"/>
      <c r="W188" s="26"/>
      <c r="X188" s="30"/>
      <c r="Y188" s="26"/>
      <c r="Z188" s="30"/>
      <c r="AA188" s="26"/>
      <c r="AB188" s="30"/>
      <c r="AC188" s="26"/>
      <c r="AD188" s="30"/>
      <c r="AE188" s="26"/>
      <c r="AF188" s="30"/>
      <c r="AG188" s="26"/>
      <c r="AH188" s="30"/>
      <c r="AI188" s="26"/>
      <c r="AJ188" s="30"/>
      <c r="AK188" s="26"/>
      <c r="AL188" s="30"/>
      <c r="AM188" s="26"/>
      <c r="AN188" s="1126"/>
      <c r="AO188" s="293"/>
      <c r="AP188" s="143"/>
      <c r="AQ188" s="30"/>
      <c r="AR188" s="30"/>
      <c r="AS188" s="145"/>
      <c r="AT188" s="26"/>
      <c r="AU188" s="30"/>
      <c r="AV188" s="30"/>
      <c r="AW188" s="30"/>
      <c r="AX188" s="33" t="str">
        <f t="shared" ref="AX188:AX224" si="50">CA188&amp;CB188&amp;CC188&amp;CD188&amp;CE188&amp;CF188</f>
        <v/>
      </c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230"/>
      <c r="BJ188" s="230"/>
      <c r="CA188" s="4" t="str">
        <f t="shared" ref="CA188:CA224" si="51">IF(CG188=0,"","* Las gestantes egresadas del Programa NO debe ser mayor al Total de Mujeres egresadas. ")</f>
        <v/>
      </c>
      <c r="CB188" s="4" t="str">
        <f t="shared" ref="CB188:CB224" si="52">IF(CH188=0,"","* Las madres de hijos menor de 5 años NO DEBE ser mayor al Total de Mujeres Egresadas al Programa. ")</f>
        <v/>
      </c>
      <c r="CC188" s="4" t="str">
        <f t="shared" ref="CC188:CC224" si="53">IF(CI188=0,"","* Los egresos de Pueblos Originarios NO DEBE ser mayor al Total de egresos del Programa.")</f>
        <v/>
      </c>
      <c r="CD188" s="4" t="str">
        <f t="shared" ref="CD188:CD224" si="54">IF(CJ188=0,"","* Los Niños, Niñas, Adolescentes y Jóvenes de Programas SENAME NO DEBE ser mayor al Total de egresos del Programa. ")</f>
        <v/>
      </c>
      <c r="CE188" s="4" t="str">
        <f t="shared" ref="CE188:CE224" si="55">IF(CK188=0,"","* Los Migrantes NO DEBEN ser mayor al Total de ingresos del Programa. ")</f>
        <v/>
      </c>
      <c r="CF188" s="4" t="str">
        <f t="shared" ref="CF188:CF224" si="56">IF(CL188=0,"","* No olvide escribir los campos Gestante y/o Madre de Hijo menor de 5 años y/o Pueblos Originarios y/o Niños, Niñas, Adolescentes y Jóvenes de Programas SENAME (Digite CERO si no tiene). ")</f>
        <v/>
      </c>
      <c r="CG188" s="16">
        <f t="shared" ref="CG188:CG224" si="57">IF(F188&lt;AR188,1,0)</f>
        <v>0</v>
      </c>
      <c r="CH188" s="16">
        <f t="shared" ref="CH188:CH224" si="58">IF(F188&lt;AS188,1,0)</f>
        <v>0</v>
      </c>
      <c r="CI188" s="16">
        <f t="shared" ref="CI188:CI224" si="59">IF(D188&lt;SUM(AT188,AU188),1,0)</f>
        <v>0</v>
      </c>
      <c r="CJ188" s="16">
        <f t="shared" ref="CJ188:CJ224" si="60">IF(D188&lt;AV188,1,0)</f>
        <v>0</v>
      </c>
      <c r="CK188" s="16">
        <f t="shared" ref="CK188:CK224" si="61">IF(D188&lt;AW188,1,0)</f>
        <v>0</v>
      </c>
      <c r="CL188" s="16">
        <f t="shared" ref="CL188:CL224" si="62">IF(AND(D188&lt;&gt;0,OR(AR188="",AS188="",AT188="",AU188="",AV188="",AW188="")),1,0)</f>
        <v>0</v>
      </c>
      <c r="CM188" s="16"/>
      <c r="CN188" s="16"/>
    </row>
    <row r="189" spans="1:93" ht="16.149999999999999" customHeight="1" x14ac:dyDescent="0.2">
      <c r="A189" s="3488"/>
      <c r="B189" s="3465" t="s">
        <v>180</v>
      </c>
      <c r="C189" s="3465"/>
      <c r="D189" s="414">
        <f t="shared" si="48"/>
        <v>0</v>
      </c>
      <c r="E189" s="415">
        <f t="shared" si="49"/>
        <v>0</v>
      </c>
      <c r="F189" s="416">
        <f t="shared" si="49"/>
        <v>0</v>
      </c>
      <c r="G189" s="93"/>
      <c r="H189" s="96"/>
      <c r="I189" s="93"/>
      <c r="J189" s="96"/>
      <c r="K189" s="93"/>
      <c r="L189" s="96"/>
      <c r="M189" s="93"/>
      <c r="N189" s="96"/>
      <c r="O189" s="93"/>
      <c r="P189" s="96"/>
      <c r="Q189" s="93"/>
      <c r="R189" s="96"/>
      <c r="S189" s="93"/>
      <c r="T189" s="96"/>
      <c r="U189" s="93"/>
      <c r="V189" s="96"/>
      <c r="W189" s="93"/>
      <c r="X189" s="96"/>
      <c r="Y189" s="93"/>
      <c r="Z189" s="96"/>
      <c r="AA189" s="93"/>
      <c r="AB189" s="96"/>
      <c r="AC189" s="93"/>
      <c r="AD189" s="96"/>
      <c r="AE189" s="93"/>
      <c r="AF189" s="96"/>
      <c r="AG189" s="93"/>
      <c r="AH189" s="96"/>
      <c r="AI189" s="93"/>
      <c r="AJ189" s="96"/>
      <c r="AK189" s="50"/>
      <c r="AL189" s="54"/>
      <c r="AM189" s="93"/>
      <c r="AN189" s="417"/>
      <c r="AO189" s="445"/>
      <c r="AP189" s="173"/>
      <c r="AQ189" s="96"/>
      <c r="AR189" s="96"/>
      <c r="AS189" s="67"/>
      <c r="AT189" s="93"/>
      <c r="AU189" s="96"/>
      <c r="AV189" s="96"/>
      <c r="AW189" s="96"/>
      <c r="AX189" s="33" t="str">
        <f t="shared" si="50"/>
        <v/>
      </c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230"/>
      <c r="BJ189" s="230"/>
      <c r="CA189" s="4" t="str">
        <f t="shared" si="51"/>
        <v/>
      </c>
      <c r="CB189" s="4" t="str">
        <f t="shared" si="52"/>
        <v/>
      </c>
      <c r="CC189" s="4" t="str">
        <f t="shared" si="53"/>
        <v/>
      </c>
      <c r="CD189" s="4" t="str">
        <f t="shared" si="54"/>
        <v/>
      </c>
      <c r="CE189" s="4" t="str">
        <f t="shared" si="55"/>
        <v/>
      </c>
      <c r="CF189" s="4" t="str">
        <f t="shared" si="56"/>
        <v/>
      </c>
      <c r="CG189" s="16">
        <f t="shared" si="57"/>
        <v>0</v>
      </c>
      <c r="CH189" s="16">
        <f t="shared" si="58"/>
        <v>0</v>
      </c>
      <c r="CI189" s="16">
        <f t="shared" si="59"/>
        <v>0</v>
      </c>
      <c r="CJ189" s="16">
        <f t="shared" si="60"/>
        <v>0</v>
      </c>
      <c r="CK189" s="16">
        <f t="shared" si="61"/>
        <v>0</v>
      </c>
      <c r="CL189" s="16">
        <f t="shared" si="62"/>
        <v>0</v>
      </c>
      <c r="CM189" s="16"/>
      <c r="CN189" s="16"/>
    </row>
    <row r="190" spans="1:93" ht="16.149999999999999" customHeight="1" x14ac:dyDescent="0.2">
      <c r="A190" s="3899" t="s">
        <v>181</v>
      </c>
      <c r="B190" s="3899"/>
      <c r="C190" s="3899"/>
      <c r="D190" s="1142">
        <f t="shared" si="48"/>
        <v>0</v>
      </c>
      <c r="E190" s="1122">
        <f t="shared" si="49"/>
        <v>0</v>
      </c>
      <c r="F190" s="1127">
        <f t="shared" si="49"/>
        <v>0</v>
      </c>
      <c r="G190" s="1123"/>
      <c r="H190" s="1125"/>
      <c r="I190" s="1123"/>
      <c r="J190" s="1125"/>
      <c r="K190" s="1123"/>
      <c r="L190" s="1125"/>
      <c r="M190" s="1123"/>
      <c r="N190" s="1125"/>
      <c r="O190" s="1123"/>
      <c r="P190" s="1125"/>
      <c r="Q190" s="1123"/>
      <c r="R190" s="1125"/>
      <c r="S190" s="1123"/>
      <c r="T190" s="1125"/>
      <c r="U190" s="1123"/>
      <c r="V190" s="1125"/>
      <c r="W190" s="1123"/>
      <c r="X190" s="1125"/>
      <c r="Y190" s="1123"/>
      <c r="Z190" s="1125"/>
      <c r="AA190" s="1123"/>
      <c r="AB190" s="1125"/>
      <c r="AC190" s="1123"/>
      <c r="AD190" s="1125"/>
      <c r="AE190" s="1123"/>
      <c r="AF190" s="1125"/>
      <c r="AG190" s="1123"/>
      <c r="AH190" s="1125"/>
      <c r="AI190" s="1123"/>
      <c r="AJ190" s="1125"/>
      <c r="AK190" s="1123"/>
      <c r="AL190" s="1125"/>
      <c r="AM190" s="1123"/>
      <c r="AN190" s="1128"/>
      <c r="AO190" s="1143"/>
      <c r="AP190" s="1144"/>
      <c r="AQ190" s="1125"/>
      <c r="AR190" s="1125"/>
      <c r="AS190" s="1129"/>
      <c r="AT190" s="1123"/>
      <c r="AU190" s="1125"/>
      <c r="AV190" s="1125"/>
      <c r="AW190" s="1125"/>
      <c r="AX190" s="33" t="str">
        <f t="shared" si="50"/>
        <v/>
      </c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230"/>
      <c r="BJ190" s="230"/>
      <c r="CA190" s="4" t="str">
        <f t="shared" si="51"/>
        <v/>
      </c>
      <c r="CB190" s="4" t="str">
        <f t="shared" si="52"/>
        <v/>
      </c>
      <c r="CC190" s="4" t="str">
        <f t="shared" si="53"/>
        <v/>
      </c>
      <c r="CD190" s="4" t="str">
        <f t="shared" si="54"/>
        <v/>
      </c>
      <c r="CE190" s="4" t="str">
        <f t="shared" si="55"/>
        <v/>
      </c>
      <c r="CF190" s="4" t="str">
        <f t="shared" si="56"/>
        <v/>
      </c>
      <c r="CG190" s="16">
        <f t="shared" si="57"/>
        <v>0</v>
      </c>
      <c r="CH190" s="16">
        <f t="shared" si="58"/>
        <v>0</v>
      </c>
      <c r="CI190" s="16">
        <f t="shared" si="59"/>
        <v>0</v>
      </c>
      <c r="CJ190" s="16">
        <f t="shared" si="60"/>
        <v>0</v>
      </c>
      <c r="CK190" s="16">
        <f t="shared" si="61"/>
        <v>0</v>
      </c>
      <c r="CL190" s="16">
        <f t="shared" si="62"/>
        <v>0</v>
      </c>
      <c r="CM190" s="16"/>
      <c r="CN190" s="16"/>
    </row>
    <row r="191" spans="1:93" ht="16.149999999999999" customHeight="1" x14ac:dyDescent="0.2">
      <c r="A191" s="3466" t="s">
        <v>182</v>
      </c>
      <c r="B191" s="3475" t="s">
        <v>183</v>
      </c>
      <c r="C191" s="3476"/>
      <c r="D191" s="381">
        <f>+E191+F191</f>
        <v>0</v>
      </c>
      <c r="E191" s="382">
        <f>+K191+M191+O191+Q191+S191+U191+W191+Y191+AA191+AC191+AE191+AG191+AI191+AK191+AM191</f>
        <v>0</v>
      </c>
      <c r="F191" s="612">
        <f>+L191+N191+P191+R191+T191+V191+X191+Z191+AB191+AD191+AF191+AH191+AJ191+AL191+AN191</f>
        <v>0</v>
      </c>
      <c r="G191" s="391"/>
      <c r="H191" s="392"/>
      <c r="I191" s="391"/>
      <c r="J191" s="392"/>
      <c r="K191" s="26"/>
      <c r="L191" s="30"/>
      <c r="M191" s="26"/>
      <c r="N191" s="30"/>
      <c r="O191" s="26"/>
      <c r="P191" s="30"/>
      <c r="Q191" s="26"/>
      <c r="R191" s="30"/>
      <c r="S191" s="26"/>
      <c r="T191" s="30"/>
      <c r="U191" s="26"/>
      <c r="V191" s="30"/>
      <c r="W191" s="26"/>
      <c r="X191" s="30"/>
      <c r="Y191" s="26"/>
      <c r="Z191" s="30"/>
      <c r="AA191" s="26"/>
      <c r="AB191" s="30"/>
      <c r="AC191" s="26"/>
      <c r="AD191" s="30"/>
      <c r="AE191" s="26"/>
      <c r="AF191" s="30"/>
      <c r="AG191" s="26"/>
      <c r="AH191" s="30"/>
      <c r="AI191" s="26"/>
      <c r="AJ191" s="30"/>
      <c r="AK191" s="26"/>
      <c r="AL191" s="30"/>
      <c r="AM191" s="26"/>
      <c r="AN191" s="1126"/>
      <c r="AO191" s="293"/>
      <c r="AP191" s="143"/>
      <c r="AQ191" s="30"/>
      <c r="AR191" s="30"/>
      <c r="AS191" s="145"/>
      <c r="AT191" s="26"/>
      <c r="AU191" s="30"/>
      <c r="AV191" s="30"/>
      <c r="AW191" s="30"/>
      <c r="AX191" s="33" t="str">
        <f t="shared" si="50"/>
        <v/>
      </c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230"/>
      <c r="BJ191" s="230"/>
      <c r="CA191" s="4" t="str">
        <f t="shared" si="51"/>
        <v/>
      </c>
      <c r="CB191" s="4" t="str">
        <f t="shared" si="52"/>
        <v/>
      </c>
      <c r="CC191" s="4" t="str">
        <f t="shared" si="53"/>
        <v/>
      </c>
      <c r="CD191" s="4" t="str">
        <f t="shared" si="54"/>
        <v/>
      </c>
      <c r="CE191" s="4" t="str">
        <f t="shared" si="55"/>
        <v/>
      </c>
      <c r="CF191" s="4" t="str">
        <f t="shared" si="56"/>
        <v/>
      </c>
      <c r="CG191" s="16">
        <f t="shared" si="57"/>
        <v>0</v>
      </c>
      <c r="CH191" s="16">
        <f t="shared" si="58"/>
        <v>0</v>
      </c>
      <c r="CI191" s="16">
        <f t="shared" si="59"/>
        <v>0</v>
      </c>
      <c r="CJ191" s="16">
        <f t="shared" si="60"/>
        <v>0</v>
      </c>
      <c r="CK191" s="16">
        <f t="shared" si="61"/>
        <v>0</v>
      </c>
      <c r="CL191" s="16">
        <f t="shared" si="62"/>
        <v>0</v>
      </c>
      <c r="CM191" s="16"/>
      <c r="CN191" s="16"/>
    </row>
    <row r="192" spans="1:93" ht="16.149999999999999" customHeight="1" x14ac:dyDescent="0.2">
      <c r="A192" s="3474"/>
      <c r="B192" s="3477" t="s">
        <v>184</v>
      </c>
      <c r="C192" s="3478"/>
      <c r="D192" s="393">
        <f>+E192+F192</f>
        <v>0</v>
      </c>
      <c r="E192" s="394">
        <f>+K192+M192+O192+Q192+S192+U192+W192+Y192+AA192+AC192+AE192+AG192+AI192+AK192+AM192</f>
        <v>0</v>
      </c>
      <c r="F192" s="377">
        <f>+L192+N192+P192+R192+T192+V192+X192+Z192+AB192+AD192+AF192+AH192+AJ192+AL192+AN192</f>
        <v>0</v>
      </c>
      <c r="G192" s="395"/>
      <c r="H192" s="396"/>
      <c r="I192" s="395"/>
      <c r="J192" s="396"/>
      <c r="K192" s="397"/>
      <c r="L192" s="378"/>
      <c r="M192" s="397"/>
      <c r="N192" s="378"/>
      <c r="O192" s="397"/>
      <c r="P192" s="378"/>
      <c r="Q192" s="397"/>
      <c r="R192" s="378"/>
      <c r="S192" s="397"/>
      <c r="T192" s="378"/>
      <c r="U192" s="397"/>
      <c r="V192" s="378"/>
      <c r="W192" s="397"/>
      <c r="X192" s="378"/>
      <c r="Y192" s="397"/>
      <c r="Z192" s="378"/>
      <c r="AA192" s="397"/>
      <c r="AB192" s="378"/>
      <c r="AC192" s="397"/>
      <c r="AD192" s="378"/>
      <c r="AE192" s="397"/>
      <c r="AF192" s="378"/>
      <c r="AG192" s="397"/>
      <c r="AH192" s="378"/>
      <c r="AI192" s="397"/>
      <c r="AJ192" s="378"/>
      <c r="AK192" s="263"/>
      <c r="AL192" s="574"/>
      <c r="AM192" s="397"/>
      <c r="AN192" s="353"/>
      <c r="AO192" s="447"/>
      <c r="AP192" s="448"/>
      <c r="AQ192" s="574"/>
      <c r="AR192" s="378"/>
      <c r="AS192" s="379"/>
      <c r="AT192" s="397"/>
      <c r="AU192" s="378"/>
      <c r="AV192" s="378"/>
      <c r="AW192" s="378"/>
      <c r="AX192" s="33" t="str">
        <f t="shared" si="50"/>
        <v/>
      </c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 t="shared" si="51"/>
        <v/>
      </c>
      <c r="CB192" s="4" t="str">
        <f t="shared" si="52"/>
        <v/>
      </c>
      <c r="CC192" s="4" t="str">
        <f t="shared" si="53"/>
        <v/>
      </c>
      <c r="CD192" s="4" t="str">
        <f t="shared" si="54"/>
        <v/>
      </c>
      <c r="CE192" s="4" t="str">
        <f t="shared" si="55"/>
        <v/>
      </c>
      <c r="CF192" s="4" t="str">
        <f t="shared" si="56"/>
        <v/>
      </c>
      <c r="CG192" s="16">
        <f t="shared" si="57"/>
        <v>0</v>
      </c>
      <c r="CH192" s="16">
        <f t="shared" si="58"/>
        <v>0</v>
      </c>
      <c r="CI192" s="16">
        <f t="shared" si="59"/>
        <v>0</v>
      </c>
      <c r="CJ192" s="16">
        <f t="shared" si="60"/>
        <v>0</v>
      </c>
      <c r="CK192" s="16">
        <f t="shared" si="61"/>
        <v>0</v>
      </c>
      <c r="CL192" s="16">
        <f t="shared" si="62"/>
        <v>0</v>
      </c>
      <c r="CM192" s="16"/>
      <c r="CN192" s="16"/>
    </row>
    <row r="193" spans="1:92" ht="16.149999999999999" customHeight="1" x14ac:dyDescent="0.2">
      <c r="A193" s="3900" t="s">
        <v>185</v>
      </c>
      <c r="B193" s="3901"/>
      <c r="C193" s="3902"/>
      <c r="D193" s="1130">
        <f t="shared" si="48"/>
        <v>5</v>
      </c>
      <c r="E193" s="1131">
        <f t="shared" si="49"/>
        <v>4</v>
      </c>
      <c r="F193" s="1132">
        <f t="shared" si="49"/>
        <v>1</v>
      </c>
      <c r="G193" s="1123"/>
      <c r="H193" s="1125"/>
      <c r="I193" s="1123"/>
      <c r="J193" s="1125"/>
      <c r="K193" s="1123">
        <v>3</v>
      </c>
      <c r="L193" s="1125">
        <v>1</v>
      </c>
      <c r="M193" s="1123">
        <v>1</v>
      </c>
      <c r="N193" s="1125"/>
      <c r="O193" s="1123"/>
      <c r="P193" s="1125"/>
      <c r="Q193" s="1123"/>
      <c r="R193" s="1125"/>
      <c r="S193" s="1123"/>
      <c r="T193" s="1125"/>
      <c r="U193" s="1123"/>
      <c r="V193" s="1125"/>
      <c r="W193" s="1123"/>
      <c r="X193" s="1125"/>
      <c r="Y193" s="1123"/>
      <c r="Z193" s="1125"/>
      <c r="AA193" s="1123"/>
      <c r="AB193" s="1125"/>
      <c r="AC193" s="1123"/>
      <c r="AD193" s="1125"/>
      <c r="AE193" s="1123"/>
      <c r="AF193" s="1125"/>
      <c r="AG193" s="1123"/>
      <c r="AH193" s="1125"/>
      <c r="AI193" s="1123"/>
      <c r="AJ193" s="1125"/>
      <c r="AK193" s="1123"/>
      <c r="AL193" s="1125"/>
      <c r="AM193" s="1123"/>
      <c r="AN193" s="1128"/>
      <c r="AO193" s="1143">
        <v>0</v>
      </c>
      <c r="AP193" s="1144">
        <v>0</v>
      </c>
      <c r="AQ193" s="1125">
        <v>0</v>
      </c>
      <c r="AR193" s="1125">
        <v>0</v>
      </c>
      <c r="AS193" s="1129">
        <v>0</v>
      </c>
      <c r="AT193" s="1123">
        <v>0</v>
      </c>
      <c r="AU193" s="1125">
        <v>0</v>
      </c>
      <c r="AV193" s="1125">
        <v>0</v>
      </c>
      <c r="AW193" s="1125">
        <v>0</v>
      </c>
      <c r="AX193" s="33" t="str">
        <f>CA193&amp;CB193&amp;CC193&amp;CD193&amp;CE193&amp;CF193&amp;CO193</f>
        <v/>
      </c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230"/>
      <c r="BJ193" s="230"/>
      <c r="CA193" s="4" t="str">
        <f t="shared" si="51"/>
        <v/>
      </c>
      <c r="CB193" s="4" t="str">
        <f t="shared" si="52"/>
        <v/>
      </c>
      <c r="CC193" s="4" t="str">
        <f t="shared" si="53"/>
        <v/>
      </c>
      <c r="CD193" s="4" t="str">
        <f t="shared" si="54"/>
        <v/>
      </c>
      <c r="CE193" s="4" t="str">
        <f t="shared" si="55"/>
        <v/>
      </c>
      <c r="CF193" s="4" t="str">
        <f t="shared" si="56"/>
        <v/>
      </c>
      <c r="CG193" s="16">
        <f t="shared" si="57"/>
        <v>0</v>
      </c>
      <c r="CH193" s="16">
        <f t="shared" si="58"/>
        <v>0</v>
      </c>
      <c r="CI193" s="16">
        <f t="shared" si="59"/>
        <v>0</v>
      </c>
      <c r="CJ193" s="16">
        <f t="shared" si="60"/>
        <v>0</v>
      </c>
      <c r="CK193" s="16">
        <f t="shared" si="61"/>
        <v>0</v>
      </c>
      <c r="CL193" s="16">
        <f t="shared" si="62"/>
        <v>0</v>
      </c>
      <c r="CM193" s="16">
        <v>0</v>
      </c>
      <c r="CN193" s="16"/>
    </row>
    <row r="194" spans="1:92" ht="16.149999999999999" customHeight="1" x14ac:dyDescent="0.2">
      <c r="A194" s="3888" t="s">
        <v>186</v>
      </c>
      <c r="B194" s="3482" t="s">
        <v>187</v>
      </c>
      <c r="C194" s="3482"/>
      <c r="D194" s="398">
        <f t="shared" si="48"/>
        <v>0</v>
      </c>
      <c r="E194" s="399">
        <f t="shared" si="49"/>
        <v>0</v>
      </c>
      <c r="F194" s="400">
        <f t="shared" si="49"/>
        <v>0</v>
      </c>
      <c r="G194" s="104"/>
      <c r="H194" s="107"/>
      <c r="I194" s="104"/>
      <c r="J194" s="107"/>
      <c r="K194" s="104"/>
      <c r="L194" s="107"/>
      <c r="M194" s="104"/>
      <c r="N194" s="107"/>
      <c r="O194" s="104"/>
      <c r="P194" s="107"/>
      <c r="Q194" s="104"/>
      <c r="R194" s="107"/>
      <c r="S194" s="104"/>
      <c r="T194" s="107"/>
      <c r="U194" s="104"/>
      <c r="V194" s="107"/>
      <c r="W194" s="104"/>
      <c r="X194" s="107"/>
      <c r="Y194" s="104"/>
      <c r="Z194" s="107"/>
      <c r="AA194" s="104"/>
      <c r="AB194" s="107"/>
      <c r="AC194" s="104"/>
      <c r="AD194" s="107"/>
      <c r="AE194" s="104"/>
      <c r="AF194" s="107"/>
      <c r="AG194" s="104"/>
      <c r="AH194" s="107"/>
      <c r="AI194" s="104"/>
      <c r="AJ194" s="107"/>
      <c r="AK194" s="104"/>
      <c r="AL194" s="107"/>
      <c r="AM194" s="104"/>
      <c r="AN194" s="318"/>
      <c r="AO194" s="319"/>
      <c r="AP194" s="329"/>
      <c r="AQ194" s="107"/>
      <c r="AR194" s="107"/>
      <c r="AS194" s="65"/>
      <c r="AT194" s="104"/>
      <c r="AU194" s="107"/>
      <c r="AV194" s="107"/>
      <c r="AW194" s="107"/>
      <c r="AX194" s="33" t="str">
        <f t="shared" si="50"/>
        <v/>
      </c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230"/>
      <c r="BJ194" s="230"/>
      <c r="CA194" s="4" t="str">
        <f t="shared" si="51"/>
        <v/>
      </c>
      <c r="CB194" s="4" t="str">
        <f t="shared" si="52"/>
        <v/>
      </c>
      <c r="CC194" s="4" t="str">
        <f t="shared" si="53"/>
        <v/>
      </c>
      <c r="CD194" s="4" t="str">
        <f t="shared" si="54"/>
        <v/>
      </c>
      <c r="CE194" s="4" t="str">
        <f t="shared" si="55"/>
        <v/>
      </c>
      <c r="CF194" s="4" t="str">
        <f t="shared" si="56"/>
        <v/>
      </c>
      <c r="CG194" s="16">
        <f t="shared" si="57"/>
        <v>0</v>
      </c>
      <c r="CH194" s="16">
        <f t="shared" si="58"/>
        <v>0</v>
      </c>
      <c r="CI194" s="16">
        <f t="shared" si="59"/>
        <v>0</v>
      </c>
      <c r="CJ194" s="16">
        <f t="shared" si="60"/>
        <v>0</v>
      </c>
      <c r="CK194" s="16">
        <f t="shared" si="61"/>
        <v>0</v>
      </c>
      <c r="CL194" s="16">
        <f t="shared" si="62"/>
        <v>0</v>
      </c>
      <c r="CM194" s="16"/>
      <c r="CN194" s="16"/>
    </row>
    <row r="195" spans="1:92" ht="16.149999999999999" customHeight="1" x14ac:dyDescent="0.2">
      <c r="A195" s="3420"/>
      <c r="B195" s="3468" t="s">
        <v>188</v>
      </c>
      <c r="C195" s="3468"/>
      <c r="D195" s="402">
        <f t="shared" si="48"/>
        <v>0</v>
      </c>
      <c r="E195" s="403">
        <f t="shared" si="49"/>
        <v>0</v>
      </c>
      <c r="F195" s="611">
        <f t="shared" si="49"/>
        <v>0</v>
      </c>
      <c r="G195" s="35"/>
      <c r="H195" s="39"/>
      <c r="I195" s="35"/>
      <c r="J195" s="39"/>
      <c r="K195" s="35"/>
      <c r="L195" s="39"/>
      <c r="M195" s="35"/>
      <c r="N195" s="39"/>
      <c r="O195" s="35"/>
      <c r="P195" s="39"/>
      <c r="Q195" s="35"/>
      <c r="R195" s="39"/>
      <c r="S195" s="35"/>
      <c r="T195" s="39"/>
      <c r="U195" s="35"/>
      <c r="V195" s="39"/>
      <c r="W195" s="35"/>
      <c r="X195" s="39"/>
      <c r="Y195" s="35"/>
      <c r="Z195" s="39"/>
      <c r="AA195" s="35"/>
      <c r="AB195" s="39"/>
      <c r="AC195" s="35"/>
      <c r="AD195" s="39"/>
      <c r="AE195" s="35"/>
      <c r="AF195" s="39"/>
      <c r="AG195" s="35"/>
      <c r="AH195" s="39"/>
      <c r="AI195" s="35"/>
      <c r="AJ195" s="39"/>
      <c r="AK195" s="35"/>
      <c r="AL195" s="39"/>
      <c r="AM195" s="35"/>
      <c r="AN195" s="299"/>
      <c r="AO195" s="319"/>
      <c r="AP195" s="329"/>
      <c r="AQ195" s="107"/>
      <c r="AR195" s="39"/>
      <c r="AS195" s="66"/>
      <c r="AT195" s="35"/>
      <c r="AU195" s="39"/>
      <c r="AV195" s="39"/>
      <c r="AW195" s="39"/>
      <c r="AX195" s="33" t="str">
        <f t="shared" si="50"/>
        <v/>
      </c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230"/>
      <c r="BJ195" s="230"/>
      <c r="CA195" s="4" t="str">
        <f t="shared" si="51"/>
        <v/>
      </c>
      <c r="CB195" s="4" t="str">
        <f t="shared" si="52"/>
        <v/>
      </c>
      <c r="CC195" s="4" t="str">
        <f t="shared" si="53"/>
        <v/>
      </c>
      <c r="CD195" s="4" t="str">
        <f t="shared" si="54"/>
        <v/>
      </c>
      <c r="CE195" s="4" t="str">
        <f t="shared" si="55"/>
        <v/>
      </c>
      <c r="CF195" s="4" t="str">
        <f t="shared" si="56"/>
        <v/>
      </c>
      <c r="CG195" s="16">
        <f t="shared" si="57"/>
        <v>0</v>
      </c>
      <c r="CH195" s="16">
        <f t="shared" si="58"/>
        <v>0</v>
      </c>
      <c r="CI195" s="16">
        <f t="shared" si="59"/>
        <v>0</v>
      </c>
      <c r="CJ195" s="16">
        <f t="shared" si="60"/>
        <v>0</v>
      </c>
      <c r="CK195" s="16">
        <f t="shared" si="61"/>
        <v>0</v>
      </c>
      <c r="CL195" s="16">
        <f t="shared" si="62"/>
        <v>0</v>
      </c>
      <c r="CM195" s="16"/>
      <c r="CN195" s="16"/>
    </row>
    <row r="196" spans="1:92" ht="16.149999999999999" customHeight="1" x14ac:dyDescent="0.2">
      <c r="A196" s="3420"/>
      <c r="B196" s="3468" t="s">
        <v>189</v>
      </c>
      <c r="C196" s="3468"/>
      <c r="D196" s="402">
        <f t="shared" si="48"/>
        <v>0</v>
      </c>
      <c r="E196" s="403">
        <f t="shared" si="49"/>
        <v>0</v>
      </c>
      <c r="F196" s="611">
        <f t="shared" si="49"/>
        <v>0</v>
      </c>
      <c r="G196" s="35"/>
      <c r="H196" s="39"/>
      <c r="I196" s="35"/>
      <c r="J196" s="39"/>
      <c r="K196" s="35"/>
      <c r="L196" s="39"/>
      <c r="M196" s="35"/>
      <c r="N196" s="39"/>
      <c r="O196" s="35"/>
      <c r="P196" s="39"/>
      <c r="Q196" s="35"/>
      <c r="R196" s="39"/>
      <c r="S196" s="35"/>
      <c r="T196" s="39"/>
      <c r="U196" s="35"/>
      <c r="V196" s="39"/>
      <c r="W196" s="35"/>
      <c r="X196" s="39"/>
      <c r="Y196" s="35"/>
      <c r="Z196" s="39"/>
      <c r="AA196" s="35"/>
      <c r="AB196" s="39"/>
      <c r="AC196" s="35"/>
      <c r="AD196" s="39"/>
      <c r="AE196" s="35"/>
      <c r="AF196" s="39"/>
      <c r="AG196" s="35"/>
      <c r="AH196" s="39"/>
      <c r="AI196" s="35"/>
      <c r="AJ196" s="39"/>
      <c r="AK196" s="35"/>
      <c r="AL196" s="39"/>
      <c r="AM196" s="35"/>
      <c r="AN196" s="299"/>
      <c r="AO196" s="319"/>
      <c r="AP196" s="329"/>
      <c r="AQ196" s="107"/>
      <c r="AR196" s="39"/>
      <c r="AS196" s="66"/>
      <c r="AT196" s="35"/>
      <c r="AU196" s="39"/>
      <c r="AV196" s="39"/>
      <c r="AW196" s="39"/>
      <c r="AX196" s="33" t="str">
        <f t="shared" si="50"/>
        <v/>
      </c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230"/>
      <c r="BJ196" s="230"/>
      <c r="CA196" s="4" t="str">
        <f t="shared" si="51"/>
        <v/>
      </c>
      <c r="CB196" s="4" t="str">
        <f t="shared" si="52"/>
        <v/>
      </c>
      <c r="CC196" s="4" t="str">
        <f t="shared" si="53"/>
        <v/>
      </c>
      <c r="CD196" s="4" t="str">
        <f t="shared" si="54"/>
        <v/>
      </c>
      <c r="CE196" s="4" t="str">
        <f t="shared" si="55"/>
        <v/>
      </c>
      <c r="CF196" s="4" t="str">
        <f t="shared" si="56"/>
        <v/>
      </c>
      <c r="CG196" s="16">
        <f t="shared" si="57"/>
        <v>0</v>
      </c>
      <c r="CH196" s="16">
        <f t="shared" si="58"/>
        <v>0</v>
      </c>
      <c r="CI196" s="16">
        <f t="shared" si="59"/>
        <v>0</v>
      </c>
      <c r="CJ196" s="16">
        <f t="shared" si="60"/>
        <v>0</v>
      </c>
      <c r="CK196" s="16">
        <f t="shared" si="61"/>
        <v>0</v>
      </c>
      <c r="CL196" s="16">
        <f t="shared" si="62"/>
        <v>0</v>
      </c>
      <c r="CM196" s="16"/>
      <c r="CN196" s="16"/>
    </row>
    <row r="197" spans="1:92" ht="16.149999999999999" customHeight="1" x14ac:dyDescent="0.2">
      <c r="A197" s="3420"/>
      <c r="B197" s="3483" t="s">
        <v>190</v>
      </c>
      <c r="C197" s="3448"/>
      <c r="D197" s="402">
        <f>SUM(E197+F197)</f>
        <v>0</v>
      </c>
      <c r="E197" s="449"/>
      <c r="F197" s="611">
        <f>SUM(L197+N197+P197+R197+T197+V197+X197+Z197+AB197+AD197+AF197+AH197+AJ197+AL197+AN197)</f>
        <v>0</v>
      </c>
      <c r="G197" s="331"/>
      <c r="H197" s="332"/>
      <c r="I197" s="331"/>
      <c r="J197" s="332"/>
      <c r="K197" s="331"/>
      <c r="L197" s="39"/>
      <c r="M197" s="331"/>
      <c r="N197" s="39"/>
      <c r="O197" s="331"/>
      <c r="P197" s="39"/>
      <c r="Q197" s="331"/>
      <c r="R197" s="39"/>
      <c r="S197" s="331"/>
      <c r="T197" s="39"/>
      <c r="U197" s="331"/>
      <c r="V197" s="39"/>
      <c r="W197" s="331"/>
      <c r="X197" s="39"/>
      <c r="Y197" s="331"/>
      <c r="Z197" s="39"/>
      <c r="AA197" s="331"/>
      <c r="AB197" s="39"/>
      <c r="AC197" s="331"/>
      <c r="AD197" s="39"/>
      <c r="AE197" s="331"/>
      <c r="AF197" s="39"/>
      <c r="AG197" s="331"/>
      <c r="AH197" s="39"/>
      <c r="AI197" s="331"/>
      <c r="AJ197" s="39"/>
      <c r="AK197" s="331"/>
      <c r="AL197" s="39"/>
      <c r="AM197" s="331"/>
      <c r="AN197" s="299"/>
      <c r="AO197" s="319"/>
      <c r="AP197" s="329"/>
      <c r="AQ197" s="107"/>
      <c r="AR197" s="39"/>
      <c r="AS197" s="66"/>
      <c r="AT197" s="331"/>
      <c r="AU197" s="39"/>
      <c r="AV197" s="39"/>
      <c r="AW197" s="39"/>
      <c r="AX197" s="33" t="str">
        <f t="shared" si="50"/>
        <v/>
      </c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230"/>
      <c r="BJ197" s="230"/>
      <c r="CA197" s="4" t="str">
        <f t="shared" si="51"/>
        <v/>
      </c>
      <c r="CB197" s="4" t="str">
        <f t="shared" si="52"/>
        <v/>
      </c>
      <c r="CC197" s="4" t="str">
        <f t="shared" si="53"/>
        <v/>
      </c>
      <c r="CD197" s="4" t="str">
        <f t="shared" si="54"/>
        <v/>
      </c>
      <c r="CE197" s="4" t="str">
        <f t="shared" si="55"/>
        <v/>
      </c>
      <c r="CF197" s="4" t="str">
        <f t="shared" si="56"/>
        <v/>
      </c>
      <c r="CG197" s="16">
        <f t="shared" si="57"/>
        <v>0</v>
      </c>
      <c r="CH197" s="16">
        <f t="shared" si="58"/>
        <v>0</v>
      </c>
      <c r="CI197" s="16">
        <f t="shared" si="59"/>
        <v>0</v>
      </c>
      <c r="CJ197" s="16">
        <f t="shared" si="60"/>
        <v>0</v>
      </c>
      <c r="CK197" s="16">
        <f t="shared" si="61"/>
        <v>0</v>
      </c>
      <c r="CL197" s="16">
        <f t="shared" si="62"/>
        <v>0</v>
      </c>
      <c r="CM197" s="16"/>
      <c r="CN197" s="16"/>
    </row>
    <row r="198" spans="1:92" ht="16.149999999999999" customHeight="1" x14ac:dyDescent="0.2">
      <c r="A198" s="3420"/>
      <c r="B198" s="3468" t="s">
        <v>191</v>
      </c>
      <c r="C198" s="3468"/>
      <c r="D198" s="402">
        <f t="shared" ref="D198:D224" si="63">SUM(E198+F198)</f>
        <v>0</v>
      </c>
      <c r="E198" s="403">
        <f t="shared" ref="E198:F204" si="64">SUM(G198+I198+K198+M198+O198+Q198+S198+U198+W198+Y198+AA198+AC198+AE198+AG198+AI198+AK198+AM198)</f>
        <v>0</v>
      </c>
      <c r="F198" s="611">
        <f t="shared" si="64"/>
        <v>0</v>
      </c>
      <c r="G198" s="35"/>
      <c r="H198" s="39"/>
      <c r="I198" s="35"/>
      <c r="J198" s="39"/>
      <c r="K198" s="35"/>
      <c r="L198" s="39"/>
      <c r="M198" s="35"/>
      <c r="N198" s="39"/>
      <c r="O198" s="35"/>
      <c r="P198" s="39"/>
      <c r="Q198" s="35"/>
      <c r="R198" s="39"/>
      <c r="S198" s="35"/>
      <c r="T198" s="39"/>
      <c r="U198" s="35"/>
      <c r="V198" s="39"/>
      <c r="W198" s="35"/>
      <c r="X198" s="39"/>
      <c r="Y198" s="35"/>
      <c r="Z198" s="39"/>
      <c r="AA198" s="35"/>
      <c r="AB198" s="39"/>
      <c r="AC198" s="35"/>
      <c r="AD198" s="39"/>
      <c r="AE198" s="35"/>
      <c r="AF198" s="39"/>
      <c r="AG198" s="35"/>
      <c r="AH198" s="39"/>
      <c r="AI198" s="35"/>
      <c r="AJ198" s="39"/>
      <c r="AK198" s="35"/>
      <c r="AL198" s="39"/>
      <c r="AM198" s="35"/>
      <c r="AN198" s="299"/>
      <c r="AO198" s="319"/>
      <c r="AP198" s="329"/>
      <c r="AQ198" s="107"/>
      <c r="AR198" s="39"/>
      <c r="AS198" s="66"/>
      <c r="AT198" s="35"/>
      <c r="AU198" s="39"/>
      <c r="AV198" s="39"/>
      <c r="AW198" s="39"/>
      <c r="AX198" s="33" t="str">
        <f t="shared" si="50"/>
        <v/>
      </c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230"/>
      <c r="BJ198" s="230"/>
      <c r="CA198" s="4" t="str">
        <f t="shared" si="51"/>
        <v/>
      </c>
      <c r="CB198" s="4" t="str">
        <f t="shared" si="52"/>
        <v/>
      </c>
      <c r="CC198" s="4" t="str">
        <f t="shared" si="53"/>
        <v/>
      </c>
      <c r="CD198" s="4" t="str">
        <f t="shared" si="54"/>
        <v/>
      </c>
      <c r="CE198" s="4" t="str">
        <f t="shared" si="55"/>
        <v/>
      </c>
      <c r="CF198" s="4" t="str">
        <f t="shared" si="56"/>
        <v/>
      </c>
      <c r="CG198" s="16">
        <f t="shared" si="57"/>
        <v>0</v>
      </c>
      <c r="CH198" s="16">
        <f t="shared" si="58"/>
        <v>0</v>
      </c>
      <c r="CI198" s="16">
        <f t="shared" si="59"/>
        <v>0</v>
      </c>
      <c r="CJ198" s="16">
        <f t="shared" si="60"/>
        <v>0</v>
      </c>
      <c r="CK198" s="16">
        <f t="shared" si="61"/>
        <v>0</v>
      </c>
      <c r="CL198" s="16">
        <f t="shared" si="62"/>
        <v>0</v>
      </c>
      <c r="CM198" s="16"/>
      <c r="CN198" s="16"/>
    </row>
    <row r="199" spans="1:92" ht="16.149999999999999" customHeight="1" x14ac:dyDescent="0.2">
      <c r="A199" s="3420"/>
      <c r="B199" s="3469" t="s">
        <v>192</v>
      </c>
      <c r="C199" s="3469"/>
      <c r="D199" s="402">
        <f t="shared" si="63"/>
        <v>0</v>
      </c>
      <c r="E199" s="403">
        <f t="shared" si="64"/>
        <v>0</v>
      </c>
      <c r="F199" s="611">
        <f t="shared" si="64"/>
        <v>0</v>
      </c>
      <c r="G199" s="35"/>
      <c r="H199" s="39"/>
      <c r="I199" s="35"/>
      <c r="J199" s="39"/>
      <c r="K199" s="35"/>
      <c r="L199" s="39"/>
      <c r="M199" s="35"/>
      <c r="N199" s="39"/>
      <c r="O199" s="35"/>
      <c r="P199" s="39"/>
      <c r="Q199" s="35"/>
      <c r="R199" s="39"/>
      <c r="S199" s="35"/>
      <c r="T199" s="39"/>
      <c r="U199" s="35"/>
      <c r="V199" s="39"/>
      <c r="W199" s="35"/>
      <c r="X199" s="39"/>
      <c r="Y199" s="35"/>
      <c r="Z199" s="39"/>
      <c r="AA199" s="35"/>
      <c r="AB199" s="39"/>
      <c r="AC199" s="35"/>
      <c r="AD199" s="39"/>
      <c r="AE199" s="35"/>
      <c r="AF199" s="39"/>
      <c r="AG199" s="35"/>
      <c r="AH199" s="39"/>
      <c r="AI199" s="35"/>
      <c r="AJ199" s="39"/>
      <c r="AK199" s="35"/>
      <c r="AL199" s="39"/>
      <c r="AM199" s="35"/>
      <c r="AN199" s="299"/>
      <c r="AO199" s="319"/>
      <c r="AP199" s="329"/>
      <c r="AQ199" s="107"/>
      <c r="AR199" s="39"/>
      <c r="AS199" s="66"/>
      <c r="AT199" s="35"/>
      <c r="AU199" s="39"/>
      <c r="AV199" s="39"/>
      <c r="AW199" s="39"/>
      <c r="AX199" s="33" t="str">
        <f t="shared" si="50"/>
        <v/>
      </c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230"/>
      <c r="BJ199" s="230"/>
      <c r="CA199" s="4" t="str">
        <f t="shared" si="51"/>
        <v/>
      </c>
      <c r="CB199" s="4" t="str">
        <f t="shared" si="52"/>
        <v/>
      </c>
      <c r="CC199" s="4" t="str">
        <f t="shared" si="53"/>
        <v/>
      </c>
      <c r="CD199" s="4" t="str">
        <f t="shared" si="54"/>
        <v/>
      </c>
      <c r="CE199" s="4" t="str">
        <f t="shared" si="55"/>
        <v/>
      </c>
      <c r="CF199" s="4" t="str">
        <f t="shared" si="56"/>
        <v/>
      </c>
      <c r="CG199" s="16">
        <f t="shared" si="57"/>
        <v>0</v>
      </c>
      <c r="CH199" s="16">
        <f t="shared" si="58"/>
        <v>0</v>
      </c>
      <c r="CI199" s="16">
        <f t="shared" si="59"/>
        <v>0</v>
      </c>
      <c r="CJ199" s="16">
        <f t="shared" si="60"/>
        <v>0</v>
      </c>
      <c r="CK199" s="16">
        <f t="shared" si="61"/>
        <v>0</v>
      </c>
      <c r="CL199" s="16">
        <f t="shared" si="62"/>
        <v>0</v>
      </c>
      <c r="CM199" s="16"/>
      <c r="CN199" s="16"/>
    </row>
    <row r="200" spans="1:92" ht="16.149999999999999" customHeight="1" x14ac:dyDescent="0.2">
      <c r="A200" s="3420"/>
      <c r="B200" s="3469" t="s">
        <v>193</v>
      </c>
      <c r="C200" s="3469"/>
      <c r="D200" s="402">
        <f t="shared" si="63"/>
        <v>0</v>
      </c>
      <c r="E200" s="403">
        <f t="shared" si="64"/>
        <v>0</v>
      </c>
      <c r="F200" s="611">
        <f t="shared" si="64"/>
        <v>0</v>
      </c>
      <c r="G200" s="35"/>
      <c r="H200" s="39"/>
      <c r="I200" s="35"/>
      <c r="J200" s="39"/>
      <c r="K200" s="35"/>
      <c r="L200" s="39"/>
      <c r="M200" s="35"/>
      <c r="N200" s="39"/>
      <c r="O200" s="35"/>
      <c r="P200" s="39"/>
      <c r="Q200" s="35"/>
      <c r="R200" s="39"/>
      <c r="S200" s="35"/>
      <c r="T200" s="39"/>
      <c r="U200" s="35"/>
      <c r="V200" s="39"/>
      <c r="W200" s="35"/>
      <c r="X200" s="39"/>
      <c r="Y200" s="35"/>
      <c r="Z200" s="39"/>
      <c r="AA200" s="35"/>
      <c r="AB200" s="39"/>
      <c r="AC200" s="35"/>
      <c r="AD200" s="39"/>
      <c r="AE200" s="35"/>
      <c r="AF200" s="39"/>
      <c r="AG200" s="35"/>
      <c r="AH200" s="39"/>
      <c r="AI200" s="35"/>
      <c r="AJ200" s="39"/>
      <c r="AK200" s="35"/>
      <c r="AL200" s="39"/>
      <c r="AM200" s="35"/>
      <c r="AN200" s="299"/>
      <c r="AO200" s="319"/>
      <c r="AP200" s="329"/>
      <c r="AQ200" s="107"/>
      <c r="AR200" s="39"/>
      <c r="AS200" s="66"/>
      <c r="AT200" s="35"/>
      <c r="AU200" s="39"/>
      <c r="AV200" s="39"/>
      <c r="AW200" s="39"/>
      <c r="AX200" s="33" t="str">
        <f t="shared" si="50"/>
        <v/>
      </c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230"/>
      <c r="BJ200" s="230"/>
      <c r="CA200" s="4" t="str">
        <f t="shared" si="51"/>
        <v/>
      </c>
      <c r="CB200" s="4" t="str">
        <f t="shared" si="52"/>
        <v/>
      </c>
      <c r="CC200" s="4" t="str">
        <f t="shared" si="53"/>
        <v/>
      </c>
      <c r="CD200" s="4" t="str">
        <f t="shared" si="54"/>
        <v/>
      </c>
      <c r="CE200" s="4" t="str">
        <f t="shared" si="55"/>
        <v/>
      </c>
      <c r="CF200" s="4" t="str">
        <f t="shared" si="56"/>
        <v/>
      </c>
      <c r="CG200" s="16">
        <f t="shared" si="57"/>
        <v>0</v>
      </c>
      <c r="CH200" s="16">
        <f t="shared" si="58"/>
        <v>0</v>
      </c>
      <c r="CI200" s="16">
        <f t="shared" si="59"/>
        <v>0</v>
      </c>
      <c r="CJ200" s="16">
        <f t="shared" si="60"/>
        <v>0</v>
      </c>
      <c r="CK200" s="16">
        <f t="shared" si="61"/>
        <v>0</v>
      </c>
      <c r="CL200" s="16">
        <f t="shared" si="62"/>
        <v>0</v>
      </c>
      <c r="CM200" s="16"/>
      <c r="CN200" s="16"/>
    </row>
    <row r="201" spans="1:92" ht="16.149999999999999" customHeight="1" x14ac:dyDescent="0.2">
      <c r="A201" s="3421"/>
      <c r="B201" s="3470" t="s">
        <v>194</v>
      </c>
      <c r="C201" s="3470"/>
      <c r="D201" s="411">
        <f t="shared" si="63"/>
        <v>0</v>
      </c>
      <c r="E201" s="406">
        <f t="shared" si="64"/>
        <v>0</v>
      </c>
      <c r="F201" s="616">
        <f t="shared" si="64"/>
        <v>0</v>
      </c>
      <c r="G201" s="50"/>
      <c r="H201" s="54"/>
      <c r="I201" s="50"/>
      <c r="J201" s="54"/>
      <c r="K201" s="50"/>
      <c r="L201" s="54"/>
      <c r="M201" s="50"/>
      <c r="N201" s="54"/>
      <c r="O201" s="50"/>
      <c r="P201" s="54"/>
      <c r="Q201" s="50"/>
      <c r="R201" s="54"/>
      <c r="S201" s="50"/>
      <c r="T201" s="54"/>
      <c r="U201" s="50"/>
      <c r="V201" s="54"/>
      <c r="W201" s="50"/>
      <c r="X201" s="54"/>
      <c r="Y201" s="50"/>
      <c r="Z201" s="54"/>
      <c r="AA201" s="50"/>
      <c r="AB201" s="54"/>
      <c r="AC201" s="50"/>
      <c r="AD201" s="54"/>
      <c r="AE201" s="50"/>
      <c r="AF201" s="54"/>
      <c r="AG201" s="50"/>
      <c r="AH201" s="54"/>
      <c r="AI201" s="50"/>
      <c r="AJ201" s="54"/>
      <c r="AK201" s="50"/>
      <c r="AL201" s="54"/>
      <c r="AM201" s="50"/>
      <c r="AN201" s="307"/>
      <c r="AO201" s="445"/>
      <c r="AP201" s="173"/>
      <c r="AQ201" s="96"/>
      <c r="AR201" s="54"/>
      <c r="AS201" s="261"/>
      <c r="AT201" s="50"/>
      <c r="AU201" s="54"/>
      <c r="AV201" s="54"/>
      <c r="AW201" s="54"/>
      <c r="AX201" s="33" t="str">
        <f t="shared" si="50"/>
        <v/>
      </c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230"/>
      <c r="BJ201" s="230"/>
      <c r="CA201" s="4" t="str">
        <f t="shared" si="51"/>
        <v/>
      </c>
      <c r="CB201" s="4" t="str">
        <f t="shared" si="52"/>
        <v/>
      </c>
      <c r="CC201" s="4" t="str">
        <f t="shared" si="53"/>
        <v/>
      </c>
      <c r="CD201" s="4" t="str">
        <f t="shared" si="54"/>
        <v/>
      </c>
      <c r="CE201" s="4" t="str">
        <f t="shared" si="55"/>
        <v/>
      </c>
      <c r="CF201" s="4" t="str">
        <f t="shared" si="56"/>
        <v/>
      </c>
      <c r="CG201" s="16">
        <f t="shared" si="57"/>
        <v>0</v>
      </c>
      <c r="CH201" s="16">
        <f t="shared" si="58"/>
        <v>0</v>
      </c>
      <c r="CI201" s="16">
        <f t="shared" si="59"/>
        <v>0</v>
      </c>
      <c r="CJ201" s="16">
        <f t="shared" si="60"/>
        <v>0</v>
      </c>
      <c r="CK201" s="16">
        <f t="shared" si="61"/>
        <v>0</v>
      </c>
      <c r="CL201" s="16">
        <f t="shared" si="62"/>
        <v>0</v>
      </c>
      <c r="CM201" s="16"/>
      <c r="CN201" s="16"/>
    </row>
    <row r="202" spans="1:92" ht="16.149999999999999" customHeight="1" x14ac:dyDescent="0.2">
      <c r="A202" s="3461" t="s">
        <v>195</v>
      </c>
      <c r="B202" s="3471" t="s">
        <v>196</v>
      </c>
      <c r="C202" s="3460"/>
      <c r="D202" s="381">
        <f t="shared" si="63"/>
        <v>0</v>
      </c>
      <c r="E202" s="382">
        <f t="shared" si="64"/>
        <v>0</v>
      </c>
      <c r="F202" s="612">
        <f t="shared" si="64"/>
        <v>0</v>
      </c>
      <c r="G202" s="26"/>
      <c r="H202" s="30"/>
      <c r="I202" s="26"/>
      <c r="J202" s="30"/>
      <c r="K202" s="26"/>
      <c r="L202" s="30"/>
      <c r="M202" s="26"/>
      <c r="N202" s="30"/>
      <c r="O202" s="26"/>
      <c r="P202" s="30"/>
      <c r="Q202" s="26"/>
      <c r="R202" s="30"/>
      <c r="S202" s="26"/>
      <c r="T202" s="30"/>
      <c r="U202" s="26"/>
      <c r="V202" s="30"/>
      <c r="W202" s="26"/>
      <c r="X202" s="30"/>
      <c r="Y202" s="26"/>
      <c r="Z202" s="30"/>
      <c r="AA202" s="26"/>
      <c r="AB202" s="30"/>
      <c r="AC202" s="26"/>
      <c r="AD202" s="30"/>
      <c r="AE202" s="26"/>
      <c r="AF202" s="30"/>
      <c r="AG202" s="26"/>
      <c r="AH202" s="30"/>
      <c r="AI202" s="26"/>
      <c r="AJ202" s="30"/>
      <c r="AK202" s="1145"/>
      <c r="AL202" s="803"/>
      <c r="AM202" s="26"/>
      <c r="AN202" s="1126"/>
      <c r="AO202" s="319"/>
      <c r="AP202" s="329"/>
      <c r="AQ202" s="107"/>
      <c r="AR202" s="30"/>
      <c r="AS202" s="145"/>
      <c r="AT202" s="26"/>
      <c r="AU202" s="30"/>
      <c r="AV202" s="30"/>
      <c r="AW202" s="30"/>
      <c r="AX202" s="33" t="str">
        <f t="shared" si="50"/>
        <v/>
      </c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230"/>
      <c r="BJ202" s="230"/>
      <c r="CA202" s="4" t="str">
        <f t="shared" si="51"/>
        <v/>
      </c>
      <c r="CB202" s="4" t="str">
        <f t="shared" si="52"/>
        <v/>
      </c>
      <c r="CC202" s="4" t="str">
        <f t="shared" si="53"/>
        <v/>
      </c>
      <c r="CD202" s="4" t="str">
        <f t="shared" si="54"/>
        <v/>
      </c>
      <c r="CE202" s="4" t="str">
        <f t="shared" si="55"/>
        <v/>
      </c>
      <c r="CF202" s="4" t="str">
        <f t="shared" si="56"/>
        <v/>
      </c>
      <c r="CG202" s="16">
        <f t="shared" si="57"/>
        <v>0</v>
      </c>
      <c r="CH202" s="16">
        <f t="shared" si="58"/>
        <v>0</v>
      </c>
      <c r="CI202" s="16">
        <f t="shared" si="59"/>
        <v>0</v>
      </c>
      <c r="CJ202" s="16">
        <f t="shared" si="60"/>
        <v>0</v>
      </c>
      <c r="CK202" s="16">
        <f t="shared" si="61"/>
        <v>0</v>
      </c>
      <c r="CL202" s="16">
        <f t="shared" si="62"/>
        <v>0</v>
      </c>
      <c r="CM202" s="16"/>
      <c r="CN202" s="16"/>
    </row>
    <row r="203" spans="1:92" ht="25.15" customHeight="1" x14ac:dyDescent="0.2">
      <c r="A203" s="3462"/>
      <c r="B203" s="3472" t="s">
        <v>197</v>
      </c>
      <c r="C203" s="3445"/>
      <c r="D203" s="402">
        <f t="shared" si="63"/>
        <v>0</v>
      </c>
      <c r="E203" s="403">
        <f t="shared" si="64"/>
        <v>0</v>
      </c>
      <c r="F203" s="611">
        <f t="shared" si="64"/>
        <v>0</v>
      </c>
      <c r="G203" s="35"/>
      <c r="H203" s="39"/>
      <c r="I203" s="35"/>
      <c r="J203" s="39"/>
      <c r="K203" s="35"/>
      <c r="L203" s="39"/>
      <c r="M203" s="35"/>
      <c r="N203" s="39"/>
      <c r="O203" s="35"/>
      <c r="P203" s="39"/>
      <c r="Q203" s="35"/>
      <c r="R203" s="39"/>
      <c r="S203" s="35"/>
      <c r="T203" s="39"/>
      <c r="U203" s="35"/>
      <c r="V203" s="39"/>
      <c r="W203" s="35"/>
      <c r="X203" s="39"/>
      <c r="Y203" s="35"/>
      <c r="Z203" s="39"/>
      <c r="AA203" s="35"/>
      <c r="AB203" s="39"/>
      <c r="AC203" s="35"/>
      <c r="AD203" s="39"/>
      <c r="AE203" s="35"/>
      <c r="AF203" s="39"/>
      <c r="AG203" s="35"/>
      <c r="AH203" s="39"/>
      <c r="AI203" s="35"/>
      <c r="AJ203" s="39"/>
      <c r="AK203" s="50"/>
      <c r="AL203" s="54"/>
      <c r="AM203" s="35"/>
      <c r="AN203" s="299"/>
      <c r="AO203" s="319"/>
      <c r="AP203" s="329"/>
      <c r="AQ203" s="107"/>
      <c r="AR203" s="39"/>
      <c r="AS203" s="66"/>
      <c r="AT203" s="35"/>
      <c r="AU203" s="39"/>
      <c r="AV203" s="39"/>
      <c r="AW203" s="39"/>
      <c r="AX203" s="33" t="str">
        <f t="shared" si="50"/>
        <v/>
      </c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230"/>
      <c r="BJ203" s="230"/>
      <c r="CA203" s="4" t="str">
        <f t="shared" si="51"/>
        <v/>
      </c>
      <c r="CB203" s="4" t="str">
        <f t="shared" si="52"/>
        <v/>
      </c>
      <c r="CC203" s="4" t="str">
        <f t="shared" si="53"/>
        <v/>
      </c>
      <c r="CD203" s="4" t="str">
        <f t="shared" si="54"/>
        <v/>
      </c>
      <c r="CE203" s="4" t="str">
        <f t="shared" si="55"/>
        <v/>
      </c>
      <c r="CF203" s="4" t="str">
        <f t="shared" si="56"/>
        <v/>
      </c>
      <c r="CG203" s="16">
        <f t="shared" si="57"/>
        <v>0</v>
      </c>
      <c r="CH203" s="16">
        <f t="shared" si="58"/>
        <v>0</v>
      </c>
      <c r="CI203" s="16">
        <f t="shared" si="59"/>
        <v>0</v>
      </c>
      <c r="CJ203" s="16">
        <f t="shared" si="60"/>
        <v>0</v>
      </c>
      <c r="CK203" s="16">
        <f t="shared" si="61"/>
        <v>0</v>
      </c>
      <c r="CL203" s="16">
        <f t="shared" si="62"/>
        <v>0</v>
      </c>
      <c r="CM203" s="16"/>
      <c r="CN203" s="16"/>
    </row>
    <row r="204" spans="1:92" ht="16.149999999999999" customHeight="1" x14ac:dyDescent="0.2">
      <c r="A204" s="3463"/>
      <c r="B204" s="3465" t="s">
        <v>198</v>
      </c>
      <c r="C204" s="3465"/>
      <c r="D204" s="414">
        <f t="shared" si="63"/>
        <v>0</v>
      </c>
      <c r="E204" s="415">
        <f t="shared" si="64"/>
        <v>0</v>
      </c>
      <c r="F204" s="416">
        <f t="shared" si="64"/>
        <v>0</v>
      </c>
      <c r="G204" s="93"/>
      <c r="H204" s="96"/>
      <c r="I204" s="93"/>
      <c r="J204" s="96"/>
      <c r="K204" s="93"/>
      <c r="L204" s="96"/>
      <c r="M204" s="93"/>
      <c r="N204" s="96"/>
      <c r="O204" s="93"/>
      <c r="P204" s="96"/>
      <c r="Q204" s="93"/>
      <c r="R204" s="96"/>
      <c r="S204" s="93"/>
      <c r="T204" s="96"/>
      <c r="U204" s="93"/>
      <c r="V204" s="96"/>
      <c r="W204" s="93"/>
      <c r="X204" s="96"/>
      <c r="Y204" s="93"/>
      <c r="Z204" s="96"/>
      <c r="AA204" s="93"/>
      <c r="AB204" s="96"/>
      <c r="AC204" s="93"/>
      <c r="AD204" s="96"/>
      <c r="AE204" s="93"/>
      <c r="AF204" s="96"/>
      <c r="AG204" s="93"/>
      <c r="AH204" s="96"/>
      <c r="AI204" s="93"/>
      <c r="AJ204" s="96"/>
      <c r="AK204" s="93"/>
      <c r="AL204" s="96"/>
      <c r="AM204" s="93"/>
      <c r="AN204" s="417"/>
      <c r="AO204" s="445"/>
      <c r="AP204" s="173"/>
      <c r="AQ204" s="96"/>
      <c r="AR204" s="96"/>
      <c r="AS204" s="67"/>
      <c r="AT204" s="93"/>
      <c r="AU204" s="96"/>
      <c r="AV204" s="96"/>
      <c r="AW204" s="96"/>
      <c r="AX204" s="33" t="str">
        <f t="shared" si="50"/>
        <v/>
      </c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230"/>
      <c r="BJ204" s="230"/>
      <c r="CA204" s="4" t="str">
        <f t="shared" si="51"/>
        <v/>
      </c>
      <c r="CB204" s="4" t="str">
        <f t="shared" si="52"/>
        <v/>
      </c>
      <c r="CC204" s="4" t="str">
        <f t="shared" si="53"/>
        <v/>
      </c>
      <c r="CD204" s="4" t="str">
        <f t="shared" si="54"/>
        <v/>
      </c>
      <c r="CE204" s="4" t="str">
        <f t="shared" si="55"/>
        <v/>
      </c>
      <c r="CF204" s="4" t="str">
        <f t="shared" si="56"/>
        <v/>
      </c>
      <c r="CG204" s="16">
        <f t="shared" si="57"/>
        <v>0</v>
      </c>
      <c r="CH204" s="16">
        <f t="shared" si="58"/>
        <v>0</v>
      </c>
      <c r="CI204" s="16">
        <f t="shared" si="59"/>
        <v>0</v>
      </c>
      <c r="CJ204" s="16">
        <f t="shared" si="60"/>
        <v>0</v>
      </c>
      <c r="CK204" s="16">
        <f t="shared" si="61"/>
        <v>0</v>
      </c>
      <c r="CL204" s="16">
        <f t="shared" si="62"/>
        <v>0</v>
      </c>
      <c r="CM204" s="16"/>
      <c r="CN204" s="16"/>
    </row>
    <row r="205" spans="1:92" ht="16.149999999999999" customHeight="1" x14ac:dyDescent="0.2">
      <c r="A205" s="3461" t="s">
        <v>199</v>
      </c>
      <c r="B205" s="3464" t="s">
        <v>200</v>
      </c>
      <c r="C205" s="3464"/>
      <c r="D205" s="381">
        <f t="shared" si="63"/>
        <v>2</v>
      </c>
      <c r="E205" s="382">
        <f t="shared" ref="E205:F208" si="65">SUM(G205+I205+K205+M205+O205)</f>
        <v>2</v>
      </c>
      <c r="F205" s="612">
        <f t="shared" si="65"/>
        <v>0</v>
      </c>
      <c r="G205" s="26"/>
      <c r="H205" s="30"/>
      <c r="I205" s="26"/>
      <c r="J205" s="30"/>
      <c r="K205" s="26">
        <v>2</v>
      </c>
      <c r="L205" s="30"/>
      <c r="M205" s="26"/>
      <c r="N205" s="30"/>
      <c r="O205" s="26"/>
      <c r="P205" s="30"/>
      <c r="Q205" s="419"/>
      <c r="R205" s="420"/>
      <c r="S205" s="419"/>
      <c r="T205" s="420"/>
      <c r="U205" s="419"/>
      <c r="V205" s="420"/>
      <c r="W205" s="419"/>
      <c r="X205" s="420"/>
      <c r="Y205" s="419"/>
      <c r="Z205" s="420"/>
      <c r="AA205" s="419"/>
      <c r="AB205" s="420"/>
      <c r="AC205" s="419"/>
      <c r="AD205" s="420"/>
      <c r="AE205" s="419"/>
      <c r="AF205" s="420"/>
      <c r="AG205" s="419"/>
      <c r="AH205" s="420"/>
      <c r="AI205" s="419"/>
      <c r="AJ205" s="420"/>
      <c r="AK205" s="419"/>
      <c r="AL205" s="420"/>
      <c r="AM205" s="419"/>
      <c r="AN205" s="1146"/>
      <c r="AO205" s="293">
        <v>0</v>
      </c>
      <c r="AP205" s="143">
        <v>0</v>
      </c>
      <c r="AQ205" s="30">
        <v>2</v>
      </c>
      <c r="AR205" s="30">
        <v>0</v>
      </c>
      <c r="AS205" s="422"/>
      <c r="AT205" s="26">
        <v>0</v>
      </c>
      <c r="AU205" s="30">
        <v>0</v>
      </c>
      <c r="AV205" s="30">
        <v>0</v>
      </c>
      <c r="AW205" s="30">
        <v>0</v>
      </c>
      <c r="AX205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230"/>
      <c r="BJ205" s="230"/>
      <c r="CA205" s="4" t="str">
        <f t="shared" si="51"/>
        <v/>
      </c>
      <c r="CB205" s="4" t="str">
        <f t="shared" si="52"/>
        <v/>
      </c>
      <c r="CC205" s="4" t="str">
        <f t="shared" si="53"/>
        <v/>
      </c>
      <c r="CD205" s="4" t="str">
        <f t="shared" si="54"/>
        <v/>
      </c>
      <c r="CE205" s="4" t="str">
        <f t="shared" si="55"/>
        <v/>
      </c>
      <c r="CF205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5" s="16">
        <f t="shared" si="57"/>
        <v>0</v>
      </c>
      <c r="CH205" s="16">
        <f t="shared" si="58"/>
        <v>0</v>
      </c>
      <c r="CI205" s="16">
        <f t="shared" si="59"/>
        <v>0</v>
      </c>
      <c r="CJ205" s="16">
        <f t="shared" si="60"/>
        <v>0</v>
      </c>
      <c r="CK205" s="16">
        <f t="shared" si="61"/>
        <v>0</v>
      </c>
      <c r="CL205" s="16">
        <f t="shared" si="62"/>
        <v>1</v>
      </c>
      <c r="CM205" s="16"/>
      <c r="CN205" s="16"/>
    </row>
    <row r="206" spans="1:92" ht="16.149999999999999" customHeight="1" x14ac:dyDescent="0.2">
      <c r="A206" s="3462"/>
      <c r="B206" s="3445" t="s">
        <v>201</v>
      </c>
      <c r="C206" s="3445"/>
      <c r="D206" s="402">
        <f t="shared" si="63"/>
        <v>0</v>
      </c>
      <c r="E206" s="403">
        <f t="shared" si="65"/>
        <v>0</v>
      </c>
      <c r="F206" s="611">
        <f t="shared" si="65"/>
        <v>0</v>
      </c>
      <c r="G206" s="35"/>
      <c r="H206" s="39"/>
      <c r="I206" s="35"/>
      <c r="J206" s="39"/>
      <c r="K206" s="35"/>
      <c r="L206" s="39"/>
      <c r="M206" s="35"/>
      <c r="N206" s="39"/>
      <c r="O206" s="35"/>
      <c r="P206" s="39"/>
      <c r="Q206" s="331"/>
      <c r="R206" s="332"/>
      <c r="S206" s="331"/>
      <c r="T206" s="332"/>
      <c r="U206" s="331"/>
      <c r="V206" s="332"/>
      <c r="W206" s="331"/>
      <c r="X206" s="332"/>
      <c r="Y206" s="331"/>
      <c r="Z206" s="332"/>
      <c r="AA206" s="331"/>
      <c r="AB206" s="332"/>
      <c r="AC206" s="331"/>
      <c r="AD206" s="332"/>
      <c r="AE206" s="331"/>
      <c r="AF206" s="332"/>
      <c r="AG206" s="331"/>
      <c r="AH206" s="332"/>
      <c r="AI206" s="331"/>
      <c r="AJ206" s="332"/>
      <c r="AK206" s="331"/>
      <c r="AL206" s="332"/>
      <c r="AM206" s="331"/>
      <c r="AN206" s="451"/>
      <c r="AO206" s="319"/>
      <c r="AP206" s="329"/>
      <c r="AQ206" s="107"/>
      <c r="AR206" s="39"/>
      <c r="AS206" s="452"/>
      <c r="AT206" s="35"/>
      <c r="AU206" s="39"/>
      <c r="AV206" s="39"/>
      <c r="AW206" s="39"/>
      <c r="AX206" s="33" t="str">
        <f t="shared" si="50"/>
        <v/>
      </c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230"/>
      <c r="BJ206" s="230"/>
      <c r="CA206" s="4" t="str">
        <f t="shared" si="51"/>
        <v/>
      </c>
      <c r="CB206" s="4" t="str">
        <f t="shared" si="52"/>
        <v/>
      </c>
      <c r="CC206" s="4" t="str">
        <f t="shared" si="53"/>
        <v/>
      </c>
      <c r="CD206" s="4" t="str">
        <f t="shared" si="54"/>
        <v/>
      </c>
      <c r="CE206" s="4" t="str">
        <f t="shared" si="55"/>
        <v/>
      </c>
      <c r="CF206" s="4" t="str">
        <f t="shared" si="56"/>
        <v/>
      </c>
      <c r="CG206" s="16">
        <f t="shared" si="57"/>
        <v>0</v>
      </c>
      <c r="CH206" s="16">
        <f t="shared" si="58"/>
        <v>0</v>
      </c>
      <c r="CI206" s="16">
        <f t="shared" si="59"/>
        <v>0</v>
      </c>
      <c r="CJ206" s="16">
        <f t="shared" si="60"/>
        <v>0</v>
      </c>
      <c r="CK206" s="16">
        <f t="shared" si="61"/>
        <v>0</v>
      </c>
      <c r="CL206" s="16">
        <f t="shared" si="62"/>
        <v>0</v>
      </c>
      <c r="CM206" s="16"/>
      <c r="CN206" s="16"/>
    </row>
    <row r="207" spans="1:92" ht="27" customHeight="1" x14ac:dyDescent="0.2">
      <c r="A207" s="3462"/>
      <c r="B207" s="3445" t="s">
        <v>202</v>
      </c>
      <c r="C207" s="3445"/>
      <c r="D207" s="402">
        <f t="shared" si="63"/>
        <v>0</v>
      </c>
      <c r="E207" s="403">
        <f t="shared" si="65"/>
        <v>0</v>
      </c>
      <c r="F207" s="611">
        <f t="shared" si="65"/>
        <v>0</v>
      </c>
      <c r="G207" s="35"/>
      <c r="H207" s="39"/>
      <c r="I207" s="35"/>
      <c r="J207" s="39"/>
      <c r="K207" s="35"/>
      <c r="L207" s="39"/>
      <c r="M207" s="35"/>
      <c r="N207" s="39"/>
      <c r="O207" s="35"/>
      <c r="P207" s="39"/>
      <c r="Q207" s="331"/>
      <c r="R207" s="332"/>
      <c r="S207" s="331"/>
      <c r="T207" s="332"/>
      <c r="U207" s="331"/>
      <c r="V207" s="332"/>
      <c r="W207" s="331"/>
      <c r="X207" s="332"/>
      <c r="Y207" s="331"/>
      <c r="Z207" s="332"/>
      <c r="AA207" s="331"/>
      <c r="AB207" s="332"/>
      <c r="AC207" s="331"/>
      <c r="AD207" s="332"/>
      <c r="AE207" s="331"/>
      <c r="AF207" s="332"/>
      <c r="AG207" s="331"/>
      <c r="AH207" s="332"/>
      <c r="AI207" s="331"/>
      <c r="AJ207" s="332"/>
      <c r="AK207" s="331"/>
      <c r="AL207" s="332"/>
      <c r="AM207" s="331"/>
      <c r="AN207" s="451"/>
      <c r="AO207" s="319"/>
      <c r="AP207" s="329"/>
      <c r="AQ207" s="107"/>
      <c r="AR207" s="39"/>
      <c r="AS207" s="452"/>
      <c r="AT207" s="35"/>
      <c r="AU207" s="39"/>
      <c r="AV207" s="39"/>
      <c r="AW207" s="39"/>
      <c r="AX207" s="33" t="str">
        <f t="shared" si="50"/>
        <v/>
      </c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230"/>
      <c r="BJ207" s="230"/>
      <c r="CA207" s="4" t="str">
        <f t="shared" si="51"/>
        <v/>
      </c>
      <c r="CB207" s="4" t="str">
        <f t="shared" si="52"/>
        <v/>
      </c>
      <c r="CC207" s="4" t="str">
        <f t="shared" si="53"/>
        <v/>
      </c>
      <c r="CD207" s="4" t="str">
        <f t="shared" si="54"/>
        <v/>
      </c>
      <c r="CE207" s="4" t="str">
        <f t="shared" si="55"/>
        <v/>
      </c>
      <c r="CF207" s="4" t="str">
        <f t="shared" si="56"/>
        <v/>
      </c>
      <c r="CG207" s="16">
        <f t="shared" si="57"/>
        <v>0</v>
      </c>
      <c r="CH207" s="16">
        <f t="shared" si="58"/>
        <v>0</v>
      </c>
      <c r="CI207" s="16">
        <f t="shared" si="59"/>
        <v>0</v>
      </c>
      <c r="CJ207" s="16">
        <f t="shared" si="60"/>
        <v>0</v>
      </c>
      <c r="CK207" s="16">
        <f t="shared" si="61"/>
        <v>0</v>
      </c>
      <c r="CL207" s="16">
        <f t="shared" si="62"/>
        <v>0</v>
      </c>
      <c r="CM207" s="16"/>
      <c r="CN207" s="16"/>
    </row>
    <row r="208" spans="1:92" ht="33.75" customHeight="1" x14ac:dyDescent="0.2">
      <c r="A208" s="3463"/>
      <c r="B208" s="3465" t="s">
        <v>203</v>
      </c>
      <c r="C208" s="3465"/>
      <c r="D208" s="414">
        <f t="shared" si="63"/>
        <v>3</v>
      </c>
      <c r="E208" s="415">
        <f t="shared" si="65"/>
        <v>2</v>
      </c>
      <c r="F208" s="416">
        <f t="shared" si="65"/>
        <v>1</v>
      </c>
      <c r="G208" s="93"/>
      <c r="H208" s="96"/>
      <c r="I208" s="93"/>
      <c r="J208" s="96"/>
      <c r="K208" s="93">
        <v>1</v>
      </c>
      <c r="L208" s="96">
        <v>1</v>
      </c>
      <c r="M208" s="93">
        <v>1</v>
      </c>
      <c r="N208" s="96"/>
      <c r="O208" s="93"/>
      <c r="P208" s="96"/>
      <c r="Q208" s="335"/>
      <c r="R208" s="336"/>
      <c r="S208" s="335"/>
      <c r="T208" s="336"/>
      <c r="U208" s="335"/>
      <c r="V208" s="336"/>
      <c r="W208" s="335"/>
      <c r="X208" s="336"/>
      <c r="Y208" s="335"/>
      <c r="Z208" s="336"/>
      <c r="AA208" s="335"/>
      <c r="AB208" s="336"/>
      <c r="AC208" s="335"/>
      <c r="AD208" s="336"/>
      <c r="AE208" s="335"/>
      <c r="AF208" s="336"/>
      <c r="AG208" s="335"/>
      <c r="AH208" s="336"/>
      <c r="AI208" s="335"/>
      <c r="AJ208" s="336"/>
      <c r="AK208" s="335"/>
      <c r="AL208" s="336"/>
      <c r="AM208" s="335"/>
      <c r="AN208" s="453"/>
      <c r="AO208" s="319">
        <v>0</v>
      </c>
      <c r="AP208" s="329">
        <v>0</v>
      </c>
      <c r="AQ208" s="243">
        <v>1</v>
      </c>
      <c r="AR208" s="93">
        <v>0</v>
      </c>
      <c r="AS208" s="454"/>
      <c r="AT208" s="93">
        <v>0</v>
      </c>
      <c r="AU208" s="96">
        <v>0</v>
      </c>
      <c r="AV208" s="96">
        <v>0</v>
      </c>
      <c r="AW208" s="96">
        <v>0</v>
      </c>
      <c r="AX208" s="33" t="str">
        <f t="shared" si="50"/>
        <v xml:space="preserve">* No olvide escribir los campos Gestante y/o Madre de Hijo menor de 5 años y/o Pueblos Originarios y/o Niños, Niñas, Adolescentes y Jóvenes de Programas SENAME (Digite CERO si no tiene). </v>
      </c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230"/>
      <c r="BJ208" s="230"/>
      <c r="CA208" s="4" t="str">
        <f t="shared" si="51"/>
        <v/>
      </c>
      <c r="CB208" s="4" t="str">
        <f t="shared" si="52"/>
        <v/>
      </c>
      <c r="CC208" s="4" t="str">
        <f t="shared" si="53"/>
        <v/>
      </c>
      <c r="CD208" s="4" t="str">
        <f t="shared" si="54"/>
        <v/>
      </c>
      <c r="CE208" s="4" t="str">
        <f t="shared" si="55"/>
        <v/>
      </c>
      <c r="CF208" s="4" t="str">
        <f t="shared" si="56"/>
        <v xml:space="preserve">* No olvide escribir los campos Gestante y/o Madre de Hijo menor de 5 años y/o Pueblos Originarios y/o Niños, Niñas, Adolescentes y Jóvenes de Programas SENAME (Digite CERO si no tiene). </v>
      </c>
      <c r="CG208" s="16">
        <f t="shared" si="57"/>
        <v>0</v>
      </c>
      <c r="CH208" s="16">
        <f t="shared" si="58"/>
        <v>0</v>
      </c>
      <c r="CI208" s="16">
        <f t="shared" si="59"/>
        <v>0</v>
      </c>
      <c r="CJ208" s="16">
        <f t="shared" si="60"/>
        <v>0</v>
      </c>
      <c r="CK208" s="16">
        <f t="shared" si="61"/>
        <v>0</v>
      </c>
      <c r="CL208" s="16">
        <f t="shared" si="62"/>
        <v>1</v>
      </c>
      <c r="CM208" s="16"/>
      <c r="CN208" s="16"/>
    </row>
    <row r="209" spans="1:92" ht="16.149999999999999" customHeight="1" x14ac:dyDescent="0.2">
      <c r="A209" s="3457" t="s">
        <v>204</v>
      </c>
      <c r="B209" s="3466" t="s">
        <v>205</v>
      </c>
      <c r="C209" s="3467"/>
      <c r="D209" s="398">
        <f t="shared" ref="D209:D214" si="66">+E209+F209</f>
        <v>0</v>
      </c>
      <c r="E209" s="399">
        <f t="shared" ref="E209:F214" si="67">+K209+M209+O209+Q209+S209+U209+W209+Y209+AA209+AC209+AE209+AG209+AI209+AK209+AM209</f>
        <v>0</v>
      </c>
      <c r="F209" s="400">
        <f t="shared" si="67"/>
        <v>0</v>
      </c>
      <c r="G209" s="428"/>
      <c r="H209" s="429"/>
      <c r="I209" s="428"/>
      <c r="J209" s="429"/>
      <c r="K209" s="104"/>
      <c r="L209" s="107"/>
      <c r="M209" s="104"/>
      <c r="N209" s="107"/>
      <c r="O209" s="104"/>
      <c r="P209" s="107"/>
      <c r="Q209" s="104"/>
      <c r="R209" s="107"/>
      <c r="S209" s="104"/>
      <c r="T209" s="107"/>
      <c r="U209" s="104"/>
      <c r="V209" s="107"/>
      <c r="W209" s="104"/>
      <c r="X209" s="107"/>
      <c r="Y209" s="104"/>
      <c r="Z209" s="107"/>
      <c r="AA209" s="104"/>
      <c r="AB209" s="107"/>
      <c r="AC209" s="104"/>
      <c r="AD209" s="107"/>
      <c r="AE209" s="104"/>
      <c r="AF209" s="107"/>
      <c r="AG209" s="104"/>
      <c r="AH209" s="107"/>
      <c r="AI209" s="104"/>
      <c r="AJ209" s="107"/>
      <c r="AK209" s="104"/>
      <c r="AL209" s="107"/>
      <c r="AM209" s="104"/>
      <c r="AN209" s="29"/>
      <c r="AO209" s="143"/>
      <c r="AP209" s="27"/>
      <c r="AQ209" s="31"/>
      <c r="AR209" s="107"/>
      <c r="AS209" s="107"/>
      <c r="AT209" s="26"/>
      <c r="AU209" s="39"/>
      <c r="AV209" s="39"/>
      <c r="AW209" s="39"/>
      <c r="AX209" s="33" t="str">
        <f t="shared" si="50"/>
        <v/>
      </c>
      <c r="AY209" s="33"/>
      <c r="AZ209" s="33"/>
      <c r="BA209" s="33"/>
      <c r="BB209" s="33"/>
      <c r="BC209" s="33"/>
      <c r="BD209" s="33"/>
      <c r="BE209" s="33"/>
      <c r="BF209" s="230"/>
      <c r="BG209" s="230"/>
      <c r="CA209" s="4" t="str">
        <f t="shared" si="51"/>
        <v/>
      </c>
      <c r="CB209" s="4" t="str">
        <f t="shared" si="52"/>
        <v/>
      </c>
      <c r="CC209" s="4" t="str">
        <f t="shared" si="53"/>
        <v/>
      </c>
      <c r="CD209" s="4" t="str">
        <f t="shared" si="54"/>
        <v/>
      </c>
      <c r="CE209" s="4" t="str">
        <f t="shared" si="55"/>
        <v/>
      </c>
      <c r="CF209" s="4" t="str">
        <f t="shared" si="56"/>
        <v/>
      </c>
      <c r="CG209" s="16">
        <f t="shared" si="57"/>
        <v>0</v>
      </c>
      <c r="CH209" s="16">
        <f t="shared" si="58"/>
        <v>0</v>
      </c>
      <c r="CI209" s="16">
        <f t="shared" si="59"/>
        <v>0</v>
      </c>
      <c r="CJ209" s="16">
        <f t="shared" si="60"/>
        <v>0</v>
      </c>
      <c r="CK209" s="16">
        <f t="shared" si="61"/>
        <v>0</v>
      </c>
      <c r="CL209" s="16">
        <f t="shared" si="62"/>
        <v>0</v>
      </c>
      <c r="CM209" s="16"/>
      <c r="CN209" s="16"/>
    </row>
    <row r="210" spans="1:92" ht="16.149999999999999" customHeight="1" x14ac:dyDescent="0.2">
      <c r="A210" s="3457"/>
      <c r="B210" s="3452" t="s">
        <v>206</v>
      </c>
      <c r="C210" s="3453"/>
      <c r="D210" s="402">
        <f t="shared" si="66"/>
        <v>0</v>
      </c>
      <c r="E210" s="403">
        <f t="shared" si="67"/>
        <v>0</v>
      </c>
      <c r="F210" s="611">
        <f t="shared" si="67"/>
        <v>0</v>
      </c>
      <c r="G210" s="42"/>
      <c r="H210" s="46"/>
      <c r="I210" s="42"/>
      <c r="J210" s="46"/>
      <c r="K210" s="35"/>
      <c r="L210" s="39"/>
      <c r="M210" s="35"/>
      <c r="N210" s="39"/>
      <c r="O210" s="35"/>
      <c r="P210" s="39"/>
      <c r="Q210" s="35"/>
      <c r="R210" s="39"/>
      <c r="S210" s="35"/>
      <c r="T210" s="39"/>
      <c r="U210" s="35"/>
      <c r="V210" s="39"/>
      <c r="W210" s="35"/>
      <c r="X210" s="39"/>
      <c r="Y210" s="35"/>
      <c r="Z210" s="39"/>
      <c r="AA210" s="35"/>
      <c r="AB210" s="39"/>
      <c r="AC210" s="35"/>
      <c r="AD210" s="39"/>
      <c r="AE210" s="35"/>
      <c r="AF210" s="39"/>
      <c r="AG210" s="35"/>
      <c r="AH210" s="39"/>
      <c r="AI210" s="35"/>
      <c r="AJ210" s="39"/>
      <c r="AK210" s="35"/>
      <c r="AL210" s="39"/>
      <c r="AM210" s="35"/>
      <c r="AN210" s="38"/>
      <c r="AO210" s="153"/>
      <c r="AP210" s="36"/>
      <c r="AQ210" s="40"/>
      <c r="AR210" s="39"/>
      <c r="AS210" s="39"/>
      <c r="AT210" s="35"/>
      <c r="AU210" s="39"/>
      <c r="AV210" s="39"/>
      <c r="AW210" s="39"/>
      <c r="AX210" s="33" t="str">
        <f t="shared" si="50"/>
        <v/>
      </c>
      <c r="AY210" s="33"/>
      <c r="AZ210" s="33"/>
      <c r="BA210" s="33"/>
      <c r="BB210" s="33"/>
      <c r="BC210" s="33"/>
      <c r="BD210" s="33"/>
      <c r="BE210" s="33"/>
      <c r="BF210" s="230"/>
      <c r="BG210" s="230"/>
      <c r="CA210" s="4" t="str">
        <f t="shared" si="51"/>
        <v/>
      </c>
      <c r="CB210" s="4" t="str">
        <f t="shared" si="52"/>
        <v/>
      </c>
      <c r="CC210" s="4" t="str">
        <f t="shared" si="53"/>
        <v/>
      </c>
      <c r="CD210" s="4" t="str">
        <f t="shared" si="54"/>
        <v/>
      </c>
      <c r="CE210" s="4" t="str">
        <f t="shared" si="55"/>
        <v/>
      </c>
      <c r="CF210" s="4" t="str">
        <f t="shared" si="56"/>
        <v/>
      </c>
      <c r="CG210" s="16">
        <f t="shared" si="57"/>
        <v>0</v>
      </c>
      <c r="CH210" s="16">
        <f t="shared" si="58"/>
        <v>0</v>
      </c>
      <c r="CI210" s="16">
        <f t="shared" si="59"/>
        <v>0</v>
      </c>
      <c r="CJ210" s="16">
        <f t="shared" si="60"/>
        <v>0</v>
      </c>
      <c r="CK210" s="16">
        <f t="shared" si="61"/>
        <v>0</v>
      </c>
      <c r="CL210" s="16">
        <f t="shared" si="62"/>
        <v>0</v>
      </c>
      <c r="CM210" s="16"/>
      <c r="CN210" s="16"/>
    </row>
    <row r="211" spans="1:92" ht="16.149999999999999" customHeight="1" x14ac:dyDescent="0.2">
      <c r="A211" s="3457"/>
      <c r="B211" s="3452" t="s">
        <v>207</v>
      </c>
      <c r="C211" s="3453"/>
      <c r="D211" s="402">
        <f t="shared" si="66"/>
        <v>0</v>
      </c>
      <c r="E211" s="403">
        <f t="shared" si="67"/>
        <v>0</v>
      </c>
      <c r="F211" s="611">
        <f t="shared" si="67"/>
        <v>0</v>
      </c>
      <c r="G211" s="42"/>
      <c r="H211" s="46"/>
      <c r="I211" s="42"/>
      <c r="J211" s="46"/>
      <c r="K211" s="35"/>
      <c r="L211" s="39"/>
      <c r="M211" s="35"/>
      <c r="N211" s="39"/>
      <c r="O211" s="35"/>
      <c r="P211" s="39"/>
      <c r="Q211" s="35"/>
      <c r="R211" s="39"/>
      <c r="S211" s="35"/>
      <c r="T211" s="39"/>
      <c r="U211" s="35"/>
      <c r="V211" s="39"/>
      <c r="W211" s="35"/>
      <c r="X211" s="39"/>
      <c r="Y211" s="35"/>
      <c r="Z211" s="39"/>
      <c r="AA211" s="35"/>
      <c r="AB211" s="39"/>
      <c r="AC211" s="35"/>
      <c r="AD211" s="39"/>
      <c r="AE211" s="35"/>
      <c r="AF211" s="39"/>
      <c r="AG211" s="35"/>
      <c r="AH211" s="39"/>
      <c r="AI211" s="35"/>
      <c r="AJ211" s="39"/>
      <c r="AK211" s="35"/>
      <c r="AL211" s="39"/>
      <c r="AM211" s="35"/>
      <c r="AN211" s="38"/>
      <c r="AO211" s="153"/>
      <c r="AP211" s="36"/>
      <c r="AQ211" s="40"/>
      <c r="AR211" s="39"/>
      <c r="AS211" s="39"/>
      <c r="AT211" s="35"/>
      <c r="AU211" s="39"/>
      <c r="AV211" s="39"/>
      <c r="AW211" s="39"/>
      <c r="AX211" s="33" t="str">
        <f t="shared" si="50"/>
        <v/>
      </c>
      <c r="AY211" s="33"/>
      <c r="AZ211" s="33"/>
      <c r="BA211" s="33"/>
      <c r="BB211" s="33"/>
      <c r="BC211" s="33"/>
      <c r="BD211" s="33"/>
      <c r="BE211" s="33"/>
      <c r="BF211" s="230"/>
      <c r="BG211" s="230"/>
      <c r="CA211" s="4" t="str">
        <f t="shared" si="51"/>
        <v/>
      </c>
      <c r="CB211" s="4" t="str">
        <f t="shared" si="52"/>
        <v/>
      </c>
      <c r="CC211" s="4" t="str">
        <f t="shared" si="53"/>
        <v/>
      </c>
      <c r="CD211" s="4" t="str">
        <f t="shared" si="54"/>
        <v/>
      </c>
      <c r="CE211" s="4" t="str">
        <f t="shared" si="55"/>
        <v/>
      </c>
      <c r="CF211" s="4" t="str">
        <f t="shared" si="56"/>
        <v/>
      </c>
      <c r="CG211" s="16">
        <f t="shared" si="57"/>
        <v>0</v>
      </c>
      <c r="CH211" s="16">
        <f t="shared" si="58"/>
        <v>0</v>
      </c>
      <c r="CI211" s="16">
        <f t="shared" si="59"/>
        <v>0</v>
      </c>
      <c r="CJ211" s="16">
        <f t="shared" si="60"/>
        <v>0</v>
      </c>
      <c r="CK211" s="16">
        <f t="shared" si="61"/>
        <v>0</v>
      </c>
      <c r="CL211" s="16">
        <f t="shared" si="62"/>
        <v>0</v>
      </c>
      <c r="CM211" s="16"/>
      <c r="CN211" s="16"/>
    </row>
    <row r="212" spans="1:92" ht="16.149999999999999" customHeight="1" x14ac:dyDescent="0.2">
      <c r="A212" s="3457"/>
      <c r="B212" s="3452" t="s">
        <v>208</v>
      </c>
      <c r="C212" s="3453"/>
      <c r="D212" s="402">
        <f t="shared" si="66"/>
        <v>0</v>
      </c>
      <c r="E212" s="403">
        <f t="shared" si="67"/>
        <v>0</v>
      </c>
      <c r="F212" s="611">
        <f t="shared" si="67"/>
        <v>0</v>
      </c>
      <c r="G212" s="42"/>
      <c r="H212" s="46"/>
      <c r="I212" s="42"/>
      <c r="J212" s="46"/>
      <c r="K212" s="35"/>
      <c r="L212" s="39"/>
      <c r="M212" s="35"/>
      <c r="N212" s="39"/>
      <c r="O212" s="35"/>
      <c r="P212" s="39"/>
      <c r="Q212" s="35"/>
      <c r="R212" s="39"/>
      <c r="S212" s="35"/>
      <c r="T212" s="39"/>
      <c r="U212" s="35"/>
      <c r="V212" s="39"/>
      <c r="W212" s="35"/>
      <c r="X212" s="39"/>
      <c r="Y212" s="35"/>
      <c r="Z212" s="39"/>
      <c r="AA212" s="35"/>
      <c r="AB212" s="39"/>
      <c r="AC212" s="35"/>
      <c r="AD212" s="39"/>
      <c r="AE212" s="35"/>
      <c r="AF212" s="39"/>
      <c r="AG212" s="35"/>
      <c r="AH212" s="39"/>
      <c r="AI212" s="35"/>
      <c r="AJ212" s="39"/>
      <c r="AK212" s="35"/>
      <c r="AL212" s="39"/>
      <c r="AM212" s="35"/>
      <c r="AN212" s="38"/>
      <c r="AO212" s="153"/>
      <c r="AP212" s="36"/>
      <c r="AQ212" s="40"/>
      <c r="AR212" s="39"/>
      <c r="AS212" s="39"/>
      <c r="AT212" s="35"/>
      <c r="AU212" s="39"/>
      <c r="AV212" s="39"/>
      <c r="AW212" s="39"/>
      <c r="AX212" s="33" t="str">
        <f t="shared" si="50"/>
        <v/>
      </c>
      <c r="AY212" s="33"/>
      <c r="AZ212" s="33"/>
      <c r="BA212" s="33"/>
      <c r="BB212" s="33"/>
      <c r="BC212" s="33"/>
      <c r="BD212" s="33"/>
      <c r="BE212" s="33"/>
      <c r="BF212" s="230"/>
      <c r="BG212" s="230"/>
      <c r="CA212" s="4" t="str">
        <f t="shared" si="51"/>
        <v/>
      </c>
      <c r="CB212" s="4" t="str">
        <f t="shared" si="52"/>
        <v/>
      </c>
      <c r="CC212" s="4" t="str">
        <f t="shared" si="53"/>
        <v/>
      </c>
      <c r="CD212" s="4" t="str">
        <f t="shared" si="54"/>
        <v/>
      </c>
      <c r="CE212" s="4" t="str">
        <f t="shared" si="55"/>
        <v/>
      </c>
      <c r="CF212" s="4" t="str">
        <f t="shared" si="56"/>
        <v/>
      </c>
      <c r="CG212" s="16">
        <f t="shared" si="57"/>
        <v>0</v>
      </c>
      <c r="CH212" s="16">
        <f t="shared" si="58"/>
        <v>0</v>
      </c>
      <c r="CI212" s="16">
        <f t="shared" si="59"/>
        <v>0</v>
      </c>
      <c r="CJ212" s="16">
        <f t="shared" si="60"/>
        <v>0</v>
      </c>
      <c r="CK212" s="16">
        <f t="shared" si="61"/>
        <v>0</v>
      </c>
      <c r="CL212" s="16">
        <f t="shared" si="62"/>
        <v>0</v>
      </c>
      <c r="CM212" s="16"/>
      <c r="CN212" s="16"/>
    </row>
    <row r="213" spans="1:92" ht="16.149999999999999" customHeight="1" x14ac:dyDescent="0.2">
      <c r="A213" s="3457"/>
      <c r="B213" s="3452" t="s">
        <v>209</v>
      </c>
      <c r="C213" s="3453"/>
      <c r="D213" s="398">
        <f t="shared" si="66"/>
        <v>0</v>
      </c>
      <c r="E213" s="399">
        <f t="shared" si="67"/>
        <v>0</v>
      </c>
      <c r="F213" s="400">
        <f t="shared" si="67"/>
        <v>0</v>
      </c>
      <c r="G213" s="42"/>
      <c r="H213" s="46"/>
      <c r="I213" s="42"/>
      <c r="J213" s="46"/>
      <c r="K213" s="35"/>
      <c r="L213" s="39"/>
      <c r="M213" s="35"/>
      <c r="N213" s="39"/>
      <c r="O213" s="35"/>
      <c r="P213" s="39"/>
      <c r="Q213" s="35"/>
      <c r="R213" s="39"/>
      <c r="S213" s="35"/>
      <c r="T213" s="39"/>
      <c r="U213" s="35"/>
      <c r="V213" s="39"/>
      <c r="W213" s="35"/>
      <c r="X213" s="39"/>
      <c r="Y213" s="35"/>
      <c r="Z213" s="39"/>
      <c r="AA213" s="35"/>
      <c r="AB213" s="39"/>
      <c r="AC213" s="35"/>
      <c r="AD213" s="39"/>
      <c r="AE213" s="35"/>
      <c r="AF213" s="39"/>
      <c r="AG213" s="35"/>
      <c r="AH213" s="39"/>
      <c r="AI213" s="35"/>
      <c r="AJ213" s="39"/>
      <c r="AK213" s="35"/>
      <c r="AL213" s="39"/>
      <c r="AM213" s="35"/>
      <c r="AN213" s="38"/>
      <c r="AO213" s="153"/>
      <c r="AP213" s="36"/>
      <c r="AQ213" s="40"/>
      <c r="AR213" s="39"/>
      <c r="AS213" s="39"/>
      <c r="AT213" s="35"/>
      <c r="AU213" s="39"/>
      <c r="AV213" s="39"/>
      <c r="AW213" s="39"/>
      <c r="AX213" s="33" t="str">
        <f t="shared" si="50"/>
        <v/>
      </c>
      <c r="AY213" s="33"/>
      <c r="AZ213" s="33"/>
      <c r="BA213" s="33"/>
      <c r="BB213" s="33"/>
      <c r="BC213" s="33"/>
      <c r="BD213" s="33"/>
      <c r="BE213" s="33"/>
      <c r="BF213" s="230"/>
      <c r="BG213" s="230"/>
      <c r="CA213" s="4" t="str">
        <f t="shared" si="51"/>
        <v/>
      </c>
      <c r="CB213" s="4" t="str">
        <f t="shared" si="52"/>
        <v/>
      </c>
      <c r="CC213" s="4" t="str">
        <f t="shared" si="53"/>
        <v/>
      </c>
      <c r="CD213" s="4" t="str">
        <f t="shared" si="54"/>
        <v/>
      </c>
      <c r="CE213" s="4" t="str">
        <f t="shared" si="55"/>
        <v/>
      </c>
      <c r="CF213" s="4" t="str">
        <f t="shared" si="56"/>
        <v/>
      </c>
      <c r="CG213" s="16">
        <f t="shared" si="57"/>
        <v>0</v>
      </c>
      <c r="CH213" s="16">
        <f t="shared" si="58"/>
        <v>0</v>
      </c>
      <c r="CI213" s="16">
        <f t="shared" si="59"/>
        <v>0</v>
      </c>
      <c r="CJ213" s="16">
        <f t="shared" si="60"/>
        <v>0</v>
      </c>
      <c r="CK213" s="16">
        <f t="shared" si="61"/>
        <v>0</v>
      </c>
      <c r="CL213" s="16">
        <f t="shared" si="62"/>
        <v>0</v>
      </c>
      <c r="CM213" s="16"/>
      <c r="CN213" s="16"/>
    </row>
    <row r="214" spans="1:92" ht="16.149999999999999" customHeight="1" x14ac:dyDescent="0.2">
      <c r="A214" s="3458"/>
      <c r="B214" s="3680" t="s">
        <v>210</v>
      </c>
      <c r="C214" s="3681"/>
      <c r="D214" s="393">
        <f t="shared" si="66"/>
        <v>0</v>
      </c>
      <c r="E214" s="394">
        <f t="shared" si="67"/>
        <v>0</v>
      </c>
      <c r="F214" s="377">
        <f t="shared" si="67"/>
        <v>0</v>
      </c>
      <c r="G214" s="42"/>
      <c r="H214" s="46"/>
      <c r="I214" s="42"/>
      <c r="J214" s="46"/>
      <c r="K214" s="35"/>
      <c r="L214" s="39"/>
      <c r="M214" s="35"/>
      <c r="N214" s="39"/>
      <c r="O214" s="35"/>
      <c r="P214" s="39"/>
      <c r="Q214" s="35"/>
      <c r="R214" s="39"/>
      <c r="S214" s="35"/>
      <c r="T214" s="39"/>
      <c r="U214" s="35"/>
      <c r="V214" s="39"/>
      <c r="W214" s="35"/>
      <c r="X214" s="39"/>
      <c r="Y214" s="35"/>
      <c r="Z214" s="39"/>
      <c r="AA214" s="35"/>
      <c r="AB214" s="39"/>
      <c r="AC214" s="35"/>
      <c r="AD214" s="39"/>
      <c r="AE214" s="35"/>
      <c r="AF214" s="39"/>
      <c r="AG214" s="35"/>
      <c r="AH214" s="39"/>
      <c r="AI214" s="35"/>
      <c r="AJ214" s="39"/>
      <c r="AK214" s="35"/>
      <c r="AL214" s="39"/>
      <c r="AM214" s="93"/>
      <c r="AN214" s="95"/>
      <c r="AO214" s="173"/>
      <c r="AP214" s="94"/>
      <c r="AQ214" s="243"/>
      <c r="AR214" s="96"/>
      <c r="AS214" s="96"/>
      <c r="AT214" s="35"/>
      <c r="AU214" s="39"/>
      <c r="AV214" s="39"/>
      <c r="AW214" s="39"/>
      <c r="AX214" s="33" t="str">
        <f t="shared" si="50"/>
        <v/>
      </c>
      <c r="AY214" s="33"/>
      <c r="AZ214" s="33"/>
      <c r="BA214" s="33"/>
      <c r="BB214" s="33"/>
      <c r="BC214" s="33"/>
      <c r="BD214" s="33"/>
      <c r="BE214" s="33"/>
      <c r="BF214" s="230"/>
      <c r="BG214" s="230"/>
      <c r="CA214" s="4" t="str">
        <f t="shared" si="51"/>
        <v/>
      </c>
      <c r="CB214" s="4" t="str">
        <f t="shared" si="52"/>
        <v/>
      </c>
      <c r="CC214" s="4" t="str">
        <f t="shared" si="53"/>
        <v/>
      </c>
      <c r="CD214" s="4" t="str">
        <f t="shared" si="54"/>
        <v/>
      </c>
      <c r="CE214" s="4" t="str">
        <f t="shared" si="55"/>
        <v/>
      </c>
      <c r="CF214" s="4" t="str">
        <f t="shared" si="56"/>
        <v/>
      </c>
      <c r="CG214" s="16">
        <f t="shared" si="57"/>
        <v>0</v>
      </c>
      <c r="CH214" s="16">
        <f t="shared" si="58"/>
        <v>0</v>
      </c>
      <c r="CI214" s="16">
        <f t="shared" si="59"/>
        <v>0</v>
      </c>
      <c r="CJ214" s="16">
        <f t="shared" si="60"/>
        <v>0</v>
      </c>
      <c r="CK214" s="16">
        <f t="shared" si="61"/>
        <v>0</v>
      </c>
      <c r="CL214" s="16">
        <f t="shared" si="62"/>
        <v>0</v>
      </c>
      <c r="CM214" s="16"/>
      <c r="CN214" s="16"/>
    </row>
    <row r="215" spans="1:92" ht="16.149999999999999" customHeight="1" x14ac:dyDescent="0.2">
      <c r="A215" s="3898" t="s">
        <v>211</v>
      </c>
      <c r="B215" s="3459" t="s">
        <v>212</v>
      </c>
      <c r="C215" s="3460"/>
      <c r="D215" s="381">
        <f t="shared" si="63"/>
        <v>0</v>
      </c>
      <c r="E215" s="382">
        <f t="shared" ref="E215:F224" si="68">SUM(G215+I215+K215+M215+O215+Q215+S215+U215+W215+Y215+AA215+AC215+AE215+AG215+AI215+AK215+AM215)</f>
        <v>0</v>
      </c>
      <c r="F215" s="612">
        <f t="shared" si="68"/>
        <v>0</v>
      </c>
      <c r="G215" s="26"/>
      <c r="H215" s="30"/>
      <c r="I215" s="26"/>
      <c r="J215" s="30"/>
      <c r="K215" s="26"/>
      <c r="L215" s="30"/>
      <c r="M215" s="26"/>
      <c r="N215" s="30"/>
      <c r="O215" s="26"/>
      <c r="P215" s="30"/>
      <c r="Q215" s="26"/>
      <c r="R215" s="30"/>
      <c r="S215" s="26"/>
      <c r="T215" s="30"/>
      <c r="U215" s="26"/>
      <c r="V215" s="30"/>
      <c r="W215" s="26"/>
      <c r="X215" s="30"/>
      <c r="Y215" s="26"/>
      <c r="Z215" s="30"/>
      <c r="AA215" s="26"/>
      <c r="AB215" s="30"/>
      <c r="AC215" s="26"/>
      <c r="AD215" s="30"/>
      <c r="AE215" s="26"/>
      <c r="AF215" s="30"/>
      <c r="AG215" s="26"/>
      <c r="AH215" s="30"/>
      <c r="AI215" s="26"/>
      <c r="AJ215" s="30"/>
      <c r="AK215" s="26"/>
      <c r="AL215" s="30"/>
      <c r="AM215" s="26"/>
      <c r="AN215" s="1126"/>
      <c r="AO215" s="319"/>
      <c r="AP215" s="329"/>
      <c r="AQ215" s="107"/>
      <c r="AR215" s="455"/>
      <c r="AS215" s="456"/>
      <c r="AT215" s="26"/>
      <c r="AU215" s="30"/>
      <c r="AV215" s="30"/>
      <c r="AW215" s="30"/>
      <c r="AX215" s="33" t="str">
        <f t="shared" si="50"/>
        <v/>
      </c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230"/>
      <c r="BJ215" s="230"/>
      <c r="CA215" s="4" t="str">
        <f t="shared" si="51"/>
        <v/>
      </c>
      <c r="CB215" s="4" t="str">
        <f t="shared" si="52"/>
        <v/>
      </c>
      <c r="CC215" s="4" t="str">
        <f t="shared" si="53"/>
        <v/>
      </c>
      <c r="CD215" s="4" t="str">
        <f t="shared" si="54"/>
        <v/>
      </c>
      <c r="CE215" s="4" t="str">
        <f t="shared" si="55"/>
        <v/>
      </c>
      <c r="CF215" s="4" t="str">
        <f t="shared" si="56"/>
        <v/>
      </c>
      <c r="CG215" s="16">
        <f t="shared" si="57"/>
        <v>0</v>
      </c>
      <c r="CH215" s="16">
        <f t="shared" si="58"/>
        <v>0</v>
      </c>
      <c r="CI215" s="16">
        <f t="shared" si="59"/>
        <v>0</v>
      </c>
      <c r="CJ215" s="16">
        <f t="shared" si="60"/>
        <v>0</v>
      </c>
      <c r="CK215" s="16">
        <f t="shared" si="61"/>
        <v>0</v>
      </c>
      <c r="CL215" s="16">
        <f t="shared" si="62"/>
        <v>0</v>
      </c>
      <c r="CM215" s="16"/>
      <c r="CN215" s="16"/>
    </row>
    <row r="216" spans="1:92" ht="16.149999999999999" customHeight="1" x14ac:dyDescent="0.2">
      <c r="A216" s="3457"/>
      <c r="B216" s="3446" t="s">
        <v>213</v>
      </c>
      <c r="C216" s="3448"/>
      <c r="D216" s="398">
        <f t="shared" si="63"/>
        <v>0</v>
      </c>
      <c r="E216" s="399">
        <f t="shared" si="68"/>
        <v>0</v>
      </c>
      <c r="F216" s="400">
        <f t="shared" si="68"/>
        <v>0</v>
      </c>
      <c r="G216" s="104"/>
      <c r="H216" s="107"/>
      <c r="I216" s="104"/>
      <c r="J216" s="107"/>
      <c r="K216" s="104"/>
      <c r="L216" s="107"/>
      <c r="M216" s="104"/>
      <c r="N216" s="107"/>
      <c r="O216" s="104"/>
      <c r="P216" s="107"/>
      <c r="Q216" s="104"/>
      <c r="R216" s="107"/>
      <c r="S216" s="104"/>
      <c r="T216" s="107"/>
      <c r="U216" s="104"/>
      <c r="V216" s="107"/>
      <c r="W216" s="104"/>
      <c r="X216" s="107"/>
      <c r="Y216" s="104"/>
      <c r="Z216" s="107"/>
      <c r="AA216" s="104"/>
      <c r="AB216" s="107"/>
      <c r="AC216" s="104"/>
      <c r="AD216" s="107"/>
      <c r="AE216" s="104"/>
      <c r="AF216" s="107"/>
      <c r="AG216" s="104"/>
      <c r="AH216" s="107"/>
      <c r="AI216" s="104"/>
      <c r="AJ216" s="107"/>
      <c r="AK216" s="104"/>
      <c r="AL216" s="107"/>
      <c r="AM216" s="104"/>
      <c r="AN216" s="318"/>
      <c r="AO216" s="319"/>
      <c r="AP216" s="329"/>
      <c r="AQ216" s="107"/>
      <c r="AR216" s="332"/>
      <c r="AS216" s="452"/>
      <c r="AT216" s="104"/>
      <c r="AU216" s="107"/>
      <c r="AV216" s="107"/>
      <c r="AW216" s="107"/>
      <c r="AX216" s="33" t="str">
        <f t="shared" si="50"/>
        <v/>
      </c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230"/>
      <c r="BJ216" s="230"/>
      <c r="CA216" s="4" t="str">
        <f t="shared" si="51"/>
        <v/>
      </c>
      <c r="CB216" s="4" t="str">
        <f t="shared" si="52"/>
        <v/>
      </c>
      <c r="CC216" s="4" t="str">
        <f t="shared" si="53"/>
        <v/>
      </c>
      <c r="CD216" s="4" t="str">
        <f t="shared" si="54"/>
        <v/>
      </c>
      <c r="CE216" s="4" t="str">
        <f t="shared" si="55"/>
        <v/>
      </c>
      <c r="CF216" s="4" t="str">
        <f t="shared" si="56"/>
        <v/>
      </c>
      <c r="CG216" s="16">
        <f t="shared" si="57"/>
        <v>0</v>
      </c>
      <c r="CH216" s="16">
        <f t="shared" si="58"/>
        <v>0</v>
      </c>
      <c r="CI216" s="16">
        <f t="shared" si="59"/>
        <v>0</v>
      </c>
      <c r="CJ216" s="16">
        <f t="shared" si="60"/>
        <v>0</v>
      </c>
      <c r="CK216" s="16">
        <f t="shared" si="61"/>
        <v>0</v>
      </c>
      <c r="CL216" s="16">
        <f t="shared" si="62"/>
        <v>0</v>
      </c>
      <c r="CM216" s="16"/>
      <c r="CN216" s="16"/>
    </row>
    <row r="217" spans="1:92" ht="16.149999999999999" customHeight="1" x14ac:dyDescent="0.2">
      <c r="A217" s="3458"/>
      <c r="B217" s="3440" t="s">
        <v>214</v>
      </c>
      <c r="C217" s="3442"/>
      <c r="D217" s="385">
        <f t="shared" si="63"/>
        <v>0</v>
      </c>
      <c r="E217" s="386">
        <f t="shared" si="68"/>
        <v>0</v>
      </c>
      <c r="F217" s="573">
        <f t="shared" si="68"/>
        <v>0</v>
      </c>
      <c r="G217" s="263"/>
      <c r="H217" s="574"/>
      <c r="I217" s="263"/>
      <c r="J217" s="574"/>
      <c r="K217" s="263"/>
      <c r="L217" s="574"/>
      <c r="M217" s="263"/>
      <c r="N217" s="574"/>
      <c r="O217" s="263"/>
      <c r="P217" s="574"/>
      <c r="Q217" s="263"/>
      <c r="R217" s="574"/>
      <c r="S217" s="263"/>
      <c r="T217" s="574"/>
      <c r="U217" s="263"/>
      <c r="V217" s="574"/>
      <c r="W217" s="263"/>
      <c r="X217" s="574"/>
      <c r="Y217" s="263"/>
      <c r="Z217" s="574"/>
      <c r="AA217" s="263"/>
      <c r="AB217" s="574"/>
      <c r="AC217" s="263"/>
      <c r="AD217" s="574"/>
      <c r="AE217" s="263"/>
      <c r="AF217" s="574"/>
      <c r="AG217" s="263"/>
      <c r="AH217" s="574"/>
      <c r="AI217" s="263"/>
      <c r="AJ217" s="574"/>
      <c r="AK217" s="263"/>
      <c r="AL217" s="574"/>
      <c r="AM217" s="263"/>
      <c r="AN217" s="542"/>
      <c r="AO217" s="438"/>
      <c r="AP217" s="439"/>
      <c r="AQ217" s="574"/>
      <c r="AR217" s="336"/>
      <c r="AS217" s="454"/>
      <c r="AT217" s="263"/>
      <c r="AU217" s="574"/>
      <c r="AV217" s="574"/>
      <c r="AW217" s="574"/>
      <c r="AX217" s="33" t="str">
        <f t="shared" si="50"/>
        <v/>
      </c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230"/>
      <c r="BJ217" s="230"/>
      <c r="CA217" s="4" t="str">
        <f t="shared" si="51"/>
        <v/>
      </c>
      <c r="CB217" s="4" t="str">
        <f t="shared" si="52"/>
        <v/>
      </c>
      <c r="CC217" s="4" t="str">
        <f t="shared" si="53"/>
        <v/>
      </c>
      <c r="CD217" s="4" t="str">
        <f t="shared" si="54"/>
        <v/>
      </c>
      <c r="CE217" s="4" t="str">
        <f t="shared" si="55"/>
        <v/>
      </c>
      <c r="CF217" s="4" t="str">
        <f t="shared" si="56"/>
        <v/>
      </c>
      <c r="CG217" s="16">
        <f t="shared" si="57"/>
        <v>0</v>
      </c>
      <c r="CH217" s="16">
        <f t="shared" si="58"/>
        <v>0</v>
      </c>
      <c r="CI217" s="16">
        <f t="shared" si="59"/>
        <v>0</v>
      </c>
      <c r="CJ217" s="16">
        <f t="shared" si="60"/>
        <v>0</v>
      </c>
      <c r="CK217" s="16">
        <f t="shared" si="61"/>
        <v>0</v>
      </c>
      <c r="CL217" s="16">
        <f t="shared" si="62"/>
        <v>0</v>
      </c>
      <c r="CM217" s="16"/>
      <c r="CN217" s="16"/>
    </row>
    <row r="218" spans="1:92" ht="16.149999999999999" customHeight="1" x14ac:dyDescent="0.2">
      <c r="A218" s="3444" t="s">
        <v>215</v>
      </c>
      <c r="B218" s="3444"/>
      <c r="C218" s="3444"/>
      <c r="D218" s="398">
        <f t="shared" si="63"/>
        <v>0</v>
      </c>
      <c r="E218" s="399">
        <f t="shared" si="68"/>
        <v>0</v>
      </c>
      <c r="F218" s="400">
        <f t="shared" si="68"/>
        <v>0</v>
      </c>
      <c r="G218" s="104"/>
      <c r="H218" s="107"/>
      <c r="I218" s="104"/>
      <c r="J218" s="107"/>
      <c r="K218" s="104"/>
      <c r="L218" s="107"/>
      <c r="M218" s="104"/>
      <c r="N218" s="107"/>
      <c r="O218" s="104"/>
      <c r="P218" s="107"/>
      <c r="Q218" s="104"/>
      <c r="R218" s="107"/>
      <c r="S218" s="104"/>
      <c r="T218" s="107"/>
      <c r="U218" s="104"/>
      <c r="V218" s="107"/>
      <c r="W218" s="104"/>
      <c r="X218" s="107"/>
      <c r="Y218" s="104"/>
      <c r="Z218" s="107"/>
      <c r="AA218" s="104"/>
      <c r="AB218" s="107"/>
      <c r="AC218" s="104"/>
      <c r="AD218" s="107"/>
      <c r="AE218" s="104"/>
      <c r="AF218" s="107"/>
      <c r="AG218" s="104"/>
      <c r="AH218" s="107"/>
      <c r="AI218" s="104"/>
      <c r="AJ218" s="107"/>
      <c r="AK218" s="104"/>
      <c r="AL218" s="107"/>
      <c r="AM218" s="104"/>
      <c r="AN218" s="318"/>
      <c r="AO218" s="319"/>
      <c r="AP218" s="329"/>
      <c r="AQ218" s="107"/>
      <c r="AR218" s="107"/>
      <c r="AS218" s="65"/>
      <c r="AT218" s="104"/>
      <c r="AU218" s="107"/>
      <c r="AV218" s="107"/>
      <c r="AW218" s="107"/>
      <c r="AX218" s="33" t="str">
        <f t="shared" si="50"/>
        <v/>
      </c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230"/>
      <c r="BJ218" s="230"/>
      <c r="CA218" s="4" t="str">
        <f t="shared" si="51"/>
        <v/>
      </c>
      <c r="CB218" s="4" t="str">
        <f t="shared" si="52"/>
        <v/>
      </c>
      <c r="CC218" s="4" t="str">
        <f t="shared" si="53"/>
        <v/>
      </c>
      <c r="CD218" s="4" t="str">
        <f t="shared" si="54"/>
        <v/>
      </c>
      <c r="CE218" s="4" t="str">
        <f t="shared" si="55"/>
        <v/>
      </c>
      <c r="CF218" s="4" t="str">
        <f t="shared" si="56"/>
        <v/>
      </c>
      <c r="CG218" s="16">
        <f t="shared" si="57"/>
        <v>0</v>
      </c>
      <c r="CH218" s="16">
        <f t="shared" si="58"/>
        <v>0</v>
      </c>
      <c r="CI218" s="16">
        <f t="shared" si="59"/>
        <v>0</v>
      </c>
      <c r="CJ218" s="16">
        <f t="shared" si="60"/>
        <v>0</v>
      </c>
      <c r="CK218" s="16">
        <f t="shared" si="61"/>
        <v>0</v>
      </c>
      <c r="CL218" s="16">
        <f t="shared" si="62"/>
        <v>0</v>
      </c>
      <c r="CM218" s="16"/>
      <c r="CN218" s="16"/>
    </row>
    <row r="219" spans="1:92" ht="16.149999999999999" customHeight="1" x14ac:dyDescent="0.2">
      <c r="A219" s="3445" t="s">
        <v>216</v>
      </c>
      <c r="B219" s="3445"/>
      <c r="C219" s="3445"/>
      <c r="D219" s="402">
        <f t="shared" si="63"/>
        <v>0</v>
      </c>
      <c r="E219" s="403">
        <f t="shared" si="68"/>
        <v>0</v>
      </c>
      <c r="F219" s="611">
        <f t="shared" si="68"/>
        <v>0</v>
      </c>
      <c r="G219" s="35"/>
      <c r="H219" s="39"/>
      <c r="I219" s="35"/>
      <c r="J219" s="39"/>
      <c r="K219" s="35"/>
      <c r="L219" s="39"/>
      <c r="M219" s="35"/>
      <c r="N219" s="39"/>
      <c r="O219" s="35"/>
      <c r="P219" s="39"/>
      <c r="Q219" s="35"/>
      <c r="R219" s="39"/>
      <c r="S219" s="35"/>
      <c r="T219" s="39"/>
      <c r="U219" s="35"/>
      <c r="V219" s="39"/>
      <c r="W219" s="35"/>
      <c r="X219" s="39"/>
      <c r="Y219" s="35"/>
      <c r="Z219" s="39"/>
      <c r="AA219" s="35"/>
      <c r="AB219" s="39"/>
      <c r="AC219" s="35"/>
      <c r="AD219" s="39"/>
      <c r="AE219" s="35"/>
      <c r="AF219" s="39"/>
      <c r="AG219" s="35"/>
      <c r="AH219" s="39"/>
      <c r="AI219" s="35"/>
      <c r="AJ219" s="39"/>
      <c r="AK219" s="35"/>
      <c r="AL219" s="39"/>
      <c r="AM219" s="35"/>
      <c r="AN219" s="299"/>
      <c r="AO219" s="319"/>
      <c r="AP219" s="329"/>
      <c r="AQ219" s="107"/>
      <c r="AR219" s="39"/>
      <c r="AS219" s="66"/>
      <c r="AT219" s="35"/>
      <c r="AU219" s="39"/>
      <c r="AV219" s="39"/>
      <c r="AW219" s="39"/>
      <c r="AX219" s="33" t="str">
        <f t="shared" si="50"/>
        <v/>
      </c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230"/>
      <c r="BJ219" s="230"/>
      <c r="CA219" s="4" t="str">
        <f t="shared" si="51"/>
        <v/>
      </c>
      <c r="CB219" s="4" t="str">
        <f t="shared" si="52"/>
        <v/>
      </c>
      <c r="CC219" s="4" t="str">
        <f t="shared" si="53"/>
        <v/>
      </c>
      <c r="CD219" s="4" t="str">
        <f t="shared" si="54"/>
        <v/>
      </c>
      <c r="CE219" s="4" t="str">
        <f t="shared" si="55"/>
        <v/>
      </c>
      <c r="CF219" s="4" t="str">
        <f t="shared" si="56"/>
        <v/>
      </c>
      <c r="CG219" s="16">
        <f t="shared" si="57"/>
        <v>0</v>
      </c>
      <c r="CH219" s="16">
        <f t="shared" si="58"/>
        <v>0</v>
      </c>
      <c r="CI219" s="16">
        <f t="shared" si="59"/>
        <v>0</v>
      </c>
      <c r="CJ219" s="16">
        <f t="shared" si="60"/>
        <v>0</v>
      </c>
      <c r="CK219" s="16">
        <f t="shared" si="61"/>
        <v>0</v>
      </c>
      <c r="CL219" s="16">
        <f t="shared" si="62"/>
        <v>0</v>
      </c>
      <c r="CM219" s="16"/>
      <c r="CN219" s="16"/>
    </row>
    <row r="220" spans="1:92" ht="16.149999999999999" customHeight="1" x14ac:dyDescent="0.2">
      <c r="A220" s="3445" t="s">
        <v>217</v>
      </c>
      <c r="B220" s="3445"/>
      <c r="C220" s="3445"/>
      <c r="D220" s="402">
        <f t="shared" si="63"/>
        <v>0</v>
      </c>
      <c r="E220" s="403">
        <f t="shared" si="68"/>
        <v>0</v>
      </c>
      <c r="F220" s="611">
        <f t="shared" si="68"/>
        <v>0</v>
      </c>
      <c r="G220" s="35"/>
      <c r="H220" s="39"/>
      <c r="I220" s="35"/>
      <c r="J220" s="39"/>
      <c r="K220" s="35"/>
      <c r="L220" s="39"/>
      <c r="M220" s="35"/>
      <c r="N220" s="39"/>
      <c r="O220" s="35"/>
      <c r="P220" s="39"/>
      <c r="Q220" s="35"/>
      <c r="R220" s="39"/>
      <c r="S220" s="35"/>
      <c r="T220" s="39"/>
      <c r="U220" s="35"/>
      <c r="V220" s="39"/>
      <c r="W220" s="35"/>
      <c r="X220" s="39"/>
      <c r="Y220" s="35"/>
      <c r="Z220" s="39"/>
      <c r="AA220" s="35"/>
      <c r="AB220" s="39"/>
      <c r="AC220" s="35"/>
      <c r="AD220" s="39"/>
      <c r="AE220" s="35"/>
      <c r="AF220" s="39"/>
      <c r="AG220" s="35"/>
      <c r="AH220" s="39"/>
      <c r="AI220" s="35"/>
      <c r="AJ220" s="39"/>
      <c r="AK220" s="35"/>
      <c r="AL220" s="39"/>
      <c r="AM220" s="35"/>
      <c r="AN220" s="299"/>
      <c r="AO220" s="319"/>
      <c r="AP220" s="329"/>
      <c r="AQ220" s="107"/>
      <c r="AR220" s="39"/>
      <c r="AS220" s="66"/>
      <c r="AT220" s="35"/>
      <c r="AU220" s="39"/>
      <c r="AV220" s="39"/>
      <c r="AW220" s="39"/>
      <c r="AX220" s="33" t="str">
        <f t="shared" si="50"/>
        <v/>
      </c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230"/>
      <c r="BJ220" s="230"/>
      <c r="CA220" s="4" t="str">
        <f t="shared" si="51"/>
        <v/>
      </c>
      <c r="CB220" s="4" t="str">
        <f t="shared" si="52"/>
        <v/>
      </c>
      <c r="CC220" s="4" t="str">
        <f t="shared" si="53"/>
        <v/>
      </c>
      <c r="CD220" s="4" t="str">
        <f t="shared" si="54"/>
        <v/>
      </c>
      <c r="CE220" s="4" t="str">
        <f t="shared" si="55"/>
        <v/>
      </c>
      <c r="CF220" s="4" t="str">
        <f t="shared" si="56"/>
        <v/>
      </c>
      <c r="CG220" s="16">
        <f t="shared" si="57"/>
        <v>0</v>
      </c>
      <c r="CH220" s="16">
        <f t="shared" si="58"/>
        <v>0</v>
      </c>
      <c r="CI220" s="16">
        <f t="shared" si="59"/>
        <v>0</v>
      </c>
      <c r="CJ220" s="16">
        <f t="shared" si="60"/>
        <v>0</v>
      </c>
      <c r="CK220" s="16">
        <f t="shared" si="61"/>
        <v>0</v>
      </c>
      <c r="CL220" s="16">
        <f t="shared" si="62"/>
        <v>0</v>
      </c>
      <c r="CM220" s="16"/>
      <c r="CN220" s="16"/>
    </row>
    <row r="221" spans="1:92" ht="16.149999999999999" customHeight="1" x14ac:dyDescent="0.2">
      <c r="A221" s="3445" t="s">
        <v>218</v>
      </c>
      <c r="B221" s="3445"/>
      <c r="C221" s="3445"/>
      <c r="D221" s="402">
        <f t="shared" si="63"/>
        <v>0</v>
      </c>
      <c r="E221" s="403">
        <f t="shared" si="68"/>
        <v>0</v>
      </c>
      <c r="F221" s="611">
        <f t="shared" si="68"/>
        <v>0</v>
      </c>
      <c r="G221" s="35"/>
      <c r="H221" s="39"/>
      <c r="I221" s="35"/>
      <c r="J221" s="39"/>
      <c r="K221" s="35"/>
      <c r="L221" s="39"/>
      <c r="M221" s="35"/>
      <c r="N221" s="39"/>
      <c r="O221" s="35"/>
      <c r="P221" s="39"/>
      <c r="Q221" s="35"/>
      <c r="R221" s="39"/>
      <c r="S221" s="35"/>
      <c r="T221" s="39"/>
      <c r="U221" s="35"/>
      <c r="V221" s="39"/>
      <c r="W221" s="35"/>
      <c r="X221" s="39"/>
      <c r="Y221" s="35"/>
      <c r="Z221" s="39"/>
      <c r="AA221" s="35"/>
      <c r="AB221" s="39"/>
      <c r="AC221" s="35"/>
      <c r="AD221" s="39"/>
      <c r="AE221" s="35"/>
      <c r="AF221" s="39"/>
      <c r="AG221" s="35"/>
      <c r="AH221" s="39"/>
      <c r="AI221" s="35"/>
      <c r="AJ221" s="39"/>
      <c r="AK221" s="35"/>
      <c r="AL221" s="39"/>
      <c r="AM221" s="35"/>
      <c r="AN221" s="299"/>
      <c r="AO221" s="319"/>
      <c r="AP221" s="329"/>
      <c r="AQ221" s="107"/>
      <c r="AR221" s="39"/>
      <c r="AS221" s="66"/>
      <c r="AT221" s="35"/>
      <c r="AU221" s="39"/>
      <c r="AV221" s="39"/>
      <c r="AW221" s="39"/>
      <c r="AX221" s="33" t="str">
        <f t="shared" si="50"/>
        <v/>
      </c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230"/>
      <c r="BJ221" s="230"/>
      <c r="CA221" s="4" t="str">
        <f t="shared" si="51"/>
        <v/>
      </c>
      <c r="CB221" s="4" t="str">
        <f t="shared" si="52"/>
        <v/>
      </c>
      <c r="CC221" s="4" t="str">
        <f t="shared" si="53"/>
        <v/>
      </c>
      <c r="CD221" s="4" t="str">
        <f t="shared" si="54"/>
        <v/>
      </c>
      <c r="CE221" s="4" t="str">
        <f t="shared" si="55"/>
        <v/>
      </c>
      <c r="CF221" s="4" t="str">
        <f t="shared" si="56"/>
        <v/>
      </c>
      <c r="CG221" s="16">
        <f t="shared" si="57"/>
        <v>0</v>
      </c>
      <c r="CH221" s="16">
        <f t="shared" si="58"/>
        <v>0</v>
      </c>
      <c r="CI221" s="16">
        <f t="shared" si="59"/>
        <v>0</v>
      </c>
      <c r="CJ221" s="16">
        <f t="shared" si="60"/>
        <v>0</v>
      </c>
      <c r="CK221" s="16">
        <f t="shared" si="61"/>
        <v>0</v>
      </c>
      <c r="CL221" s="16">
        <f t="shared" si="62"/>
        <v>0</v>
      </c>
      <c r="CM221" s="16"/>
      <c r="CN221" s="16"/>
    </row>
    <row r="222" spans="1:92" ht="16.149999999999999" customHeight="1" x14ac:dyDescent="0.2">
      <c r="A222" s="3446" t="s">
        <v>219</v>
      </c>
      <c r="B222" s="3447"/>
      <c r="C222" s="3448"/>
      <c r="D222" s="402">
        <f t="shared" si="63"/>
        <v>0</v>
      </c>
      <c r="E222" s="403">
        <f t="shared" si="68"/>
        <v>0</v>
      </c>
      <c r="F222" s="611">
        <f t="shared" si="68"/>
        <v>0</v>
      </c>
      <c r="G222" s="50"/>
      <c r="H222" s="54"/>
      <c r="I222" s="50"/>
      <c r="J222" s="54"/>
      <c r="K222" s="50"/>
      <c r="L222" s="54"/>
      <c r="M222" s="50"/>
      <c r="N222" s="54"/>
      <c r="O222" s="50"/>
      <c r="P222" s="54"/>
      <c r="Q222" s="50"/>
      <c r="R222" s="54"/>
      <c r="S222" s="50"/>
      <c r="T222" s="54"/>
      <c r="U222" s="50"/>
      <c r="V222" s="54"/>
      <c r="W222" s="50"/>
      <c r="X222" s="54"/>
      <c r="Y222" s="50"/>
      <c r="Z222" s="54"/>
      <c r="AA222" s="50"/>
      <c r="AB222" s="54"/>
      <c r="AC222" s="50"/>
      <c r="AD222" s="54"/>
      <c r="AE222" s="50"/>
      <c r="AF222" s="54"/>
      <c r="AG222" s="50"/>
      <c r="AH222" s="54"/>
      <c r="AI222" s="50"/>
      <c r="AJ222" s="54"/>
      <c r="AK222" s="50"/>
      <c r="AL222" s="54"/>
      <c r="AM222" s="50"/>
      <c r="AN222" s="307"/>
      <c r="AO222" s="319"/>
      <c r="AP222" s="329"/>
      <c r="AQ222" s="107"/>
      <c r="AR222" s="54"/>
      <c r="AS222" s="261"/>
      <c r="AT222" s="50"/>
      <c r="AU222" s="54"/>
      <c r="AV222" s="54"/>
      <c r="AW222" s="54"/>
      <c r="AX222" s="33" t="str">
        <f t="shared" si="50"/>
        <v/>
      </c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230"/>
      <c r="BJ222" s="230"/>
      <c r="CA222" s="4" t="str">
        <f t="shared" si="51"/>
        <v/>
      </c>
      <c r="CB222" s="4" t="str">
        <f t="shared" si="52"/>
        <v/>
      </c>
      <c r="CC222" s="4" t="str">
        <f t="shared" si="53"/>
        <v/>
      </c>
      <c r="CD222" s="4" t="str">
        <f t="shared" si="54"/>
        <v/>
      </c>
      <c r="CE222" s="4" t="str">
        <f t="shared" si="55"/>
        <v/>
      </c>
      <c r="CF222" s="4" t="str">
        <f t="shared" si="56"/>
        <v/>
      </c>
      <c r="CG222" s="16">
        <f t="shared" si="57"/>
        <v>0</v>
      </c>
      <c r="CH222" s="16">
        <f t="shared" si="58"/>
        <v>0</v>
      </c>
      <c r="CI222" s="16">
        <f t="shared" si="59"/>
        <v>0</v>
      </c>
      <c r="CJ222" s="16">
        <f t="shared" si="60"/>
        <v>0</v>
      </c>
      <c r="CK222" s="16">
        <f t="shared" si="61"/>
        <v>0</v>
      </c>
      <c r="CL222" s="16">
        <f t="shared" si="62"/>
        <v>0</v>
      </c>
      <c r="CM222" s="16"/>
      <c r="CN222" s="16"/>
    </row>
    <row r="223" spans="1:92" ht="16.149999999999999" customHeight="1" x14ac:dyDescent="0.2">
      <c r="A223" s="3449" t="s">
        <v>220</v>
      </c>
      <c r="B223" s="3450"/>
      <c r="C223" s="3451"/>
      <c r="D223" s="411">
        <f t="shared" si="63"/>
        <v>0</v>
      </c>
      <c r="E223" s="406">
        <f>SUM(G223+I223+K223+M223+O223+Q223+S223+U223+W223+Y223+AA223+AC223+AE223+AG223+AI223+AK223+AM223)</f>
        <v>0</v>
      </c>
      <c r="F223" s="616">
        <f t="shared" si="68"/>
        <v>0</v>
      </c>
      <c r="G223" s="50"/>
      <c r="H223" s="54"/>
      <c r="I223" s="50"/>
      <c r="J223" s="54"/>
      <c r="K223" s="50"/>
      <c r="L223" s="54"/>
      <c r="M223" s="50"/>
      <c r="N223" s="54"/>
      <c r="O223" s="50"/>
      <c r="P223" s="54"/>
      <c r="Q223" s="50"/>
      <c r="R223" s="54"/>
      <c r="S223" s="50"/>
      <c r="T223" s="54"/>
      <c r="U223" s="50"/>
      <c r="V223" s="54"/>
      <c r="W223" s="50"/>
      <c r="X223" s="54"/>
      <c r="Y223" s="50"/>
      <c r="Z223" s="54"/>
      <c r="AA223" s="50"/>
      <c r="AB223" s="54"/>
      <c r="AC223" s="50"/>
      <c r="AD223" s="54"/>
      <c r="AE223" s="50"/>
      <c r="AF223" s="54"/>
      <c r="AG223" s="50"/>
      <c r="AH223" s="54"/>
      <c r="AI223" s="50"/>
      <c r="AJ223" s="54"/>
      <c r="AK223" s="50"/>
      <c r="AL223" s="54"/>
      <c r="AM223" s="50"/>
      <c r="AN223" s="307"/>
      <c r="AO223" s="300"/>
      <c r="AP223" s="153"/>
      <c r="AQ223" s="39"/>
      <c r="AR223" s="54"/>
      <c r="AS223" s="261"/>
      <c r="AT223" s="50"/>
      <c r="AU223" s="54"/>
      <c r="AV223" s="54"/>
      <c r="AW223" s="54"/>
      <c r="AX223" s="33" t="str">
        <f t="shared" si="50"/>
        <v/>
      </c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230"/>
      <c r="BJ223" s="230"/>
      <c r="CA223" s="4" t="str">
        <f t="shared" si="51"/>
        <v/>
      </c>
      <c r="CB223" s="4" t="str">
        <f t="shared" si="52"/>
        <v/>
      </c>
      <c r="CC223" s="4" t="str">
        <f t="shared" si="53"/>
        <v/>
      </c>
      <c r="CD223" s="4" t="str">
        <f t="shared" si="54"/>
        <v/>
      </c>
      <c r="CE223" s="4" t="str">
        <f t="shared" si="55"/>
        <v/>
      </c>
      <c r="CF223" s="4" t="str">
        <f t="shared" si="56"/>
        <v/>
      </c>
      <c r="CG223" s="16">
        <f t="shared" si="57"/>
        <v>0</v>
      </c>
      <c r="CH223" s="16">
        <f t="shared" si="58"/>
        <v>0</v>
      </c>
      <c r="CI223" s="16">
        <f t="shared" si="59"/>
        <v>0</v>
      </c>
      <c r="CJ223" s="16">
        <f t="shared" si="60"/>
        <v>0</v>
      </c>
      <c r="CK223" s="16">
        <f t="shared" si="61"/>
        <v>0</v>
      </c>
      <c r="CL223" s="16">
        <f t="shared" si="62"/>
        <v>0</v>
      </c>
      <c r="CM223" s="16"/>
      <c r="CN223" s="16"/>
    </row>
    <row r="224" spans="1:92" ht="16.149999999999999" customHeight="1" x14ac:dyDescent="0.2">
      <c r="A224" s="3440" t="s">
        <v>221</v>
      </c>
      <c r="B224" s="3441"/>
      <c r="C224" s="3442"/>
      <c r="D224" s="414">
        <f t="shared" si="63"/>
        <v>0</v>
      </c>
      <c r="E224" s="415">
        <f t="shared" si="68"/>
        <v>0</v>
      </c>
      <c r="F224" s="416">
        <f t="shared" si="68"/>
        <v>0</v>
      </c>
      <c r="G224" s="93"/>
      <c r="H224" s="96"/>
      <c r="I224" s="93"/>
      <c r="J224" s="96"/>
      <c r="K224" s="93"/>
      <c r="L224" s="96"/>
      <c r="M224" s="93"/>
      <c r="N224" s="96"/>
      <c r="O224" s="93"/>
      <c r="P224" s="96"/>
      <c r="Q224" s="93"/>
      <c r="R224" s="96"/>
      <c r="S224" s="93"/>
      <c r="T224" s="96"/>
      <c r="U224" s="93"/>
      <c r="V224" s="96"/>
      <c r="W224" s="93"/>
      <c r="X224" s="96"/>
      <c r="Y224" s="93"/>
      <c r="Z224" s="96"/>
      <c r="AA224" s="93"/>
      <c r="AB224" s="96"/>
      <c r="AC224" s="93"/>
      <c r="AD224" s="96"/>
      <c r="AE224" s="93"/>
      <c r="AF224" s="96"/>
      <c r="AG224" s="93"/>
      <c r="AH224" s="96"/>
      <c r="AI224" s="93"/>
      <c r="AJ224" s="96"/>
      <c r="AK224" s="93"/>
      <c r="AL224" s="96"/>
      <c r="AM224" s="93"/>
      <c r="AN224" s="417"/>
      <c r="AO224" s="438"/>
      <c r="AP224" s="439"/>
      <c r="AQ224" s="574"/>
      <c r="AR224" s="457"/>
      <c r="AS224" s="433"/>
      <c r="AT224" s="93"/>
      <c r="AU224" s="96"/>
      <c r="AV224" s="96"/>
      <c r="AW224" s="96"/>
      <c r="AX224" s="33" t="str">
        <f t="shared" si="50"/>
        <v/>
      </c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230"/>
      <c r="BJ224" s="230"/>
      <c r="CA224" s="4" t="str">
        <f t="shared" si="51"/>
        <v/>
      </c>
      <c r="CB224" s="4" t="str">
        <f t="shared" si="52"/>
        <v/>
      </c>
      <c r="CC224" s="4" t="str">
        <f t="shared" si="53"/>
        <v/>
      </c>
      <c r="CD224" s="4" t="str">
        <f t="shared" si="54"/>
        <v/>
      </c>
      <c r="CE224" s="4" t="str">
        <f t="shared" si="55"/>
        <v/>
      </c>
      <c r="CF224" s="4" t="str">
        <f t="shared" si="56"/>
        <v/>
      </c>
      <c r="CG224" s="16">
        <f t="shared" si="57"/>
        <v>0</v>
      </c>
      <c r="CH224" s="16">
        <f t="shared" si="58"/>
        <v>0</v>
      </c>
      <c r="CI224" s="16">
        <f t="shared" si="59"/>
        <v>0</v>
      </c>
      <c r="CJ224" s="16">
        <f t="shared" si="60"/>
        <v>0</v>
      </c>
      <c r="CK224" s="16">
        <f t="shared" si="61"/>
        <v>0</v>
      </c>
      <c r="CL224" s="16">
        <f t="shared" si="62"/>
        <v>0</v>
      </c>
      <c r="CM224" s="16"/>
      <c r="CN224" s="16"/>
    </row>
    <row r="225" spans="1:92" ht="31.15" customHeight="1" x14ac:dyDescent="0.2">
      <c r="A225" s="458" t="s">
        <v>229</v>
      </c>
      <c r="B225" s="127"/>
      <c r="C225" s="459"/>
      <c r="D225" s="460"/>
      <c r="E225" s="460"/>
      <c r="F225" s="460"/>
      <c r="G225" s="461"/>
      <c r="H225" s="461"/>
      <c r="I225" s="461"/>
      <c r="J225" s="461"/>
      <c r="K225" s="461"/>
      <c r="L225" s="461"/>
      <c r="M225" s="461"/>
      <c r="N225" s="461"/>
      <c r="O225" s="461"/>
      <c r="P225" s="461"/>
      <c r="Q225" s="461"/>
      <c r="R225" s="461"/>
      <c r="S225" s="461"/>
      <c r="T225" s="12"/>
      <c r="U225" s="12"/>
      <c r="V225" s="12"/>
      <c r="W225" s="12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Z225" s="2"/>
      <c r="CG225" s="16"/>
      <c r="CH225" s="16"/>
      <c r="CI225" s="16"/>
      <c r="CJ225" s="16"/>
      <c r="CK225" s="16"/>
      <c r="CL225" s="16"/>
      <c r="CM225" s="16"/>
      <c r="CN225" s="16"/>
    </row>
    <row r="226" spans="1:92" ht="16.149999999999999" customHeight="1" x14ac:dyDescent="0.2">
      <c r="A226" s="3853" t="s">
        <v>56</v>
      </c>
      <c r="B226" s="3661"/>
      <c r="C226" s="3897" t="s">
        <v>57</v>
      </c>
      <c r="D226" s="3897"/>
      <c r="E226" s="3897"/>
      <c r="F226" s="3882" t="s">
        <v>230</v>
      </c>
      <c r="G226" s="3884"/>
      <c r="H226" s="3882" t="s">
        <v>231</v>
      </c>
      <c r="I226" s="3884"/>
      <c r="J226" s="3882" t="s">
        <v>232</v>
      </c>
      <c r="K226" s="3884"/>
      <c r="L226" s="3882" t="s">
        <v>233</v>
      </c>
      <c r="M226" s="3884"/>
      <c r="N226" s="3882" t="s">
        <v>234</v>
      </c>
      <c r="O226" s="3884"/>
      <c r="P226" s="3882" t="s">
        <v>235</v>
      </c>
      <c r="Q226" s="3884"/>
      <c r="R226" s="3882" t="s">
        <v>236</v>
      </c>
      <c r="S226" s="3884"/>
      <c r="T226" s="3882" t="s">
        <v>237</v>
      </c>
      <c r="U226" s="3884"/>
      <c r="V226" s="3882" t="s">
        <v>238</v>
      </c>
      <c r="W226" s="3884"/>
      <c r="X226" s="3882" t="s">
        <v>239</v>
      </c>
      <c r="Y226" s="3884"/>
      <c r="Z226" s="3882" t="s">
        <v>240</v>
      </c>
      <c r="AA226" s="3884"/>
      <c r="AB226" s="3882" t="s">
        <v>241</v>
      </c>
      <c r="AC226" s="3884"/>
      <c r="AD226" s="3882" t="s">
        <v>242</v>
      </c>
      <c r="AE226" s="3884"/>
      <c r="AF226" s="3882" t="s">
        <v>243</v>
      </c>
      <c r="AG226" s="3884"/>
      <c r="AH226" s="3882" t="s">
        <v>244</v>
      </c>
      <c r="AI226" s="3884"/>
      <c r="AJ226" s="3882" t="s">
        <v>245</v>
      </c>
      <c r="AK226" s="3884"/>
      <c r="AL226" s="12"/>
      <c r="AM226" s="12"/>
      <c r="AN226" s="12"/>
      <c r="AO226" s="462"/>
      <c r="AP226" s="12"/>
      <c r="AQ226" s="12"/>
      <c r="AR226" s="12"/>
      <c r="AS226" s="463"/>
      <c r="AT226" s="463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CG226" s="16"/>
      <c r="CH226" s="16"/>
      <c r="CI226" s="16"/>
      <c r="CJ226" s="16"/>
      <c r="CK226" s="16"/>
      <c r="CL226" s="16"/>
      <c r="CM226" s="16"/>
      <c r="CN226" s="16"/>
    </row>
    <row r="227" spans="1:92" ht="33" customHeight="1" x14ac:dyDescent="0.2">
      <c r="A227" s="3366"/>
      <c r="B227" s="3662"/>
      <c r="C227" s="1100" t="s">
        <v>82</v>
      </c>
      <c r="D227" s="1101" t="s">
        <v>83</v>
      </c>
      <c r="E227" s="1102" t="s">
        <v>84</v>
      </c>
      <c r="F227" s="1119" t="s">
        <v>83</v>
      </c>
      <c r="G227" s="1147" t="s">
        <v>84</v>
      </c>
      <c r="H227" s="1119" t="s">
        <v>83</v>
      </c>
      <c r="I227" s="1147" t="s">
        <v>84</v>
      </c>
      <c r="J227" s="1119" t="s">
        <v>83</v>
      </c>
      <c r="K227" s="1147" t="s">
        <v>84</v>
      </c>
      <c r="L227" s="1119" t="s">
        <v>83</v>
      </c>
      <c r="M227" s="1147" t="s">
        <v>84</v>
      </c>
      <c r="N227" s="1119" t="s">
        <v>83</v>
      </c>
      <c r="O227" s="1147" t="s">
        <v>84</v>
      </c>
      <c r="P227" s="1119" t="s">
        <v>83</v>
      </c>
      <c r="Q227" s="1147" t="s">
        <v>84</v>
      </c>
      <c r="R227" s="1119" t="s">
        <v>83</v>
      </c>
      <c r="S227" s="1147" t="s">
        <v>84</v>
      </c>
      <c r="T227" s="1119" t="s">
        <v>83</v>
      </c>
      <c r="U227" s="1147" t="s">
        <v>84</v>
      </c>
      <c r="V227" s="1119" t="s">
        <v>83</v>
      </c>
      <c r="W227" s="1147" t="s">
        <v>84</v>
      </c>
      <c r="X227" s="1119" t="s">
        <v>83</v>
      </c>
      <c r="Y227" s="1147" t="s">
        <v>84</v>
      </c>
      <c r="Z227" s="1119" t="s">
        <v>83</v>
      </c>
      <c r="AA227" s="1147" t="s">
        <v>84</v>
      </c>
      <c r="AB227" s="1119" t="s">
        <v>83</v>
      </c>
      <c r="AC227" s="1147" t="s">
        <v>84</v>
      </c>
      <c r="AD227" s="1119" t="s">
        <v>83</v>
      </c>
      <c r="AE227" s="1147" t="s">
        <v>84</v>
      </c>
      <c r="AF227" s="1119" t="s">
        <v>83</v>
      </c>
      <c r="AG227" s="1147" t="s">
        <v>84</v>
      </c>
      <c r="AH227" s="1119" t="s">
        <v>83</v>
      </c>
      <c r="AI227" s="1147" t="s">
        <v>84</v>
      </c>
      <c r="AJ227" s="1119" t="s">
        <v>83</v>
      </c>
      <c r="AK227" s="1147" t="s">
        <v>84</v>
      </c>
      <c r="AL227" s="12"/>
      <c r="AM227" s="12"/>
      <c r="AN227" s="12"/>
      <c r="AO227" s="462"/>
      <c r="AP227" s="12"/>
      <c r="AQ227" s="12"/>
      <c r="AR227" s="12"/>
      <c r="AS227" s="463"/>
      <c r="AT227" s="463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CG227" s="16"/>
      <c r="CH227" s="16"/>
      <c r="CI227" s="16"/>
      <c r="CJ227" s="16"/>
      <c r="CK227" s="16"/>
      <c r="CL227" s="16"/>
      <c r="CM227" s="16"/>
      <c r="CN227" s="16"/>
    </row>
    <row r="228" spans="1:92" ht="16.149999999999999" customHeight="1" x14ac:dyDescent="0.2">
      <c r="A228" s="3894" t="s">
        <v>246</v>
      </c>
      <c r="B228" s="465" t="s">
        <v>157</v>
      </c>
      <c r="C228" s="137">
        <f>SUM(D228+E228)</f>
        <v>0</v>
      </c>
      <c r="D228" s="138">
        <f>SUM(F228+H228+J228+L228+N228+P228+R228+T228+V228+X228+Z228+AB228+AD228+AF228+AH228+AJ228)</f>
        <v>0</v>
      </c>
      <c r="E228" s="139">
        <f t="shared" ref="D228:E231" si="69">SUM(G228+I228+K228+M228+O228+Q228+S228+U228+W228+Y228+AA228+AC228+AE228+AG228+AI228+AK228)</f>
        <v>0</v>
      </c>
      <c r="F228" s="26"/>
      <c r="G228" s="30"/>
      <c r="H228" s="26"/>
      <c r="I228" s="30"/>
      <c r="J228" s="26"/>
      <c r="K228" s="30"/>
      <c r="L228" s="26"/>
      <c r="M228" s="30"/>
      <c r="N228" s="26"/>
      <c r="O228" s="30"/>
      <c r="P228" s="26"/>
      <c r="Q228" s="30"/>
      <c r="R228" s="26"/>
      <c r="S228" s="30"/>
      <c r="T228" s="26"/>
      <c r="U228" s="30"/>
      <c r="V228" s="26"/>
      <c r="W228" s="30"/>
      <c r="X228" s="26"/>
      <c r="Y228" s="30"/>
      <c r="Z228" s="26"/>
      <c r="AA228" s="30"/>
      <c r="AB228" s="26"/>
      <c r="AC228" s="30"/>
      <c r="AD228" s="26"/>
      <c r="AE228" s="30"/>
      <c r="AF228" s="26"/>
      <c r="AG228" s="30"/>
      <c r="AH228" s="26"/>
      <c r="AI228" s="30"/>
      <c r="AJ228" s="26"/>
      <c r="AK228" s="30"/>
      <c r="AL228" s="12"/>
      <c r="AM228" s="12"/>
      <c r="AN228" s="12"/>
      <c r="AO228" s="462"/>
      <c r="AP228" s="12"/>
      <c r="AQ228" s="12"/>
      <c r="AR228" s="12"/>
      <c r="AS228" s="12"/>
      <c r="AT228" s="12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CG228" s="16"/>
      <c r="CH228" s="16"/>
      <c r="CI228" s="16"/>
      <c r="CJ228" s="16"/>
      <c r="CK228" s="16"/>
      <c r="CL228" s="16"/>
      <c r="CM228" s="16"/>
      <c r="CN228" s="16"/>
    </row>
    <row r="229" spans="1:92" ht="16.149999999999999" customHeight="1" x14ac:dyDescent="0.2">
      <c r="A229" s="3391"/>
      <c r="B229" s="466" t="s">
        <v>126</v>
      </c>
      <c r="C229" s="240">
        <f>SUM(D229+E229)</f>
        <v>0</v>
      </c>
      <c r="D229" s="241">
        <f t="shared" si="69"/>
        <v>0</v>
      </c>
      <c r="E229" s="242">
        <f t="shared" si="69"/>
        <v>0</v>
      </c>
      <c r="F229" s="93"/>
      <c r="G229" s="96"/>
      <c r="H229" s="93"/>
      <c r="I229" s="96"/>
      <c r="J229" s="93"/>
      <c r="K229" s="96"/>
      <c r="L229" s="93"/>
      <c r="M229" s="96"/>
      <c r="N229" s="93"/>
      <c r="O229" s="96"/>
      <c r="P229" s="93"/>
      <c r="Q229" s="96"/>
      <c r="R229" s="93"/>
      <c r="S229" s="96"/>
      <c r="T229" s="93"/>
      <c r="U229" s="96"/>
      <c r="V229" s="93"/>
      <c r="W229" s="96"/>
      <c r="X229" s="93"/>
      <c r="Y229" s="96"/>
      <c r="Z229" s="93"/>
      <c r="AA229" s="96"/>
      <c r="AB229" s="93"/>
      <c r="AC229" s="96"/>
      <c r="AD229" s="93"/>
      <c r="AE229" s="96"/>
      <c r="AF229" s="93"/>
      <c r="AG229" s="96"/>
      <c r="AH229" s="93"/>
      <c r="AI229" s="96"/>
      <c r="AJ229" s="93"/>
      <c r="AK229" s="96"/>
      <c r="AL229" s="12"/>
      <c r="AM229" s="12"/>
      <c r="AN229" s="12"/>
      <c r="AO229" s="462"/>
      <c r="AP229" s="12"/>
      <c r="AQ229" s="12"/>
      <c r="AR229" s="12"/>
      <c r="AS229" s="12"/>
      <c r="AT229" s="12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CG229" s="16"/>
      <c r="CH229" s="16"/>
      <c r="CI229" s="16"/>
      <c r="CJ229" s="16"/>
      <c r="CK229" s="16"/>
      <c r="CL229" s="16"/>
      <c r="CM229" s="16"/>
      <c r="CN229" s="16"/>
    </row>
    <row r="230" spans="1:92" ht="16.149999999999999" customHeight="1" x14ac:dyDescent="0.2">
      <c r="A230" s="3894" t="s">
        <v>247</v>
      </c>
      <c r="B230" s="465" t="s">
        <v>157</v>
      </c>
      <c r="C230" s="137">
        <f>SUM(D230+E230)</f>
        <v>0</v>
      </c>
      <c r="D230" s="138">
        <f t="shared" si="69"/>
        <v>0</v>
      </c>
      <c r="E230" s="139">
        <f t="shared" si="69"/>
        <v>0</v>
      </c>
      <c r="F230" s="26"/>
      <c r="G230" s="30"/>
      <c r="H230" s="26"/>
      <c r="I230" s="30"/>
      <c r="J230" s="26"/>
      <c r="K230" s="30"/>
      <c r="L230" s="26"/>
      <c r="M230" s="30"/>
      <c r="N230" s="26"/>
      <c r="O230" s="30"/>
      <c r="P230" s="26"/>
      <c r="Q230" s="30"/>
      <c r="R230" s="26"/>
      <c r="S230" s="30"/>
      <c r="T230" s="26"/>
      <c r="U230" s="30"/>
      <c r="V230" s="26"/>
      <c r="W230" s="30"/>
      <c r="X230" s="26"/>
      <c r="Y230" s="30"/>
      <c r="Z230" s="26"/>
      <c r="AA230" s="30"/>
      <c r="AB230" s="26"/>
      <c r="AC230" s="30"/>
      <c r="AD230" s="26"/>
      <c r="AE230" s="30"/>
      <c r="AF230" s="26"/>
      <c r="AG230" s="30"/>
      <c r="AH230" s="26"/>
      <c r="AI230" s="30"/>
      <c r="AJ230" s="26"/>
      <c r="AK230" s="30"/>
      <c r="AL230" s="12"/>
      <c r="AM230" s="12"/>
      <c r="AN230" s="12"/>
      <c r="AO230" s="462"/>
      <c r="AP230" s="12"/>
      <c r="AQ230" s="12"/>
      <c r="AR230" s="12"/>
      <c r="AS230" s="12"/>
      <c r="AT230" s="12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CG230" s="16"/>
      <c r="CH230" s="16"/>
      <c r="CI230" s="16"/>
      <c r="CJ230" s="16"/>
      <c r="CK230" s="16"/>
      <c r="CL230" s="16"/>
      <c r="CM230" s="16"/>
      <c r="CN230" s="16"/>
    </row>
    <row r="231" spans="1:92" ht="16.149999999999999" customHeight="1" x14ac:dyDescent="0.2">
      <c r="A231" s="3391"/>
      <c r="B231" s="466" t="s">
        <v>126</v>
      </c>
      <c r="C231" s="167">
        <f>SUM(D231+E231)</f>
        <v>0</v>
      </c>
      <c r="D231" s="168">
        <f t="shared" si="69"/>
        <v>0</v>
      </c>
      <c r="E231" s="576">
        <f>SUM(G231+I231+K231+M231+O231+Q231+S231+U231+W231+Y231+AA231+AC231+AE231+AG231+AI231+AK231)</f>
        <v>0</v>
      </c>
      <c r="F231" s="263"/>
      <c r="G231" s="574"/>
      <c r="H231" s="263"/>
      <c r="I231" s="574"/>
      <c r="J231" s="263"/>
      <c r="K231" s="574"/>
      <c r="L231" s="263"/>
      <c r="M231" s="574"/>
      <c r="N231" s="263"/>
      <c r="O231" s="574"/>
      <c r="P231" s="263"/>
      <c r="Q231" s="574"/>
      <c r="R231" s="263"/>
      <c r="S231" s="574"/>
      <c r="T231" s="263"/>
      <c r="U231" s="574"/>
      <c r="V231" s="263"/>
      <c r="W231" s="574"/>
      <c r="X231" s="263"/>
      <c r="Y231" s="574"/>
      <c r="Z231" s="263"/>
      <c r="AA231" s="574"/>
      <c r="AB231" s="263"/>
      <c r="AC231" s="574"/>
      <c r="AD231" s="263"/>
      <c r="AE231" s="574"/>
      <c r="AF231" s="263"/>
      <c r="AG231" s="574"/>
      <c r="AH231" s="263"/>
      <c r="AI231" s="574"/>
      <c r="AJ231" s="263"/>
      <c r="AK231" s="574"/>
      <c r="AL231" s="12"/>
      <c r="AM231" s="12"/>
      <c r="AN231" s="12"/>
      <c r="AO231" s="462"/>
      <c r="AP231" s="12"/>
      <c r="AQ231" s="12"/>
      <c r="AR231" s="12"/>
      <c r="AS231" s="12"/>
      <c r="AT231" s="12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CG231" s="16"/>
      <c r="CH231" s="16"/>
      <c r="CI231" s="16"/>
      <c r="CJ231" s="16"/>
      <c r="CK231" s="16"/>
      <c r="CL231" s="16"/>
      <c r="CM231" s="16"/>
      <c r="CN231" s="16"/>
    </row>
    <row r="232" spans="1:92" ht="31.15" customHeight="1" x14ac:dyDescent="0.2">
      <c r="A232" s="467" t="s">
        <v>248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46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Z232" s="2"/>
      <c r="CG232" s="16"/>
      <c r="CH232" s="16"/>
      <c r="CI232" s="16"/>
      <c r="CJ232" s="16"/>
      <c r="CK232" s="16"/>
      <c r="CL232" s="16"/>
      <c r="CM232" s="16"/>
      <c r="CN232" s="16"/>
    </row>
    <row r="233" spans="1:92" ht="16.149999999999999" customHeight="1" x14ac:dyDescent="0.2">
      <c r="A233" s="3895" t="s">
        <v>249</v>
      </c>
      <c r="B233" s="3674" t="s">
        <v>250</v>
      </c>
      <c r="C233" s="3853" t="s">
        <v>4</v>
      </c>
      <c r="D233" s="3676"/>
      <c r="E233" s="3661"/>
      <c r="F233" s="3892" t="s">
        <v>251</v>
      </c>
      <c r="G233" s="3896"/>
      <c r="H233" s="3896"/>
      <c r="I233" s="3896"/>
      <c r="J233" s="3896"/>
      <c r="K233" s="3896"/>
      <c r="L233" s="3896"/>
      <c r="M233" s="3896"/>
      <c r="N233" s="3896"/>
      <c r="O233" s="3896"/>
      <c r="P233" s="3896"/>
      <c r="Q233" s="3896"/>
      <c r="R233" s="3896"/>
      <c r="S233" s="3896"/>
      <c r="T233" s="3896"/>
      <c r="U233" s="3896"/>
      <c r="V233" s="3896"/>
      <c r="W233" s="3896"/>
      <c r="X233" s="3896"/>
      <c r="Y233" s="3896"/>
      <c r="Z233" s="3896"/>
      <c r="AA233" s="3896"/>
      <c r="AB233" s="3896"/>
      <c r="AC233" s="3896"/>
      <c r="AD233" s="3896"/>
      <c r="AE233" s="3896"/>
      <c r="AF233" s="3896"/>
      <c r="AG233" s="3896"/>
      <c r="AH233" s="3896"/>
      <c r="AI233" s="3896"/>
      <c r="AJ233" s="3896"/>
      <c r="AK233" s="3893"/>
      <c r="AL233" s="3888" t="s">
        <v>252</v>
      </c>
      <c r="AM233" s="17"/>
      <c r="AN233" s="17"/>
      <c r="AO233" s="17"/>
      <c r="AP233" s="17"/>
      <c r="AQ233" s="17"/>
      <c r="AR233" s="17"/>
      <c r="AS233" s="17"/>
      <c r="AT233" s="17"/>
      <c r="AU233" s="230"/>
      <c r="AV233" s="230"/>
      <c r="AW233" s="230"/>
      <c r="AX233" s="230"/>
      <c r="AY233" s="230"/>
      <c r="AZ233" s="230"/>
      <c r="BA233" s="230"/>
      <c r="CG233" s="16"/>
      <c r="CH233" s="16"/>
      <c r="CI233" s="16"/>
      <c r="CJ233" s="16"/>
      <c r="CK233" s="16"/>
      <c r="CL233" s="16"/>
      <c r="CM233" s="16"/>
      <c r="CN233" s="16"/>
    </row>
    <row r="234" spans="1:92" ht="16.149999999999999" customHeight="1" x14ac:dyDescent="0.2">
      <c r="A234" s="3433"/>
      <c r="B234" s="3436"/>
      <c r="C234" s="3366"/>
      <c r="D234" s="3677"/>
      <c r="E234" s="3662"/>
      <c r="F234" s="3892" t="s">
        <v>169</v>
      </c>
      <c r="G234" s="3893"/>
      <c r="H234" s="3892" t="s">
        <v>170</v>
      </c>
      <c r="I234" s="3893"/>
      <c r="J234" s="3892" t="s">
        <v>104</v>
      </c>
      <c r="K234" s="3893"/>
      <c r="L234" s="3892" t="s">
        <v>11</v>
      </c>
      <c r="M234" s="3893"/>
      <c r="N234" s="3882" t="s">
        <v>12</v>
      </c>
      <c r="O234" s="3884"/>
      <c r="P234" s="3882" t="s">
        <v>13</v>
      </c>
      <c r="Q234" s="3884"/>
      <c r="R234" s="3882" t="s">
        <v>14</v>
      </c>
      <c r="S234" s="3884"/>
      <c r="T234" s="3882" t="s">
        <v>15</v>
      </c>
      <c r="U234" s="3884"/>
      <c r="V234" s="3882" t="s">
        <v>16</v>
      </c>
      <c r="W234" s="3884"/>
      <c r="X234" s="3882" t="s">
        <v>17</v>
      </c>
      <c r="Y234" s="3884"/>
      <c r="Z234" s="3882" t="s">
        <v>253</v>
      </c>
      <c r="AA234" s="3884"/>
      <c r="AB234" s="3882" t="s">
        <v>254</v>
      </c>
      <c r="AC234" s="3884"/>
      <c r="AD234" s="3882" t="s">
        <v>255</v>
      </c>
      <c r="AE234" s="3884"/>
      <c r="AF234" s="3882" t="s">
        <v>256</v>
      </c>
      <c r="AG234" s="3884"/>
      <c r="AH234" s="3882" t="s">
        <v>257</v>
      </c>
      <c r="AI234" s="3884"/>
      <c r="AJ234" s="3869" t="s">
        <v>258</v>
      </c>
      <c r="AK234" s="3870"/>
      <c r="AL234" s="3420"/>
      <c r="AM234" s="17"/>
      <c r="AN234" s="17"/>
      <c r="AO234" s="17"/>
      <c r="AP234" s="17"/>
      <c r="AQ234" s="17"/>
      <c r="AR234" s="17"/>
      <c r="AS234" s="17"/>
      <c r="AT234" s="17"/>
      <c r="AU234" s="230"/>
      <c r="AV234" s="230"/>
      <c r="AW234" s="230"/>
      <c r="AX234" s="230"/>
      <c r="AY234" s="230"/>
      <c r="AZ234" s="230"/>
      <c r="BA234" s="230"/>
      <c r="CG234" s="16"/>
      <c r="CH234" s="16"/>
      <c r="CI234" s="16"/>
      <c r="CJ234" s="16"/>
      <c r="CK234" s="16"/>
      <c r="CL234" s="16"/>
      <c r="CM234" s="16"/>
      <c r="CN234" s="16"/>
    </row>
    <row r="235" spans="1:92" ht="16.149999999999999" customHeight="1" x14ac:dyDescent="0.2">
      <c r="A235" s="3434"/>
      <c r="B235" s="3675"/>
      <c r="C235" s="1148" t="s">
        <v>82</v>
      </c>
      <c r="D235" s="1149" t="s">
        <v>83</v>
      </c>
      <c r="E235" s="613" t="s">
        <v>84</v>
      </c>
      <c r="F235" s="1150" t="s">
        <v>83</v>
      </c>
      <c r="G235" s="823" t="s">
        <v>84</v>
      </c>
      <c r="H235" s="1150" t="s">
        <v>83</v>
      </c>
      <c r="I235" s="823" t="s">
        <v>84</v>
      </c>
      <c r="J235" s="1150" t="s">
        <v>83</v>
      </c>
      <c r="K235" s="823" t="s">
        <v>84</v>
      </c>
      <c r="L235" s="1150" t="s">
        <v>83</v>
      </c>
      <c r="M235" s="823" t="s">
        <v>84</v>
      </c>
      <c r="N235" s="1150" t="s">
        <v>83</v>
      </c>
      <c r="O235" s="823" t="s">
        <v>84</v>
      </c>
      <c r="P235" s="1150" t="s">
        <v>83</v>
      </c>
      <c r="Q235" s="823" t="s">
        <v>84</v>
      </c>
      <c r="R235" s="1150" t="s">
        <v>83</v>
      </c>
      <c r="S235" s="823" t="s">
        <v>84</v>
      </c>
      <c r="T235" s="1151" t="s">
        <v>83</v>
      </c>
      <c r="U235" s="1151" t="s">
        <v>84</v>
      </c>
      <c r="V235" s="1152" t="s">
        <v>83</v>
      </c>
      <c r="W235" s="823" t="s">
        <v>84</v>
      </c>
      <c r="X235" s="1150" t="s">
        <v>83</v>
      </c>
      <c r="Y235" s="823" t="s">
        <v>84</v>
      </c>
      <c r="Z235" s="1150" t="s">
        <v>83</v>
      </c>
      <c r="AA235" s="823" t="s">
        <v>84</v>
      </c>
      <c r="AB235" s="1150" t="s">
        <v>83</v>
      </c>
      <c r="AC235" s="823" t="s">
        <v>84</v>
      </c>
      <c r="AD235" s="1150" t="s">
        <v>83</v>
      </c>
      <c r="AE235" s="823" t="s">
        <v>84</v>
      </c>
      <c r="AF235" s="1150" t="s">
        <v>83</v>
      </c>
      <c r="AG235" s="823" t="s">
        <v>84</v>
      </c>
      <c r="AH235" s="1150" t="s">
        <v>83</v>
      </c>
      <c r="AI235" s="823" t="s">
        <v>84</v>
      </c>
      <c r="AJ235" s="1150" t="s">
        <v>83</v>
      </c>
      <c r="AK235" s="823" t="s">
        <v>84</v>
      </c>
      <c r="AL235" s="3421"/>
      <c r="AM235" s="17"/>
      <c r="AN235" s="17"/>
      <c r="AO235" s="17"/>
      <c r="AP235" s="17"/>
      <c r="AQ235" s="17"/>
      <c r="AR235" s="17"/>
      <c r="AS235" s="17"/>
      <c r="AT235" s="17"/>
      <c r="AU235" s="230"/>
      <c r="AV235" s="230"/>
      <c r="AW235" s="230"/>
      <c r="AX235" s="230"/>
      <c r="AY235" s="230"/>
      <c r="AZ235" s="230"/>
      <c r="BA235" s="230"/>
      <c r="CG235" s="16"/>
      <c r="CH235" s="16"/>
      <c r="CI235" s="16"/>
      <c r="CJ235" s="16"/>
      <c r="CK235" s="16"/>
      <c r="CL235" s="16"/>
      <c r="CM235" s="16"/>
      <c r="CN235" s="16"/>
    </row>
    <row r="236" spans="1:92" ht="16.149999999999999" customHeight="1" x14ac:dyDescent="0.2">
      <c r="A236" s="3891" t="s">
        <v>259</v>
      </c>
      <c r="B236" s="1153" t="s">
        <v>58</v>
      </c>
      <c r="C236" s="1154">
        <f>SUM(D236+E236)</f>
        <v>0</v>
      </c>
      <c r="D236" s="1155">
        <f t="shared" ref="D236:E239" si="70">SUM(F236+H236+J236+L236+N236+P236+R236+T236+V236+X236+Z236+AB236+AD236+AF236+AH236+AJ236)</f>
        <v>0</v>
      </c>
      <c r="E236" s="291">
        <f t="shared" si="70"/>
        <v>0</v>
      </c>
      <c r="F236" s="26"/>
      <c r="G236" s="30"/>
      <c r="H236" s="26"/>
      <c r="I236" s="30"/>
      <c r="J236" s="26"/>
      <c r="K236" s="30"/>
      <c r="L236" s="26"/>
      <c r="M236" s="30"/>
      <c r="N236" s="26"/>
      <c r="O236" s="30"/>
      <c r="P236" s="26"/>
      <c r="Q236" s="30"/>
      <c r="R236" s="26"/>
      <c r="S236" s="30"/>
      <c r="T236" s="26"/>
      <c r="U236" s="30"/>
      <c r="V236" s="26"/>
      <c r="W236" s="30"/>
      <c r="X236" s="26"/>
      <c r="Y236" s="30"/>
      <c r="Z236" s="26"/>
      <c r="AA236" s="30"/>
      <c r="AB236" s="26"/>
      <c r="AC236" s="30"/>
      <c r="AD236" s="26"/>
      <c r="AE236" s="30"/>
      <c r="AF236" s="26"/>
      <c r="AG236" s="30"/>
      <c r="AH236" s="26"/>
      <c r="AI236" s="30"/>
      <c r="AJ236" s="26"/>
      <c r="AK236" s="30"/>
      <c r="AL236" s="145"/>
      <c r="AM236" s="32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230"/>
      <c r="AZ236" s="230"/>
      <c r="BA236" s="230"/>
      <c r="CG236" s="16">
        <v>0</v>
      </c>
      <c r="CH236" s="16">
        <v>0</v>
      </c>
      <c r="CI236" s="16"/>
      <c r="CJ236" s="16"/>
      <c r="CK236" s="16"/>
      <c r="CL236" s="16"/>
      <c r="CM236" s="16"/>
      <c r="CN236" s="16"/>
    </row>
    <row r="237" spans="1:92" ht="16.149999999999999" customHeight="1" x14ac:dyDescent="0.2">
      <c r="A237" s="3427"/>
      <c r="B237" s="479" t="s">
        <v>126</v>
      </c>
      <c r="C237" s="480">
        <f>SUM(D237+E237)</f>
        <v>0</v>
      </c>
      <c r="D237" s="481">
        <f t="shared" si="70"/>
        <v>0</v>
      </c>
      <c r="E237" s="358">
        <f t="shared" si="70"/>
        <v>0</v>
      </c>
      <c r="F237" s="93"/>
      <c r="G237" s="96"/>
      <c r="H237" s="93"/>
      <c r="I237" s="96"/>
      <c r="J237" s="93"/>
      <c r="K237" s="96"/>
      <c r="L237" s="93"/>
      <c r="M237" s="96"/>
      <c r="N237" s="93"/>
      <c r="O237" s="96"/>
      <c r="P237" s="93"/>
      <c r="Q237" s="96"/>
      <c r="R237" s="93"/>
      <c r="S237" s="96"/>
      <c r="T237" s="93"/>
      <c r="U237" s="96"/>
      <c r="V237" s="93"/>
      <c r="W237" s="96"/>
      <c r="X237" s="93"/>
      <c r="Y237" s="96"/>
      <c r="Z237" s="93"/>
      <c r="AA237" s="96"/>
      <c r="AB237" s="93"/>
      <c r="AC237" s="96"/>
      <c r="AD237" s="93"/>
      <c r="AE237" s="96"/>
      <c r="AF237" s="93"/>
      <c r="AG237" s="96"/>
      <c r="AH237" s="93"/>
      <c r="AI237" s="96"/>
      <c r="AJ237" s="93"/>
      <c r="AK237" s="96"/>
      <c r="AL237" s="67"/>
      <c r="AM237" s="32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230"/>
      <c r="AZ237" s="230"/>
      <c r="BA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92" ht="16.149999999999999" customHeight="1" x14ac:dyDescent="0.2">
      <c r="A238" s="3428" t="s">
        <v>260</v>
      </c>
      <c r="B238" s="482" t="s">
        <v>58</v>
      </c>
      <c r="C238" s="483">
        <f>SUM(D238+E238)</f>
        <v>0</v>
      </c>
      <c r="D238" s="484">
        <f t="shared" si="70"/>
        <v>0</v>
      </c>
      <c r="E238" s="317">
        <f t="shared" si="70"/>
        <v>0</v>
      </c>
      <c r="F238" s="104"/>
      <c r="G238" s="107"/>
      <c r="H238" s="104"/>
      <c r="I238" s="107"/>
      <c r="J238" s="104"/>
      <c r="K238" s="107"/>
      <c r="L238" s="104"/>
      <c r="M238" s="107"/>
      <c r="N238" s="104"/>
      <c r="O238" s="107"/>
      <c r="P238" s="104"/>
      <c r="Q238" s="107"/>
      <c r="R238" s="104"/>
      <c r="S238" s="107"/>
      <c r="T238" s="104"/>
      <c r="U238" s="107"/>
      <c r="V238" s="104"/>
      <c r="W238" s="107"/>
      <c r="X238" s="104"/>
      <c r="Y238" s="107"/>
      <c r="Z238" s="104"/>
      <c r="AA238" s="107"/>
      <c r="AB238" s="104"/>
      <c r="AC238" s="107"/>
      <c r="AD238" s="104"/>
      <c r="AE238" s="107"/>
      <c r="AF238" s="104"/>
      <c r="AG238" s="107"/>
      <c r="AH238" s="104"/>
      <c r="AI238" s="107"/>
      <c r="AJ238" s="104"/>
      <c r="AK238" s="107"/>
      <c r="AL238" s="65"/>
      <c r="AM238" s="32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230"/>
      <c r="AZ238" s="230"/>
      <c r="BA238" s="230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92" ht="16.149999999999999" customHeight="1" x14ac:dyDescent="0.2">
      <c r="A239" s="3427"/>
      <c r="B239" s="479" t="s">
        <v>126</v>
      </c>
      <c r="C239" s="480">
        <f>SUM(D239+E239)</f>
        <v>0</v>
      </c>
      <c r="D239" s="481">
        <f t="shared" si="70"/>
        <v>0</v>
      </c>
      <c r="E239" s="358">
        <f t="shared" si="70"/>
        <v>0</v>
      </c>
      <c r="F239" s="93"/>
      <c r="G239" s="96"/>
      <c r="H239" s="93"/>
      <c r="I239" s="96"/>
      <c r="J239" s="93"/>
      <c r="K239" s="96"/>
      <c r="L239" s="93"/>
      <c r="M239" s="96"/>
      <c r="N239" s="93"/>
      <c r="O239" s="96"/>
      <c r="P239" s="93"/>
      <c r="Q239" s="96"/>
      <c r="R239" s="93"/>
      <c r="S239" s="96"/>
      <c r="T239" s="93"/>
      <c r="U239" s="96"/>
      <c r="V239" s="93"/>
      <c r="W239" s="96"/>
      <c r="X239" s="93"/>
      <c r="Y239" s="96"/>
      <c r="Z239" s="93"/>
      <c r="AA239" s="96"/>
      <c r="AB239" s="93"/>
      <c r="AC239" s="96"/>
      <c r="AD239" s="93"/>
      <c r="AE239" s="96"/>
      <c r="AF239" s="93"/>
      <c r="AG239" s="96"/>
      <c r="AH239" s="93"/>
      <c r="AI239" s="96"/>
      <c r="AJ239" s="93"/>
      <c r="AK239" s="96"/>
      <c r="AL239" s="67"/>
      <c r="AM239" s="32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92" ht="31.15" customHeight="1" x14ac:dyDescent="0.45">
      <c r="A240" s="467" t="s">
        <v>261</v>
      </c>
      <c r="B240" s="115"/>
      <c r="C240" s="115"/>
      <c r="D240" s="115"/>
      <c r="E240" s="115"/>
      <c r="F240" s="115"/>
      <c r="G240" s="115"/>
      <c r="H240" s="8"/>
      <c r="I240" s="8"/>
      <c r="J240" s="8"/>
      <c r="K240" s="8"/>
      <c r="L240" s="8"/>
      <c r="M240" s="468"/>
      <c r="N240" s="123"/>
      <c r="O240" s="8"/>
      <c r="P240" s="8"/>
      <c r="Q240" s="8"/>
      <c r="R240" s="485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230"/>
      <c r="AX240" s="230"/>
      <c r="AY240" s="230"/>
      <c r="AZ240" s="230"/>
      <c r="BA240" s="230"/>
      <c r="BZ240" s="2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3853" t="s">
        <v>262</v>
      </c>
      <c r="B241" s="3661"/>
      <c r="C241" s="3887" t="s">
        <v>263</v>
      </c>
      <c r="D241" s="3887"/>
      <c r="E241" s="3887"/>
      <c r="F241" s="3882" t="s">
        <v>264</v>
      </c>
      <c r="G241" s="3883"/>
      <c r="H241" s="3883"/>
      <c r="I241" s="3883"/>
      <c r="J241" s="3883"/>
      <c r="K241" s="3883"/>
      <c r="L241" s="3883"/>
      <c r="M241" s="3883"/>
      <c r="N241" s="3883"/>
      <c r="O241" s="3883"/>
      <c r="P241" s="3883"/>
      <c r="Q241" s="3883"/>
      <c r="R241" s="3883"/>
      <c r="S241" s="3883"/>
      <c r="T241" s="3883"/>
      <c r="U241" s="3883"/>
      <c r="V241" s="3883"/>
      <c r="W241" s="3883"/>
      <c r="X241" s="3883"/>
      <c r="Y241" s="3883"/>
      <c r="Z241" s="3883"/>
      <c r="AA241" s="3883"/>
      <c r="AB241" s="3883"/>
      <c r="AC241" s="3883"/>
      <c r="AD241" s="3883"/>
      <c r="AE241" s="3883"/>
      <c r="AF241" s="3883"/>
      <c r="AG241" s="3883"/>
      <c r="AH241" s="3883"/>
      <c r="AI241" s="3883"/>
      <c r="AJ241" s="3883"/>
      <c r="AK241" s="3883"/>
      <c r="AL241" s="3883"/>
      <c r="AM241" s="3889"/>
      <c r="AN241" s="3875" t="s">
        <v>126</v>
      </c>
      <c r="AO241" s="3875"/>
      <c r="AP241" s="3870"/>
      <c r="AQ241" s="3890" t="s">
        <v>265</v>
      </c>
      <c r="AR241" s="3667"/>
      <c r="AS241" s="3888" t="s">
        <v>7</v>
      </c>
      <c r="AT241" s="3888" t="s">
        <v>8</v>
      </c>
      <c r="AU241" s="3664" t="s">
        <v>225</v>
      </c>
      <c r="AV241" s="1156"/>
      <c r="AW241" s="1157"/>
      <c r="CG241" s="16"/>
      <c r="CH241" s="16"/>
      <c r="CI241" s="16"/>
      <c r="CJ241" s="16"/>
      <c r="CK241" s="16"/>
      <c r="CL241" s="16"/>
      <c r="CM241" s="16"/>
      <c r="CN241" s="16"/>
    </row>
    <row r="242" spans="1:92" ht="22.5" customHeight="1" x14ac:dyDescent="0.2">
      <c r="A242" s="3374"/>
      <c r="B242" s="3375"/>
      <c r="C242" s="3887"/>
      <c r="D242" s="3887"/>
      <c r="E242" s="3887"/>
      <c r="F242" s="3869" t="s">
        <v>266</v>
      </c>
      <c r="G242" s="3875"/>
      <c r="H242" s="3869" t="s">
        <v>169</v>
      </c>
      <c r="I242" s="3875"/>
      <c r="J242" s="3869" t="s">
        <v>170</v>
      </c>
      <c r="K242" s="3875"/>
      <c r="L242" s="3869" t="s">
        <v>104</v>
      </c>
      <c r="M242" s="3875"/>
      <c r="N242" s="3869" t="s">
        <v>11</v>
      </c>
      <c r="O242" s="3875"/>
      <c r="P242" s="3869" t="s">
        <v>106</v>
      </c>
      <c r="Q242" s="3870"/>
      <c r="R242" s="3869" t="s">
        <v>107</v>
      </c>
      <c r="S242" s="3870"/>
      <c r="T242" s="3869" t="s">
        <v>108</v>
      </c>
      <c r="U242" s="3870"/>
      <c r="V242" s="3869" t="s">
        <v>109</v>
      </c>
      <c r="W242" s="3870"/>
      <c r="X242" s="3869" t="s">
        <v>110</v>
      </c>
      <c r="Y242" s="3870"/>
      <c r="Z242" s="3869" t="s">
        <v>111</v>
      </c>
      <c r="AA242" s="3870"/>
      <c r="AB242" s="3869" t="s">
        <v>112</v>
      </c>
      <c r="AC242" s="3870"/>
      <c r="AD242" s="3869" t="s">
        <v>113</v>
      </c>
      <c r="AE242" s="3870"/>
      <c r="AF242" s="3869" t="s">
        <v>114</v>
      </c>
      <c r="AG242" s="3870"/>
      <c r="AH242" s="3869" t="s">
        <v>115</v>
      </c>
      <c r="AI242" s="3870"/>
      <c r="AJ242" s="3869" t="s">
        <v>116</v>
      </c>
      <c r="AK242" s="3870"/>
      <c r="AL242" s="3869" t="s">
        <v>117</v>
      </c>
      <c r="AM242" s="3885"/>
      <c r="AN242" s="3886" t="s">
        <v>267</v>
      </c>
      <c r="AO242" s="3886" t="s">
        <v>268</v>
      </c>
      <c r="AP242" s="3874" t="s">
        <v>269</v>
      </c>
      <c r="AQ242" s="3425"/>
      <c r="AR242" s="3668"/>
      <c r="AS242" s="3420"/>
      <c r="AT242" s="3420"/>
      <c r="AU242" s="3388"/>
      <c r="AV242" s="1158"/>
      <c r="AW242" s="1159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230"/>
      <c r="BH242" s="230"/>
      <c r="BI242" s="230"/>
      <c r="CG242" s="16"/>
      <c r="CH242" s="16"/>
      <c r="CI242" s="16"/>
      <c r="CJ242" s="16"/>
      <c r="CK242" s="16"/>
      <c r="CL242" s="16"/>
      <c r="CM242" s="16"/>
      <c r="CN242" s="16"/>
    </row>
    <row r="243" spans="1:92" ht="21.75" customHeight="1" x14ac:dyDescent="0.2">
      <c r="A243" s="3366"/>
      <c r="B243" s="3662"/>
      <c r="C243" s="1100" t="s">
        <v>82</v>
      </c>
      <c r="D243" s="1101" t="s">
        <v>83</v>
      </c>
      <c r="E243" s="1147" t="s">
        <v>84</v>
      </c>
      <c r="F243" s="1100" t="s">
        <v>270</v>
      </c>
      <c r="G243" s="1104" t="s">
        <v>84</v>
      </c>
      <c r="H243" s="1100" t="s">
        <v>270</v>
      </c>
      <c r="I243" s="1104" t="s">
        <v>84</v>
      </c>
      <c r="J243" s="1100" t="s">
        <v>270</v>
      </c>
      <c r="K243" s="1104" t="s">
        <v>84</v>
      </c>
      <c r="L243" s="1100" t="s">
        <v>270</v>
      </c>
      <c r="M243" s="1104" t="s">
        <v>84</v>
      </c>
      <c r="N243" s="1100" t="s">
        <v>270</v>
      </c>
      <c r="O243" s="1104" t="s">
        <v>84</v>
      </c>
      <c r="P243" s="1100" t="s">
        <v>270</v>
      </c>
      <c r="Q243" s="1104" t="s">
        <v>84</v>
      </c>
      <c r="R243" s="1100" t="s">
        <v>270</v>
      </c>
      <c r="S243" s="1104" t="s">
        <v>84</v>
      </c>
      <c r="T243" s="1100" t="s">
        <v>270</v>
      </c>
      <c r="U243" s="1104" t="s">
        <v>84</v>
      </c>
      <c r="V243" s="1100" t="s">
        <v>270</v>
      </c>
      <c r="W243" s="1104" t="s">
        <v>84</v>
      </c>
      <c r="X243" s="1100" t="s">
        <v>270</v>
      </c>
      <c r="Y243" s="1104" t="s">
        <v>84</v>
      </c>
      <c r="Z243" s="1100" t="s">
        <v>270</v>
      </c>
      <c r="AA243" s="1104" t="s">
        <v>84</v>
      </c>
      <c r="AB243" s="1100" t="s">
        <v>270</v>
      </c>
      <c r="AC243" s="1104" t="s">
        <v>84</v>
      </c>
      <c r="AD243" s="1100" t="s">
        <v>270</v>
      </c>
      <c r="AE243" s="1104" t="s">
        <v>84</v>
      </c>
      <c r="AF243" s="1100" t="s">
        <v>270</v>
      </c>
      <c r="AG243" s="1104" t="s">
        <v>84</v>
      </c>
      <c r="AH243" s="1100" t="s">
        <v>270</v>
      </c>
      <c r="AI243" s="1104" t="s">
        <v>84</v>
      </c>
      <c r="AJ243" s="1100" t="s">
        <v>270</v>
      </c>
      <c r="AK243" s="1104" t="s">
        <v>84</v>
      </c>
      <c r="AL243" s="1100" t="s">
        <v>270</v>
      </c>
      <c r="AM243" s="1160" t="s">
        <v>84</v>
      </c>
      <c r="AN243" s="3416"/>
      <c r="AO243" s="3416"/>
      <c r="AP243" s="3662"/>
      <c r="AQ243" s="1161" t="s">
        <v>271</v>
      </c>
      <c r="AR243" s="617" t="s">
        <v>272</v>
      </c>
      <c r="AS243" s="3421"/>
      <c r="AT243" s="3421"/>
      <c r="AU243" s="3665"/>
      <c r="AV243" s="1158"/>
      <c r="AW243" s="1159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CG243" s="16"/>
      <c r="CH243" s="16"/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876" t="s">
        <v>273</v>
      </c>
      <c r="B244" s="3877"/>
      <c r="C244" s="1121">
        <f>SUM(D244+E244)</f>
        <v>16</v>
      </c>
      <c r="D244" s="1122">
        <f>SUM(F244+H244+J244+L244+N244+P244+R244+T244+V244+X244+Z244+AB244+AD244+AF244+AH244+AJ244+AL244)</f>
        <v>1</v>
      </c>
      <c r="E244" s="1127">
        <f>SUM(G244+I244+K244+M244+O244+Q244+S244+U244+W244+Y244+AA244+AC244+AE244+AG244+AI244+AK244+AM244)</f>
        <v>15</v>
      </c>
      <c r="F244" s="1121">
        <f>SUM(F254:F262)</f>
        <v>0</v>
      </c>
      <c r="G244" s="1162">
        <f>SUM(G246:G262)</f>
        <v>0</v>
      </c>
      <c r="H244" s="1121">
        <f>SUM(H254:H262)</f>
        <v>0</v>
      </c>
      <c r="I244" s="1162">
        <f>SUM(I246:I262)</f>
        <v>0</v>
      </c>
      <c r="J244" s="1121">
        <f>SUM(J254:J262)</f>
        <v>0</v>
      </c>
      <c r="K244" s="1162">
        <f>SUM(K245:K262)</f>
        <v>2</v>
      </c>
      <c r="L244" s="1121">
        <f>SUM(L254:L262)</f>
        <v>0</v>
      </c>
      <c r="M244" s="1162">
        <f>SUM(M245:M262)</f>
        <v>1</v>
      </c>
      <c r="N244" s="1121">
        <f>SUM(N254:N262)</f>
        <v>0</v>
      </c>
      <c r="O244" s="1162">
        <f>SUM(O245:O262)</f>
        <v>4</v>
      </c>
      <c r="P244" s="1121">
        <f>SUM(P254:P262)</f>
        <v>1</v>
      </c>
      <c r="Q244" s="1162">
        <f>SUM(Q245:Q262)</f>
        <v>4</v>
      </c>
      <c r="R244" s="1121">
        <f>SUM(R254:R262)</f>
        <v>0</v>
      </c>
      <c r="S244" s="1162">
        <f>SUM(S245:S262)</f>
        <v>1</v>
      </c>
      <c r="T244" s="1121">
        <f>SUM(T254:T262)</f>
        <v>0</v>
      </c>
      <c r="U244" s="1162">
        <f>SUM(U245:U262)</f>
        <v>1</v>
      </c>
      <c r="V244" s="1121">
        <f>SUM(V254:V262)</f>
        <v>0</v>
      </c>
      <c r="W244" s="1162">
        <f>SUM(W245:W262)</f>
        <v>1</v>
      </c>
      <c r="X244" s="1121">
        <f>SUM(X254:X262)</f>
        <v>0</v>
      </c>
      <c r="Y244" s="1162">
        <f>SUM(Y245:Y262)</f>
        <v>1</v>
      </c>
      <c r="Z244" s="1121">
        <f>SUM(Z254:Z262)</f>
        <v>0</v>
      </c>
      <c r="AA244" s="1162">
        <f>SUM(AA245:AA262)</f>
        <v>0</v>
      </c>
      <c r="AB244" s="1121">
        <f t="shared" ref="AB244:AM244" si="71">SUM(AB254:AB262)</f>
        <v>0</v>
      </c>
      <c r="AC244" s="1162">
        <f t="shared" si="71"/>
        <v>0</v>
      </c>
      <c r="AD244" s="1121">
        <f t="shared" si="71"/>
        <v>0</v>
      </c>
      <c r="AE244" s="1162">
        <f t="shared" si="71"/>
        <v>0</v>
      </c>
      <c r="AF244" s="1121">
        <f t="shared" si="71"/>
        <v>0</v>
      </c>
      <c r="AG244" s="1162">
        <f t="shared" si="71"/>
        <v>0</v>
      </c>
      <c r="AH244" s="1121">
        <f t="shared" si="71"/>
        <v>0</v>
      </c>
      <c r="AI244" s="1162">
        <f t="shared" si="71"/>
        <v>0</v>
      </c>
      <c r="AJ244" s="1121">
        <f t="shared" si="71"/>
        <v>0</v>
      </c>
      <c r="AK244" s="1162">
        <f t="shared" si="71"/>
        <v>0</v>
      </c>
      <c r="AL244" s="1121">
        <f t="shared" si="71"/>
        <v>0</v>
      </c>
      <c r="AM244" s="1163">
        <f t="shared" si="71"/>
        <v>0</v>
      </c>
      <c r="AN244" s="1142">
        <f t="shared" ref="AN244:AU244" si="72">SUM(AN245:AN262)</f>
        <v>0</v>
      </c>
      <c r="AO244" s="1142">
        <f t="shared" si="72"/>
        <v>0</v>
      </c>
      <c r="AP244" s="1164">
        <f t="shared" si="72"/>
        <v>0</v>
      </c>
      <c r="AQ244" s="1121">
        <f t="shared" si="72"/>
        <v>0</v>
      </c>
      <c r="AR244" s="1164">
        <f t="shared" si="72"/>
        <v>0</v>
      </c>
      <c r="AS244" s="1165">
        <f t="shared" si="72"/>
        <v>0</v>
      </c>
      <c r="AT244" s="1165">
        <f t="shared" si="72"/>
        <v>0</v>
      </c>
      <c r="AU244" s="1127">
        <f t="shared" si="72"/>
        <v>0</v>
      </c>
      <c r="AV244" s="1158"/>
      <c r="AW244" s="1159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CG244" s="16"/>
      <c r="CH244" s="16"/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3404" t="s">
        <v>171</v>
      </c>
      <c r="B245" s="495" t="s">
        <v>33</v>
      </c>
      <c r="C245" s="147">
        <f t="shared" ref="C245:C253" si="73">SUM(D245+E245)</f>
        <v>0</v>
      </c>
      <c r="D245" s="1166"/>
      <c r="E245" s="612">
        <f>SUM(K245+M245+O245+Q245+S245+U245+W245+Y245+AA245+AC245)</f>
        <v>0</v>
      </c>
      <c r="F245" s="419"/>
      <c r="G245" s="455"/>
      <c r="H245" s="419"/>
      <c r="I245" s="455"/>
      <c r="J245" s="419"/>
      <c r="K245" s="107"/>
      <c r="L245" s="419"/>
      <c r="M245" s="107"/>
      <c r="N245" s="419"/>
      <c r="O245" s="107"/>
      <c r="P245" s="419"/>
      <c r="Q245" s="107"/>
      <c r="R245" s="419"/>
      <c r="S245" s="107"/>
      <c r="T245" s="419"/>
      <c r="U245" s="107"/>
      <c r="V245" s="419"/>
      <c r="W245" s="107"/>
      <c r="X245" s="419"/>
      <c r="Y245" s="107"/>
      <c r="Z245" s="419"/>
      <c r="AA245" s="107"/>
      <c r="AB245" s="419"/>
      <c r="AC245" s="107"/>
      <c r="AD245" s="419"/>
      <c r="AE245" s="455"/>
      <c r="AF245" s="419"/>
      <c r="AG245" s="455"/>
      <c r="AH245" s="419"/>
      <c r="AI245" s="455"/>
      <c r="AJ245" s="419"/>
      <c r="AK245" s="455"/>
      <c r="AL245" s="419"/>
      <c r="AM245" s="499"/>
      <c r="AN245" s="143"/>
      <c r="AO245" s="329"/>
      <c r="AP245" s="107"/>
      <c r="AQ245" s="104"/>
      <c r="AR245" s="107"/>
      <c r="AS245" s="65"/>
      <c r="AT245" s="65"/>
      <c r="AU245" s="107"/>
      <c r="AV245" s="33" t="str">
        <f>CA245&amp;CB245&amp;CC245</f>
        <v/>
      </c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230"/>
      <c r="BH245" s="230"/>
      <c r="BI245" s="230"/>
      <c r="CA245" s="4" t="str">
        <f>IF(CG245=0,"","* Egresos por Alta + Abandono NO DEBE ser mayor que Total Egresos. ")</f>
        <v/>
      </c>
      <c r="CB245" s="4" t="str">
        <f>IF(CH245=0,"","* No olvide digitar los campos Trans y/o Pueblo Originario y/o Migrantes y/o Niños, Niñas, Adolescentes y Jóvenes Población SENAME (Digite CERO si no tiene).")</f>
        <v/>
      </c>
      <c r="CC245" s="48" t="str">
        <f>IF(CI245=0,"","* Trans y/o Pueblo Originario y/o Migrantes y/o Niños, Niñas, Adolescentesy Jóvenes Población SENAME NO DEBEN ser Mayor al Total. ")</f>
        <v/>
      </c>
      <c r="CG245" s="16">
        <f>IF(AN245&lt;SUM(AO245+AP245),1,0)</f>
        <v>0</v>
      </c>
      <c r="CH245" s="16">
        <f>IF(AND(C245&lt;&gt;0,OR(AQ245="",AR245="",AS245="",AT245="",AU245="")),1,0)</f>
        <v>0</v>
      </c>
      <c r="CI245" s="16">
        <f>IF(OR(C245&lt;SUM(AQ245,AR245),C245&lt;AS245,C245&lt;AT245,C245&lt;AU245),1,0)</f>
        <v>0</v>
      </c>
      <c r="CJ245" s="16"/>
      <c r="CK245" s="16"/>
      <c r="CL245" s="16"/>
      <c r="CM245" s="16"/>
      <c r="CN245" s="16"/>
    </row>
    <row r="246" spans="1:92" ht="16.149999999999999" customHeight="1" x14ac:dyDescent="0.2">
      <c r="A246" s="3404"/>
      <c r="B246" s="500" t="s">
        <v>274</v>
      </c>
      <c r="C246" s="147">
        <f t="shared" si="73"/>
        <v>0</v>
      </c>
      <c r="D246" s="1167"/>
      <c r="E246" s="400">
        <f>SUM(G246+I246+K246+M246+O246+Q246+S246+U246+W246+Y246+AA246+AC246)</f>
        <v>0</v>
      </c>
      <c r="F246" s="502"/>
      <c r="G246" s="503"/>
      <c r="H246" s="502"/>
      <c r="I246" s="503"/>
      <c r="J246" s="502"/>
      <c r="K246" s="107"/>
      <c r="L246" s="502"/>
      <c r="M246" s="107"/>
      <c r="N246" s="502"/>
      <c r="O246" s="107"/>
      <c r="P246" s="502"/>
      <c r="Q246" s="107"/>
      <c r="R246" s="502"/>
      <c r="S246" s="107"/>
      <c r="T246" s="502"/>
      <c r="U246" s="107"/>
      <c r="V246" s="502"/>
      <c r="W246" s="107"/>
      <c r="X246" s="502"/>
      <c r="Y246" s="107"/>
      <c r="Z246" s="502"/>
      <c r="AA246" s="107"/>
      <c r="AB246" s="502"/>
      <c r="AC246" s="107"/>
      <c r="AD246" s="502"/>
      <c r="AE246" s="455"/>
      <c r="AF246" s="502"/>
      <c r="AG246" s="455"/>
      <c r="AH246" s="502"/>
      <c r="AI246" s="455"/>
      <c r="AJ246" s="502"/>
      <c r="AK246" s="455"/>
      <c r="AL246" s="502"/>
      <c r="AM246" s="499"/>
      <c r="AN246" s="329"/>
      <c r="AO246" s="329"/>
      <c r="AP246" s="107"/>
      <c r="AQ246" s="104"/>
      <c r="AR246" s="107"/>
      <c r="AS246" s="65"/>
      <c r="AT246" s="65"/>
      <c r="AU246" s="107"/>
      <c r="AV246" s="33" t="str">
        <f t="shared" ref="AV246:AV262" si="74">CA246&amp;CB246&amp;CC246</f>
        <v/>
      </c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230"/>
      <c r="BH246" s="230"/>
      <c r="BI246" s="230"/>
      <c r="CA246" s="4" t="str">
        <f t="shared" ref="CA246:CA262" si="75">IF(CG246=0,"","* Egresos por Alta + Abandono NO DEBE ser mayor que Total Egresos. ")</f>
        <v/>
      </c>
      <c r="CB246" s="4" t="str">
        <f t="shared" ref="CB246:CB262" si="76">IF(CH246=0,"","* No olvide digitar los campos Trans y/o Pueblo Originario y/o Migrantes y/o Niños, Niñas, Adolescentes y Jóvenes Población SENAME (Digite CERO si no tiene).")</f>
        <v/>
      </c>
      <c r="CC246" s="48" t="str">
        <f t="shared" ref="CC246:CC262" si="77">IF(CI246=0,"","* Trans y/o Pueblo Originario y/o Migrantes y/o Niños, Niñas, Adolescentesy Jóvenes Población SENAME NO DEBEN ser Mayor al Total. ")</f>
        <v/>
      </c>
      <c r="CG246" s="16">
        <f t="shared" ref="CG246:CG262" si="78">IF(AN246&lt;SUM(AO246+AP246),1,0)</f>
        <v>0</v>
      </c>
      <c r="CH246" s="16">
        <f t="shared" ref="CH246:CH262" si="79">IF(AND(C246&lt;&gt;0,OR(AQ246="",AR246="",AS246="",AT246="",AU246="")),1,0)</f>
        <v>0</v>
      </c>
      <c r="CI246" s="16">
        <f t="shared" ref="CI246:CI262" si="80">IF(OR(C246&lt;SUM(AQ246,AR246),C246&lt;AS246,C246&lt;AT246,C246&lt;AU246),1,0)</f>
        <v>0</v>
      </c>
      <c r="CJ246" s="16"/>
      <c r="CK246" s="16"/>
      <c r="CL246" s="16"/>
      <c r="CM246" s="16"/>
      <c r="CN246" s="16"/>
    </row>
    <row r="247" spans="1:92" ht="16.149999999999999" customHeight="1" x14ac:dyDescent="0.2">
      <c r="A247" s="3404"/>
      <c r="B247" s="504" t="s">
        <v>275</v>
      </c>
      <c r="C247" s="147">
        <f t="shared" si="73"/>
        <v>0</v>
      </c>
      <c r="D247" s="1167"/>
      <c r="E247" s="611">
        <f>SUM(G247+I247+K247+M247+O247+Q247+S247+U247+W247+Y247+AA247+AC247)</f>
        <v>0</v>
      </c>
      <c r="F247" s="502"/>
      <c r="G247" s="503"/>
      <c r="H247" s="502"/>
      <c r="I247" s="503"/>
      <c r="J247" s="502"/>
      <c r="K247" s="39"/>
      <c r="L247" s="502"/>
      <c r="M247" s="39"/>
      <c r="N247" s="502"/>
      <c r="O247" s="39"/>
      <c r="P247" s="502"/>
      <c r="Q247" s="39"/>
      <c r="R247" s="502"/>
      <c r="S247" s="39"/>
      <c r="T247" s="502"/>
      <c r="U247" s="39"/>
      <c r="V247" s="502"/>
      <c r="W247" s="39"/>
      <c r="X247" s="502"/>
      <c r="Y247" s="39"/>
      <c r="Z247" s="502"/>
      <c r="AA247" s="39"/>
      <c r="AB247" s="502"/>
      <c r="AC247" s="39"/>
      <c r="AD247" s="502"/>
      <c r="AE247" s="455"/>
      <c r="AF247" s="502"/>
      <c r="AG247" s="455"/>
      <c r="AH247" s="502"/>
      <c r="AI247" s="455"/>
      <c r="AJ247" s="502"/>
      <c r="AK247" s="455"/>
      <c r="AL247" s="502"/>
      <c r="AM247" s="499"/>
      <c r="AN247" s="153"/>
      <c r="AO247" s="153"/>
      <c r="AP247" s="39"/>
      <c r="AQ247" s="35"/>
      <c r="AR247" s="39"/>
      <c r="AS247" s="66"/>
      <c r="AT247" s="66"/>
      <c r="AU247" s="39"/>
      <c r="AV247" s="33" t="str">
        <f t="shared" si="74"/>
        <v/>
      </c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230"/>
      <c r="BH247" s="230"/>
      <c r="BI247" s="230"/>
      <c r="CA247" s="4" t="str">
        <f t="shared" si="75"/>
        <v/>
      </c>
      <c r="CB247" s="4" t="str">
        <f t="shared" si="76"/>
        <v/>
      </c>
      <c r="CC247" s="48" t="str">
        <f t="shared" si="77"/>
        <v/>
      </c>
      <c r="CG247" s="16">
        <f t="shared" si="78"/>
        <v>0</v>
      </c>
      <c r="CH247" s="16">
        <f t="shared" si="79"/>
        <v>0</v>
      </c>
      <c r="CI247" s="16">
        <f t="shared" si="80"/>
        <v>0</v>
      </c>
      <c r="CJ247" s="16"/>
      <c r="CK247" s="16"/>
      <c r="CL247" s="16"/>
      <c r="CM247" s="16"/>
      <c r="CN247" s="16"/>
    </row>
    <row r="248" spans="1:92" ht="16.149999999999999" customHeight="1" x14ac:dyDescent="0.2">
      <c r="A248" s="3404"/>
      <c r="B248" s="504" t="s">
        <v>276</v>
      </c>
      <c r="C248" s="147">
        <f t="shared" si="73"/>
        <v>0</v>
      </c>
      <c r="D248" s="1167"/>
      <c r="E248" s="611">
        <f>SUM(G248+I248+K248+M248+O248+Q248+S248+U248+W248+Y248+AA248+AC248)</f>
        <v>0</v>
      </c>
      <c r="F248" s="502"/>
      <c r="G248" s="503"/>
      <c r="H248" s="502"/>
      <c r="I248" s="503"/>
      <c r="J248" s="502"/>
      <c r="K248" s="39"/>
      <c r="L248" s="502"/>
      <c r="M248" s="39"/>
      <c r="N248" s="502"/>
      <c r="O248" s="39"/>
      <c r="P248" s="502"/>
      <c r="Q248" s="39"/>
      <c r="R248" s="502"/>
      <c r="S248" s="39"/>
      <c r="T248" s="502"/>
      <c r="U248" s="39"/>
      <c r="V248" s="502"/>
      <c r="W248" s="39"/>
      <c r="X248" s="502"/>
      <c r="Y248" s="39"/>
      <c r="Z248" s="502"/>
      <c r="AA248" s="39"/>
      <c r="AB248" s="502"/>
      <c r="AC248" s="39"/>
      <c r="AD248" s="502"/>
      <c r="AE248" s="455"/>
      <c r="AF248" s="502"/>
      <c r="AG248" s="455"/>
      <c r="AH248" s="502"/>
      <c r="AI248" s="455"/>
      <c r="AJ248" s="502"/>
      <c r="AK248" s="455"/>
      <c r="AL248" s="502"/>
      <c r="AM248" s="499"/>
      <c r="AN248" s="153"/>
      <c r="AO248" s="153"/>
      <c r="AP248" s="39"/>
      <c r="AQ248" s="35"/>
      <c r="AR248" s="39"/>
      <c r="AS248" s="66"/>
      <c r="AT248" s="66"/>
      <c r="AU248" s="39"/>
      <c r="AV248" s="33" t="str">
        <f t="shared" si="74"/>
        <v/>
      </c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230"/>
      <c r="BH248" s="230"/>
      <c r="BI248" s="230"/>
      <c r="CA248" s="4" t="str">
        <f t="shared" si="75"/>
        <v/>
      </c>
      <c r="CB248" s="4" t="str">
        <f t="shared" si="76"/>
        <v/>
      </c>
      <c r="CC248" s="48" t="str">
        <f t="shared" si="77"/>
        <v/>
      </c>
      <c r="CG248" s="16">
        <f t="shared" si="78"/>
        <v>0</v>
      </c>
      <c r="CH248" s="16">
        <f t="shared" si="79"/>
        <v>0</v>
      </c>
      <c r="CI248" s="16">
        <f t="shared" si="80"/>
        <v>0</v>
      </c>
      <c r="CJ248" s="16"/>
      <c r="CK248" s="16"/>
      <c r="CL248" s="16"/>
      <c r="CM248" s="16"/>
      <c r="CN248" s="16"/>
    </row>
    <row r="249" spans="1:92" ht="16.149999999999999" customHeight="1" x14ac:dyDescent="0.2">
      <c r="A249" s="3404"/>
      <c r="B249" s="504" t="s">
        <v>277</v>
      </c>
      <c r="C249" s="147">
        <f t="shared" si="73"/>
        <v>0</v>
      </c>
      <c r="D249" s="1167"/>
      <c r="E249" s="611">
        <f>SUM(G249+I249+K249+M249+O249+Q249+S249+U249+W249+Y249+AA249+AC249)</f>
        <v>0</v>
      </c>
      <c r="F249" s="502"/>
      <c r="G249" s="503"/>
      <c r="H249" s="502"/>
      <c r="I249" s="503"/>
      <c r="J249" s="502"/>
      <c r="K249" s="39"/>
      <c r="L249" s="502"/>
      <c r="M249" s="39"/>
      <c r="N249" s="502"/>
      <c r="O249" s="39"/>
      <c r="P249" s="502"/>
      <c r="Q249" s="39"/>
      <c r="R249" s="502"/>
      <c r="S249" s="39"/>
      <c r="T249" s="502"/>
      <c r="U249" s="39"/>
      <c r="V249" s="502"/>
      <c r="W249" s="39"/>
      <c r="X249" s="502"/>
      <c r="Y249" s="39"/>
      <c r="Z249" s="502"/>
      <c r="AA249" s="39"/>
      <c r="AB249" s="502"/>
      <c r="AC249" s="39"/>
      <c r="AD249" s="502"/>
      <c r="AE249" s="455"/>
      <c r="AF249" s="502"/>
      <c r="AG249" s="455"/>
      <c r="AH249" s="502"/>
      <c r="AI249" s="455"/>
      <c r="AJ249" s="502"/>
      <c r="AK249" s="455"/>
      <c r="AL249" s="502"/>
      <c r="AM249" s="499"/>
      <c r="AN249" s="153"/>
      <c r="AO249" s="153"/>
      <c r="AP249" s="39"/>
      <c r="AQ249" s="35"/>
      <c r="AR249" s="39"/>
      <c r="AS249" s="66"/>
      <c r="AT249" s="66"/>
      <c r="AU249" s="39"/>
      <c r="AV249" s="33" t="str">
        <f t="shared" si="74"/>
        <v/>
      </c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230"/>
      <c r="BH249" s="230"/>
      <c r="BI249" s="230"/>
      <c r="CA249" s="4" t="str">
        <f t="shared" si="75"/>
        <v/>
      </c>
      <c r="CB249" s="4" t="str">
        <f t="shared" si="76"/>
        <v/>
      </c>
      <c r="CC249" s="48" t="str">
        <f t="shared" si="77"/>
        <v/>
      </c>
      <c r="CG249" s="16">
        <f t="shared" si="78"/>
        <v>0</v>
      </c>
      <c r="CH249" s="16">
        <f t="shared" si="79"/>
        <v>0</v>
      </c>
      <c r="CI249" s="16">
        <f t="shared" si="80"/>
        <v>0</v>
      </c>
      <c r="CJ249" s="16"/>
      <c r="CK249" s="16"/>
      <c r="CL249" s="16"/>
      <c r="CM249" s="16"/>
      <c r="CN249" s="16"/>
    </row>
    <row r="250" spans="1:92" ht="16.149999999999999" customHeight="1" x14ac:dyDescent="0.2">
      <c r="A250" s="3404"/>
      <c r="B250" s="504" t="s">
        <v>278</v>
      </c>
      <c r="C250" s="147">
        <f t="shared" si="73"/>
        <v>0</v>
      </c>
      <c r="D250" s="1167"/>
      <c r="E250" s="611">
        <f t="shared" ref="E250:E253" si="81">SUM(G250+I250+K250+M250+O250+Q250+S250+U250+W250+Y250+AA250+AC250)</f>
        <v>0</v>
      </c>
      <c r="F250" s="502"/>
      <c r="G250" s="503"/>
      <c r="H250" s="502"/>
      <c r="I250" s="503"/>
      <c r="J250" s="502"/>
      <c r="K250" s="39"/>
      <c r="L250" s="502"/>
      <c r="M250" s="39"/>
      <c r="N250" s="502"/>
      <c r="O250" s="39"/>
      <c r="P250" s="502"/>
      <c r="Q250" s="39"/>
      <c r="R250" s="502"/>
      <c r="S250" s="39"/>
      <c r="T250" s="502"/>
      <c r="U250" s="39"/>
      <c r="V250" s="502"/>
      <c r="W250" s="39"/>
      <c r="X250" s="502"/>
      <c r="Y250" s="39"/>
      <c r="Z250" s="502"/>
      <c r="AA250" s="39"/>
      <c r="AB250" s="502"/>
      <c r="AC250" s="39"/>
      <c r="AD250" s="502"/>
      <c r="AE250" s="455"/>
      <c r="AF250" s="502"/>
      <c r="AG250" s="455"/>
      <c r="AH250" s="502"/>
      <c r="AI250" s="455"/>
      <c r="AJ250" s="502"/>
      <c r="AK250" s="455"/>
      <c r="AL250" s="502"/>
      <c r="AM250" s="499"/>
      <c r="AN250" s="153"/>
      <c r="AO250" s="153"/>
      <c r="AP250" s="39"/>
      <c r="AQ250" s="35"/>
      <c r="AR250" s="39"/>
      <c r="AS250" s="66"/>
      <c r="AT250" s="66"/>
      <c r="AU250" s="39"/>
      <c r="AV250" s="33" t="str">
        <f t="shared" si="74"/>
        <v/>
      </c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230"/>
      <c r="BH250" s="230"/>
      <c r="BI250" s="230"/>
      <c r="CA250" s="4" t="str">
        <f t="shared" si="75"/>
        <v/>
      </c>
      <c r="CB250" s="4" t="str">
        <f t="shared" si="76"/>
        <v/>
      </c>
      <c r="CC250" s="48" t="str">
        <f t="shared" si="77"/>
        <v/>
      </c>
      <c r="CG250" s="16">
        <f t="shared" si="78"/>
        <v>0</v>
      </c>
      <c r="CH250" s="16">
        <f t="shared" si="79"/>
        <v>0</v>
      </c>
      <c r="CI250" s="16">
        <f t="shared" si="80"/>
        <v>0</v>
      </c>
      <c r="CJ250" s="16"/>
      <c r="CK250" s="16"/>
      <c r="CL250" s="16"/>
      <c r="CM250" s="16"/>
      <c r="CN250" s="16"/>
    </row>
    <row r="251" spans="1:92" ht="16.149999999999999" customHeight="1" x14ac:dyDescent="0.2">
      <c r="A251" s="3404"/>
      <c r="B251" s="504" t="s">
        <v>279</v>
      </c>
      <c r="C251" s="147">
        <f t="shared" si="73"/>
        <v>0</v>
      </c>
      <c r="D251" s="1167"/>
      <c r="E251" s="611">
        <f t="shared" si="81"/>
        <v>0</v>
      </c>
      <c r="F251" s="502"/>
      <c r="G251" s="503"/>
      <c r="H251" s="502"/>
      <c r="I251" s="503"/>
      <c r="J251" s="502"/>
      <c r="K251" s="39"/>
      <c r="L251" s="502"/>
      <c r="M251" s="39"/>
      <c r="N251" s="502"/>
      <c r="O251" s="39"/>
      <c r="P251" s="502"/>
      <c r="Q251" s="39"/>
      <c r="R251" s="502"/>
      <c r="S251" s="39"/>
      <c r="T251" s="502"/>
      <c r="U251" s="39"/>
      <c r="V251" s="502"/>
      <c r="W251" s="39"/>
      <c r="X251" s="502"/>
      <c r="Y251" s="39"/>
      <c r="Z251" s="502"/>
      <c r="AA251" s="39"/>
      <c r="AB251" s="502"/>
      <c r="AC251" s="39"/>
      <c r="AD251" s="502"/>
      <c r="AE251" s="455"/>
      <c r="AF251" s="502"/>
      <c r="AG251" s="455"/>
      <c r="AH251" s="502"/>
      <c r="AI251" s="455"/>
      <c r="AJ251" s="502"/>
      <c r="AK251" s="455"/>
      <c r="AL251" s="502"/>
      <c r="AM251" s="499"/>
      <c r="AN251" s="153"/>
      <c r="AO251" s="153"/>
      <c r="AP251" s="39"/>
      <c r="AQ251" s="35"/>
      <c r="AR251" s="39"/>
      <c r="AS251" s="66"/>
      <c r="AT251" s="66"/>
      <c r="AU251" s="39"/>
      <c r="AV251" s="33" t="str">
        <f t="shared" si="74"/>
        <v/>
      </c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A251" s="4" t="str">
        <f t="shared" si="75"/>
        <v/>
      </c>
      <c r="CB251" s="4" t="str">
        <f t="shared" si="76"/>
        <v/>
      </c>
      <c r="CC251" s="48" t="str">
        <f t="shared" si="77"/>
        <v/>
      </c>
      <c r="CG251" s="16">
        <f t="shared" si="78"/>
        <v>0</v>
      </c>
      <c r="CH251" s="16">
        <f t="shared" si="79"/>
        <v>0</v>
      </c>
      <c r="CI251" s="16">
        <f t="shared" si="80"/>
        <v>0</v>
      </c>
      <c r="CJ251" s="16"/>
      <c r="CK251" s="16"/>
      <c r="CL251" s="16"/>
      <c r="CM251" s="16"/>
      <c r="CN251" s="16"/>
    </row>
    <row r="252" spans="1:92" ht="16.149999999999999" customHeight="1" x14ac:dyDescent="0.2">
      <c r="A252" s="3404"/>
      <c r="B252" s="504" t="s">
        <v>280</v>
      </c>
      <c r="C252" s="147">
        <f t="shared" si="73"/>
        <v>0</v>
      </c>
      <c r="D252" s="1167"/>
      <c r="E252" s="611">
        <f t="shared" si="81"/>
        <v>0</v>
      </c>
      <c r="F252" s="502"/>
      <c r="G252" s="503"/>
      <c r="H252" s="502"/>
      <c r="I252" s="503"/>
      <c r="J252" s="502"/>
      <c r="K252" s="39"/>
      <c r="L252" s="502"/>
      <c r="M252" s="39"/>
      <c r="N252" s="502"/>
      <c r="O252" s="39"/>
      <c r="P252" s="502"/>
      <c r="Q252" s="39"/>
      <c r="R252" s="502"/>
      <c r="S252" s="39"/>
      <c r="T252" s="502"/>
      <c r="U252" s="39"/>
      <c r="V252" s="502"/>
      <c r="W252" s="39"/>
      <c r="X252" s="502"/>
      <c r="Y252" s="39"/>
      <c r="Z252" s="502"/>
      <c r="AA252" s="39"/>
      <c r="AB252" s="502"/>
      <c r="AC252" s="39"/>
      <c r="AD252" s="502"/>
      <c r="AE252" s="455"/>
      <c r="AF252" s="502"/>
      <c r="AG252" s="455"/>
      <c r="AH252" s="502"/>
      <c r="AI252" s="455"/>
      <c r="AJ252" s="502"/>
      <c r="AK252" s="455"/>
      <c r="AL252" s="502"/>
      <c r="AM252" s="499"/>
      <c r="AN252" s="153"/>
      <c r="AO252" s="153"/>
      <c r="AP252" s="39"/>
      <c r="AQ252" s="35"/>
      <c r="AR252" s="39"/>
      <c r="AS252" s="66"/>
      <c r="AT252" s="66"/>
      <c r="AU252" s="39"/>
      <c r="AV252" s="33" t="str">
        <f t="shared" si="74"/>
        <v/>
      </c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A252" s="4" t="str">
        <f t="shared" si="75"/>
        <v/>
      </c>
      <c r="CB252" s="4" t="str">
        <f t="shared" si="76"/>
        <v/>
      </c>
      <c r="CC252" s="48" t="str">
        <f t="shared" si="77"/>
        <v/>
      </c>
      <c r="CG252" s="16">
        <f t="shared" si="78"/>
        <v>0</v>
      </c>
      <c r="CH252" s="16">
        <f t="shared" si="79"/>
        <v>0</v>
      </c>
      <c r="CI252" s="16">
        <f t="shared" si="80"/>
        <v>0</v>
      </c>
      <c r="CJ252" s="16"/>
      <c r="CK252" s="16"/>
      <c r="CL252" s="16"/>
      <c r="CM252" s="16"/>
      <c r="CN252" s="16"/>
    </row>
    <row r="253" spans="1:92" ht="16.149999999999999" customHeight="1" x14ac:dyDescent="0.2">
      <c r="A253" s="3404"/>
      <c r="B253" s="506" t="s">
        <v>281</v>
      </c>
      <c r="C253" s="240">
        <f t="shared" si="73"/>
        <v>5</v>
      </c>
      <c r="D253" s="1168"/>
      <c r="E253" s="416">
        <f t="shared" si="81"/>
        <v>5</v>
      </c>
      <c r="F253" s="335"/>
      <c r="G253" s="510"/>
      <c r="H253" s="335"/>
      <c r="I253" s="510"/>
      <c r="J253" s="335"/>
      <c r="K253" s="96"/>
      <c r="L253" s="335"/>
      <c r="M253" s="96"/>
      <c r="N253" s="335"/>
      <c r="O253" s="96">
        <v>3</v>
      </c>
      <c r="P253" s="335"/>
      <c r="Q253" s="96">
        <v>2</v>
      </c>
      <c r="R253" s="335"/>
      <c r="S253" s="96"/>
      <c r="T253" s="335"/>
      <c r="U253" s="96"/>
      <c r="V253" s="335"/>
      <c r="W253" s="96"/>
      <c r="X253" s="335"/>
      <c r="Y253" s="96"/>
      <c r="Z253" s="335"/>
      <c r="AA253" s="96"/>
      <c r="AB253" s="335"/>
      <c r="AC253" s="96"/>
      <c r="AD253" s="335"/>
      <c r="AE253" s="336"/>
      <c r="AF253" s="335"/>
      <c r="AG253" s="336"/>
      <c r="AH253" s="335"/>
      <c r="AI253" s="336"/>
      <c r="AJ253" s="335"/>
      <c r="AK253" s="336"/>
      <c r="AL253" s="335"/>
      <c r="AM253" s="511"/>
      <c r="AN253" s="173"/>
      <c r="AO253" s="173"/>
      <c r="AP253" s="96"/>
      <c r="AQ253" s="93">
        <v>0</v>
      </c>
      <c r="AR253" s="96">
        <v>0</v>
      </c>
      <c r="AS253" s="67">
        <v>0</v>
      </c>
      <c r="AT253" s="67">
        <v>0</v>
      </c>
      <c r="AU253" s="96">
        <v>0</v>
      </c>
      <c r="AV253" s="33" t="str">
        <f t="shared" si="74"/>
        <v/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A253" s="4" t="str">
        <f t="shared" si="75"/>
        <v/>
      </c>
      <c r="CB253" s="4" t="str">
        <f t="shared" si="76"/>
        <v/>
      </c>
      <c r="CC253" s="48" t="str">
        <f t="shared" si="77"/>
        <v/>
      </c>
      <c r="CG253" s="16">
        <f t="shared" si="78"/>
        <v>0</v>
      </c>
      <c r="CH253" s="16">
        <f t="shared" si="79"/>
        <v>0</v>
      </c>
      <c r="CI253" s="16">
        <f t="shared" si="80"/>
        <v>0</v>
      </c>
      <c r="CJ253" s="16"/>
      <c r="CK253" s="16"/>
      <c r="CL253" s="16"/>
      <c r="CM253" s="16"/>
      <c r="CN253" s="16"/>
    </row>
    <row r="254" spans="1:92" ht="16.149999999999999" customHeight="1" x14ac:dyDescent="0.2">
      <c r="A254" s="3878" t="s">
        <v>282</v>
      </c>
      <c r="B254" s="495" t="s">
        <v>33</v>
      </c>
      <c r="C254" s="398">
        <f>SUM(D254+E254)</f>
        <v>0</v>
      </c>
      <c r="D254" s="399">
        <f t="shared" ref="D254:D262" si="82">SUM(F254+H254+J254+L254+N254+P254+R254+T254+V254+X254+Z254+AB254+AD254+AF254+AH254+AJ254+AL254)</f>
        <v>0</v>
      </c>
      <c r="E254" s="400">
        <f t="shared" ref="E254:E262" si="83">SUM(G254+I254+K254+M254+O254+Q254+S254+U254+W254+Y254+AA254+AC254+AE254+AG254+AI254+AK254+AM254)</f>
        <v>0</v>
      </c>
      <c r="F254" s="512"/>
      <c r="G254" s="513"/>
      <c r="H254" s="514"/>
      <c r="I254" s="513"/>
      <c r="J254" s="514"/>
      <c r="K254" s="333"/>
      <c r="L254" s="515"/>
      <c r="M254" s="513"/>
      <c r="N254" s="514"/>
      <c r="O254" s="516"/>
      <c r="P254" s="512"/>
      <c r="Q254" s="513"/>
      <c r="R254" s="514"/>
      <c r="S254" s="516"/>
      <c r="T254" s="512"/>
      <c r="U254" s="513"/>
      <c r="V254" s="514"/>
      <c r="W254" s="516"/>
      <c r="X254" s="512"/>
      <c r="Y254" s="513"/>
      <c r="Z254" s="514"/>
      <c r="AA254" s="516"/>
      <c r="AB254" s="512"/>
      <c r="AC254" s="513"/>
      <c r="AD254" s="514"/>
      <c r="AE254" s="516"/>
      <c r="AF254" s="512"/>
      <c r="AG254" s="513"/>
      <c r="AH254" s="514"/>
      <c r="AI254" s="516"/>
      <c r="AJ254" s="512"/>
      <c r="AK254" s="513"/>
      <c r="AL254" s="514"/>
      <c r="AM254" s="517"/>
      <c r="AN254" s="143"/>
      <c r="AO254" s="329"/>
      <c r="AP254" s="107"/>
      <c r="AQ254" s="104">
        <v>0</v>
      </c>
      <c r="AR254" s="107">
        <v>0</v>
      </c>
      <c r="AS254" s="65">
        <v>0</v>
      </c>
      <c r="AT254" s="65">
        <v>0</v>
      </c>
      <c r="AU254" s="107">
        <v>0</v>
      </c>
      <c r="AV254" s="33" t="str">
        <f t="shared" si="74"/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si="75"/>
        <v/>
      </c>
      <c r="CB254" s="4" t="str">
        <f t="shared" si="76"/>
        <v/>
      </c>
      <c r="CC254" s="48" t="str">
        <f t="shared" si="77"/>
        <v/>
      </c>
      <c r="CG254" s="16">
        <f t="shared" si="78"/>
        <v>0</v>
      </c>
      <c r="CH254" s="16">
        <f t="shared" si="79"/>
        <v>0</v>
      </c>
      <c r="CI254" s="16">
        <f t="shared" si="80"/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6"/>
      <c r="B255" s="500" t="s">
        <v>274</v>
      </c>
      <c r="C255" s="276">
        <f t="shared" ref="C255:C262" si="84">SUM(D255+E255)</f>
        <v>2</v>
      </c>
      <c r="D255" s="277">
        <f t="shared" si="82"/>
        <v>1</v>
      </c>
      <c r="E255" s="400">
        <f t="shared" si="83"/>
        <v>1</v>
      </c>
      <c r="F255" s="104"/>
      <c r="G255" s="333"/>
      <c r="H255" s="104"/>
      <c r="I255" s="333"/>
      <c r="J255" s="104"/>
      <c r="K255" s="333"/>
      <c r="L255" s="104"/>
      <c r="M255" s="333"/>
      <c r="N255" s="329"/>
      <c r="O255" s="518"/>
      <c r="P255" s="104">
        <v>1</v>
      </c>
      <c r="Q255" s="333">
        <v>1</v>
      </c>
      <c r="R255" s="329"/>
      <c r="S255" s="518"/>
      <c r="T255" s="104"/>
      <c r="U255" s="333"/>
      <c r="V255" s="329"/>
      <c r="W255" s="518"/>
      <c r="X255" s="104"/>
      <c r="Y255" s="333"/>
      <c r="Z255" s="329"/>
      <c r="AA255" s="518"/>
      <c r="AB255" s="104"/>
      <c r="AC255" s="333"/>
      <c r="AD255" s="329"/>
      <c r="AE255" s="518"/>
      <c r="AF255" s="104"/>
      <c r="AG255" s="333"/>
      <c r="AH255" s="329"/>
      <c r="AI255" s="518"/>
      <c r="AJ255" s="104"/>
      <c r="AK255" s="333"/>
      <c r="AL255" s="329"/>
      <c r="AM255" s="106"/>
      <c r="AN255" s="329"/>
      <c r="AO255" s="329"/>
      <c r="AP255" s="107"/>
      <c r="AQ255" s="104">
        <v>0</v>
      </c>
      <c r="AR255" s="107">
        <v>0</v>
      </c>
      <c r="AS255" s="65">
        <v>0</v>
      </c>
      <c r="AT255" s="65">
        <v>0</v>
      </c>
      <c r="AU255" s="107">
        <v>0</v>
      </c>
      <c r="AV255" s="33" t="str">
        <f t="shared" si="74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75"/>
        <v/>
      </c>
      <c r="CB255" s="4" t="str">
        <f t="shared" si="76"/>
        <v/>
      </c>
      <c r="CC255" s="48" t="str">
        <f t="shared" si="77"/>
        <v/>
      </c>
      <c r="CG255" s="16">
        <f t="shared" si="78"/>
        <v>0</v>
      </c>
      <c r="CH255" s="16">
        <f t="shared" si="79"/>
        <v>0</v>
      </c>
      <c r="CI255" s="16">
        <f t="shared" si="80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6"/>
      <c r="B256" s="504" t="s">
        <v>275</v>
      </c>
      <c r="C256" s="147">
        <f t="shared" si="84"/>
        <v>0</v>
      </c>
      <c r="D256" s="148">
        <f t="shared" si="82"/>
        <v>0</v>
      </c>
      <c r="E256" s="611">
        <f t="shared" si="83"/>
        <v>0</v>
      </c>
      <c r="F256" s="35"/>
      <c r="G256" s="40"/>
      <c r="H256" s="35"/>
      <c r="I256" s="40"/>
      <c r="J256" s="35"/>
      <c r="K256" s="40"/>
      <c r="L256" s="35"/>
      <c r="M256" s="40"/>
      <c r="N256" s="35"/>
      <c r="O256" s="37"/>
      <c r="P256" s="35"/>
      <c r="Q256" s="40"/>
      <c r="R256" s="153"/>
      <c r="S256" s="37"/>
      <c r="T256" s="35"/>
      <c r="U256" s="40"/>
      <c r="V256" s="153"/>
      <c r="W256" s="37"/>
      <c r="X256" s="35"/>
      <c r="Y256" s="40"/>
      <c r="Z256" s="153"/>
      <c r="AA256" s="37"/>
      <c r="AB256" s="35"/>
      <c r="AC256" s="40"/>
      <c r="AD256" s="153"/>
      <c r="AE256" s="37"/>
      <c r="AF256" s="35"/>
      <c r="AG256" s="40"/>
      <c r="AH256" s="153"/>
      <c r="AI256" s="37"/>
      <c r="AJ256" s="35"/>
      <c r="AK256" s="40"/>
      <c r="AL256" s="153"/>
      <c r="AM256" s="38"/>
      <c r="AN256" s="153"/>
      <c r="AO256" s="153"/>
      <c r="AP256" s="39"/>
      <c r="AQ256" s="35"/>
      <c r="AR256" s="39"/>
      <c r="AS256" s="66"/>
      <c r="AT256" s="66"/>
      <c r="AU256" s="39"/>
      <c r="AV256" s="33" t="str">
        <f t="shared" si="74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75"/>
        <v/>
      </c>
      <c r="CB256" s="4" t="str">
        <f t="shared" si="76"/>
        <v/>
      </c>
      <c r="CC256" s="48" t="str">
        <f t="shared" si="77"/>
        <v/>
      </c>
      <c r="CG256" s="16">
        <f t="shared" si="78"/>
        <v>0</v>
      </c>
      <c r="CH256" s="16">
        <f t="shared" si="79"/>
        <v>0</v>
      </c>
      <c r="CI256" s="16">
        <f t="shared" si="80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6"/>
      <c r="B257" s="504" t="s">
        <v>276</v>
      </c>
      <c r="C257" s="147">
        <f t="shared" si="84"/>
        <v>0</v>
      </c>
      <c r="D257" s="148">
        <f t="shared" si="82"/>
        <v>0</v>
      </c>
      <c r="E257" s="611">
        <f t="shared" si="83"/>
        <v>0</v>
      </c>
      <c r="F257" s="35"/>
      <c r="G257" s="40"/>
      <c r="H257" s="35"/>
      <c r="I257" s="40"/>
      <c r="J257" s="35"/>
      <c r="K257" s="40"/>
      <c r="L257" s="35"/>
      <c r="M257" s="40"/>
      <c r="N257" s="35"/>
      <c r="O257" s="37"/>
      <c r="P257" s="35"/>
      <c r="Q257" s="40"/>
      <c r="R257" s="153"/>
      <c r="S257" s="37"/>
      <c r="T257" s="35"/>
      <c r="U257" s="40"/>
      <c r="V257" s="153"/>
      <c r="W257" s="37"/>
      <c r="X257" s="35"/>
      <c r="Y257" s="40"/>
      <c r="Z257" s="153"/>
      <c r="AA257" s="37"/>
      <c r="AB257" s="35"/>
      <c r="AC257" s="40"/>
      <c r="AD257" s="153"/>
      <c r="AE257" s="37"/>
      <c r="AF257" s="35"/>
      <c r="AG257" s="40"/>
      <c r="AH257" s="153"/>
      <c r="AI257" s="37"/>
      <c r="AJ257" s="35"/>
      <c r="AK257" s="40"/>
      <c r="AL257" s="153"/>
      <c r="AM257" s="38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74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75"/>
        <v/>
      </c>
      <c r="CB257" s="4" t="str">
        <f t="shared" si="76"/>
        <v/>
      </c>
      <c r="CC257" s="48" t="str">
        <f t="shared" si="77"/>
        <v/>
      </c>
      <c r="CG257" s="16">
        <f t="shared" si="78"/>
        <v>0</v>
      </c>
      <c r="CH257" s="16">
        <f t="shared" si="79"/>
        <v>0</v>
      </c>
      <c r="CI257" s="16">
        <f t="shared" si="80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6"/>
      <c r="B258" s="504" t="s">
        <v>277</v>
      </c>
      <c r="C258" s="147">
        <f t="shared" si="84"/>
        <v>0</v>
      </c>
      <c r="D258" s="148">
        <f t="shared" si="82"/>
        <v>0</v>
      </c>
      <c r="E258" s="611">
        <f t="shared" si="83"/>
        <v>0</v>
      </c>
      <c r="F258" s="35"/>
      <c r="G258" s="40"/>
      <c r="H258" s="35"/>
      <c r="I258" s="40"/>
      <c r="J258" s="35"/>
      <c r="K258" s="40"/>
      <c r="L258" s="35"/>
      <c r="M258" s="40"/>
      <c r="N258" s="35"/>
      <c r="O258" s="37"/>
      <c r="P258" s="35"/>
      <c r="Q258" s="40"/>
      <c r="R258" s="153"/>
      <c r="S258" s="37"/>
      <c r="T258" s="35"/>
      <c r="U258" s="40"/>
      <c r="V258" s="153"/>
      <c r="W258" s="37"/>
      <c r="X258" s="35"/>
      <c r="Y258" s="40"/>
      <c r="Z258" s="153"/>
      <c r="AA258" s="37"/>
      <c r="AB258" s="35"/>
      <c r="AC258" s="40"/>
      <c r="AD258" s="153"/>
      <c r="AE258" s="37"/>
      <c r="AF258" s="35"/>
      <c r="AG258" s="40"/>
      <c r="AH258" s="153"/>
      <c r="AI258" s="37"/>
      <c r="AJ258" s="35"/>
      <c r="AK258" s="40"/>
      <c r="AL258" s="153"/>
      <c r="AM258" s="38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74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75"/>
        <v/>
      </c>
      <c r="CB258" s="4" t="str">
        <f t="shared" si="76"/>
        <v/>
      </c>
      <c r="CC258" s="48" t="str">
        <f t="shared" si="77"/>
        <v/>
      </c>
      <c r="CG258" s="16">
        <f t="shared" si="78"/>
        <v>0</v>
      </c>
      <c r="CH258" s="16">
        <f t="shared" si="79"/>
        <v>0</v>
      </c>
      <c r="CI258" s="16">
        <f t="shared" si="80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6"/>
      <c r="B259" s="504" t="s">
        <v>278</v>
      </c>
      <c r="C259" s="147">
        <f t="shared" si="84"/>
        <v>0</v>
      </c>
      <c r="D259" s="148">
        <f t="shared" si="82"/>
        <v>0</v>
      </c>
      <c r="E259" s="611">
        <f t="shared" si="83"/>
        <v>0</v>
      </c>
      <c r="F259" s="35"/>
      <c r="G259" s="40"/>
      <c r="H259" s="35"/>
      <c r="I259" s="40"/>
      <c r="J259" s="35"/>
      <c r="K259" s="40"/>
      <c r="L259" s="35"/>
      <c r="M259" s="40"/>
      <c r="N259" s="35"/>
      <c r="O259" s="37"/>
      <c r="P259" s="35"/>
      <c r="Q259" s="40"/>
      <c r="R259" s="153"/>
      <c r="S259" s="37"/>
      <c r="T259" s="35"/>
      <c r="U259" s="40"/>
      <c r="V259" s="153"/>
      <c r="W259" s="37"/>
      <c r="X259" s="35"/>
      <c r="Y259" s="40"/>
      <c r="Z259" s="153"/>
      <c r="AA259" s="37"/>
      <c r="AB259" s="35"/>
      <c r="AC259" s="40"/>
      <c r="AD259" s="153"/>
      <c r="AE259" s="37"/>
      <c r="AF259" s="35"/>
      <c r="AG259" s="40"/>
      <c r="AH259" s="153"/>
      <c r="AI259" s="37"/>
      <c r="AJ259" s="35"/>
      <c r="AK259" s="40"/>
      <c r="AL259" s="153"/>
      <c r="AM259" s="38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74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75"/>
        <v/>
      </c>
      <c r="CB259" s="4" t="str">
        <f t="shared" si="76"/>
        <v/>
      </c>
      <c r="CC259" s="48" t="str">
        <f t="shared" si="77"/>
        <v/>
      </c>
      <c r="CG259" s="16">
        <f t="shared" si="78"/>
        <v>0</v>
      </c>
      <c r="CH259" s="16">
        <f t="shared" si="79"/>
        <v>0</v>
      </c>
      <c r="CI259" s="16">
        <f t="shared" si="80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6"/>
      <c r="B260" s="504" t="s">
        <v>279</v>
      </c>
      <c r="C260" s="147">
        <f t="shared" si="84"/>
        <v>0</v>
      </c>
      <c r="D260" s="148">
        <f t="shared" si="82"/>
        <v>0</v>
      </c>
      <c r="E260" s="611">
        <f t="shared" si="83"/>
        <v>0</v>
      </c>
      <c r="F260" s="35"/>
      <c r="G260" s="40"/>
      <c r="H260" s="35"/>
      <c r="I260" s="40"/>
      <c r="J260" s="35"/>
      <c r="K260" s="40"/>
      <c r="L260" s="35"/>
      <c r="M260" s="40"/>
      <c r="N260" s="35"/>
      <c r="O260" s="37"/>
      <c r="P260" s="35"/>
      <c r="Q260" s="40"/>
      <c r="R260" s="153"/>
      <c r="S260" s="37"/>
      <c r="T260" s="35"/>
      <c r="U260" s="40"/>
      <c r="V260" s="153"/>
      <c r="W260" s="37"/>
      <c r="X260" s="35"/>
      <c r="Y260" s="40"/>
      <c r="Z260" s="153"/>
      <c r="AA260" s="37"/>
      <c r="AB260" s="35"/>
      <c r="AC260" s="40"/>
      <c r="AD260" s="153"/>
      <c r="AE260" s="37"/>
      <c r="AF260" s="35"/>
      <c r="AG260" s="40"/>
      <c r="AH260" s="153"/>
      <c r="AI260" s="37"/>
      <c r="AJ260" s="35"/>
      <c r="AK260" s="40"/>
      <c r="AL260" s="153"/>
      <c r="AM260" s="38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74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75"/>
        <v/>
      </c>
      <c r="CB260" s="4" t="str">
        <f t="shared" si="76"/>
        <v/>
      </c>
      <c r="CC260" s="48" t="str">
        <f t="shared" si="77"/>
        <v/>
      </c>
      <c r="CG260" s="16">
        <f t="shared" si="78"/>
        <v>0</v>
      </c>
      <c r="CH260" s="16">
        <f t="shared" si="79"/>
        <v>0</v>
      </c>
      <c r="CI260" s="16">
        <f t="shared" si="80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6"/>
      <c r="B261" s="504" t="s">
        <v>280</v>
      </c>
      <c r="C261" s="147">
        <f t="shared" si="84"/>
        <v>0</v>
      </c>
      <c r="D261" s="148">
        <f t="shared" si="82"/>
        <v>0</v>
      </c>
      <c r="E261" s="611">
        <f t="shared" si="83"/>
        <v>0</v>
      </c>
      <c r="F261" s="35"/>
      <c r="G261" s="40"/>
      <c r="H261" s="35"/>
      <c r="I261" s="40"/>
      <c r="J261" s="35"/>
      <c r="K261" s="40"/>
      <c r="L261" s="35"/>
      <c r="M261" s="40"/>
      <c r="N261" s="35"/>
      <c r="O261" s="37"/>
      <c r="P261" s="35"/>
      <c r="Q261" s="40"/>
      <c r="R261" s="153"/>
      <c r="S261" s="37"/>
      <c r="T261" s="35"/>
      <c r="U261" s="40"/>
      <c r="V261" s="153"/>
      <c r="W261" s="37"/>
      <c r="X261" s="35"/>
      <c r="Y261" s="40"/>
      <c r="Z261" s="153"/>
      <c r="AA261" s="37"/>
      <c r="AB261" s="35"/>
      <c r="AC261" s="40"/>
      <c r="AD261" s="153"/>
      <c r="AE261" s="37"/>
      <c r="AF261" s="35"/>
      <c r="AG261" s="40"/>
      <c r="AH261" s="153"/>
      <c r="AI261" s="37"/>
      <c r="AJ261" s="35"/>
      <c r="AK261" s="40"/>
      <c r="AL261" s="153"/>
      <c r="AM261" s="38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74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75"/>
        <v/>
      </c>
      <c r="CB261" s="4" t="str">
        <f t="shared" si="76"/>
        <v/>
      </c>
      <c r="CC261" s="48" t="str">
        <f t="shared" si="77"/>
        <v/>
      </c>
      <c r="CG261" s="16">
        <f t="shared" si="78"/>
        <v>0</v>
      </c>
      <c r="CH261" s="16">
        <f t="shared" si="79"/>
        <v>0</v>
      </c>
      <c r="CI261" s="16">
        <f t="shared" si="80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652"/>
      <c r="B262" s="506" t="s">
        <v>281</v>
      </c>
      <c r="C262" s="240">
        <f t="shared" si="84"/>
        <v>9</v>
      </c>
      <c r="D262" s="241">
        <f t="shared" si="82"/>
        <v>0</v>
      </c>
      <c r="E262" s="416">
        <f t="shared" si="83"/>
        <v>9</v>
      </c>
      <c r="F262" s="93"/>
      <c r="G262" s="243"/>
      <c r="H262" s="93"/>
      <c r="I262" s="243"/>
      <c r="J262" s="93"/>
      <c r="K262" s="243">
        <v>2</v>
      </c>
      <c r="L262" s="93"/>
      <c r="M262" s="243">
        <v>1</v>
      </c>
      <c r="N262" s="93"/>
      <c r="O262" s="519">
        <v>1</v>
      </c>
      <c r="P262" s="93"/>
      <c r="Q262" s="243">
        <v>1</v>
      </c>
      <c r="R262" s="173"/>
      <c r="S262" s="519">
        <v>1</v>
      </c>
      <c r="T262" s="93"/>
      <c r="U262" s="243">
        <v>1</v>
      </c>
      <c r="V262" s="173"/>
      <c r="W262" s="519">
        <v>1</v>
      </c>
      <c r="X262" s="93"/>
      <c r="Y262" s="243">
        <v>1</v>
      </c>
      <c r="Z262" s="173"/>
      <c r="AA262" s="519"/>
      <c r="AB262" s="93"/>
      <c r="AC262" s="243"/>
      <c r="AD262" s="173"/>
      <c r="AE262" s="519"/>
      <c r="AF262" s="93"/>
      <c r="AG262" s="243"/>
      <c r="AH262" s="173"/>
      <c r="AI262" s="519"/>
      <c r="AJ262" s="93"/>
      <c r="AK262" s="243"/>
      <c r="AL262" s="173"/>
      <c r="AM262" s="95"/>
      <c r="AN262" s="173"/>
      <c r="AO262" s="173"/>
      <c r="AP262" s="96"/>
      <c r="AQ262" s="93">
        <v>0</v>
      </c>
      <c r="AR262" s="96">
        <v>0</v>
      </c>
      <c r="AS262" s="67">
        <v>0</v>
      </c>
      <c r="AT262" s="96">
        <v>0</v>
      </c>
      <c r="AU262" s="96">
        <v>0</v>
      </c>
      <c r="AV262" s="33" t="str">
        <f t="shared" si="74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75"/>
        <v/>
      </c>
      <c r="CB262" s="4" t="str">
        <f t="shared" si="76"/>
        <v/>
      </c>
      <c r="CC262" s="48" t="str">
        <f t="shared" si="77"/>
        <v/>
      </c>
      <c r="CG262" s="16">
        <f t="shared" si="78"/>
        <v>0</v>
      </c>
      <c r="CH262" s="16">
        <f t="shared" si="79"/>
        <v>0</v>
      </c>
      <c r="CI262" s="16">
        <f t="shared" si="80"/>
        <v>0</v>
      </c>
      <c r="CJ262" s="16"/>
      <c r="CK262" s="16"/>
      <c r="CL262" s="16"/>
      <c r="CM262" s="16"/>
      <c r="CN262" s="16"/>
    </row>
    <row r="263" spans="1:104" ht="31.15" customHeight="1" x14ac:dyDescent="0.4">
      <c r="A263" s="467" t="s">
        <v>283</v>
      </c>
      <c r="B263" s="127"/>
      <c r="C263" s="459"/>
      <c r="D263" s="460"/>
      <c r="E263" s="460"/>
      <c r="F263" s="460"/>
      <c r="G263" s="461"/>
      <c r="H263" s="461"/>
      <c r="I263" s="461"/>
      <c r="J263" s="461"/>
      <c r="K263" s="461"/>
      <c r="L263" s="520"/>
      <c r="M263" s="461"/>
      <c r="N263" s="461"/>
      <c r="O263" s="461"/>
      <c r="P263" s="461"/>
      <c r="Q263" s="461"/>
      <c r="R263" s="461"/>
      <c r="S263" s="461"/>
      <c r="T263" s="462"/>
      <c r="U263" s="12"/>
      <c r="V263" s="12"/>
      <c r="W263" s="12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15"/>
      <c r="AV263" s="33"/>
      <c r="AW263" s="15"/>
      <c r="AX263" s="230"/>
      <c r="AY263" s="230"/>
      <c r="AZ263" s="230"/>
      <c r="BA263" s="230"/>
      <c r="BB263" s="230"/>
      <c r="BC263" s="230"/>
      <c r="BD263" s="230"/>
      <c r="BE263" s="230"/>
      <c r="BF263" s="230"/>
      <c r="BG263" s="230"/>
      <c r="BH263" s="230"/>
      <c r="BI263" s="230"/>
      <c r="BJ263" s="230"/>
      <c r="BK263" s="230"/>
      <c r="BL263" s="230"/>
      <c r="BM263" s="230"/>
      <c r="BZ263" s="2"/>
      <c r="CG263" s="16"/>
      <c r="CH263" s="16"/>
      <c r="CI263" s="16"/>
      <c r="CJ263" s="16"/>
      <c r="CK263" s="16"/>
      <c r="CL263" s="16"/>
      <c r="CM263" s="16"/>
      <c r="CN263" s="16"/>
    </row>
    <row r="264" spans="1:104" ht="16.149999999999999" customHeight="1" x14ac:dyDescent="0.2">
      <c r="A264" s="3873" t="s">
        <v>56</v>
      </c>
      <c r="B264" s="3874"/>
      <c r="C264" s="3879" t="s">
        <v>263</v>
      </c>
      <c r="D264" s="3880"/>
      <c r="E264" s="3881"/>
      <c r="F264" s="3882" t="s">
        <v>284</v>
      </c>
      <c r="G264" s="3883"/>
      <c r="H264" s="3883"/>
      <c r="I264" s="3883"/>
      <c r="J264" s="3883"/>
      <c r="K264" s="3883"/>
      <c r="L264" s="3883"/>
      <c r="M264" s="3883"/>
      <c r="N264" s="3883"/>
      <c r="O264" s="3883"/>
      <c r="P264" s="3883"/>
      <c r="Q264" s="3883"/>
      <c r="R264" s="3883"/>
      <c r="S264" s="3883"/>
      <c r="T264" s="3883"/>
      <c r="U264" s="3883"/>
      <c r="V264" s="3883"/>
      <c r="W264" s="3883"/>
      <c r="X264" s="3883"/>
      <c r="Y264" s="3883"/>
      <c r="Z264" s="3883"/>
      <c r="AA264" s="3883"/>
      <c r="AB264" s="3883"/>
      <c r="AC264" s="3883"/>
      <c r="AD264" s="3883"/>
      <c r="AE264" s="3883"/>
      <c r="AF264" s="3883"/>
      <c r="AG264" s="3883"/>
      <c r="AH264" s="3883"/>
      <c r="AI264" s="3883"/>
      <c r="AJ264" s="3883"/>
      <c r="AK264" s="3883"/>
      <c r="AL264" s="3883"/>
      <c r="AM264" s="3883"/>
      <c r="AN264" s="3883"/>
      <c r="AO264" s="3883"/>
      <c r="AP264" s="3883"/>
      <c r="AQ264" s="3883"/>
      <c r="AR264" s="3883"/>
      <c r="AS264" s="3884"/>
      <c r="AT264" s="3871" t="s">
        <v>265</v>
      </c>
      <c r="AU264" s="3872"/>
      <c r="AV264" s="3873" t="s">
        <v>7</v>
      </c>
      <c r="AW264" s="3874" t="s">
        <v>8</v>
      </c>
      <c r="AX264" s="230"/>
      <c r="AY264" s="230"/>
      <c r="AZ264" s="230"/>
      <c r="BA264" s="230"/>
      <c r="BB264" s="230"/>
      <c r="BC264" s="230"/>
      <c r="BD264" s="230"/>
      <c r="BE264" s="230"/>
      <c r="BF264" s="230"/>
      <c r="BG264" s="230"/>
      <c r="BH264" s="230"/>
      <c r="BI264" s="230"/>
      <c r="BJ264" s="230"/>
      <c r="BK264" s="230"/>
      <c r="BL264" s="230"/>
      <c r="BY264" s="3"/>
      <c r="BZ264" s="4"/>
      <c r="CF264" s="16"/>
      <c r="CG264" s="16"/>
      <c r="CH264" s="16"/>
      <c r="CI264" s="16"/>
      <c r="CJ264" s="16"/>
      <c r="CK264" s="16"/>
      <c r="CL264" s="16"/>
      <c r="CM264" s="16"/>
      <c r="CZ264" s="3"/>
    </row>
    <row r="265" spans="1:104" ht="16.149999999999999" customHeight="1" x14ac:dyDescent="0.2">
      <c r="A265" s="3374"/>
      <c r="B265" s="3375"/>
      <c r="C265" s="3411"/>
      <c r="D265" s="3656"/>
      <c r="E265" s="3657"/>
      <c r="F265" s="3869" t="s">
        <v>285</v>
      </c>
      <c r="G265" s="3875"/>
      <c r="H265" s="3869" t="s">
        <v>286</v>
      </c>
      <c r="I265" s="3875"/>
      <c r="J265" s="3869" t="s">
        <v>287</v>
      </c>
      <c r="K265" s="3875"/>
      <c r="L265" s="3869" t="s">
        <v>288</v>
      </c>
      <c r="M265" s="3875"/>
      <c r="N265" s="3869" t="s">
        <v>289</v>
      </c>
      <c r="O265" s="3875"/>
      <c r="P265" s="3869" t="s">
        <v>170</v>
      </c>
      <c r="Q265" s="3875"/>
      <c r="R265" s="3869" t="s">
        <v>104</v>
      </c>
      <c r="S265" s="3875"/>
      <c r="T265" s="3869" t="s">
        <v>11</v>
      </c>
      <c r="U265" s="3875"/>
      <c r="V265" s="3869" t="s">
        <v>106</v>
      </c>
      <c r="W265" s="3870"/>
      <c r="X265" s="3869" t="s">
        <v>107</v>
      </c>
      <c r="Y265" s="3870"/>
      <c r="Z265" s="3869" t="s">
        <v>108</v>
      </c>
      <c r="AA265" s="3870"/>
      <c r="AB265" s="3869" t="s">
        <v>109</v>
      </c>
      <c r="AC265" s="3870"/>
      <c r="AD265" s="3869" t="s">
        <v>110</v>
      </c>
      <c r="AE265" s="3870"/>
      <c r="AF265" s="3869" t="s">
        <v>111</v>
      </c>
      <c r="AG265" s="3870"/>
      <c r="AH265" s="3869" t="s">
        <v>112</v>
      </c>
      <c r="AI265" s="3870"/>
      <c r="AJ265" s="3869" t="s">
        <v>113</v>
      </c>
      <c r="AK265" s="3870"/>
      <c r="AL265" s="3869" t="s">
        <v>114</v>
      </c>
      <c r="AM265" s="3870"/>
      <c r="AN265" s="3869" t="s">
        <v>115</v>
      </c>
      <c r="AO265" s="3870"/>
      <c r="AP265" s="3869" t="s">
        <v>116</v>
      </c>
      <c r="AQ265" s="3870"/>
      <c r="AR265" s="3869" t="s">
        <v>117</v>
      </c>
      <c r="AS265" s="3870"/>
      <c r="AT265" s="3398" t="s">
        <v>271</v>
      </c>
      <c r="AU265" s="3388" t="s">
        <v>272</v>
      </c>
      <c r="AV265" s="3374"/>
      <c r="AW265" s="3375"/>
      <c r="AX265" s="1169"/>
      <c r="AY265" s="1159"/>
      <c r="AZ265" s="1159"/>
      <c r="BA265" s="230"/>
      <c r="BB265" s="230"/>
      <c r="BC265" s="230"/>
      <c r="BD265" s="230"/>
      <c r="BE265" s="230"/>
      <c r="BF265" s="230"/>
      <c r="BG265" s="230"/>
      <c r="BH265" s="230"/>
      <c r="BI265" s="230"/>
      <c r="BJ265" s="230"/>
      <c r="BK265" s="230"/>
      <c r="BL265" s="230"/>
      <c r="BZ265" s="4"/>
      <c r="CF265" s="16"/>
      <c r="CG265" s="16"/>
      <c r="CH265" s="16"/>
      <c r="CI265" s="16"/>
      <c r="CJ265" s="16"/>
      <c r="CK265" s="16"/>
      <c r="CL265" s="16"/>
      <c r="CM265" s="16"/>
      <c r="CZ265" s="3"/>
    </row>
    <row r="266" spans="1:104" ht="16.149999999999999" customHeight="1" x14ac:dyDescent="0.2">
      <c r="A266" s="3366"/>
      <c r="B266" s="3631"/>
      <c r="C266" s="1100" t="s">
        <v>82</v>
      </c>
      <c r="D266" s="1170" t="s">
        <v>83</v>
      </c>
      <c r="E266" s="842" t="s">
        <v>84</v>
      </c>
      <c r="F266" s="1100" t="s">
        <v>270</v>
      </c>
      <c r="G266" s="1104" t="s">
        <v>84</v>
      </c>
      <c r="H266" s="1100" t="s">
        <v>270</v>
      </c>
      <c r="I266" s="1104" t="s">
        <v>84</v>
      </c>
      <c r="J266" s="1100" t="s">
        <v>270</v>
      </c>
      <c r="K266" s="1104" t="s">
        <v>84</v>
      </c>
      <c r="L266" s="1100" t="s">
        <v>270</v>
      </c>
      <c r="M266" s="1104" t="s">
        <v>84</v>
      </c>
      <c r="N266" s="1100" t="s">
        <v>270</v>
      </c>
      <c r="O266" s="1104" t="s">
        <v>84</v>
      </c>
      <c r="P266" s="1100" t="s">
        <v>270</v>
      </c>
      <c r="Q266" s="1104" t="s">
        <v>84</v>
      </c>
      <c r="R266" s="1100" t="s">
        <v>270</v>
      </c>
      <c r="S266" s="1104" t="s">
        <v>84</v>
      </c>
      <c r="T266" s="1100" t="s">
        <v>270</v>
      </c>
      <c r="U266" s="1104" t="s">
        <v>84</v>
      </c>
      <c r="V266" s="1100" t="s">
        <v>270</v>
      </c>
      <c r="W266" s="1104" t="s">
        <v>84</v>
      </c>
      <c r="X266" s="1100" t="s">
        <v>270</v>
      </c>
      <c r="Y266" s="1104" t="s">
        <v>84</v>
      </c>
      <c r="Z266" s="1100" t="s">
        <v>270</v>
      </c>
      <c r="AA266" s="1104" t="s">
        <v>84</v>
      </c>
      <c r="AB266" s="1100" t="s">
        <v>270</v>
      </c>
      <c r="AC266" s="1104" t="s">
        <v>84</v>
      </c>
      <c r="AD266" s="1100" t="s">
        <v>270</v>
      </c>
      <c r="AE266" s="1104" t="s">
        <v>84</v>
      </c>
      <c r="AF266" s="1100" t="s">
        <v>270</v>
      </c>
      <c r="AG266" s="1104" t="s">
        <v>84</v>
      </c>
      <c r="AH266" s="1100" t="s">
        <v>270</v>
      </c>
      <c r="AI266" s="1104" t="s">
        <v>84</v>
      </c>
      <c r="AJ266" s="1100" t="s">
        <v>270</v>
      </c>
      <c r="AK266" s="1104" t="s">
        <v>84</v>
      </c>
      <c r="AL266" s="1100" t="s">
        <v>270</v>
      </c>
      <c r="AM266" s="1104" t="s">
        <v>84</v>
      </c>
      <c r="AN266" s="1100" t="s">
        <v>270</v>
      </c>
      <c r="AO266" s="1104" t="s">
        <v>84</v>
      </c>
      <c r="AP266" s="1100" t="s">
        <v>270</v>
      </c>
      <c r="AQ266" s="1104" t="s">
        <v>84</v>
      </c>
      <c r="AR266" s="1100" t="s">
        <v>270</v>
      </c>
      <c r="AS266" s="1104" t="s">
        <v>84</v>
      </c>
      <c r="AT266" s="3399"/>
      <c r="AU266" s="3645"/>
      <c r="AV266" s="3366"/>
      <c r="AW266" s="3631"/>
      <c r="AX266" s="1169"/>
      <c r="AY266" s="1159"/>
      <c r="AZ266" s="1159"/>
      <c r="BA266" s="230"/>
      <c r="BB266" s="230"/>
      <c r="BC266" s="230"/>
      <c r="BD266" s="230"/>
      <c r="BE266" s="230"/>
      <c r="BF266" s="230"/>
      <c r="BG266" s="230"/>
      <c r="BH266" s="230"/>
      <c r="BI266" s="230"/>
      <c r="BJ266" s="230"/>
      <c r="BK266" s="230"/>
      <c r="BL266" s="230"/>
      <c r="BZ266" s="4"/>
      <c r="CF266" s="16"/>
      <c r="CG266" s="16"/>
      <c r="CH266" s="16"/>
      <c r="CI266" s="16"/>
      <c r="CJ266" s="16"/>
      <c r="CK266" s="16"/>
      <c r="CL266" s="16"/>
      <c r="CM266" s="16"/>
      <c r="CZ266" s="3"/>
    </row>
    <row r="267" spans="1:104" ht="16.149999999999999" customHeight="1" x14ac:dyDescent="0.2">
      <c r="A267" s="3868" t="s">
        <v>176</v>
      </c>
      <c r="B267" s="188" t="s">
        <v>171</v>
      </c>
      <c r="C267" s="276">
        <f>SUM(D267+E267)</f>
        <v>0</v>
      </c>
      <c r="D267" s="1171"/>
      <c r="E267" s="139">
        <f>+Q267+S267+U267+W267+Y267+AA267+AC267+AE267+AG267</f>
        <v>0</v>
      </c>
      <c r="F267" s="527"/>
      <c r="G267" s="527"/>
      <c r="H267" s="391"/>
      <c r="I267" s="527"/>
      <c r="J267" s="391"/>
      <c r="K267" s="392"/>
      <c r="L267" s="391"/>
      <c r="M267" s="1172"/>
      <c r="N267" s="391"/>
      <c r="O267" s="392"/>
      <c r="P267" s="391"/>
      <c r="Q267" s="143"/>
      <c r="R267" s="391"/>
      <c r="S267" s="143"/>
      <c r="T267" s="391"/>
      <c r="U267" s="143"/>
      <c r="V267" s="391"/>
      <c r="W267" s="143"/>
      <c r="X267" s="391"/>
      <c r="Y267" s="143"/>
      <c r="Z267" s="391"/>
      <c r="AA267" s="143"/>
      <c r="AB267" s="391"/>
      <c r="AC267" s="143"/>
      <c r="AD267" s="391"/>
      <c r="AE267" s="143"/>
      <c r="AF267" s="391"/>
      <c r="AG267" s="143"/>
      <c r="AH267" s="391"/>
      <c r="AI267" s="527"/>
      <c r="AJ267" s="391"/>
      <c r="AK267" s="527"/>
      <c r="AL267" s="391"/>
      <c r="AM267" s="527"/>
      <c r="AN267" s="391"/>
      <c r="AO267" s="527"/>
      <c r="AP267" s="391"/>
      <c r="AQ267" s="527"/>
      <c r="AR267" s="391"/>
      <c r="AS267" s="392"/>
      <c r="AT267" s="26"/>
      <c r="AU267" s="30"/>
      <c r="AV267" s="26"/>
      <c r="AW267" s="30"/>
      <c r="AX267" s="529" t="str">
        <f>CA267&amp;CB267&amp;CC267&amp;CD267</f>
        <v/>
      </c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230"/>
      <c r="BK267" s="230"/>
      <c r="BL267" s="230"/>
      <c r="BZ267" s="4"/>
      <c r="CA267" s="4" t="str">
        <f>IF(CG267=0,"","* La suma de Ingresos de pacientes TRANS NO DEBE superar el total de mujeres ingresadas. ")</f>
        <v/>
      </c>
      <c r="CB267" s="4" t="str">
        <f>IF(CH267=0,"","* El Total de Pueblo Originario Ingresado NO DEBE superar el total de mujeres ingresadas. ")</f>
        <v/>
      </c>
      <c r="CC267" s="4" t="str">
        <f>IF(CI267=0,"","* El total de Migrantes Ingresado NO DEBE superar el total de mujeres ingresadas. ")</f>
        <v/>
      </c>
      <c r="CD267" s="4" t="str">
        <f>IF(CJ267=0,"","* No olvide digitar los campos Trans y/o Pueblo Originario y/o Migrantes (Digite CERO si no tiene). ")</f>
        <v/>
      </c>
      <c r="CF267" s="16"/>
      <c r="CG267" s="16">
        <f>IF(SUM(AT267,AU267)&gt;E267,1,0)</f>
        <v>0</v>
      </c>
      <c r="CH267" s="16">
        <f>IF(E267&lt;AV267,1,0)</f>
        <v>0</v>
      </c>
      <c r="CI267" s="16">
        <f>IF(E267&lt;AW267,1,0)</f>
        <v>0</v>
      </c>
      <c r="CJ267" s="16">
        <f>IF(AND(E267&lt;&gt;0,OR(AT267="",AU267="",AV267="",AW267="")),1,0)</f>
        <v>0</v>
      </c>
      <c r="CK267" s="16"/>
      <c r="CL267" s="16"/>
      <c r="CM267" s="16"/>
      <c r="CZ267" s="3"/>
    </row>
    <row r="268" spans="1:104" ht="16.149999999999999" customHeight="1" x14ac:dyDescent="0.2">
      <c r="A268" s="3391"/>
      <c r="B268" s="844" t="s">
        <v>282</v>
      </c>
      <c r="C268" s="348">
        <f t="shared" ref="C268:C274" si="85">SUM(D268+E268)</f>
        <v>7</v>
      </c>
      <c r="D268" s="349">
        <f>SUM(F268+H268+J268+L268+N268+P268+R268+T268+V268+X268+Z268+AB268+AD268+AF268+AH268+AJ268+AL268+AN268+AP268+AR268)</f>
        <v>5</v>
      </c>
      <c r="E268" s="350">
        <f>SUM(G268+I268+K268+M268+O268+Q268+S268+U268+W268+Y268+AA268+AC268+AE268+AG268+AI268+AK268+AM268+AO268+AQ268+AS268)</f>
        <v>2</v>
      </c>
      <c r="F268" s="448"/>
      <c r="G268" s="448"/>
      <c r="H268" s="397"/>
      <c r="I268" s="448"/>
      <c r="J268" s="397"/>
      <c r="K268" s="378"/>
      <c r="L268" s="397"/>
      <c r="M268" s="353"/>
      <c r="N268" s="397"/>
      <c r="O268" s="378"/>
      <c r="P268" s="397"/>
      <c r="Q268" s="448"/>
      <c r="R268" s="397"/>
      <c r="S268" s="448"/>
      <c r="T268" s="397"/>
      <c r="U268" s="448">
        <v>2</v>
      </c>
      <c r="V268" s="397">
        <v>1</v>
      </c>
      <c r="W268" s="448"/>
      <c r="X268" s="397">
        <v>3</v>
      </c>
      <c r="Y268" s="448"/>
      <c r="Z268" s="397"/>
      <c r="AA268" s="448"/>
      <c r="AB268" s="397">
        <v>1</v>
      </c>
      <c r="AC268" s="448"/>
      <c r="AD268" s="397"/>
      <c r="AE268" s="448"/>
      <c r="AF268" s="397"/>
      <c r="AG268" s="448"/>
      <c r="AH268" s="397"/>
      <c r="AI268" s="448"/>
      <c r="AJ268" s="397"/>
      <c r="AK268" s="448"/>
      <c r="AL268" s="397"/>
      <c r="AM268" s="448"/>
      <c r="AN268" s="397"/>
      <c r="AO268" s="448"/>
      <c r="AP268" s="397"/>
      <c r="AQ268" s="448"/>
      <c r="AR268" s="397"/>
      <c r="AS268" s="378"/>
      <c r="AT268" s="397">
        <v>0</v>
      </c>
      <c r="AU268" s="378">
        <v>0</v>
      </c>
      <c r="AV268" s="397">
        <v>0</v>
      </c>
      <c r="AW268" s="378">
        <v>0</v>
      </c>
      <c r="AX268" s="529" t="str">
        <f t="shared" ref="AX268:AX274" si="86">CA268&amp;CB268&amp;CC268&amp;CD268</f>
        <v/>
      </c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230"/>
      <c r="BK268" s="230"/>
      <c r="BL268" s="230"/>
      <c r="BZ268" s="4"/>
      <c r="CA268" s="4" t="str">
        <f>IF(CG268=0,"","* La suma de Ingresos de pacientes Trans NO DEBE superar el total de pacientes ingresados. ")</f>
        <v/>
      </c>
      <c r="CB268" s="4" t="str">
        <f>IF(CH268=0,"","* El Total de Pueblo Originario Ingresado NO DEBE superar el total de pacientes ingresados. ")</f>
        <v/>
      </c>
      <c r="CC268" s="4" t="str">
        <f>IF(CI268=0,"","* El total de Migrantes Ingresado NO DEBE superar el total de pacientes ingresados. ")</f>
        <v/>
      </c>
      <c r="CD268" s="4" t="str">
        <f t="shared" ref="CD268:CD274" si="87">IF(CJ268=0,"","* No olvide digitar los campos Trans y/o Pueblo Originario y/o Migrantes (Digite CERO si no tiene). ")</f>
        <v/>
      </c>
      <c r="CF268" s="16"/>
      <c r="CG268" s="16">
        <f>IF(SUM(AT268,AU268)&gt;C268,1,0)</f>
        <v>0</v>
      </c>
      <c r="CH268" s="16">
        <f>IF(C268&lt;AV268,1,0)</f>
        <v>0</v>
      </c>
      <c r="CI268" s="16">
        <f>IF(C268&lt;AW268,1,0)</f>
        <v>0</v>
      </c>
      <c r="CJ268" s="16">
        <f>IF(AND(C268&lt;&gt;0,OR(AT268="",AU268="",AV268="",AW268="")),1,0)</f>
        <v>0</v>
      </c>
      <c r="CK268" s="16"/>
      <c r="CL268" s="16"/>
      <c r="CM268" s="16"/>
      <c r="CZ268" s="3"/>
    </row>
    <row r="269" spans="1:104" ht="16.149999999999999" customHeight="1" thickBot="1" x14ac:dyDescent="0.25">
      <c r="A269" s="3392" t="s">
        <v>290</v>
      </c>
      <c r="B269" s="3393"/>
      <c r="C269" s="1173">
        <f t="shared" si="85"/>
        <v>3</v>
      </c>
      <c r="D269" s="1174">
        <f>SUM(F269+H269+J269+L269+N269+P269+R269+T269+V269+X269+Z269+AB269+AD269+AF269+AH269+AJ269+AL269+AN269+AP269+AR269)</f>
        <v>2</v>
      </c>
      <c r="E269" s="1175">
        <f>SUM(G269+I269+K269+M269+O269+Q269+S269+U269+W269+Y269+AA269+AC269+AE269+AG269+AI269+AK269+AM269+AO269+AQ269+AS269)</f>
        <v>1</v>
      </c>
      <c r="F269" s="1176"/>
      <c r="G269" s="1176"/>
      <c r="H269" s="1177"/>
      <c r="I269" s="1176"/>
      <c r="J269" s="1177"/>
      <c r="K269" s="803"/>
      <c r="L269" s="1177"/>
      <c r="M269" s="953"/>
      <c r="N269" s="1177"/>
      <c r="O269" s="803"/>
      <c r="P269" s="1177"/>
      <c r="Q269" s="1176"/>
      <c r="R269" s="1177"/>
      <c r="S269" s="1176"/>
      <c r="T269" s="1177">
        <v>1</v>
      </c>
      <c r="U269" s="1176"/>
      <c r="V269" s="1177"/>
      <c r="W269" s="1176"/>
      <c r="X269" s="1177"/>
      <c r="Y269" s="1176"/>
      <c r="Z269" s="1177"/>
      <c r="AA269" s="1176">
        <v>1</v>
      </c>
      <c r="AB269" s="1177"/>
      <c r="AC269" s="1176"/>
      <c r="AD269" s="1177"/>
      <c r="AE269" s="1176"/>
      <c r="AF269" s="1177">
        <v>1</v>
      </c>
      <c r="AG269" s="1176"/>
      <c r="AH269" s="1177"/>
      <c r="AI269" s="1176"/>
      <c r="AJ269" s="1177"/>
      <c r="AK269" s="1176"/>
      <c r="AL269" s="1177"/>
      <c r="AM269" s="1176"/>
      <c r="AN269" s="1177"/>
      <c r="AO269" s="1176"/>
      <c r="AP269" s="1177"/>
      <c r="AQ269" s="1176"/>
      <c r="AR269" s="1177"/>
      <c r="AS269" s="803"/>
      <c r="AT269" s="1177">
        <v>0</v>
      </c>
      <c r="AU269" s="803">
        <v>0</v>
      </c>
      <c r="AV269" s="1177">
        <v>0</v>
      </c>
      <c r="AW269" s="803">
        <v>0</v>
      </c>
      <c r="AX269" s="529" t="str">
        <f t="shared" si="86"/>
        <v/>
      </c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230"/>
      <c r="BK269" s="177"/>
      <c r="BL269" s="230"/>
      <c r="BZ269" s="4"/>
      <c r="CA269" s="4" t="str">
        <f>IF(CG269=0,"","* La suma de Egresos de pacientes Trans NO DEBE superar el total de pacientes egresados. ")</f>
        <v/>
      </c>
      <c r="CB269" s="4" t="str">
        <f>IF(CH269=0,"","* El Total de Pueblo Originario Egresado NO DEBE superar el total de pacientes egresados. ")</f>
        <v/>
      </c>
      <c r="CC269" s="4" t="str">
        <f>IF(CI269=0,"","* El total de Migrantes Egresado NO DEBE superar el total de pacientes egresados. ")</f>
        <v/>
      </c>
      <c r="CD269" s="4" t="str">
        <f t="shared" si="87"/>
        <v/>
      </c>
      <c r="CF269" s="16"/>
      <c r="CG269" s="16">
        <f t="shared" ref="CG269:CG274" si="88">IF(SUM(AT269,AU269)&gt;C269,1,0)</f>
        <v>0</v>
      </c>
      <c r="CH269" s="16">
        <f t="shared" ref="CH269:CH274" si="89">IF(C269&lt;AV269,1,0)</f>
        <v>0</v>
      </c>
      <c r="CI269" s="16">
        <f t="shared" ref="CI269:CI274" si="90">IF(C269&lt;AW269,1,0)</f>
        <v>0</v>
      </c>
      <c r="CJ269" s="16">
        <f t="shared" ref="CJ269:CJ274" si="91">IF(AND(C269&lt;&gt;0,OR(AT269="",AU269="",AV269="",AW269="")),1,0)</f>
        <v>0</v>
      </c>
      <c r="CK269" s="16"/>
      <c r="CL269" s="16"/>
      <c r="CM269" s="16"/>
      <c r="CZ269" s="3"/>
    </row>
    <row r="270" spans="1:104" ht="16.149999999999999" customHeight="1" thickTop="1" x14ac:dyDescent="0.2">
      <c r="A270" s="3394" t="s">
        <v>291</v>
      </c>
      <c r="B270" s="3395"/>
      <c r="C270" s="1178">
        <f t="shared" si="85"/>
        <v>1</v>
      </c>
      <c r="D270" s="1179">
        <f t="shared" ref="D270:E270" si="92">SUM(F270+H270+J270+L270+N270+P270+R270+T270+V270+X270+Z270+AB270+AD270+AF270+AH270+AJ270+AL270+AN270+AP270+AR270)</f>
        <v>0</v>
      </c>
      <c r="E270" s="1180">
        <f t="shared" si="92"/>
        <v>1</v>
      </c>
      <c r="F270" s="533"/>
      <c r="G270" s="533"/>
      <c r="H270" s="354"/>
      <c r="I270" s="533"/>
      <c r="J270" s="354"/>
      <c r="K270" s="534"/>
      <c r="L270" s="354"/>
      <c r="M270" s="535"/>
      <c r="N270" s="354"/>
      <c r="O270" s="534"/>
      <c r="P270" s="354"/>
      <c r="Q270" s="533"/>
      <c r="R270" s="354"/>
      <c r="S270" s="533"/>
      <c r="T270" s="354"/>
      <c r="U270" s="533"/>
      <c r="V270" s="354"/>
      <c r="W270" s="533"/>
      <c r="X270" s="354"/>
      <c r="Y270" s="533"/>
      <c r="Z270" s="354"/>
      <c r="AA270" s="533">
        <v>1</v>
      </c>
      <c r="AB270" s="354"/>
      <c r="AC270" s="533"/>
      <c r="AD270" s="354"/>
      <c r="AE270" s="533"/>
      <c r="AF270" s="354"/>
      <c r="AG270" s="533"/>
      <c r="AH270" s="354"/>
      <c r="AI270" s="533"/>
      <c r="AJ270" s="354"/>
      <c r="AK270" s="533"/>
      <c r="AL270" s="354"/>
      <c r="AM270" s="533"/>
      <c r="AN270" s="354"/>
      <c r="AO270" s="533"/>
      <c r="AP270" s="354"/>
      <c r="AQ270" s="533"/>
      <c r="AR270" s="354"/>
      <c r="AS270" s="534"/>
      <c r="AT270" s="354">
        <v>0</v>
      </c>
      <c r="AU270" s="534">
        <v>0</v>
      </c>
      <c r="AV270" s="354">
        <v>0</v>
      </c>
      <c r="AW270" s="534">
        <v>0</v>
      </c>
      <c r="AX270" s="529" t="str">
        <f>CA270&amp;CB270&amp;CC270&amp;CD270&amp;CE270</f>
        <v/>
      </c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230"/>
      <c r="BK270" s="230"/>
      <c r="BL270" s="230"/>
      <c r="BZ270" s="4"/>
      <c r="CA270" s="4" t="str">
        <f t="shared" ref="CA270:CA274" si="93">IF(CG270=0,"","* La suma de Egresos de pacientes Trans NO DEBE superar el total de pacientes egresados. ")</f>
        <v/>
      </c>
      <c r="CB270" s="4" t="str">
        <f t="shared" ref="CB270:CB274" si="94">IF(CH270=0,"","* El Total de Pueblo Originario Egresado NO DEBE superar el total de pacientes egresados. ")</f>
        <v/>
      </c>
      <c r="CC270" s="4" t="str">
        <f t="shared" ref="CC270:CC274" si="95">IF(CI270=0,"","* El total de Migrantes Egresado NO DEBE superar el total de pacientes egresados. ")</f>
        <v/>
      </c>
      <c r="CD270" s="4" t="str">
        <f t="shared" si="87"/>
        <v/>
      </c>
      <c r="CE270" s="4" t="str">
        <f>IF(CK270=0,"","* El Total de egresos por fallecimiento NO DEBE superar el total de Egresos. ")</f>
        <v/>
      </c>
      <c r="CF270" s="16"/>
      <c r="CG270" s="16">
        <f t="shared" si="88"/>
        <v>0</v>
      </c>
      <c r="CH270" s="16">
        <f t="shared" si="89"/>
        <v>0</v>
      </c>
      <c r="CI270" s="16">
        <f t="shared" si="90"/>
        <v>0</v>
      </c>
      <c r="CJ270" s="16">
        <f t="shared" si="91"/>
        <v>0</v>
      </c>
      <c r="CK270" s="16">
        <f>IF(C270&gt;C269,1,0)</f>
        <v>0</v>
      </c>
      <c r="CL270" s="16"/>
      <c r="CM270" s="16"/>
      <c r="CZ270" s="3"/>
    </row>
    <row r="271" spans="1:104" ht="16.149999999999999" customHeight="1" thickBot="1" x14ac:dyDescent="0.25">
      <c r="A271" s="3396" t="s">
        <v>292</v>
      </c>
      <c r="B271" s="3397"/>
      <c r="C271" s="338">
        <f t="shared" si="85"/>
        <v>0</v>
      </c>
      <c r="D271" s="339">
        <f>SUM(F271+H271+J271+L271)</f>
        <v>0</v>
      </c>
      <c r="E271" s="340">
        <f>SUM(G271+I271+K271+M271)</f>
        <v>0</v>
      </c>
      <c r="F271" s="536"/>
      <c r="G271" s="536"/>
      <c r="H271" s="537"/>
      <c r="I271" s="536"/>
      <c r="J271" s="537"/>
      <c r="K271" s="538"/>
      <c r="L271" s="537"/>
      <c r="M271" s="539"/>
      <c r="N271" s="540"/>
      <c r="O271" s="541"/>
      <c r="P271" s="540"/>
      <c r="Q271" s="541"/>
      <c r="R271" s="540"/>
      <c r="S271" s="541"/>
      <c r="T271" s="540"/>
      <c r="U271" s="541"/>
      <c r="V271" s="540"/>
      <c r="W271" s="541"/>
      <c r="X271" s="540"/>
      <c r="Y271" s="541"/>
      <c r="Z271" s="540"/>
      <c r="AA271" s="541"/>
      <c r="AB271" s="540"/>
      <c r="AC271" s="541"/>
      <c r="AD271" s="540"/>
      <c r="AE271" s="541"/>
      <c r="AF271" s="540"/>
      <c r="AG271" s="541"/>
      <c r="AH271" s="540"/>
      <c r="AI271" s="541"/>
      <c r="AJ271" s="540"/>
      <c r="AK271" s="541"/>
      <c r="AL271" s="540"/>
      <c r="AM271" s="541"/>
      <c r="AN271" s="540"/>
      <c r="AO271" s="541"/>
      <c r="AP271" s="540"/>
      <c r="AQ271" s="541"/>
      <c r="AR271" s="540"/>
      <c r="AS271" s="541"/>
      <c r="AT271" s="540"/>
      <c r="AU271" s="541"/>
      <c r="AV271" s="537"/>
      <c r="AW271" s="538"/>
      <c r="AX271" s="529" t="str">
        <f>CA271&amp;CB271&amp;CC271&amp;CD271&amp;CE271</f>
        <v/>
      </c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230"/>
      <c r="BK271" s="230"/>
      <c r="BL271" s="230"/>
      <c r="BZ271" s="4"/>
      <c r="CA271" s="4" t="str">
        <f t="shared" si="93"/>
        <v/>
      </c>
      <c r="CB271" s="4" t="str">
        <f t="shared" si="94"/>
        <v/>
      </c>
      <c r="CC271" s="4" t="str">
        <f t="shared" si="95"/>
        <v/>
      </c>
      <c r="CD271" s="4" t="str">
        <f>IF(CJ271=0,"","* No olvide digitar los campos Pueblo Originario y/o Migrantes (Digite CERO si no tiene). ")</f>
        <v/>
      </c>
      <c r="CE271" s="4" t="str">
        <f>IF(CK271=0,"","* El total de Egresos por Alta Hijo VIH NO DEBE superar el Total de Egresos. ")</f>
        <v/>
      </c>
      <c r="CF271" s="16"/>
      <c r="CG271" s="16">
        <f t="shared" si="88"/>
        <v>0</v>
      </c>
      <c r="CH271" s="16">
        <f t="shared" si="89"/>
        <v>0</v>
      </c>
      <c r="CI271" s="16">
        <f t="shared" si="90"/>
        <v>0</v>
      </c>
      <c r="CJ271" s="16">
        <f>IF(AND(C271&lt;&gt;0,OR(AV271="",AW271="")),1,0)</f>
        <v>0</v>
      </c>
      <c r="CK271" s="16">
        <f>IF(C271&gt;C269,1,0)</f>
        <v>0</v>
      </c>
      <c r="CL271" s="16"/>
      <c r="CM271" s="16"/>
      <c r="CZ271" s="3"/>
    </row>
    <row r="272" spans="1:104" ht="16.149999999999999" customHeight="1" thickTop="1" x14ac:dyDescent="0.2">
      <c r="A272" s="3361" t="s">
        <v>293</v>
      </c>
      <c r="B272" s="500" t="s">
        <v>294</v>
      </c>
      <c r="C272" s="1178">
        <f t="shared" si="85"/>
        <v>0</v>
      </c>
      <c r="D272" s="1179">
        <f t="shared" ref="D272:E273" si="96">SUM(F272+H272+J272+L272+N272+P272+R272+T272+V272+X272+Z272+AB272+AD272+AF272+AH272+AJ272+AL272+AN272+AP272+AR272)</f>
        <v>0</v>
      </c>
      <c r="E272" s="1180">
        <f t="shared" si="96"/>
        <v>0</v>
      </c>
      <c r="F272" s="533"/>
      <c r="G272" s="533"/>
      <c r="H272" s="354"/>
      <c r="I272" s="533"/>
      <c r="J272" s="354"/>
      <c r="K272" s="534"/>
      <c r="L272" s="354"/>
      <c r="M272" s="535"/>
      <c r="N272" s="354"/>
      <c r="O272" s="534"/>
      <c r="P272" s="354"/>
      <c r="Q272" s="533"/>
      <c r="R272" s="354"/>
      <c r="S272" s="533"/>
      <c r="T272" s="354"/>
      <c r="U272" s="533"/>
      <c r="V272" s="354"/>
      <c r="W272" s="533"/>
      <c r="X272" s="354"/>
      <c r="Y272" s="533"/>
      <c r="Z272" s="354"/>
      <c r="AA272" s="533"/>
      <c r="AB272" s="354"/>
      <c r="AC272" s="533"/>
      <c r="AD272" s="354"/>
      <c r="AE272" s="533"/>
      <c r="AF272" s="354"/>
      <c r="AG272" s="533"/>
      <c r="AH272" s="354"/>
      <c r="AI272" s="533"/>
      <c r="AJ272" s="354"/>
      <c r="AK272" s="533"/>
      <c r="AL272" s="354"/>
      <c r="AM272" s="533"/>
      <c r="AN272" s="354"/>
      <c r="AO272" s="533"/>
      <c r="AP272" s="354"/>
      <c r="AQ272" s="533"/>
      <c r="AR272" s="354"/>
      <c r="AS272" s="534"/>
      <c r="AT272" s="354"/>
      <c r="AU272" s="534"/>
      <c r="AV272" s="354"/>
      <c r="AW272" s="534"/>
      <c r="AX272" s="529" t="str">
        <f t="shared" si="86"/>
        <v/>
      </c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230"/>
      <c r="BK272" s="230"/>
      <c r="BL272" s="230"/>
      <c r="BZ272" s="4"/>
      <c r="CA272" s="4" t="str">
        <f t="shared" si="93"/>
        <v/>
      </c>
      <c r="CB272" s="4" t="str">
        <f t="shared" si="94"/>
        <v/>
      </c>
      <c r="CC272" s="4" t="str">
        <f t="shared" si="95"/>
        <v/>
      </c>
      <c r="CD272" s="4" t="str">
        <f t="shared" si="87"/>
        <v/>
      </c>
      <c r="CF272" s="16"/>
      <c r="CG272" s="16">
        <f t="shared" si="88"/>
        <v>0</v>
      </c>
      <c r="CH272" s="16">
        <f t="shared" si="89"/>
        <v>0</v>
      </c>
      <c r="CI272" s="16">
        <f t="shared" si="90"/>
        <v>0</v>
      </c>
      <c r="CJ272" s="16">
        <f t="shared" si="91"/>
        <v>0</v>
      </c>
      <c r="CK272" s="16"/>
      <c r="CL272" s="16"/>
      <c r="CM272" s="16"/>
      <c r="CZ272" s="3"/>
    </row>
    <row r="273" spans="1:104" ht="16.149999999999999" customHeight="1" x14ac:dyDescent="0.2">
      <c r="A273" s="3361"/>
      <c r="B273" s="504" t="s">
        <v>295</v>
      </c>
      <c r="C273" s="147">
        <f t="shared" si="85"/>
        <v>0</v>
      </c>
      <c r="D273" s="148">
        <f t="shared" si="96"/>
        <v>0</v>
      </c>
      <c r="E273" s="149">
        <f t="shared" si="96"/>
        <v>0</v>
      </c>
      <c r="F273" s="153"/>
      <c r="G273" s="153"/>
      <c r="H273" s="35"/>
      <c r="I273" s="153"/>
      <c r="J273" s="35"/>
      <c r="K273" s="39"/>
      <c r="L273" s="35"/>
      <c r="M273" s="299"/>
      <c r="N273" s="35"/>
      <c r="O273" s="39"/>
      <c r="P273" s="35"/>
      <c r="Q273" s="153"/>
      <c r="R273" s="35"/>
      <c r="S273" s="153"/>
      <c r="T273" s="35"/>
      <c r="U273" s="153"/>
      <c r="V273" s="35"/>
      <c r="W273" s="153"/>
      <c r="X273" s="35"/>
      <c r="Y273" s="153"/>
      <c r="Z273" s="35"/>
      <c r="AA273" s="153"/>
      <c r="AB273" s="35"/>
      <c r="AC273" s="153"/>
      <c r="AD273" s="35"/>
      <c r="AE273" s="153"/>
      <c r="AF273" s="35"/>
      <c r="AG273" s="153"/>
      <c r="AH273" s="35"/>
      <c r="AI273" s="153"/>
      <c r="AJ273" s="35"/>
      <c r="AK273" s="153"/>
      <c r="AL273" s="35"/>
      <c r="AM273" s="153"/>
      <c r="AN273" s="35"/>
      <c r="AO273" s="153"/>
      <c r="AP273" s="35"/>
      <c r="AQ273" s="153"/>
      <c r="AR273" s="35"/>
      <c r="AS273" s="39"/>
      <c r="AT273" s="35"/>
      <c r="AU273" s="39"/>
      <c r="AV273" s="35"/>
      <c r="AW273" s="39"/>
      <c r="AX273" s="529" t="str">
        <f t="shared" si="86"/>
        <v/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BZ273" s="4"/>
      <c r="CA273" s="4" t="str">
        <f t="shared" si="93"/>
        <v/>
      </c>
      <c r="CB273" s="4" t="str">
        <f t="shared" si="94"/>
        <v/>
      </c>
      <c r="CC273" s="4" t="str">
        <f t="shared" si="95"/>
        <v/>
      </c>
      <c r="CD273" s="4" t="str">
        <f t="shared" si="87"/>
        <v/>
      </c>
      <c r="CF273" s="16"/>
      <c r="CG273" s="16">
        <f t="shared" si="88"/>
        <v>0</v>
      </c>
      <c r="CH273" s="16">
        <f t="shared" si="89"/>
        <v>0</v>
      </c>
      <c r="CI273" s="16">
        <f t="shared" si="90"/>
        <v>0</v>
      </c>
      <c r="CJ273" s="16">
        <f t="shared" si="91"/>
        <v>0</v>
      </c>
      <c r="CK273" s="16"/>
      <c r="CL273" s="16"/>
      <c r="CM273" s="16"/>
      <c r="CZ273" s="3"/>
    </row>
    <row r="274" spans="1:104" ht="16.149999999999999" customHeight="1" x14ac:dyDescent="0.2">
      <c r="A274" s="3362"/>
      <c r="B274" s="506" t="s">
        <v>296</v>
      </c>
      <c r="C274" s="167">
        <f t="shared" si="85"/>
        <v>0</v>
      </c>
      <c r="D274" s="168">
        <f>SUM(F274+H274+J274+L274+N274+P274+R274+T274+V274+X274+Z274+AB274+AD274+AF274+AH274+AJ274+AL274+AN274+AP274+AR274)</f>
        <v>0</v>
      </c>
      <c r="E274" s="688">
        <f>SUM(G274+I274+K274+M274+O274+Q274+S274+U274+W274+Y274+AA274+AC274+AE274+AG274+AI274+AK274+AM274+AO274+AQ274+AS274)</f>
        <v>0</v>
      </c>
      <c r="F274" s="439"/>
      <c r="G274" s="439"/>
      <c r="H274" s="263"/>
      <c r="I274" s="439"/>
      <c r="J274" s="263"/>
      <c r="K274" s="728"/>
      <c r="L274" s="263"/>
      <c r="M274" s="542"/>
      <c r="N274" s="263"/>
      <c r="O274" s="728"/>
      <c r="P274" s="263"/>
      <c r="Q274" s="439"/>
      <c r="R274" s="263"/>
      <c r="S274" s="439"/>
      <c r="T274" s="263"/>
      <c r="U274" s="439"/>
      <c r="V274" s="263"/>
      <c r="W274" s="439"/>
      <c r="X274" s="263"/>
      <c r="Y274" s="439"/>
      <c r="Z274" s="263"/>
      <c r="AA274" s="439"/>
      <c r="AB274" s="263"/>
      <c r="AC274" s="439"/>
      <c r="AD274" s="263"/>
      <c r="AE274" s="439"/>
      <c r="AF274" s="263"/>
      <c r="AG274" s="439"/>
      <c r="AH274" s="263"/>
      <c r="AI274" s="439"/>
      <c r="AJ274" s="263"/>
      <c r="AK274" s="439"/>
      <c r="AL274" s="263"/>
      <c r="AM274" s="439"/>
      <c r="AN274" s="263"/>
      <c r="AO274" s="439"/>
      <c r="AP274" s="263"/>
      <c r="AQ274" s="439"/>
      <c r="AR274" s="263"/>
      <c r="AS274" s="728"/>
      <c r="AT274" s="263"/>
      <c r="AU274" s="728"/>
      <c r="AV274" s="263"/>
      <c r="AW274" s="728"/>
      <c r="AX274" s="529" t="str">
        <f t="shared" si="86"/>
        <v/>
      </c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BZ274" s="4"/>
      <c r="CA274" s="4" t="str">
        <f t="shared" si="93"/>
        <v/>
      </c>
      <c r="CB274" s="4" t="str">
        <f t="shared" si="94"/>
        <v/>
      </c>
      <c r="CC274" s="4" t="str">
        <f t="shared" si="95"/>
        <v/>
      </c>
      <c r="CD274" s="4" t="str">
        <f t="shared" si="87"/>
        <v/>
      </c>
      <c r="CF274" s="16"/>
      <c r="CG274" s="16">
        <f t="shared" si="88"/>
        <v>0</v>
      </c>
      <c r="CH274" s="16">
        <f t="shared" si="89"/>
        <v>0</v>
      </c>
      <c r="CI274" s="16">
        <f t="shared" si="90"/>
        <v>0</v>
      </c>
      <c r="CJ274" s="16">
        <f t="shared" si="91"/>
        <v>0</v>
      </c>
      <c r="CK274" s="16"/>
      <c r="CL274" s="16"/>
      <c r="CM274" s="16"/>
      <c r="CZ274" s="3"/>
    </row>
    <row r="275" spans="1:104" ht="31.15" customHeight="1" x14ac:dyDescent="0.2">
      <c r="A275" s="458" t="s">
        <v>297</v>
      </c>
      <c r="B275" s="127"/>
      <c r="C275" s="459"/>
      <c r="D275" s="460"/>
      <c r="E275" s="460"/>
      <c r="F275" s="460"/>
      <c r="G275" s="461"/>
      <c r="H275" s="461"/>
      <c r="I275" s="461"/>
      <c r="J275" s="461"/>
      <c r="K275" s="461"/>
      <c r="L275" s="461"/>
      <c r="M275" s="461"/>
      <c r="N275" s="461"/>
      <c r="O275" s="461"/>
      <c r="P275" s="461"/>
      <c r="Q275" s="461"/>
      <c r="R275" s="461"/>
      <c r="S275" s="461"/>
      <c r="T275" s="462"/>
      <c r="U275" s="12"/>
      <c r="V275" s="12"/>
      <c r="W275" s="12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1181"/>
      <c r="AV275" s="1182"/>
      <c r="AW275" s="1182"/>
      <c r="AX275" s="1182"/>
      <c r="AY275" s="230"/>
      <c r="AZ275" s="230"/>
      <c r="BA275" s="230"/>
      <c r="BB275" s="230"/>
      <c r="BC275" s="230"/>
      <c r="BD275" s="230"/>
      <c r="BE275" s="230"/>
      <c r="BF275" s="230"/>
      <c r="BG275" s="230"/>
      <c r="BH275" s="230"/>
      <c r="BI275" s="230"/>
      <c r="BJ275" s="230"/>
      <c r="BK275" s="230"/>
      <c r="BL275" s="230"/>
      <c r="BM275" s="230"/>
      <c r="BZ275" s="2"/>
      <c r="CG275" s="16"/>
      <c r="CH275" s="16"/>
      <c r="CI275" s="16"/>
      <c r="CJ275" s="16"/>
      <c r="CK275" s="16"/>
      <c r="CL275" s="16"/>
      <c r="CM275" s="16"/>
      <c r="CN275" s="16"/>
    </row>
    <row r="276" spans="1:104" ht="16.149999999999999" customHeight="1" x14ac:dyDescent="0.2">
      <c r="A276" s="3853" t="s">
        <v>56</v>
      </c>
      <c r="B276" s="3855"/>
      <c r="C276" s="3860" t="s">
        <v>263</v>
      </c>
      <c r="D276" s="3860"/>
      <c r="E276" s="3860"/>
      <c r="F276" s="3861" t="s">
        <v>251</v>
      </c>
      <c r="G276" s="3862"/>
      <c r="H276" s="3862"/>
      <c r="I276" s="3862"/>
      <c r="J276" s="3862"/>
      <c r="K276" s="3862"/>
      <c r="L276" s="3862"/>
      <c r="M276" s="3862"/>
      <c r="N276" s="3862"/>
      <c r="O276" s="3862"/>
      <c r="P276" s="3862"/>
      <c r="Q276" s="3862"/>
      <c r="R276" s="3862"/>
      <c r="S276" s="3862"/>
      <c r="T276" s="3862"/>
      <c r="U276" s="3862"/>
      <c r="V276" s="3862"/>
      <c r="W276" s="3862"/>
      <c r="X276" s="3862"/>
      <c r="Y276" s="3862"/>
      <c r="Z276" s="3862"/>
      <c r="AA276" s="3862"/>
      <c r="AB276" s="3862"/>
      <c r="AC276" s="3862"/>
      <c r="AD276" s="3862"/>
      <c r="AE276" s="3862"/>
      <c r="AF276" s="3862"/>
      <c r="AG276" s="3863"/>
      <c r="AH276" s="3864" t="s">
        <v>265</v>
      </c>
      <c r="AI276" s="3865"/>
      <c r="AJ276" s="3866" t="s">
        <v>7</v>
      </c>
      <c r="AK276" s="3855" t="s">
        <v>8</v>
      </c>
      <c r="AL276" s="17"/>
      <c r="AM276" s="1184"/>
      <c r="AN276" s="1184"/>
      <c r="AO276" s="1184"/>
      <c r="AP276" s="1184"/>
      <c r="AQ276" s="1184"/>
      <c r="AR276" s="1184"/>
      <c r="AS276" s="1184"/>
      <c r="AT276" s="1184"/>
      <c r="AU276" s="1184"/>
      <c r="AV276" s="1185"/>
      <c r="AW276" s="1185"/>
      <c r="AX276" s="1185"/>
      <c r="AY276" s="230"/>
      <c r="AZ276" s="230"/>
      <c r="BA276" s="230"/>
      <c r="BB276" s="230"/>
      <c r="BC276" s="230"/>
      <c r="BD276" s="230"/>
      <c r="BE276" s="230"/>
      <c r="BF276" s="230"/>
      <c r="BG276" s="230"/>
      <c r="BH276" s="230"/>
      <c r="BI276" s="230"/>
      <c r="BJ276" s="230"/>
      <c r="BK276" s="230"/>
      <c r="BL276" s="230"/>
      <c r="BM276" s="230"/>
      <c r="CG276" s="16"/>
      <c r="CH276" s="16"/>
      <c r="CI276" s="16"/>
      <c r="CJ276" s="16"/>
      <c r="CK276" s="16"/>
      <c r="CL276" s="16"/>
      <c r="CM276" s="16"/>
      <c r="CN276" s="16"/>
    </row>
    <row r="277" spans="1:104" ht="16.149999999999999" customHeight="1" x14ac:dyDescent="0.2">
      <c r="A277" s="3374"/>
      <c r="B277" s="3375"/>
      <c r="C277" s="3860"/>
      <c r="D277" s="3860"/>
      <c r="E277" s="3860"/>
      <c r="F277" s="3856" t="s">
        <v>104</v>
      </c>
      <c r="G277" s="3867"/>
      <c r="H277" s="3856" t="s">
        <v>11</v>
      </c>
      <c r="I277" s="3867"/>
      <c r="J277" s="3856" t="s">
        <v>106</v>
      </c>
      <c r="K277" s="3857"/>
      <c r="L277" s="3856" t="s">
        <v>107</v>
      </c>
      <c r="M277" s="3857"/>
      <c r="N277" s="3856" t="s">
        <v>108</v>
      </c>
      <c r="O277" s="3857"/>
      <c r="P277" s="3856" t="s">
        <v>109</v>
      </c>
      <c r="Q277" s="3857"/>
      <c r="R277" s="3856" t="s">
        <v>110</v>
      </c>
      <c r="S277" s="3857"/>
      <c r="T277" s="3856" t="s">
        <v>111</v>
      </c>
      <c r="U277" s="3857"/>
      <c r="V277" s="3856" t="s">
        <v>112</v>
      </c>
      <c r="W277" s="3857"/>
      <c r="X277" s="3856" t="s">
        <v>113</v>
      </c>
      <c r="Y277" s="3857"/>
      <c r="Z277" s="3856" t="s">
        <v>114</v>
      </c>
      <c r="AA277" s="3857"/>
      <c r="AB277" s="3856" t="s">
        <v>115</v>
      </c>
      <c r="AC277" s="3857"/>
      <c r="AD277" s="3856" t="s">
        <v>116</v>
      </c>
      <c r="AE277" s="3857"/>
      <c r="AF277" s="3856" t="s">
        <v>117</v>
      </c>
      <c r="AG277" s="3858"/>
      <c r="AH277" s="3382"/>
      <c r="AI277" s="3642"/>
      <c r="AJ277" s="3385"/>
      <c r="AK277" s="3375"/>
      <c r="AL277" s="1186"/>
      <c r="AM277" s="1184"/>
      <c r="AN277" s="1184"/>
      <c r="AO277" s="1184"/>
      <c r="AP277" s="1184"/>
      <c r="AQ277" s="1184"/>
      <c r="AR277" s="1184"/>
      <c r="AS277" s="1184"/>
      <c r="AT277" s="1184"/>
      <c r="AU277" s="1184"/>
      <c r="AV277" s="1185"/>
      <c r="AW277" s="1185"/>
      <c r="AX277" s="1185"/>
      <c r="AY277" s="230"/>
      <c r="AZ277" s="230"/>
      <c r="BA277" s="230"/>
      <c r="BB277" s="230"/>
      <c r="BC277" s="230"/>
      <c r="BD277" s="230"/>
      <c r="BE277" s="230"/>
      <c r="BF277" s="230"/>
      <c r="BG277" s="230"/>
      <c r="BH277" s="230"/>
      <c r="BI277" s="230"/>
      <c r="BJ277" s="230"/>
      <c r="BK277" s="230"/>
      <c r="BL277" s="230"/>
      <c r="BM277" s="230"/>
      <c r="CG277" s="16"/>
      <c r="CH277" s="16"/>
      <c r="CI277" s="16"/>
      <c r="CJ277" s="16"/>
      <c r="CK277" s="16"/>
      <c r="CL277" s="16"/>
      <c r="CM277" s="16"/>
      <c r="CN277" s="16"/>
    </row>
    <row r="278" spans="1:104" ht="16.149999999999999" customHeight="1" x14ac:dyDescent="0.2">
      <c r="A278" s="3366"/>
      <c r="B278" s="3631"/>
      <c r="C278" s="1187" t="s">
        <v>82</v>
      </c>
      <c r="D278" s="1188" t="s">
        <v>83</v>
      </c>
      <c r="E278" s="1189" t="s">
        <v>84</v>
      </c>
      <c r="F278" s="1187" t="s">
        <v>270</v>
      </c>
      <c r="G278" s="1190" t="s">
        <v>84</v>
      </c>
      <c r="H278" s="1187" t="s">
        <v>270</v>
      </c>
      <c r="I278" s="1190" t="s">
        <v>84</v>
      </c>
      <c r="J278" s="1187" t="s">
        <v>270</v>
      </c>
      <c r="K278" s="1190" t="s">
        <v>84</v>
      </c>
      <c r="L278" s="1187" t="s">
        <v>270</v>
      </c>
      <c r="M278" s="1190" t="s">
        <v>84</v>
      </c>
      <c r="N278" s="1187" t="s">
        <v>270</v>
      </c>
      <c r="O278" s="1190" t="s">
        <v>84</v>
      </c>
      <c r="P278" s="1187" t="s">
        <v>270</v>
      </c>
      <c r="Q278" s="1190" t="s">
        <v>84</v>
      </c>
      <c r="R278" s="1187" t="s">
        <v>270</v>
      </c>
      <c r="S278" s="1190" t="s">
        <v>84</v>
      </c>
      <c r="T278" s="1187" t="s">
        <v>270</v>
      </c>
      <c r="U278" s="1190" t="s">
        <v>84</v>
      </c>
      <c r="V278" s="1187" t="s">
        <v>270</v>
      </c>
      <c r="W278" s="1190" t="s">
        <v>84</v>
      </c>
      <c r="X278" s="1187" t="s">
        <v>270</v>
      </c>
      <c r="Y278" s="1190" t="s">
        <v>84</v>
      </c>
      <c r="Z278" s="1187" t="s">
        <v>270</v>
      </c>
      <c r="AA278" s="1190" t="s">
        <v>84</v>
      </c>
      <c r="AB278" s="1187" t="s">
        <v>270</v>
      </c>
      <c r="AC278" s="1190" t="s">
        <v>84</v>
      </c>
      <c r="AD278" s="1187" t="s">
        <v>270</v>
      </c>
      <c r="AE278" s="1190" t="s">
        <v>84</v>
      </c>
      <c r="AF278" s="1187" t="s">
        <v>270</v>
      </c>
      <c r="AG278" s="1191" t="s">
        <v>84</v>
      </c>
      <c r="AH278" s="1192" t="s">
        <v>271</v>
      </c>
      <c r="AI278" s="692" t="s">
        <v>272</v>
      </c>
      <c r="AJ278" s="3386"/>
      <c r="AK278" s="3631"/>
      <c r="AL278" s="17"/>
      <c r="AM278" s="1184"/>
      <c r="AN278" s="1184"/>
      <c r="AO278" s="1184"/>
      <c r="AP278" s="1184"/>
      <c r="AQ278" s="1184"/>
      <c r="AR278" s="1184"/>
      <c r="AS278" s="1184"/>
      <c r="AT278" s="1184"/>
      <c r="AU278" s="1184"/>
      <c r="AV278" s="1185"/>
      <c r="AW278" s="1185"/>
      <c r="AX278" s="1185"/>
      <c r="AY278" s="230"/>
      <c r="AZ278" s="230"/>
      <c r="BA278" s="230"/>
      <c r="BB278" s="230"/>
      <c r="BC278" s="230"/>
      <c r="BD278" s="230"/>
      <c r="BE278" s="230"/>
      <c r="BF278" s="230"/>
      <c r="BG278" s="230"/>
      <c r="BH278" s="230"/>
      <c r="BI278" s="230"/>
      <c r="BJ278" s="230"/>
      <c r="BK278" s="230"/>
      <c r="BL278" s="230"/>
      <c r="BM278" s="230"/>
      <c r="CG278" s="16"/>
      <c r="CH278" s="16"/>
      <c r="CI278" s="16"/>
      <c r="CJ278" s="16"/>
      <c r="CK278" s="16"/>
      <c r="CL278" s="16"/>
      <c r="CM278" s="16"/>
      <c r="CN278" s="16"/>
    </row>
    <row r="279" spans="1:104" ht="16.149999999999999" customHeight="1" thickBot="1" x14ac:dyDescent="0.25">
      <c r="A279" s="3859" t="s">
        <v>176</v>
      </c>
      <c r="B279" s="3859"/>
      <c r="C279" s="1193">
        <f>SUM(D279+E279)</f>
        <v>1</v>
      </c>
      <c r="D279" s="1194">
        <f t="shared" ref="D279:E281" si="97">SUM(F279+H279+J279+L279+N279+P279+R279+T279+V279+X279+Z279+AB279+AD279+AF279)</f>
        <v>0</v>
      </c>
      <c r="E279" s="1195">
        <f t="shared" si="97"/>
        <v>1</v>
      </c>
      <c r="F279" s="1177"/>
      <c r="G279" s="1176"/>
      <c r="H279" s="1177"/>
      <c r="I279" s="1176"/>
      <c r="J279" s="1177"/>
      <c r="K279" s="1176"/>
      <c r="L279" s="1177"/>
      <c r="M279" s="1176"/>
      <c r="N279" s="1177"/>
      <c r="O279" s="1176"/>
      <c r="P279" s="1177"/>
      <c r="Q279" s="1176">
        <v>1</v>
      </c>
      <c r="R279" s="1177"/>
      <c r="S279" s="1176"/>
      <c r="T279" s="1177"/>
      <c r="U279" s="1176"/>
      <c r="V279" s="1177"/>
      <c r="W279" s="1176"/>
      <c r="X279" s="1177"/>
      <c r="Y279" s="1176"/>
      <c r="Z279" s="1177"/>
      <c r="AA279" s="1176"/>
      <c r="AB279" s="1177"/>
      <c r="AC279" s="1176"/>
      <c r="AD279" s="1177"/>
      <c r="AE279" s="1176"/>
      <c r="AF279" s="1177"/>
      <c r="AG279" s="1196"/>
      <c r="AH279" s="1176">
        <v>0</v>
      </c>
      <c r="AI279" s="1197">
        <v>0</v>
      </c>
      <c r="AJ279" s="1177">
        <v>0</v>
      </c>
      <c r="AK279" s="1198">
        <v>0</v>
      </c>
      <c r="AL279" s="32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CB279" s="48"/>
      <c r="CC279" s="48"/>
      <c r="CG279" s="16"/>
      <c r="CH279" s="16"/>
      <c r="CI279" s="16"/>
      <c r="CJ279" s="16">
        <v>0</v>
      </c>
      <c r="CK279" s="16"/>
      <c r="CL279" s="16"/>
      <c r="CM279" s="16"/>
      <c r="CN279" s="16"/>
    </row>
    <row r="280" spans="1:104" ht="16.149999999999999" customHeight="1" thickTop="1" thickBot="1" x14ac:dyDescent="0.25">
      <c r="A280" s="3373" t="s">
        <v>290</v>
      </c>
      <c r="B280" s="3373"/>
      <c r="C280" s="548">
        <f>SUM(D280+E280)</f>
        <v>0</v>
      </c>
      <c r="D280" s="549">
        <f t="shared" si="97"/>
        <v>0</v>
      </c>
      <c r="E280" s="550">
        <f t="shared" si="97"/>
        <v>0</v>
      </c>
      <c r="F280" s="551"/>
      <c r="G280" s="552"/>
      <c r="H280" s="551"/>
      <c r="I280" s="552"/>
      <c r="J280" s="551"/>
      <c r="K280" s="552"/>
      <c r="L280" s="551"/>
      <c r="M280" s="552"/>
      <c r="N280" s="551"/>
      <c r="O280" s="552"/>
      <c r="P280" s="551"/>
      <c r="Q280" s="552"/>
      <c r="R280" s="551"/>
      <c r="S280" s="552"/>
      <c r="T280" s="551"/>
      <c r="U280" s="552"/>
      <c r="V280" s="551"/>
      <c r="W280" s="552"/>
      <c r="X280" s="551"/>
      <c r="Y280" s="552"/>
      <c r="Z280" s="551"/>
      <c r="AA280" s="552"/>
      <c r="AB280" s="551"/>
      <c r="AC280" s="552"/>
      <c r="AD280" s="551"/>
      <c r="AE280" s="552"/>
      <c r="AF280" s="551"/>
      <c r="AG280" s="553"/>
      <c r="AH280" s="552"/>
      <c r="AI280" s="554"/>
      <c r="AJ280" s="551"/>
      <c r="AK280" s="554"/>
      <c r="AL280" s="32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CB280" s="48"/>
      <c r="CC280" s="48"/>
      <c r="CG280" s="16"/>
      <c r="CH280" s="16"/>
      <c r="CI280" s="16"/>
      <c r="CJ280" s="16">
        <v>0</v>
      </c>
      <c r="CK280" s="16"/>
      <c r="CL280" s="16"/>
      <c r="CM280" s="16"/>
      <c r="CN280" s="16"/>
    </row>
    <row r="281" spans="1:104" ht="16.149999999999999" customHeight="1" thickTop="1" x14ac:dyDescent="0.2">
      <c r="A281" s="3359" t="s">
        <v>298</v>
      </c>
      <c r="B281" s="3359"/>
      <c r="C281" s="167">
        <f>SUM(D281+E281)</f>
        <v>0</v>
      </c>
      <c r="D281" s="168">
        <f t="shared" si="97"/>
        <v>0</v>
      </c>
      <c r="E281" s="856">
        <f t="shared" si="97"/>
        <v>0</v>
      </c>
      <c r="F281" s="111"/>
      <c r="G281" s="555"/>
      <c r="H281" s="111"/>
      <c r="I281" s="555"/>
      <c r="J281" s="111"/>
      <c r="K281" s="555"/>
      <c r="L281" s="111"/>
      <c r="M281" s="555"/>
      <c r="N281" s="111"/>
      <c r="O281" s="555"/>
      <c r="P281" s="111"/>
      <c r="Q281" s="555"/>
      <c r="R281" s="111"/>
      <c r="S281" s="555"/>
      <c r="T281" s="111"/>
      <c r="U281" s="555"/>
      <c r="V281" s="111"/>
      <c r="W281" s="555"/>
      <c r="X281" s="111"/>
      <c r="Y281" s="555"/>
      <c r="Z281" s="111"/>
      <c r="AA281" s="555"/>
      <c r="AB281" s="111"/>
      <c r="AC281" s="555"/>
      <c r="AD281" s="111"/>
      <c r="AE281" s="555"/>
      <c r="AF281" s="111"/>
      <c r="AG281" s="556"/>
      <c r="AH281" s="555"/>
      <c r="AI281" s="114"/>
      <c r="AJ281" s="111"/>
      <c r="AK281" s="114"/>
      <c r="AL281" s="32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CB281" s="48"/>
      <c r="CC281" s="48"/>
      <c r="CG281" s="16"/>
      <c r="CH281" s="16"/>
      <c r="CI281" s="16"/>
      <c r="CJ281" s="16">
        <v>0</v>
      </c>
      <c r="CK281" s="16"/>
      <c r="CL281" s="16"/>
      <c r="CM281" s="16"/>
      <c r="CN281" s="16"/>
    </row>
    <row r="282" spans="1:104" ht="31.15" customHeight="1" x14ac:dyDescent="0.2">
      <c r="A282" s="857" t="s">
        <v>299</v>
      </c>
      <c r="B282" s="347"/>
      <c r="C282" s="347"/>
      <c r="D282" s="347"/>
      <c r="E282" s="858"/>
      <c r="F282" s="858"/>
      <c r="G282" s="858"/>
      <c r="H282" s="858"/>
      <c r="I282" s="858"/>
      <c r="J282" s="858"/>
      <c r="K282" s="859"/>
      <c r="L282" s="860"/>
      <c r="M282" s="859"/>
      <c r="N282" s="859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5"/>
      <c r="AM282" s="15"/>
      <c r="AN282" s="15"/>
      <c r="AO282" s="15"/>
      <c r="AP282" s="15"/>
      <c r="AQ282" s="15"/>
      <c r="AR282" s="1199"/>
      <c r="AS282" s="1199"/>
      <c r="AT282" s="1199"/>
      <c r="AU282" s="1199"/>
      <c r="AV282" s="1199"/>
      <c r="AW282" s="1199"/>
      <c r="AX282" s="1199"/>
      <c r="BZ282" s="2"/>
    </row>
    <row r="283" spans="1:104" ht="16.149999999999999" customHeight="1" x14ac:dyDescent="0.2">
      <c r="A283" s="3852" t="s">
        <v>300</v>
      </c>
      <c r="B283" s="3853" t="s">
        <v>301</v>
      </c>
      <c r="C283" s="3854"/>
      <c r="D283" s="3855"/>
      <c r="E283" s="3366" t="s">
        <v>302</v>
      </c>
      <c r="F283" s="3630"/>
      <c r="G283" s="3630"/>
      <c r="H283" s="3630"/>
      <c r="I283" s="3630"/>
      <c r="J283" s="3630"/>
      <c r="K283" s="3630"/>
      <c r="L283" s="3630"/>
      <c r="M283" s="3630"/>
      <c r="N283" s="86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5"/>
      <c r="AM283" s="15"/>
      <c r="AN283" s="15"/>
      <c r="AO283" s="15"/>
      <c r="AP283" s="15"/>
      <c r="AQ283" s="15"/>
      <c r="AR283" s="1199"/>
      <c r="AS283" s="1199"/>
      <c r="AT283" s="1199"/>
      <c r="AU283" s="1199"/>
      <c r="AV283" s="1199"/>
      <c r="AW283" s="1199"/>
      <c r="AX283" s="1199"/>
    </row>
    <row r="284" spans="1:104" ht="16.149999999999999" customHeight="1" x14ac:dyDescent="0.2">
      <c r="A284" s="3361"/>
      <c r="B284" s="3366"/>
      <c r="C284" s="3630"/>
      <c r="D284" s="3631"/>
      <c r="E284" s="3856" t="s">
        <v>168</v>
      </c>
      <c r="F284" s="3857"/>
      <c r="G284" s="3856" t="s">
        <v>169</v>
      </c>
      <c r="H284" s="3857"/>
      <c r="I284" s="3856" t="s">
        <v>170</v>
      </c>
      <c r="J284" s="3857"/>
      <c r="K284" s="3856" t="s">
        <v>104</v>
      </c>
      <c r="L284" s="3857"/>
      <c r="M284" s="3856" t="s">
        <v>11</v>
      </c>
      <c r="N284" s="3857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</row>
    <row r="285" spans="1:104" ht="16.149999999999999" customHeight="1" x14ac:dyDescent="0.2">
      <c r="A285" s="3362"/>
      <c r="B285" s="1200" t="s">
        <v>82</v>
      </c>
      <c r="C285" s="1201" t="s">
        <v>83</v>
      </c>
      <c r="D285" s="675" t="s">
        <v>84</v>
      </c>
      <c r="E285" s="1187" t="s">
        <v>83</v>
      </c>
      <c r="F285" s="1202" t="s">
        <v>84</v>
      </c>
      <c r="G285" s="1187" t="s">
        <v>83</v>
      </c>
      <c r="H285" s="1202" t="s">
        <v>84</v>
      </c>
      <c r="I285" s="1187" t="s">
        <v>83</v>
      </c>
      <c r="J285" s="1202" t="s">
        <v>84</v>
      </c>
      <c r="K285" s="1187" t="s">
        <v>83</v>
      </c>
      <c r="L285" s="1202" t="s">
        <v>84</v>
      </c>
      <c r="M285" s="1187" t="s">
        <v>83</v>
      </c>
      <c r="N285" s="1202" t="s">
        <v>84</v>
      </c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8"/>
      <c r="AI285" s="12"/>
      <c r="AJ285" s="12"/>
      <c r="AK285" s="12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</row>
    <row r="286" spans="1:104" ht="16.149999999999999" customHeight="1" x14ac:dyDescent="0.2">
      <c r="A286" s="614" t="s">
        <v>58</v>
      </c>
      <c r="B286" s="564">
        <f>SUM(C286+D286)</f>
        <v>0</v>
      </c>
      <c r="C286" s="565">
        <f>SUM(E286+G286+I286+K286+M286)</f>
        <v>0</v>
      </c>
      <c r="D286" s="291">
        <f>SUM(F286+H286+J286+L286+N286)</f>
        <v>0</v>
      </c>
      <c r="E286" s="26"/>
      <c r="F286" s="30"/>
      <c r="G286" s="26"/>
      <c r="H286" s="30"/>
      <c r="I286" s="26"/>
      <c r="J286" s="31"/>
      <c r="K286" s="26"/>
      <c r="L286" s="31"/>
      <c r="M286" s="144"/>
      <c r="N286" s="31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8"/>
      <c r="AM286" s="123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</row>
    <row r="287" spans="1:104" ht="16.149999999999999" customHeight="1" x14ac:dyDescent="0.2">
      <c r="A287" s="566" t="s">
        <v>126</v>
      </c>
      <c r="B287" s="567">
        <f>SUM(C287+D287)</f>
        <v>0</v>
      </c>
      <c r="C287" s="568">
        <f>SUM(E287+G287+I287+K287+M287)</f>
        <v>0</v>
      </c>
      <c r="D287" s="765">
        <f>SUM(F287+H287+J287+L287+N287)</f>
        <v>0</v>
      </c>
      <c r="E287" s="263"/>
      <c r="F287" s="728"/>
      <c r="G287" s="263"/>
      <c r="H287" s="569"/>
      <c r="I287" s="263"/>
      <c r="J287" s="728"/>
      <c r="K287" s="263"/>
      <c r="L287" s="728"/>
      <c r="M287" s="863"/>
      <c r="N287" s="569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</row>
    <row r="307" spans="1:104" ht="15.75" customHeight="1" x14ac:dyDescent="0.2"/>
    <row r="308" spans="1:104" s="570" customFormat="1" ht="18.75" hidden="1" customHeight="1" x14ac:dyDescent="0.2">
      <c r="A308" s="570">
        <f>SUM(C11:C16,C20:C30,C34:C44,B47,C50,C55:C59,C72,C77:C82,C87:C92,C97:C101,C108,C113,C114,C127,C134,C135:C138,D144,D146:D182,D186,D188:D224,C228:C229,C236:C239,C244:C262,C267:C274,C279:C281,B286:B287)</f>
        <v>330</v>
      </c>
      <c r="B308" s="570">
        <f>SUM(CG8:CN281)</f>
        <v>2</v>
      </c>
      <c r="BZ308" s="571"/>
      <c r="CA308" s="571"/>
      <c r="CB308" s="571"/>
      <c r="CC308" s="571"/>
      <c r="CD308" s="571"/>
      <c r="CE308" s="571"/>
      <c r="CF308" s="571"/>
      <c r="CG308" s="571"/>
      <c r="CH308" s="571"/>
      <c r="CI308" s="571"/>
      <c r="CJ308" s="571"/>
      <c r="CK308" s="571"/>
      <c r="CL308" s="571"/>
      <c r="CM308" s="571"/>
      <c r="CN308" s="571"/>
      <c r="CO308" s="571"/>
      <c r="CP308" s="571"/>
      <c r="CQ308" s="571"/>
      <c r="CR308" s="571"/>
      <c r="CS308" s="571"/>
      <c r="CT308" s="571"/>
      <c r="CU308" s="571"/>
      <c r="CV308" s="571"/>
      <c r="CW308" s="571"/>
      <c r="CX308" s="571"/>
      <c r="CY308" s="571"/>
      <c r="CZ308" s="571"/>
    </row>
    <row r="309" spans="1:104" ht="18.75" customHeight="1" x14ac:dyDescent="0.2"/>
    <row r="310" spans="1:104" ht="18" customHeight="1" x14ac:dyDescent="0.2"/>
  </sheetData>
  <mergeCells count="471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A44:B44"/>
    <mergeCell ref="A49:B49"/>
    <mergeCell ref="A50:B50"/>
    <mergeCell ref="A52:B54"/>
    <mergeCell ref="C52:E53"/>
    <mergeCell ref="F52:Q52"/>
    <mergeCell ref="D32:N32"/>
    <mergeCell ref="A34:B34"/>
    <mergeCell ref="A35:B35"/>
    <mergeCell ref="A36:B36"/>
    <mergeCell ref="A37:A41"/>
    <mergeCell ref="A42:A43"/>
    <mergeCell ref="V53:W53"/>
    <mergeCell ref="X53:X54"/>
    <mergeCell ref="Y53:Z53"/>
    <mergeCell ref="A55:B55"/>
    <mergeCell ref="A56:B56"/>
    <mergeCell ref="A57:B57"/>
    <mergeCell ref="R52:S52"/>
    <mergeCell ref="T52:U52"/>
    <mergeCell ref="F53:G53"/>
    <mergeCell ref="H53:I53"/>
    <mergeCell ref="J53:K53"/>
    <mergeCell ref="L53:M53"/>
    <mergeCell ref="N53:O53"/>
    <mergeCell ref="P53:Q53"/>
    <mergeCell ref="R53:S53"/>
    <mergeCell ref="T53:U53"/>
    <mergeCell ref="N62:O62"/>
    <mergeCell ref="P62:Q62"/>
    <mergeCell ref="R62:S62"/>
    <mergeCell ref="T62:T63"/>
    <mergeCell ref="U62:V62"/>
    <mergeCell ref="A64:B64"/>
    <mergeCell ref="A58:B58"/>
    <mergeCell ref="A59:B59"/>
    <mergeCell ref="A61:B63"/>
    <mergeCell ref="C61:E62"/>
    <mergeCell ref="F61:Q61"/>
    <mergeCell ref="R61:V61"/>
    <mergeCell ref="F62:G62"/>
    <mergeCell ref="H62:I62"/>
    <mergeCell ref="J62:K62"/>
    <mergeCell ref="L62:M62"/>
    <mergeCell ref="A65:B65"/>
    <mergeCell ref="A66:B66"/>
    <mergeCell ref="A67:B67"/>
    <mergeCell ref="A69:B71"/>
    <mergeCell ref="C69:E70"/>
    <mergeCell ref="F69:O69"/>
    <mergeCell ref="F70:G70"/>
    <mergeCell ref="H70:I70"/>
    <mergeCell ref="J70:K70"/>
    <mergeCell ref="L70:M70"/>
    <mergeCell ref="N70:O70"/>
    <mergeCell ref="A72:B72"/>
    <mergeCell ref="A74:B76"/>
    <mergeCell ref="C74:E75"/>
    <mergeCell ref="F74:AG74"/>
    <mergeCell ref="F75:G75"/>
    <mergeCell ref="H75:I75"/>
    <mergeCell ref="J75:K75"/>
    <mergeCell ref="L75:M75"/>
    <mergeCell ref="N75:O75"/>
    <mergeCell ref="AB75:AC75"/>
    <mergeCell ref="AD75:AE75"/>
    <mergeCell ref="AF75:AG75"/>
    <mergeCell ref="A77:B77"/>
    <mergeCell ref="A78:A82"/>
    <mergeCell ref="A84:B86"/>
    <mergeCell ref="C84:E85"/>
    <mergeCell ref="F84:AG84"/>
    <mergeCell ref="X85:Y85"/>
    <mergeCell ref="Z85:AA85"/>
    <mergeCell ref="P75:Q75"/>
    <mergeCell ref="R75:S75"/>
    <mergeCell ref="T75:U75"/>
    <mergeCell ref="V75:W75"/>
    <mergeCell ref="X75:Y75"/>
    <mergeCell ref="Z75:AA75"/>
    <mergeCell ref="AH84:AK84"/>
    <mergeCell ref="F85:G85"/>
    <mergeCell ref="H85:I85"/>
    <mergeCell ref="J85:K85"/>
    <mergeCell ref="L85:M85"/>
    <mergeCell ref="N85:O85"/>
    <mergeCell ref="P85:Q85"/>
    <mergeCell ref="R85:S85"/>
    <mergeCell ref="T85:U85"/>
    <mergeCell ref="V85:W85"/>
    <mergeCell ref="AK85:AK86"/>
    <mergeCell ref="AB85:AC85"/>
    <mergeCell ref="AD85:AE85"/>
    <mergeCell ref="AF85:AG85"/>
    <mergeCell ref="AH85:AH86"/>
    <mergeCell ref="AI85:AI86"/>
    <mergeCell ref="AJ85:AJ86"/>
    <mergeCell ref="A87:B87"/>
    <mergeCell ref="A88:A92"/>
    <mergeCell ref="A94:B96"/>
    <mergeCell ref="C94:E95"/>
    <mergeCell ref="F94:AG94"/>
    <mergeCell ref="AH94:AJ94"/>
    <mergeCell ref="F95:G95"/>
    <mergeCell ref="H95:I95"/>
    <mergeCell ref="J95:K95"/>
    <mergeCell ref="H103:I103"/>
    <mergeCell ref="J103:K103"/>
    <mergeCell ref="L103:M103"/>
    <mergeCell ref="AI95:AI96"/>
    <mergeCell ref="AJ95:AJ96"/>
    <mergeCell ref="A97:B97"/>
    <mergeCell ref="A98:B98"/>
    <mergeCell ref="A99:A100"/>
    <mergeCell ref="A101:B101"/>
    <mergeCell ref="X95:Y95"/>
    <mergeCell ref="Z95:AA95"/>
    <mergeCell ref="AB95:AC95"/>
    <mergeCell ref="AD95:AE95"/>
    <mergeCell ref="AF95:AG95"/>
    <mergeCell ref="AH95:AH96"/>
    <mergeCell ref="L95:M95"/>
    <mergeCell ref="N95:O95"/>
    <mergeCell ref="P95:Q95"/>
    <mergeCell ref="R95:S95"/>
    <mergeCell ref="T95:U95"/>
    <mergeCell ref="V95:W95"/>
    <mergeCell ref="A105:A107"/>
    <mergeCell ref="A108:B108"/>
    <mergeCell ref="A109:A112"/>
    <mergeCell ref="A113:B113"/>
    <mergeCell ref="A114:B114"/>
    <mergeCell ref="A116:B117"/>
    <mergeCell ref="A103:B104"/>
    <mergeCell ref="C103:E103"/>
    <mergeCell ref="F103:G103"/>
    <mergeCell ref="S116:T116"/>
    <mergeCell ref="U116:V116"/>
    <mergeCell ref="W116:X116"/>
    <mergeCell ref="Y116:Z116"/>
    <mergeCell ref="A118:A120"/>
    <mergeCell ref="C116:E116"/>
    <mergeCell ref="F116:G116"/>
    <mergeCell ref="H116:I116"/>
    <mergeCell ref="J116:K116"/>
    <mergeCell ref="L116:M116"/>
    <mergeCell ref="N116:P116"/>
    <mergeCell ref="N129:O129"/>
    <mergeCell ref="A131:A134"/>
    <mergeCell ref="A121:B121"/>
    <mergeCell ref="A122:A125"/>
    <mergeCell ref="A126:B126"/>
    <mergeCell ref="A127:B127"/>
    <mergeCell ref="A129:B130"/>
    <mergeCell ref="C129:E129"/>
    <mergeCell ref="Q116:R116"/>
    <mergeCell ref="A135:A138"/>
    <mergeCell ref="A142:C143"/>
    <mergeCell ref="D142:F142"/>
    <mergeCell ref="G142:H142"/>
    <mergeCell ref="I142:J142"/>
    <mergeCell ref="K142:L142"/>
    <mergeCell ref="F129:G129"/>
    <mergeCell ref="H129:I129"/>
    <mergeCell ref="J129:K129"/>
    <mergeCell ref="L129:M129"/>
    <mergeCell ref="AT142:AT143"/>
    <mergeCell ref="A145:C145"/>
    <mergeCell ref="D145:AT145"/>
    <mergeCell ref="A146:A147"/>
    <mergeCell ref="B146:C146"/>
    <mergeCell ref="B147:C147"/>
    <mergeCell ref="AK142:AL142"/>
    <mergeCell ref="AM142:AN142"/>
    <mergeCell ref="AO142:AO143"/>
    <mergeCell ref="AP142:AP143"/>
    <mergeCell ref="AQ142:AR142"/>
    <mergeCell ref="AS142:AS143"/>
    <mergeCell ref="Y142:Z142"/>
    <mergeCell ref="AA142:AB142"/>
    <mergeCell ref="AC142:AD142"/>
    <mergeCell ref="AE142:AF142"/>
    <mergeCell ref="AG142:AH142"/>
    <mergeCell ref="AI142:AJ142"/>
    <mergeCell ref="M142:N142"/>
    <mergeCell ref="O142:P142"/>
    <mergeCell ref="Q142:R142"/>
    <mergeCell ref="S142:T142"/>
    <mergeCell ref="U142:V142"/>
    <mergeCell ref="W142:X142"/>
    <mergeCell ref="B156:C156"/>
    <mergeCell ref="B157:C157"/>
    <mergeCell ref="B158:C158"/>
    <mergeCell ref="B159:C159"/>
    <mergeCell ref="A160:A162"/>
    <mergeCell ref="B160:C160"/>
    <mergeCell ref="B161:C161"/>
    <mergeCell ref="B162:C162"/>
    <mergeCell ref="A148:C148"/>
    <mergeCell ref="A149:A150"/>
    <mergeCell ref="B149:C149"/>
    <mergeCell ref="B150:C150"/>
    <mergeCell ref="A151:C151"/>
    <mergeCell ref="A152:A159"/>
    <mergeCell ref="B152:C152"/>
    <mergeCell ref="B153:C153"/>
    <mergeCell ref="B154:C154"/>
    <mergeCell ref="B155:C155"/>
    <mergeCell ref="B171:C171"/>
    <mergeCell ref="B172:C172"/>
    <mergeCell ref="A173:A175"/>
    <mergeCell ref="B173:C173"/>
    <mergeCell ref="B174:C174"/>
    <mergeCell ref="B175:C175"/>
    <mergeCell ref="A163:A166"/>
    <mergeCell ref="B163:C163"/>
    <mergeCell ref="B164:C164"/>
    <mergeCell ref="B165:C165"/>
    <mergeCell ref="B166:C166"/>
    <mergeCell ref="A167:A172"/>
    <mergeCell ref="B167:C167"/>
    <mergeCell ref="B168:C168"/>
    <mergeCell ref="B169:C169"/>
    <mergeCell ref="B170:C170"/>
    <mergeCell ref="W184:X184"/>
    <mergeCell ref="A182:C182"/>
    <mergeCell ref="A184:C185"/>
    <mergeCell ref="D184:F184"/>
    <mergeCell ref="G184:H184"/>
    <mergeCell ref="I184:J184"/>
    <mergeCell ref="K184:L184"/>
    <mergeCell ref="A176:C176"/>
    <mergeCell ref="A177:C177"/>
    <mergeCell ref="A178:C178"/>
    <mergeCell ref="A179:C179"/>
    <mergeCell ref="A180:C180"/>
    <mergeCell ref="A181:C181"/>
    <mergeCell ref="AV184:AV185"/>
    <mergeCell ref="AW184:AW185"/>
    <mergeCell ref="A186:C186"/>
    <mergeCell ref="A187:C187"/>
    <mergeCell ref="A188:A189"/>
    <mergeCell ref="B188:C188"/>
    <mergeCell ref="B189:C189"/>
    <mergeCell ref="AK184:AL184"/>
    <mergeCell ref="AM184:AN184"/>
    <mergeCell ref="AO184:AQ184"/>
    <mergeCell ref="AR184:AR185"/>
    <mergeCell ref="AS184:AS185"/>
    <mergeCell ref="AT184:AU184"/>
    <mergeCell ref="Y184:Z184"/>
    <mergeCell ref="AA184:AB184"/>
    <mergeCell ref="AC184:AD184"/>
    <mergeCell ref="AE184:AF184"/>
    <mergeCell ref="AG184:AH184"/>
    <mergeCell ref="AI184:AJ184"/>
    <mergeCell ref="M184:N184"/>
    <mergeCell ref="O184:P184"/>
    <mergeCell ref="Q184:R184"/>
    <mergeCell ref="S184:T184"/>
    <mergeCell ref="U184:V184"/>
    <mergeCell ref="B198:C198"/>
    <mergeCell ref="B199:C199"/>
    <mergeCell ref="B200:C200"/>
    <mergeCell ref="B201:C201"/>
    <mergeCell ref="A202:A204"/>
    <mergeCell ref="B202:C202"/>
    <mergeCell ref="B203:C203"/>
    <mergeCell ref="B204:C204"/>
    <mergeCell ref="A190:C190"/>
    <mergeCell ref="A191:A192"/>
    <mergeCell ref="B191:C191"/>
    <mergeCell ref="B192:C192"/>
    <mergeCell ref="A193:C193"/>
    <mergeCell ref="A194:A201"/>
    <mergeCell ref="B194:C194"/>
    <mergeCell ref="B195:C195"/>
    <mergeCell ref="B196:C196"/>
    <mergeCell ref="B197:C197"/>
    <mergeCell ref="B213:C213"/>
    <mergeCell ref="B214:C214"/>
    <mergeCell ref="A215:A217"/>
    <mergeCell ref="B215:C215"/>
    <mergeCell ref="B216:C216"/>
    <mergeCell ref="B217:C217"/>
    <mergeCell ref="A205:A208"/>
    <mergeCell ref="B205:C205"/>
    <mergeCell ref="B206:C206"/>
    <mergeCell ref="B207:C207"/>
    <mergeCell ref="B208:C208"/>
    <mergeCell ref="A209:A214"/>
    <mergeCell ref="B209:C209"/>
    <mergeCell ref="B210:C210"/>
    <mergeCell ref="B211:C211"/>
    <mergeCell ref="B212:C212"/>
    <mergeCell ref="A224:C224"/>
    <mergeCell ref="A226:B227"/>
    <mergeCell ref="C226:E226"/>
    <mergeCell ref="F226:G226"/>
    <mergeCell ref="H226:I226"/>
    <mergeCell ref="J226:K226"/>
    <mergeCell ref="A218:C218"/>
    <mergeCell ref="A219:C219"/>
    <mergeCell ref="A220:C220"/>
    <mergeCell ref="A221:C221"/>
    <mergeCell ref="A222:C222"/>
    <mergeCell ref="A223:C223"/>
    <mergeCell ref="AJ226:AK226"/>
    <mergeCell ref="A228:A229"/>
    <mergeCell ref="A230:A231"/>
    <mergeCell ref="A233:A235"/>
    <mergeCell ref="B233:B235"/>
    <mergeCell ref="C233:E234"/>
    <mergeCell ref="F233:AK233"/>
    <mergeCell ref="X234:Y234"/>
    <mergeCell ref="Z234:AA234"/>
    <mergeCell ref="AB234:AC234"/>
    <mergeCell ref="X226:Y226"/>
    <mergeCell ref="Z226:AA226"/>
    <mergeCell ref="AB226:AC226"/>
    <mergeCell ref="AD226:AE226"/>
    <mergeCell ref="AF226:AG226"/>
    <mergeCell ref="AH226:AI226"/>
    <mergeCell ref="L226:M226"/>
    <mergeCell ref="N226:O226"/>
    <mergeCell ref="P226:Q226"/>
    <mergeCell ref="R226:S226"/>
    <mergeCell ref="T226:U226"/>
    <mergeCell ref="V226:W226"/>
    <mergeCell ref="AD234:AE234"/>
    <mergeCell ref="AF234:AG234"/>
    <mergeCell ref="AH234:AI234"/>
    <mergeCell ref="AJ234:AK234"/>
    <mergeCell ref="A236:A237"/>
    <mergeCell ref="A238:A239"/>
    <mergeCell ref="AL233:AL235"/>
    <mergeCell ref="F234:G234"/>
    <mergeCell ref="H234:I234"/>
    <mergeCell ref="J234:K234"/>
    <mergeCell ref="L234:M234"/>
    <mergeCell ref="N234:O234"/>
    <mergeCell ref="P234:Q234"/>
    <mergeCell ref="R234:S234"/>
    <mergeCell ref="T234:U234"/>
    <mergeCell ref="V234:W234"/>
    <mergeCell ref="AT241:AT243"/>
    <mergeCell ref="AU241:AU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F241:AM241"/>
    <mergeCell ref="AN241:AP241"/>
    <mergeCell ref="AQ241:AR242"/>
    <mergeCell ref="AS241:AS243"/>
    <mergeCell ref="V242:W242"/>
    <mergeCell ref="X242:Y242"/>
    <mergeCell ref="Z242:AA242"/>
    <mergeCell ref="AB242:AC242"/>
    <mergeCell ref="AO242:AO243"/>
    <mergeCell ref="AP242:AP243"/>
    <mergeCell ref="A244:B244"/>
    <mergeCell ref="A245:A253"/>
    <mergeCell ref="A254:A262"/>
    <mergeCell ref="A264:B266"/>
    <mergeCell ref="C264:E265"/>
    <mergeCell ref="F264:AS264"/>
    <mergeCell ref="T265:U265"/>
    <mergeCell ref="V265:W265"/>
    <mergeCell ref="AD242:AE242"/>
    <mergeCell ref="AF242:AG242"/>
    <mergeCell ref="AH242:AI242"/>
    <mergeCell ref="AJ242:AK242"/>
    <mergeCell ref="AL242:AM242"/>
    <mergeCell ref="AN242:AN243"/>
    <mergeCell ref="A241:B243"/>
    <mergeCell ref="C241:E242"/>
    <mergeCell ref="AH265:AI265"/>
    <mergeCell ref="AT264:AU264"/>
    <mergeCell ref="AV264:AV266"/>
    <mergeCell ref="AW264:AW266"/>
    <mergeCell ref="F265:G265"/>
    <mergeCell ref="H265:I265"/>
    <mergeCell ref="J265:K265"/>
    <mergeCell ref="L265:M265"/>
    <mergeCell ref="N265:O265"/>
    <mergeCell ref="P265:Q265"/>
    <mergeCell ref="R265:S265"/>
    <mergeCell ref="AH276:AI277"/>
    <mergeCell ref="AJ276:AJ278"/>
    <mergeCell ref="AK276:AK278"/>
    <mergeCell ref="F277:G277"/>
    <mergeCell ref="H277:I277"/>
    <mergeCell ref="J277:K277"/>
    <mergeCell ref="L277:M277"/>
    <mergeCell ref="AU265:AU266"/>
    <mergeCell ref="A267:A268"/>
    <mergeCell ref="A269:B269"/>
    <mergeCell ref="A270:B270"/>
    <mergeCell ref="A271:B271"/>
    <mergeCell ref="A272:A274"/>
    <mergeCell ref="AJ265:AK265"/>
    <mergeCell ref="AL265:AM265"/>
    <mergeCell ref="AN265:AO265"/>
    <mergeCell ref="AP265:AQ265"/>
    <mergeCell ref="AR265:AS265"/>
    <mergeCell ref="AT265:AT266"/>
    <mergeCell ref="X265:Y265"/>
    <mergeCell ref="Z265:AA265"/>
    <mergeCell ref="AB265:AC265"/>
    <mergeCell ref="AD265:AE265"/>
    <mergeCell ref="AF265:AG265"/>
    <mergeCell ref="Z277:AA277"/>
    <mergeCell ref="AB277:AC277"/>
    <mergeCell ref="AD277:AE277"/>
    <mergeCell ref="AF277:AG277"/>
    <mergeCell ref="A279:B279"/>
    <mergeCell ref="A280:B280"/>
    <mergeCell ref="N277:O277"/>
    <mergeCell ref="P277:Q277"/>
    <mergeCell ref="R277:S277"/>
    <mergeCell ref="T277:U277"/>
    <mergeCell ref="V277:W277"/>
    <mergeCell ref="X277:Y277"/>
    <mergeCell ref="A276:B278"/>
    <mergeCell ref="C276:E277"/>
    <mergeCell ref="F276:AG276"/>
    <mergeCell ref="A281:B281"/>
    <mergeCell ref="A283:A285"/>
    <mergeCell ref="B283:D284"/>
    <mergeCell ref="E283:M283"/>
    <mergeCell ref="E284:F284"/>
    <mergeCell ref="G284:H284"/>
    <mergeCell ref="I284:J284"/>
    <mergeCell ref="K284:L284"/>
    <mergeCell ref="M284:N284"/>
  </mergeCells>
  <dataValidations count="1">
    <dataValidation type="whole" operator="greaterThanOrEqual" allowBlank="1" showInputMessage="1" showErrorMessage="1" error="Valor no Permitido" sqref="D11:P16 C20:F30 D35:N44 B47 D50:E50 F55:Z59 F64:V67 F72:O72 F77:AG82 A83:AX304" xr:uid="{B7371E31-BF99-43E3-8FA1-2849017698A8}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1554C-AB51-45A8-9D36-E150E93AE19B}">
  <dimension ref="A1:DB318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",[5]NOMBRE!B2," - ","( ",[5]NOMBRE!C2,[5]NOMBRE!D2,[5]NOMBRE!E2,[5]NOMBRE!F2,[5]NOMBRE!G2," )")</f>
        <v>COMUNA: LINARES - ( 07401 )</v>
      </c>
    </row>
    <row r="3" spans="1:92" ht="16.149999999999999" customHeigh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",[5]NOMBRE!B6," - ","( ",[5]NOMBRE!C6,[5]NOMBRE!D6," )")</f>
        <v>MES: ABRIL - ( 04 )</v>
      </c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</row>
    <row r="5" spans="1:92" ht="16.149999999999999" customHeight="1" x14ac:dyDescent="0.2">
      <c r="A5" s="1" t="str">
        <f>CONCATENATE("AÑO: ",[5]NOMBRE!B7)</f>
        <v>AÑO: 2019</v>
      </c>
      <c r="AE5" s="1242"/>
      <c r="AF5" s="1242"/>
      <c r="AG5" s="1242"/>
      <c r="AH5" s="1242"/>
      <c r="AI5" s="1242"/>
      <c r="AJ5" s="1242"/>
      <c r="AK5" s="1242"/>
      <c r="AL5" s="1242"/>
      <c r="AM5" s="1242"/>
      <c r="AN5" s="1242"/>
      <c r="AO5" s="1242"/>
      <c r="AP5" s="1242"/>
      <c r="AQ5" s="1242"/>
      <c r="AR5" s="1242"/>
      <c r="AS5" s="1242"/>
      <c r="AT5" s="1242"/>
      <c r="AU5" s="1242"/>
      <c r="AV5" s="1242"/>
      <c r="AW5" s="1242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1181"/>
      <c r="AF6" s="1181"/>
      <c r="AG6" s="1181"/>
      <c r="AH6" s="1181"/>
      <c r="AI6" s="1181"/>
      <c r="AJ6" s="1181"/>
      <c r="AK6" s="1181"/>
      <c r="AL6" s="1181"/>
      <c r="AM6" s="1181"/>
      <c r="AN6" s="1181"/>
      <c r="AO6" s="1181"/>
      <c r="AP6" s="1181"/>
      <c r="AQ6" s="1181"/>
      <c r="AR6" s="1181"/>
      <c r="AS6" s="1181"/>
      <c r="AT6" s="1181"/>
      <c r="AU6" s="1181"/>
      <c r="AV6" s="1181"/>
      <c r="AW6" s="1242"/>
    </row>
    <row r="7" spans="1:92" ht="15" x14ac:dyDescent="0.2">
      <c r="A7" s="1011"/>
      <c r="B7" s="1011"/>
      <c r="C7" s="1011"/>
      <c r="D7" s="1011"/>
      <c r="E7" s="1011"/>
      <c r="F7" s="1011"/>
      <c r="G7" s="1011"/>
      <c r="H7" s="1011"/>
      <c r="I7" s="1011"/>
      <c r="J7" s="1011"/>
      <c r="K7" s="1011"/>
      <c r="L7" s="1011"/>
      <c r="M7" s="1011"/>
      <c r="N7" s="1011"/>
      <c r="O7" s="1011"/>
      <c r="P7" s="1011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1181"/>
      <c r="AF7" s="1181"/>
      <c r="AG7" s="1181"/>
      <c r="AH7" s="1181"/>
      <c r="AI7" s="1181"/>
      <c r="AJ7" s="1181"/>
      <c r="AK7" s="1181"/>
      <c r="AL7" s="1181"/>
      <c r="AM7" s="1181"/>
      <c r="AN7" s="1181"/>
      <c r="AO7" s="1181"/>
      <c r="AP7" s="1181"/>
      <c r="AQ7" s="1181"/>
      <c r="AR7" s="1181"/>
      <c r="AS7" s="1181"/>
      <c r="AT7" s="1181"/>
      <c r="AU7" s="1181"/>
      <c r="AV7" s="1181"/>
      <c r="AW7" s="1242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1181"/>
      <c r="AF8" s="1181"/>
      <c r="AG8" s="1181"/>
      <c r="AH8" s="1181"/>
      <c r="AI8" s="1181"/>
      <c r="AJ8" s="1181"/>
      <c r="AK8" s="1181"/>
      <c r="AL8" s="1181"/>
      <c r="AM8" s="1181"/>
      <c r="AN8" s="1181"/>
      <c r="AO8" s="1181"/>
      <c r="AP8" s="1181"/>
      <c r="AQ8" s="1181"/>
      <c r="AR8" s="1181"/>
      <c r="AS8" s="1181"/>
      <c r="AT8" s="1181"/>
      <c r="AU8" s="1181"/>
      <c r="AV8" s="1181"/>
      <c r="AW8" s="1242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067" t="s">
        <v>3</v>
      </c>
      <c r="B9" s="4068"/>
      <c r="C9" s="4087" t="s">
        <v>4</v>
      </c>
      <c r="D9" s="3861" t="s">
        <v>5</v>
      </c>
      <c r="E9" s="3862"/>
      <c r="F9" s="3862"/>
      <c r="G9" s="3862"/>
      <c r="H9" s="3862"/>
      <c r="I9" s="3862"/>
      <c r="J9" s="3862"/>
      <c r="K9" s="3862"/>
      <c r="L9" s="3862"/>
      <c r="M9" s="3863"/>
      <c r="N9" s="3855" t="s">
        <v>6</v>
      </c>
      <c r="O9" s="4087" t="s">
        <v>7</v>
      </c>
      <c r="P9" s="4087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1181"/>
      <c r="AG9" s="1181"/>
      <c r="AH9" s="1181"/>
      <c r="AI9" s="1181"/>
      <c r="AJ9" s="1181"/>
      <c r="AK9" s="1181"/>
      <c r="AL9" s="1181"/>
      <c r="AM9" s="1181"/>
      <c r="AN9" s="1181"/>
      <c r="AO9" s="1181"/>
      <c r="AP9" s="1243"/>
      <c r="AQ9" s="1243"/>
      <c r="AR9" s="1243"/>
      <c r="AS9" s="1243"/>
      <c r="AT9" s="1243"/>
      <c r="AU9" s="1243"/>
      <c r="AV9" s="1243"/>
      <c r="AW9" s="1243"/>
      <c r="AX9" s="1242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1187" t="s">
        <v>9</v>
      </c>
      <c r="E10" s="1201" t="s">
        <v>10</v>
      </c>
      <c r="F10" s="1201" t="s">
        <v>11</v>
      </c>
      <c r="G10" s="1201" t="s">
        <v>12</v>
      </c>
      <c r="H10" s="1201" t="s">
        <v>13</v>
      </c>
      <c r="I10" s="1201" t="s">
        <v>14</v>
      </c>
      <c r="J10" s="1201" t="s">
        <v>15</v>
      </c>
      <c r="K10" s="1201" t="s">
        <v>16</v>
      </c>
      <c r="L10" s="1201" t="s">
        <v>17</v>
      </c>
      <c r="M10" s="1244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1245"/>
      <c r="AG10" s="1245"/>
      <c r="AH10" s="1245"/>
      <c r="AI10" s="1245"/>
      <c r="AJ10" s="1245"/>
      <c r="AK10" s="1245"/>
      <c r="AL10" s="1245"/>
      <c r="AM10" s="1245"/>
      <c r="AN10" s="1245"/>
      <c r="AO10" s="1182"/>
      <c r="AP10" s="1182"/>
      <c r="AQ10" s="1182"/>
      <c r="AR10" s="1182"/>
      <c r="AS10" s="1182"/>
      <c r="AT10" s="1182"/>
      <c r="AU10" s="1182"/>
      <c r="AV10" s="1182"/>
      <c r="AW10" s="1182"/>
      <c r="AX10" s="1242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3786" t="s">
        <v>19</v>
      </c>
      <c r="B11" s="3787"/>
      <c r="C11" s="624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625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1245"/>
      <c r="AG11" s="1245"/>
      <c r="AH11" s="1245"/>
      <c r="AI11" s="1245"/>
      <c r="AJ11" s="1245"/>
      <c r="AK11" s="1182"/>
      <c r="AL11" s="1182"/>
      <c r="AM11" s="1182"/>
      <c r="AN11" s="1182"/>
      <c r="AO11" s="1182"/>
      <c r="AP11" s="1182"/>
      <c r="AQ11" s="1182"/>
      <c r="AR11" s="1182"/>
      <c r="AS11" s="1182"/>
      <c r="AT11" s="1182"/>
      <c r="AU11" s="1182"/>
      <c r="AV11" s="1182"/>
      <c r="AW11" s="1182"/>
      <c r="AX11" s="1242"/>
      <c r="CD11" s="4" t="str">
        <f>IF(C11&gt;=[5]A03!C78,"","*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1245"/>
      <c r="AG12" s="1245"/>
      <c r="AH12" s="1245"/>
      <c r="AI12" s="1245"/>
      <c r="AJ12" s="1245"/>
      <c r="AK12" s="1182"/>
      <c r="AL12" s="1182"/>
      <c r="AM12" s="1182"/>
      <c r="AN12" s="1182"/>
      <c r="AO12" s="1245"/>
      <c r="AP12" s="1245"/>
      <c r="AQ12" s="1182"/>
      <c r="AR12" s="1182"/>
      <c r="AS12" s="1182"/>
      <c r="AT12" s="1182"/>
      <c r="AU12" s="1182"/>
      <c r="AV12" s="1182"/>
      <c r="AW12" s="1182"/>
      <c r="AX12" s="1242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1245"/>
      <c r="AG13" s="1245"/>
      <c r="AH13" s="1245"/>
      <c r="AI13" s="1245"/>
      <c r="AJ13" s="1245"/>
      <c r="AK13" s="1182"/>
      <c r="AL13" s="1182"/>
      <c r="AM13" s="1182"/>
      <c r="AN13" s="1182"/>
      <c r="AO13" s="1245"/>
      <c r="AP13" s="1245"/>
      <c r="AQ13" s="1245"/>
      <c r="AR13" s="1182"/>
      <c r="AS13" s="1182"/>
      <c r="AT13" s="1182"/>
      <c r="AU13" s="1182"/>
      <c r="AV13" s="1182"/>
      <c r="AW13" s="1182"/>
      <c r="AX13" s="1242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1245"/>
      <c r="AG14" s="1245"/>
      <c r="AH14" s="1245"/>
      <c r="AI14" s="1245"/>
      <c r="AJ14" s="1245"/>
      <c r="AK14" s="1245"/>
      <c r="AL14" s="1245"/>
      <c r="AM14" s="1245"/>
      <c r="AN14" s="1245"/>
      <c r="AO14" s="1182"/>
      <c r="AP14" s="1182"/>
      <c r="AQ14" s="1182"/>
      <c r="AR14" s="1182"/>
      <c r="AS14" s="1182"/>
      <c r="AT14" s="1182"/>
      <c r="AU14" s="1182"/>
      <c r="AV14" s="1182"/>
      <c r="AW14" s="1182"/>
      <c r="AX14" s="1242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1245"/>
      <c r="AG15" s="1245"/>
      <c r="AH15" s="1245"/>
      <c r="AI15" s="1245"/>
      <c r="AJ15" s="1245"/>
      <c r="AK15" s="1245"/>
      <c r="AL15" s="1245"/>
      <c r="AM15" s="1245"/>
      <c r="AN15" s="1245"/>
      <c r="AO15" s="1182"/>
      <c r="AP15" s="1182"/>
      <c r="AQ15" s="1182"/>
      <c r="AR15" s="1182"/>
      <c r="AS15" s="1182"/>
      <c r="AT15" s="1182"/>
      <c r="AU15" s="1182"/>
      <c r="AV15" s="1182"/>
      <c r="AW15" s="1182"/>
      <c r="AX15" s="1242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104" t="s">
        <v>23</v>
      </c>
      <c r="B16" s="4105"/>
      <c r="C16" s="1246">
        <f>SUM(D16:M16)</f>
        <v>0</v>
      </c>
      <c r="D16" s="1247"/>
      <c r="E16" s="1248"/>
      <c r="F16" s="1248"/>
      <c r="G16" s="1248"/>
      <c r="H16" s="1248"/>
      <c r="I16" s="1248"/>
      <c r="J16" s="1248"/>
      <c r="K16" s="1248"/>
      <c r="L16" s="1249"/>
      <c r="M16" s="1250"/>
      <c r="N16" s="1251"/>
      <c r="O16" s="1252"/>
      <c r="P16" s="1252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1245"/>
      <c r="AG16" s="1245"/>
      <c r="AH16" s="1245"/>
      <c r="AI16" s="1245"/>
      <c r="AJ16" s="1245"/>
      <c r="AK16" s="1245"/>
      <c r="AL16" s="1245"/>
      <c r="AM16" s="1245"/>
      <c r="AN16" s="1245"/>
      <c r="AO16" s="1182"/>
      <c r="AP16" s="1182"/>
      <c r="AQ16" s="1182"/>
      <c r="AR16" s="1182"/>
      <c r="AS16" s="1182"/>
      <c r="AT16" s="1182"/>
      <c r="AU16" s="1182"/>
      <c r="AV16" s="1182"/>
      <c r="AW16" s="1182"/>
      <c r="AX16" s="1242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1245"/>
      <c r="AF17" s="1245"/>
      <c r="AG17" s="1245"/>
      <c r="AH17" s="1245"/>
      <c r="AI17" s="1245"/>
      <c r="AJ17" s="1245"/>
      <c r="AK17" s="1245"/>
      <c r="AL17" s="1245"/>
      <c r="AM17" s="1245"/>
      <c r="AN17" s="1245"/>
      <c r="AO17" s="1245"/>
      <c r="AP17" s="1245"/>
      <c r="AQ17" s="1245"/>
      <c r="AR17" s="1245"/>
      <c r="AS17" s="1245"/>
      <c r="AT17" s="1245"/>
      <c r="AU17" s="1245"/>
      <c r="AV17" s="1245"/>
      <c r="AW17" s="1242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069" t="s">
        <v>25</v>
      </c>
      <c r="B18" s="3855"/>
      <c r="C18" s="4087" t="s">
        <v>26</v>
      </c>
      <c r="D18" s="4087" t="s">
        <v>27</v>
      </c>
      <c r="E18" s="4087" t="s">
        <v>7</v>
      </c>
      <c r="F18" s="4087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1245"/>
      <c r="AF18" s="1182"/>
      <c r="AG18" s="1182"/>
      <c r="AH18" s="1182"/>
      <c r="AI18" s="1182"/>
      <c r="AJ18" s="1182"/>
      <c r="AK18" s="1182"/>
      <c r="AL18" s="1182"/>
      <c r="AM18" s="1182"/>
      <c r="AN18" s="1182"/>
      <c r="AO18" s="1182"/>
      <c r="AP18" s="1182"/>
      <c r="AQ18" s="1182"/>
      <c r="AR18" s="1182"/>
      <c r="AS18" s="1182"/>
      <c r="AT18" s="1182"/>
      <c r="AU18" s="1182"/>
      <c r="AV18" s="1182"/>
      <c r="AW18" s="1242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1245"/>
      <c r="AF19" s="1182"/>
      <c r="AG19" s="1182"/>
      <c r="AH19" s="1182"/>
      <c r="AI19" s="1182"/>
      <c r="AJ19" s="1182"/>
      <c r="AK19" s="1182"/>
      <c r="AL19" s="1182"/>
      <c r="AM19" s="1182"/>
      <c r="AN19" s="1182"/>
      <c r="AO19" s="1182"/>
      <c r="AP19" s="1182"/>
      <c r="AQ19" s="1182"/>
      <c r="AR19" s="1182"/>
      <c r="AS19" s="1182"/>
      <c r="AT19" s="1182"/>
      <c r="AU19" s="1182"/>
      <c r="AV19" s="1182"/>
      <c r="AW19" s="1242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102" t="s">
        <v>28</v>
      </c>
      <c r="B20" s="4103"/>
      <c r="C20" s="1253">
        <v>102</v>
      </c>
      <c r="D20" s="1253">
        <v>0</v>
      </c>
      <c r="E20" s="1253">
        <v>0</v>
      </c>
      <c r="F20" s="1253">
        <v>7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1245"/>
      <c r="AF20" s="1182"/>
      <c r="AG20" s="1182"/>
      <c r="AH20" s="1182"/>
      <c r="AI20" s="1182"/>
      <c r="AJ20" s="1182"/>
      <c r="AK20" s="1182"/>
      <c r="AL20" s="1182"/>
      <c r="AM20" s="1182"/>
      <c r="AN20" s="1182"/>
      <c r="AO20" s="1182"/>
      <c r="AP20" s="1182"/>
      <c r="AQ20" s="1182"/>
      <c r="AR20" s="1182"/>
      <c r="AS20" s="1182"/>
      <c r="AT20" s="1182"/>
      <c r="AU20" s="1182"/>
      <c r="AV20" s="1182"/>
      <c r="AW20" s="1242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3782" t="s">
        <v>29</v>
      </c>
      <c r="B21" s="3783"/>
      <c r="C21" s="65"/>
      <c r="D21" s="65"/>
      <c r="E21" s="65"/>
      <c r="F21" s="65"/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1245"/>
      <c r="AF21" s="1182"/>
      <c r="AG21" s="1182"/>
      <c r="AH21" s="1182"/>
      <c r="AI21" s="1182"/>
      <c r="AJ21" s="1182"/>
      <c r="AK21" s="1182"/>
      <c r="AL21" s="1182"/>
      <c r="AM21" s="1182"/>
      <c r="AN21" s="1182"/>
      <c r="AO21" s="1182"/>
      <c r="AP21" s="1182"/>
      <c r="AQ21" s="1182"/>
      <c r="AR21" s="1182"/>
      <c r="AS21" s="1182"/>
      <c r="AT21" s="1182"/>
      <c r="AU21" s="1182"/>
      <c r="AV21" s="1182"/>
      <c r="AW21" s="1242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4</v>
      </c>
      <c r="D22" s="66">
        <v>0</v>
      </c>
      <c r="E22" s="66">
        <v>0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1245"/>
      <c r="AF22" s="1182"/>
      <c r="AG22" s="1182"/>
      <c r="AH22" s="1182"/>
      <c r="AI22" s="1182"/>
      <c r="AJ22" s="1182"/>
      <c r="AK22" s="1182"/>
      <c r="AL22" s="1182"/>
      <c r="AM22" s="1182"/>
      <c r="AN22" s="1182"/>
      <c r="AO22" s="1182"/>
      <c r="AP22" s="1182"/>
      <c r="AQ22" s="1182"/>
      <c r="AR22" s="1182"/>
      <c r="AS22" s="1182"/>
      <c r="AT22" s="1182"/>
      <c r="AU22" s="1182"/>
      <c r="AV22" s="1182"/>
      <c r="AW22" s="1242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9</v>
      </c>
      <c r="D23" s="66">
        <v>0</v>
      </c>
      <c r="E23" s="66">
        <v>0</v>
      </c>
      <c r="F23" s="66">
        <v>1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1245"/>
      <c r="AF23" s="1182"/>
      <c r="AG23" s="1182"/>
      <c r="AH23" s="1182"/>
      <c r="AI23" s="1182"/>
      <c r="AJ23" s="1182"/>
      <c r="AK23" s="1182"/>
      <c r="AL23" s="1182"/>
      <c r="AM23" s="1182"/>
      <c r="AN23" s="1182"/>
      <c r="AO23" s="1182"/>
      <c r="AP23" s="1182"/>
      <c r="AQ23" s="1182"/>
      <c r="AR23" s="1182"/>
      <c r="AS23" s="1182"/>
      <c r="AT23" s="1182"/>
      <c r="AU23" s="1182"/>
      <c r="AV23" s="1182"/>
      <c r="AW23" s="1242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6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1245"/>
      <c r="AF24" s="1182"/>
      <c r="AG24" s="1182"/>
      <c r="AH24" s="1182"/>
      <c r="AI24" s="1182"/>
      <c r="AJ24" s="1182"/>
      <c r="AK24" s="1182"/>
      <c r="AL24" s="1182"/>
      <c r="AM24" s="1182"/>
      <c r="AN24" s="1182"/>
      <c r="AO24" s="1182"/>
      <c r="AP24" s="1182"/>
      <c r="AQ24" s="1182"/>
      <c r="AR24" s="1182"/>
      <c r="AS24" s="1182"/>
      <c r="AT24" s="1182"/>
      <c r="AU24" s="1182"/>
      <c r="AV24" s="1182"/>
      <c r="AW24" s="1242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>
        <v>0</v>
      </c>
      <c r="D25" s="66">
        <v>0</v>
      </c>
      <c r="E25" s="66">
        <v>0</v>
      </c>
      <c r="F25" s="66">
        <v>0</v>
      </c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1245"/>
      <c r="AF25" s="1182"/>
      <c r="AG25" s="1182"/>
      <c r="AH25" s="1182"/>
      <c r="AI25" s="1182"/>
      <c r="AJ25" s="1182"/>
      <c r="AK25" s="1182"/>
      <c r="AL25" s="1182"/>
      <c r="AM25" s="1182"/>
      <c r="AN25" s="1182"/>
      <c r="AO25" s="1182"/>
      <c r="AP25" s="1182"/>
      <c r="AQ25" s="1182"/>
      <c r="AR25" s="1182"/>
      <c r="AS25" s="1182"/>
      <c r="AT25" s="1182"/>
      <c r="AU25" s="1182"/>
      <c r="AV25" s="1182"/>
      <c r="AW25" s="1242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>
        <v>0</v>
      </c>
      <c r="D26" s="66">
        <v>0</v>
      </c>
      <c r="E26" s="66">
        <v>0</v>
      </c>
      <c r="F26" s="66">
        <v>0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1245"/>
      <c r="AF26" s="1182"/>
      <c r="AG26" s="1182"/>
      <c r="AH26" s="1182"/>
      <c r="AI26" s="1182"/>
      <c r="AJ26" s="1182"/>
      <c r="AK26" s="1182"/>
      <c r="AL26" s="1182"/>
      <c r="AM26" s="1182"/>
      <c r="AN26" s="1182"/>
      <c r="AO26" s="1182"/>
      <c r="AP26" s="1182"/>
      <c r="AQ26" s="1182"/>
      <c r="AR26" s="1182"/>
      <c r="AS26" s="1182"/>
      <c r="AT26" s="1182"/>
      <c r="AU26" s="1182"/>
      <c r="AV26" s="1182"/>
      <c r="AW26" s="1242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11</v>
      </c>
      <c r="D27" s="66">
        <v>0</v>
      </c>
      <c r="E27" s="66">
        <v>0</v>
      </c>
      <c r="F27" s="66">
        <v>1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1245"/>
      <c r="AF27" s="1182"/>
      <c r="AG27" s="1182"/>
      <c r="AH27" s="1182"/>
      <c r="AI27" s="1182"/>
      <c r="AJ27" s="1182"/>
      <c r="AK27" s="1182"/>
      <c r="AL27" s="1182"/>
      <c r="AM27" s="1182"/>
      <c r="AN27" s="1182"/>
      <c r="AO27" s="1182"/>
      <c r="AP27" s="1182"/>
      <c r="AQ27" s="1182"/>
      <c r="AR27" s="1182"/>
      <c r="AS27" s="1182"/>
      <c r="AT27" s="1182"/>
      <c r="AU27" s="1182"/>
      <c r="AV27" s="1182"/>
      <c r="AW27" s="1242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18</v>
      </c>
      <c r="D28" s="66">
        <v>0</v>
      </c>
      <c r="E28" s="66">
        <v>0</v>
      </c>
      <c r="F28" s="66">
        <v>1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1245"/>
      <c r="AF28" s="1182"/>
      <c r="AG28" s="1182"/>
      <c r="AH28" s="1182"/>
      <c r="AI28" s="1182"/>
      <c r="AJ28" s="1182"/>
      <c r="AK28" s="1182"/>
      <c r="AL28" s="1182"/>
      <c r="AM28" s="1182"/>
      <c r="AN28" s="1182"/>
      <c r="AO28" s="1182"/>
      <c r="AP28" s="1182"/>
      <c r="AQ28" s="1182"/>
      <c r="AR28" s="1182"/>
      <c r="AS28" s="1182"/>
      <c r="AT28" s="1182"/>
      <c r="AU28" s="1182"/>
      <c r="AV28" s="1182"/>
      <c r="AW28" s="1242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>
        <v>1</v>
      </c>
      <c r="D29" s="66">
        <v>0</v>
      </c>
      <c r="E29" s="66">
        <v>0</v>
      </c>
      <c r="F29" s="66">
        <v>0</v>
      </c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1245"/>
      <c r="AF29" s="1182"/>
      <c r="AG29" s="1182"/>
      <c r="AH29" s="1182"/>
      <c r="AI29" s="1182"/>
      <c r="AJ29" s="1182"/>
      <c r="AK29" s="1182"/>
      <c r="AL29" s="1182"/>
      <c r="AM29" s="1182"/>
      <c r="AN29" s="1182"/>
      <c r="AO29" s="1182"/>
      <c r="AP29" s="1182"/>
      <c r="AQ29" s="1182"/>
      <c r="AR29" s="1182"/>
      <c r="AS29" s="1182"/>
      <c r="AT29" s="1182"/>
      <c r="AU29" s="1182"/>
      <c r="AV29" s="1182"/>
      <c r="AW29" s="1242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53</v>
      </c>
      <c r="D30" s="67">
        <v>0</v>
      </c>
      <c r="E30" s="67">
        <v>0</v>
      </c>
      <c r="F30" s="67">
        <v>4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1181"/>
      <c r="AF30" s="1181"/>
      <c r="AG30" s="1181"/>
      <c r="AH30" s="1254"/>
      <c r="AI30" s="1181"/>
      <c r="AJ30" s="1181"/>
      <c r="AK30" s="1181"/>
      <c r="AL30" s="1181"/>
      <c r="AM30" s="1181"/>
      <c r="AN30" s="1181"/>
      <c r="AO30" s="1181"/>
      <c r="AP30" s="1181"/>
      <c r="AQ30" s="1181"/>
      <c r="AR30" s="1181"/>
      <c r="AS30" s="1181"/>
      <c r="AT30" s="1181"/>
      <c r="AU30" s="1181"/>
      <c r="AV30" s="1181"/>
      <c r="AW30" s="1255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1181"/>
      <c r="AF31" s="1181"/>
      <c r="AG31" s="1181"/>
      <c r="AH31" s="1254"/>
      <c r="AI31" s="1181"/>
      <c r="AJ31" s="1181"/>
      <c r="AK31" s="1181"/>
      <c r="AL31" s="1181"/>
      <c r="AM31" s="1181"/>
      <c r="AN31" s="1181"/>
      <c r="AO31" s="1181"/>
      <c r="AP31" s="1181"/>
      <c r="AQ31" s="1181"/>
      <c r="AR31" s="1181"/>
      <c r="AS31" s="1181"/>
      <c r="AT31" s="1181"/>
      <c r="AU31" s="1181"/>
      <c r="AV31" s="1181"/>
      <c r="AW31" s="1255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067" t="s">
        <v>40</v>
      </c>
      <c r="B32" s="4068"/>
      <c r="C32" s="4087" t="s">
        <v>4</v>
      </c>
      <c r="D32" s="3861" t="s">
        <v>5</v>
      </c>
      <c r="E32" s="3862"/>
      <c r="F32" s="3862"/>
      <c r="G32" s="3862"/>
      <c r="H32" s="3862"/>
      <c r="I32" s="3862"/>
      <c r="J32" s="3862"/>
      <c r="K32" s="3862"/>
      <c r="L32" s="3862"/>
      <c r="M32" s="3862"/>
      <c r="N32" s="4070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1181"/>
      <c r="AG32" s="1181"/>
      <c r="AH32" s="1181"/>
      <c r="AI32" s="1254"/>
      <c r="AJ32" s="1181"/>
      <c r="AK32" s="1181"/>
      <c r="AL32" s="1243"/>
      <c r="AM32" s="1243"/>
      <c r="AN32" s="1243"/>
      <c r="AO32" s="1243"/>
      <c r="AP32" s="1243"/>
      <c r="AQ32" s="1243"/>
      <c r="AR32" s="1243"/>
      <c r="AS32" s="1243"/>
      <c r="AT32" s="1243"/>
      <c r="AU32" s="1243"/>
      <c r="AV32" s="1243"/>
      <c r="AW32" s="1243"/>
      <c r="AX32" s="1255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1187" t="s">
        <v>9</v>
      </c>
      <c r="E33" s="1201" t="s">
        <v>10</v>
      </c>
      <c r="F33" s="1201" t="s">
        <v>11</v>
      </c>
      <c r="G33" s="1201" t="s">
        <v>12</v>
      </c>
      <c r="H33" s="1201" t="s">
        <v>13</v>
      </c>
      <c r="I33" s="1201" t="s">
        <v>14</v>
      </c>
      <c r="J33" s="1201" t="s">
        <v>15</v>
      </c>
      <c r="K33" s="1201" t="s">
        <v>16</v>
      </c>
      <c r="L33" s="1201" t="s">
        <v>17</v>
      </c>
      <c r="M33" s="1244" t="s">
        <v>18</v>
      </c>
      <c r="N33" s="1256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1245"/>
      <c r="AG33" s="1245"/>
      <c r="AH33" s="1245"/>
      <c r="AI33" s="1257"/>
      <c r="AJ33" s="1245"/>
      <c r="AK33" s="1245"/>
      <c r="AL33" s="1245"/>
      <c r="AM33" s="1245"/>
      <c r="AN33" s="1245"/>
      <c r="AO33" s="1245"/>
      <c r="AP33" s="1245"/>
      <c r="AQ33" s="1182"/>
      <c r="AR33" s="1182"/>
      <c r="AS33" s="1182"/>
      <c r="AT33" s="1182"/>
      <c r="AU33" s="1182"/>
      <c r="AV33" s="1182"/>
      <c r="AW33" s="1182"/>
      <c r="AX33" s="1255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3860" t="s">
        <v>42</v>
      </c>
      <c r="B34" s="3860"/>
      <c r="C34" s="1258">
        <f>SUM(D34:M34)</f>
        <v>0</v>
      </c>
      <c r="D34" s="1259">
        <f>SUM(D35:D44)</f>
        <v>0</v>
      </c>
      <c r="E34" s="1260">
        <f t="shared" ref="E34:K34" si="1">SUM(E35:E44)</f>
        <v>0</v>
      </c>
      <c r="F34" s="1260">
        <f t="shared" si="1"/>
        <v>0</v>
      </c>
      <c r="G34" s="1260">
        <f t="shared" si="1"/>
        <v>0</v>
      </c>
      <c r="H34" s="1260">
        <f t="shared" si="1"/>
        <v>0</v>
      </c>
      <c r="I34" s="1260">
        <f t="shared" si="1"/>
        <v>0</v>
      </c>
      <c r="J34" s="1260">
        <f t="shared" si="1"/>
        <v>0</v>
      </c>
      <c r="K34" s="1260">
        <f t="shared" si="1"/>
        <v>0</v>
      </c>
      <c r="L34" s="1260">
        <f>SUM(L35:L44)</f>
        <v>0</v>
      </c>
      <c r="M34" s="1261">
        <f>SUM(M35:M44)</f>
        <v>0</v>
      </c>
      <c r="N34" s="1262">
        <f>SUM(N35:N44)</f>
        <v>0</v>
      </c>
      <c r="O34" s="1263"/>
      <c r="P34" s="1264"/>
      <c r="Q34" s="1265"/>
      <c r="R34" s="87"/>
      <c r="S34" s="87"/>
      <c r="T34" s="1265"/>
      <c r="U34" s="1266"/>
      <c r="V34" s="1266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45"/>
      <c r="AK34" s="1245"/>
      <c r="AL34" s="1245"/>
      <c r="AM34" s="1245"/>
      <c r="AN34" s="1245"/>
      <c r="AO34" s="1245"/>
      <c r="AP34" s="1245"/>
      <c r="AQ34" s="1182"/>
      <c r="AR34" s="1182"/>
      <c r="AS34" s="1182"/>
      <c r="AT34" s="1182"/>
      <c r="AU34" s="1182"/>
      <c r="AV34" s="1182"/>
      <c r="AW34" s="1182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085" t="s">
        <v>304</v>
      </c>
      <c r="B35" s="4086"/>
      <c r="C35" s="658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625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45"/>
      <c r="AK35" s="1182"/>
      <c r="AL35" s="1182"/>
      <c r="AM35" s="1182"/>
      <c r="AN35" s="1182"/>
      <c r="AO35" s="1182"/>
      <c r="AP35" s="1182"/>
      <c r="AQ35" s="1182"/>
      <c r="AR35" s="1182"/>
      <c r="AS35" s="1182"/>
      <c r="AT35" s="1182"/>
      <c r="AU35" s="1182"/>
      <c r="AV35" s="1182"/>
      <c r="AW35" s="1182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45"/>
      <c r="AK36" s="1182"/>
      <c r="AL36" s="1182"/>
      <c r="AM36" s="1182"/>
      <c r="AN36" s="1182"/>
      <c r="AO36" s="1182"/>
      <c r="AP36" s="1182"/>
      <c r="AQ36" s="1182"/>
      <c r="AR36" s="1182"/>
      <c r="AS36" s="1182"/>
      <c r="AT36" s="1182"/>
      <c r="AU36" s="1182"/>
      <c r="AV36" s="1182"/>
      <c r="AW36" s="1182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044" t="s">
        <v>45</v>
      </c>
      <c r="B37" s="1267" t="s">
        <v>306</v>
      </c>
      <c r="C37" s="1268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625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45"/>
      <c r="AK37" s="1182"/>
      <c r="AL37" s="1182"/>
      <c r="AM37" s="1182"/>
      <c r="AN37" s="1182"/>
      <c r="AO37" s="1182"/>
      <c r="AP37" s="1182"/>
      <c r="AQ37" s="1182"/>
      <c r="AR37" s="1182"/>
      <c r="AS37" s="1182"/>
      <c r="AT37" s="1182"/>
      <c r="AU37" s="1182"/>
      <c r="AV37" s="1182"/>
      <c r="AW37" s="1182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45"/>
      <c r="AK38" s="1182"/>
      <c r="AL38" s="1182"/>
      <c r="AM38" s="1182"/>
      <c r="AN38" s="1182"/>
      <c r="AO38" s="1182"/>
      <c r="AP38" s="1182"/>
      <c r="AQ38" s="1182"/>
      <c r="AR38" s="1182"/>
      <c r="AS38" s="1182"/>
      <c r="AT38" s="1182"/>
      <c r="AU38" s="1182"/>
      <c r="AV38" s="1182"/>
      <c r="AW38" s="1182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45"/>
      <c r="AK39" s="1182"/>
      <c r="AL39" s="1182"/>
      <c r="AM39" s="1182"/>
      <c r="AN39" s="1182"/>
      <c r="AO39" s="1182"/>
      <c r="AP39" s="1182"/>
      <c r="AQ39" s="1182"/>
      <c r="AR39" s="1182"/>
      <c r="AS39" s="1182"/>
      <c r="AT39" s="1182"/>
      <c r="AU39" s="1182"/>
      <c r="AV39" s="1182"/>
      <c r="AW39" s="1182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45"/>
      <c r="AK40" s="1182"/>
      <c r="AL40" s="1182"/>
      <c r="AM40" s="1182"/>
      <c r="AN40" s="1182"/>
      <c r="AO40" s="1182"/>
      <c r="AP40" s="1182"/>
      <c r="AQ40" s="1182"/>
      <c r="AR40" s="1182"/>
      <c r="AS40" s="1182"/>
      <c r="AT40" s="1182"/>
      <c r="AU40" s="1182"/>
      <c r="AV40" s="1182"/>
      <c r="AW40" s="1182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45"/>
      <c r="AK41" s="1182"/>
      <c r="AL41" s="1182"/>
      <c r="AM41" s="1182"/>
      <c r="AN41" s="1182"/>
      <c r="AO41" s="1182"/>
      <c r="AP41" s="1182"/>
      <c r="AQ41" s="1182"/>
      <c r="AR41" s="1182"/>
      <c r="AS41" s="1182"/>
      <c r="AT41" s="1182"/>
      <c r="AU41" s="1182"/>
      <c r="AV41" s="1182"/>
      <c r="AW41" s="1182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45"/>
      <c r="AK42" s="1182"/>
      <c r="AL42" s="1182"/>
      <c r="AM42" s="1182"/>
      <c r="AN42" s="1182"/>
      <c r="AO42" s="1182"/>
      <c r="AP42" s="1182"/>
      <c r="AQ42" s="1182"/>
      <c r="AR42" s="1182"/>
      <c r="AS42" s="1182"/>
      <c r="AT42" s="1182"/>
      <c r="AU42" s="1182"/>
      <c r="AV42" s="1182"/>
      <c r="AW42" s="1182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087" t="s">
        <v>312</v>
      </c>
      <c r="B43" s="1273" t="s">
        <v>313</v>
      </c>
      <c r="C43" s="658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625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45"/>
      <c r="AK43" s="1182"/>
      <c r="AL43" s="1182"/>
      <c r="AM43" s="1182"/>
      <c r="AN43" s="1182"/>
      <c r="AO43" s="1182"/>
      <c r="AP43" s="1182"/>
      <c r="AQ43" s="1182"/>
      <c r="AR43" s="1182"/>
      <c r="AS43" s="1182"/>
      <c r="AT43" s="1182"/>
      <c r="AU43" s="1182"/>
      <c r="AV43" s="1182"/>
      <c r="AW43" s="1182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45"/>
      <c r="AK44" s="1182"/>
      <c r="AL44" s="1182"/>
      <c r="AM44" s="1182"/>
      <c r="AN44" s="1182"/>
      <c r="AO44" s="1182"/>
      <c r="AP44" s="1182"/>
      <c r="AQ44" s="1182"/>
      <c r="AR44" s="1182"/>
      <c r="AS44" s="1182"/>
      <c r="AT44" s="1182"/>
      <c r="AU44" s="1182"/>
      <c r="AV44" s="1182"/>
      <c r="AW44" s="1182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088" t="s">
        <v>314</v>
      </c>
      <c r="B45" s="1274" t="s">
        <v>313</v>
      </c>
      <c r="C45" s="1268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1275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76"/>
      <c r="AK45" s="1277"/>
      <c r="AL45" s="1277"/>
      <c r="AM45" s="1277"/>
      <c r="AN45" s="1277"/>
      <c r="AO45" s="1277"/>
      <c r="AP45" s="1277"/>
      <c r="AQ45" s="1277"/>
      <c r="AR45" s="1277"/>
      <c r="AS45" s="1277"/>
      <c r="AT45" s="1277"/>
      <c r="AU45" s="1277"/>
      <c r="AV45" s="1277"/>
      <c r="AW45" s="1277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76"/>
      <c r="AK46" s="1277"/>
      <c r="AL46" s="1277"/>
      <c r="AM46" s="1277"/>
      <c r="AN46" s="1277"/>
      <c r="AO46" s="1277"/>
      <c r="AP46" s="1277"/>
      <c r="AQ46" s="1277"/>
      <c r="AR46" s="1277"/>
      <c r="AS46" s="1277"/>
      <c r="AT46" s="1277"/>
      <c r="AU46" s="1277"/>
      <c r="AV46" s="1277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76"/>
      <c r="AK47" s="1277"/>
      <c r="AL47" s="1277"/>
      <c r="AM47" s="1277"/>
      <c r="AN47" s="1277"/>
      <c r="AO47" s="1277"/>
      <c r="AP47" s="1277"/>
      <c r="AQ47" s="1277"/>
      <c r="AR47" s="1277"/>
      <c r="AS47" s="1277"/>
      <c r="AT47" s="1277"/>
      <c r="AU47" s="1277"/>
      <c r="AV47" s="1277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092" t="s">
        <v>316</v>
      </c>
      <c r="B48" s="4093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76"/>
      <c r="AK48" s="1277"/>
      <c r="AL48" s="1277"/>
      <c r="AM48" s="1277"/>
      <c r="AN48" s="1277"/>
      <c r="AO48" s="1277"/>
      <c r="AP48" s="1277"/>
      <c r="AQ48" s="1277"/>
      <c r="AR48" s="1277"/>
      <c r="AS48" s="1277"/>
      <c r="AT48" s="1277"/>
      <c r="AU48" s="1277"/>
      <c r="AV48" s="1277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081" t="s">
        <v>317</v>
      </c>
      <c r="B49" s="1267" t="s">
        <v>313</v>
      </c>
      <c r="C49" s="1268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1275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76"/>
      <c r="AK49" s="1277"/>
      <c r="AL49" s="1277"/>
      <c r="AM49" s="1277"/>
      <c r="AN49" s="1277"/>
      <c r="AO49" s="1277"/>
      <c r="AP49" s="1277"/>
      <c r="AQ49" s="1277"/>
      <c r="AR49" s="1277"/>
      <c r="AS49" s="1277"/>
      <c r="AT49" s="1277"/>
      <c r="AU49" s="1277"/>
      <c r="AV49" s="1277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76"/>
      <c r="AK50" s="1277"/>
      <c r="AL50" s="1277"/>
      <c r="AM50" s="1277"/>
      <c r="AN50" s="1277"/>
      <c r="AO50" s="1277"/>
      <c r="AP50" s="1277"/>
      <c r="AQ50" s="1277"/>
      <c r="AR50" s="1277"/>
      <c r="AS50" s="1277"/>
      <c r="AT50" s="1277"/>
      <c r="AU50" s="1277"/>
      <c r="AV50" s="1277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081" t="s">
        <v>318</v>
      </c>
      <c r="B51" s="1267" t="s">
        <v>313</v>
      </c>
      <c r="C51" s="1268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1275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76"/>
      <c r="AK51" s="1277"/>
      <c r="AL51" s="1277"/>
      <c r="AM51" s="1277"/>
      <c r="AN51" s="1277"/>
      <c r="AO51" s="1277"/>
      <c r="AP51" s="1277"/>
      <c r="AQ51" s="1277"/>
      <c r="AR51" s="1277"/>
      <c r="AS51" s="1277"/>
      <c r="AT51" s="1277"/>
      <c r="AU51" s="1277"/>
      <c r="AV51" s="1277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284"/>
      <c r="AJ52" s="1284"/>
      <c r="AK52" s="1284"/>
      <c r="AL52" s="1284"/>
      <c r="AM52" s="1284"/>
      <c r="AN52" s="1284"/>
      <c r="AO52" s="1284"/>
      <c r="AP52" s="1284"/>
      <c r="AQ52" s="1284"/>
      <c r="AR52" s="1284"/>
      <c r="AS52" s="1284"/>
      <c r="AT52" s="1284"/>
      <c r="AU52" s="1284"/>
      <c r="AV52" s="1284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083" t="s">
        <v>319</v>
      </c>
      <c r="B53" s="4084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284"/>
      <c r="AJ53" s="1284"/>
      <c r="AK53" s="1284"/>
      <c r="AL53" s="1284"/>
      <c r="AM53" s="1284"/>
      <c r="AN53" s="1284"/>
      <c r="AO53" s="1284"/>
      <c r="AP53" s="1284"/>
      <c r="AQ53" s="1284"/>
      <c r="AR53" s="1284"/>
      <c r="AS53" s="1284"/>
      <c r="AT53" s="1284"/>
      <c r="AU53" s="1284"/>
      <c r="AV53" s="1284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284"/>
      <c r="AJ54" s="1284"/>
      <c r="AK54" s="1284"/>
      <c r="AL54" s="1284"/>
      <c r="AM54" s="1284"/>
      <c r="AN54" s="1284"/>
      <c r="AO54" s="1285"/>
      <c r="AP54" s="1285"/>
      <c r="AQ54" s="1285"/>
      <c r="AR54" s="1285"/>
      <c r="AS54" s="1285"/>
      <c r="AT54" s="1285"/>
      <c r="AU54" s="1285"/>
      <c r="AV54" s="1285"/>
      <c r="CA54" s="4" t="str">
        <f>IF(AND(([5]A01!$C18+[5]A01!$C19+[5]A01!$C20+[5]A01!$C21+[5]A01!$F31+[5]A01!$F32+[5]A01!$F33)&lt;&gt;0,D54=0,E54=""),"*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1286" t="s">
        <v>56</v>
      </c>
      <c r="B55" s="1287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1284"/>
      <c r="AP55" s="1284"/>
      <c r="AQ55" s="1284"/>
      <c r="AR55" s="1284"/>
      <c r="AS55" s="1284"/>
      <c r="AT55" s="1284"/>
      <c r="AU55" s="1284"/>
      <c r="AV55" s="1284"/>
      <c r="AW55" s="1288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1289" t="s">
        <v>58</v>
      </c>
      <c r="B56" s="1290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76"/>
      <c r="AP56" s="1276"/>
      <c r="AQ56" s="1276"/>
      <c r="AR56" s="1276"/>
      <c r="AS56" s="1276"/>
      <c r="AT56" s="1276"/>
      <c r="AU56" s="1276"/>
      <c r="AV56" s="1276"/>
      <c r="AW56" s="1288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1277"/>
      <c r="AP57" s="1277"/>
      <c r="AQ57" s="1276"/>
      <c r="AR57" s="1276"/>
      <c r="AS57" s="1276"/>
      <c r="AT57" s="1276"/>
      <c r="AU57" s="1276"/>
      <c r="AV57" s="1276"/>
      <c r="AW57" s="1288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094" t="s">
        <v>60</v>
      </c>
      <c r="B58" s="4095"/>
      <c r="C58" s="1287" t="s">
        <v>57</v>
      </c>
      <c r="D58" s="1293" t="s">
        <v>61</v>
      </c>
      <c r="E58" s="1294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95"/>
      <c r="AT58" s="1295"/>
      <c r="AU58" s="1295"/>
      <c r="AV58" s="1296"/>
      <c r="AW58" s="1296"/>
      <c r="AX58" s="1296"/>
      <c r="AY58" s="1296"/>
      <c r="AZ58" s="1296"/>
      <c r="BA58" s="1288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092" t="s">
        <v>63</v>
      </c>
      <c r="B59" s="4093"/>
      <c r="C59" s="1297">
        <f>SUM(D59:E59)</f>
        <v>0</v>
      </c>
      <c r="D59" s="1298"/>
      <c r="E59" s="1299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295"/>
      <c r="AT59" s="1295"/>
      <c r="AU59" s="1295"/>
      <c r="AV59" s="1296"/>
      <c r="AW59" s="1296"/>
      <c r="AX59" s="1296"/>
      <c r="AY59" s="1296"/>
      <c r="AZ59" s="1296"/>
      <c r="BA59" s="1288"/>
      <c r="BZ59" s="2"/>
      <c r="CA59" s="3" t="str">
        <f>IF(AND(([5]A01!$C18+[5]A01!$C19+[5]A01!$C20+[5]A01!$C21+[5]A01!$F31+[5]A01!$F32+[5]A01!$F33)&lt;&gt;0,D59=0,E59=""),"*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95"/>
      <c r="AT60" s="1295"/>
      <c r="AU60" s="1295"/>
      <c r="AV60" s="1296"/>
      <c r="AW60" s="1296"/>
      <c r="AX60" s="1296"/>
      <c r="AY60" s="1296"/>
      <c r="AZ60" s="1296"/>
      <c r="BA60" s="1288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096" t="s">
        <v>65</v>
      </c>
      <c r="B61" s="4097"/>
      <c r="C61" s="4096" t="s">
        <v>66</v>
      </c>
      <c r="D61" s="4098"/>
      <c r="E61" s="4097"/>
      <c r="F61" s="4099" t="s">
        <v>67</v>
      </c>
      <c r="G61" s="4100"/>
      <c r="H61" s="4100"/>
      <c r="I61" s="4100"/>
      <c r="J61" s="4100"/>
      <c r="K61" s="4100"/>
      <c r="L61" s="4100"/>
      <c r="M61" s="4100"/>
      <c r="N61" s="4100"/>
      <c r="O61" s="4100"/>
      <c r="P61" s="4100"/>
      <c r="Q61" s="4101"/>
      <c r="R61" s="4076" t="s">
        <v>68</v>
      </c>
      <c r="S61" s="4077"/>
      <c r="T61" s="4078" t="s">
        <v>69</v>
      </c>
      <c r="U61" s="4077"/>
      <c r="V61" s="1300" t="s">
        <v>70</v>
      </c>
      <c r="W61" s="1300"/>
      <c r="X61" s="1300"/>
      <c r="Y61" s="1300"/>
      <c r="Z61" s="1301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1295"/>
      <c r="AT61" s="1295"/>
      <c r="AU61" s="1295"/>
      <c r="AV61" s="1296"/>
      <c r="AW61" s="1296"/>
      <c r="AX61" s="1296"/>
      <c r="AY61" s="1296"/>
      <c r="AZ61" s="1296"/>
      <c r="BA61" s="1288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4045" t="s">
        <v>71</v>
      </c>
      <c r="G62" s="4046"/>
      <c r="H62" s="4045" t="s">
        <v>72</v>
      </c>
      <c r="I62" s="4046"/>
      <c r="J62" s="4045" t="s">
        <v>73</v>
      </c>
      <c r="K62" s="4046"/>
      <c r="L62" s="4045" t="s">
        <v>74</v>
      </c>
      <c r="M62" s="4046"/>
      <c r="N62" s="4045" t="s">
        <v>75</v>
      </c>
      <c r="O62" s="4046"/>
      <c r="P62" s="4045" t="s">
        <v>76</v>
      </c>
      <c r="Q62" s="4073"/>
      <c r="R62" s="4059" t="s">
        <v>77</v>
      </c>
      <c r="S62" s="4058"/>
      <c r="T62" s="4079" t="s">
        <v>78</v>
      </c>
      <c r="U62" s="4058"/>
      <c r="V62" s="4080" t="s">
        <v>79</v>
      </c>
      <c r="W62" s="4046"/>
      <c r="X62" s="4044" t="s">
        <v>80</v>
      </c>
      <c r="Y62" s="4045" t="s">
        <v>81</v>
      </c>
      <c r="Z62" s="4046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1295"/>
      <c r="AT62" s="1295"/>
      <c r="AU62" s="1295"/>
      <c r="AV62" s="1296"/>
      <c r="AW62" s="1296"/>
      <c r="AX62" s="1296"/>
      <c r="AY62" s="1296"/>
      <c r="AZ62" s="1296"/>
      <c r="BA62" s="1288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1293" t="s">
        <v>82</v>
      </c>
      <c r="D63" s="1302" t="s">
        <v>83</v>
      </c>
      <c r="E63" s="1012" t="s">
        <v>84</v>
      </c>
      <c r="F63" s="1303" t="s">
        <v>83</v>
      </c>
      <c r="G63" s="1304" t="s">
        <v>84</v>
      </c>
      <c r="H63" s="1303" t="s">
        <v>83</v>
      </c>
      <c r="I63" s="1304" t="s">
        <v>84</v>
      </c>
      <c r="J63" s="1303" t="s">
        <v>83</v>
      </c>
      <c r="K63" s="1304" t="s">
        <v>84</v>
      </c>
      <c r="L63" s="1303" t="s">
        <v>83</v>
      </c>
      <c r="M63" s="1304" t="s">
        <v>84</v>
      </c>
      <c r="N63" s="1303" t="s">
        <v>83</v>
      </c>
      <c r="O63" s="1304" t="s">
        <v>84</v>
      </c>
      <c r="P63" s="1303" t="s">
        <v>83</v>
      </c>
      <c r="Q63" s="1305" t="s">
        <v>84</v>
      </c>
      <c r="R63" s="1306" t="s">
        <v>83</v>
      </c>
      <c r="S63" s="1307" t="s">
        <v>84</v>
      </c>
      <c r="T63" s="1306" t="s">
        <v>83</v>
      </c>
      <c r="U63" s="1307" t="s">
        <v>84</v>
      </c>
      <c r="V63" s="1304" t="s">
        <v>85</v>
      </c>
      <c r="W63" s="1287" t="s">
        <v>86</v>
      </c>
      <c r="X63" s="3421"/>
      <c r="Y63" s="1308" t="s">
        <v>87</v>
      </c>
      <c r="Z63" s="1287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288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074" t="s">
        <v>89</v>
      </c>
      <c r="B64" s="4075"/>
      <c r="C64" s="137">
        <f>SUM(D64:E64)</f>
        <v>0</v>
      </c>
      <c r="D64" s="138">
        <f>SUM(F64+H64+J64+L64+N64+P64)</f>
        <v>0</v>
      </c>
      <c r="E64" s="1309">
        <f t="shared" ref="D64:E66" si="6">SUM(G64+I64+K64+M64+O64+Q64)</f>
        <v>0</v>
      </c>
      <c r="F64" s="26"/>
      <c r="G64" s="1275"/>
      <c r="H64" s="26"/>
      <c r="I64" s="1275"/>
      <c r="J64" s="26"/>
      <c r="K64" s="1275"/>
      <c r="L64" s="26"/>
      <c r="M64" s="1275"/>
      <c r="N64" s="26"/>
      <c r="O64" s="1275"/>
      <c r="P64" s="26"/>
      <c r="Q64" s="1310"/>
      <c r="R64" s="141"/>
      <c r="S64" s="1311"/>
      <c r="T64" s="141"/>
      <c r="U64" s="1311"/>
      <c r="V64" s="1312"/>
      <c r="W64" s="26"/>
      <c r="X64" s="1313"/>
      <c r="Y64" s="1313"/>
      <c r="Z64" s="1314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42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42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047" t="s">
        <v>65</v>
      </c>
      <c r="B70" s="4048"/>
      <c r="C70" s="4047" t="s">
        <v>66</v>
      </c>
      <c r="D70" s="4049"/>
      <c r="E70" s="4048"/>
      <c r="F70" s="4050" t="s">
        <v>94</v>
      </c>
      <c r="G70" s="4051"/>
      <c r="H70" s="4051"/>
      <c r="I70" s="4051"/>
      <c r="J70" s="4051"/>
      <c r="K70" s="4051"/>
      <c r="L70" s="4051"/>
      <c r="M70" s="4051"/>
      <c r="N70" s="4051"/>
      <c r="O70" s="4051"/>
      <c r="P70" s="4051"/>
      <c r="Q70" s="4052"/>
      <c r="R70" s="4053" t="s">
        <v>95</v>
      </c>
      <c r="S70" s="4054"/>
      <c r="T70" s="4054"/>
      <c r="U70" s="4054"/>
      <c r="V70" s="4055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4056" t="s">
        <v>71</v>
      </c>
      <c r="G71" s="4057"/>
      <c r="H71" s="4056" t="s">
        <v>72</v>
      </c>
      <c r="I71" s="4057"/>
      <c r="J71" s="4056" t="s">
        <v>73</v>
      </c>
      <c r="K71" s="4057"/>
      <c r="L71" s="4056" t="s">
        <v>74</v>
      </c>
      <c r="M71" s="4057"/>
      <c r="N71" s="4056" t="s">
        <v>75</v>
      </c>
      <c r="O71" s="4057"/>
      <c r="P71" s="4056" t="s">
        <v>76</v>
      </c>
      <c r="Q71" s="4058"/>
      <c r="R71" s="4059" t="s">
        <v>79</v>
      </c>
      <c r="S71" s="4057"/>
      <c r="T71" s="4060" t="s">
        <v>80</v>
      </c>
      <c r="U71" s="4056" t="s">
        <v>81</v>
      </c>
      <c r="V71" s="4057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1319" t="s">
        <v>82</v>
      </c>
      <c r="D72" s="1320" t="s">
        <v>83</v>
      </c>
      <c r="E72" s="1013" t="s">
        <v>84</v>
      </c>
      <c r="F72" s="1321" t="s">
        <v>83</v>
      </c>
      <c r="G72" s="1322" t="s">
        <v>84</v>
      </c>
      <c r="H72" s="1321" t="s">
        <v>83</v>
      </c>
      <c r="I72" s="1322" t="s">
        <v>84</v>
      </c>
      <c r="J72" s="1321" t="s">
        <v>83</v>
      </c>
      <c r="K72" s="1322" t="s">
        <v>84</v>
      </c>
      <c r="L72" s="1321" t="s">
        <v>83</v>
      </c>
      <c r="M72" s="1322" t="s">
        <v>84</v>
      </c>
      <c r="N72" s="1321" t="s">
        <v>83</v>
      </c>
      <c r="O72" s="1322" t="s">
        <v>84</v>
      </c>
      <c r="P72" s="1321" t="s">
        <v>83</v>
      </c>
      <c r="Q72" s="1307" t="s">
        <v>84</v>
      </c>
      <c r="R72" s="1322" t="s">
        <v>85</v>
      </c>
      <c r="S72" s="1323" t="s">
        <v>86</v>
      </c>
      <c r="T72" s="3458"/>
      <c r="U72" s="1324" t="s">
        <v>87</v>
      </c>
      <c r="V72" s="1323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4071" t="s">
        <v>89</v>
      </c>
      <c r="B73" s="4072"/>
      <c r="C73" s="186">
        <f>SUM(D73:E73)</f>
        <v>0</v>
      </c>
      <c r="D73" s="187">
        <f t="shared" ref="D73:E76" si="7">SUM(F73+H73+J73+L73+N73+P73)</f>
        <v>0</v>
      </c>
      <c r="E73" s="1325">
        <f t="shared" si="7"/>
        <v>0</v>
      </c>
      <c r="F73" s="189"/>
      <c r="G73" s="1326"/>
      <c r="H73" s="189"/>
      <c r="I73" s="1326"/>
      <c r="J73" s="189"/>
      <c r="K73" s="1326"/>
      <c r="L73" s="189"/>
      <c r="M73" s="1326"/>
      <c r="N73" s="189"/>
      <c r="O73" s="1326"/>
      <c r="P73" s="189"/>
      <c r="Q73" s="1327"/>
      <c r="R73" s="1328"/>
      <c r="S73" s="189"/>
      <c r="T73" s="1329"/>
      <c r="U73" s="1329"/>
      <c r="V73" s="1330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1331"/>
      <c r="X74" s="1332"/>
      <c r="Y74" s="1332"/>
      <c r="Z74" s="1242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1331"/>
      <c r="X75" s="1332"/>
      <c r="Y75" s="1332"/>
      <c r="Z75" s="1242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1331"/>
      <c r="X76" s="1332"/>
      <c r="Y76" s="1332"/>
      <c r="Z76" s="1242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1334"/>
      <c r="S77" s="1334"/>
      <c r="T77" s="1334"/>
      <c r="U77" s="1332"/>
      <c r="V77" s="1332"/>
      <c r="W77" s="1332"/>
      <c r="X77" s="1332"/>
      <c r="Y77" s="1332"/>
      <c r="Z77" s="1242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4067" t="s">
        <v>97</v>
      </c>
      <c r="B78" s="4068"/>
      <c r="C78" s="4069" t="s">
        <v>57</v>
      </c>
      <c r="D78" s="3854"/>
      <c r="E78" s="3855"/>
      <c r="F78" s="3856" t="s">
        <v>98</v>
      </c>
      <c r="G78" s="3867"/>
      <c r="H78" s="3867"/>
      <c r="I78" s="3867"/>
      <c r="J78" s="3867"/>
      <c r="K78" s="3867"/>
      <c r="L78" s="3867"/>
      <c r="M78" s="3867"/>
      <c r="N78" s="3867"/>
      <c r="O78" s="3857"/>
      <c r="P78" s="127"/>
      <c r="Q78" s="127"/>
      <c r="R78" s="1334"/>
      <c r="S78" s="1334"/>
      <c r="T78" s="1334"/>
      <c r="U78" s="1332"/>
      <c r="V78" s="1332"/>
      <c r="W78" s="1332"/>
      <c r="X78" s="1332"/>
      <c r="Y78" s="1332"/>
      <c r="Z78" s="1242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3856" t="s">
        <v>99</v>
      </c>
      <c r="G79" s="3857"/>
      <c r="H79" s="3856" t="s">
        <v>100</v>
      </c>
      <c r="I79" s="3857"/>
      <c r="J79" s="3856" t="s">
        <v>101</v>
      </c>
      <c r="K79" s="3857"/>
      <c r="L79" s="3856" t="s">
        <v>102</v>
      </c>
      <c r="M79" s="3857"/>
      <c r="N79" s="3861" t="s">
        <v>11</v>
      </c>
      <c r="O79" s="4070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1332"/>
      <c r="AP79" s="1332"/>
      <c r="AQ79" s="1332"/>
      <c r="AR79" s="1332"/>
      <c r="AS79" s="1332"/>
      <c r="AT79" s="1332"/>
      <c r="AU79" s="1332"/>
      <c r="AV79" s="1332"/>
      <c r="AW79" s="1242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1335" t="s">
        <v>82</v>
      </c>
      <c r="D80" s="1188" t="s">
        <v>83</v>
      </c>
      <c r="E80" s="1202" t="s">
        <v>84</v>
      </c>
      <c r="F80" s="1187" t="s">
        <v>83</v>
      </c>
      <c r="G80" s="1202" t="s">
        <v>84</v>
      </c>
      <c r="H80" s="1187" t="s">
        <v>83</v>
      </c>
      <c r="I80" s="1202" t="s">
        <v>84</v>
      </c>
      <c r="J80" s="1187" t="s">
        <v>83</v>
      </c>
      <c r="K80" s="1202" t="s">
        <v>84</v>
      </c>
      <c r="L80" s="1187" t="s">
        <v>83</v>
      </c>
      <c r="M80" s="1202" t="s">
        <v>84</v>
      </c>
      <c r="N80" s="1187" t="s">
        <v>83</v>
      </c>
      <c r="O80" s="1202" t="s">
        <v>84</v>
      </c>
      <c r="AG80" s="1336"/>
      <c r="AH80" s="1337"/>
      <c r="AI80" s="12"/>
      <c r="AJ80" s="12"/>
      <c r="AK80" s="12"/>
      <c r="AL80" s="1245"/>
      <c r="AM80" s="1245"/>
      <c r="AN80" s="1245"/>
      <c r="AO80" s="1245"/>
      <c r="AP80" s="1245"/>
      <c r="AQ80" s="1245"/>
      <c r="AR80" s="1245"/>
      <c r="AS80" s="1245"/>
      <c r="AT80" s="1245"/>
      <c r="AU80" s="1255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3856" t="s">
        <v>58</v>
      </c>
      <c r="B81" s="3857"/>
      <c r="C81" s="1338">
        <f>SUM(D81:E81)</f>
        <v>0</v>
      </c>
      <c r="D81" s="1339">
        <f>SUM(F81+H81+J81+L81+N81)</f>
        <v>0</v>
      </c>
      <c r="E81" s="1340">
        <f>SUM(G81+I81+K81+M81+O81)</f>
        <v>0</v>
      </c>
      <c r="F81" s="1247"/>
      <c r="G81" s="1251"/>
      <c r="H81" s="1247"/>
      <c r="I81" s="1251"/>
      <c r="J81" s="1247"/>
      <c r="K81" s="1252"/>
      <c r="L81" s="1247"/>
      <c r="M81" s="1252"/>
      <c r="N81" s="1247"/>
      <c r="O81" s="1252"/>
      <c r="AH81" s="12"/>
      <c r="AI81" s="12"/>
      <c r="AJ81" s="12"/>
      <c r="AK81" s="12"/>
      <c r="AL81" s="1245"/>
      <c r="AM81" s="1245"/>
      <c r="AN81" s="1245"/>
      <c r="AO81" s="1245"/>
      <c r="AP81" s="1245"/>
      <c r="AQ81" s="1245"/>
      <c r="AR81" s="1245"/>
      <c r="AS81" s="1245"/>
      <c r="AT81" s="1245"/>
      <c r="AU81" s="1255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1184"/>
      <c r="AM82" s="1184"/>
      <c r="AN82" s="1184"/>
      <c r="AO82" s="1184"/>
      <c r="AP82" s="1184"/>
      <c r="AQ82" s="1184"/>
      <c r="AR82" s="1184"/>
      <c r="AS82" s="1184"/>
      <c r="AT82" s="1184"/>
      <c r="AU82" s="1341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4069" t="s">
        <v>56</v>
      </c>
      <c r="B83" s="3855"/>
      <c r="C83" s="4069" t="s">
        <v>57</v>
      </c>
      <c r="D83" s="3854"/>
      <c r="E83" s="3855"/>
      <c r="F83" s="3856" t="s">
        <v>58</v>
      </c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7"/>
      <c r="R83" s="3867"/>
      <c r="S83" s="3867"/>
      <c r="T83" s="3867"/>
      <c r="U83" s="3867"/>
      <c r="V83" s="3867"/>
      <c r="W83" s="3867"/>
      <c r="X83" s="3867"/>
      <c r="Y83" s="3867"/>
      <c r="Z83" s="3867"/>
      <c r="AA83" s="3867"/>
      <c r="AB83" s="3867"/>
      <c r="AC83" s="3867"/>
      <c r="AD83" s="3867"/>
      <c r="AE83" s="3867"/>
      <c r="AF83" s="3867"/>
      <c r="AG83" s="3857"/>
      <c r="AH83" s="12"/>
      <c r="AI83" s="12"/>
      <c r="AJ83" s="12"/>
      <c r="AK83" s="17"/>
      <c r="AL83" s="1184"/>
      <c r="AM83" s="1184"/>
      <c r="AN83" s="1184"/>
      <c r="AO83" s="1184"/>
      <c r="AP83" s="1184"/>
      <c r="AQ83" s="1184"/>
      <c r="AR83" s="1184"/>
      <c r="AS83" s="1184"/>
      <c r="AT83" s="1184"/>
      <c r="AU83" s="1341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3860" t="s">
        <v>104</v>
      </c>
      <c r="G84" s="3860"/>
      <c r="H84" s="3860" t="s">
        <v>105</v>
      </c>
      <c r="I84" s="3860"/>
      <c r="J84" s="3860" t="s">
        <v>106</v>
      </c>
      <c r="K84" s="3860"/>
      <c r="L84" s="3860" t="s">
        <v>107</v>
      </c>
      <c r="M84" s="3860"/>
      <c r="N84" s="3860" t="s">
        <v>108</v>
      </c>
      <c r="O84" s="3860"/>
      <c r="P84" s="3860" t="s">
        <v>109</v>
      </c>
      <c r="Q84" s="3860"/>
      <c r="R84" s="3860" t="s">
        <v>110</v>
      </c>
      <c r="S84" s="3860"/>
      <c r="T84" s="3860" t="s">
        <v>111</v>
      </c>
      <c r="U84" s="3860"/>
      <c r="V84" s="3860" t="s">
        <v>112</v>
      </c>
      <c r="W84" s="3860"/>
      <c r="X84" s="3860" t="s">
        <v>113</v>
      </c>
      <c r="Y84" s="3860"/>
      <c r="Z84" s="3856" t="s">
        <v>114</v>
      </c>
      <c r="AA84" s="3857"/>
      <c r="AB84" s="3856" t="s">
        <v>115</v>
      </c>
      <c r="AC84" s="3857"/>
      <c r="AD84" s="3856" t="s">
        <v>116</v>
      </c>
      <c r="AE84" s="3857"/>
      <c r="AF84" s="3856" t="s">
        <v>117</v>
      </c>
      <c r="AG84" s="3857"/>
      <c r="AH84" s="12"/>
      <c r="AI84" s="12"/>
      <c r="AJ84" s="123"/>
      <c r="AK84" s="1342"/>
      <c r="AL84" s="1184"/>
      <c r="AM84" s="1184"/>
      <c r="AN84" s="1184"/>
      <c r="AO84" s="1184"/>
      <c r="AP84" s="1184"/>
      <c r="AQ84" s="1184"/>
      <c r="AR84" s="1184"/>
      <c r="AS84" s="1184"/>
      <c r="AT84" s="1184"/>
      <c r="AU84" s="1341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1187" t="s">
        <v>82</v>
      </c>
      <c r="D85" s="1188" t="s">
        <v>83</v>
      </c>
      <c r="E85" s="1202" t="s">
        <v>84</v>
      </c>
      <c r="F85" s="1183" t="s">
        <v>83</v>
      </c>
      <c r="G85" s="1343" t="s">
        <v>84</v>
      </c>
      <c r="H85" s="1183" t="s">
        <v>83</v>
      </c>
      <c r="I85" s="1343" t="s">
        <v>84</v>
      </c>
      <c r="J85" s="1183" t="s">
        <v>83</v>
      </c>
      <c r="K85" s="1343" t="s">
        <v>84</v>
      </c>
      <c r="L85" s="1183" t="s">
        <v>83</v>
      </c>
      <c r="M85" s="1343" t="s">
        <v>84</v>
      </c>
      <c r="N85" s="1183" t="s">
        <v>83</v>
      </c>
      <c r="O85" s="1343" t="s">
        <v>84</v>
      </c>
      <c r="P85" s="1183" t="s">
        <v>83</v>
      </c>
      <c r="Q85" s="1343" t="s">
        <v>84</v>
      </c>
      <c r="R85" s="1183" t="s">
        <v>83</v>
      </c>
      <c r="S85" s="1343" t="s">
        <v>84</v>
      </c>
      <c r="T85" s="1183" t="s">
        <v>83</v>
      </c>
      <c r="U85" s="1343" t="s">
        <v>84</v>
      </c>
      <c r="V85" s="1183" t="s">
        <v>83</v>
      </c>
      <c r="W85" s="1343" t="s">
        <v>84</v>
      </c>
      <c r="X85" s="1183" t="s">
        <v>83</v>
      </c>
      <c r="Y85" s="1343" t="s">
        <v>84</v>
      </c>
      <c r="Z85" s="1183" t="s">
        <v>83</v>
      </c>
      <c r="AA85" s="1343" t="s">
        <v>84</v>
      </c>
      <c r="AB85" s="1183" t="s">
        <v>83</v>
      </c>
      <c r="AC85" s="1343" t="s">
        <v>84</v>
      </c>
      <c r="AD85" s="1183" t="s">
        <v>83</v>
      </c>
      <c r="AE85" s="1343" t="s">
        <v>84</v>
      </c>
      <c r="AF85" s="1183" t="s">
        <v>83</v>
      </c>
      <c r="AG85" s="1343" t="s">
        <v>84</v>
      </c>
      <c r="AH85" s="127"/>
      <c r="AI85" s="12"/>
      <c r="AJ85" s="1344"/>
      <c r="AK85" s="1184"/>
      <c r="AL85" s="1184"/>
      <c r="AM85" s="1184"/>
      <c r="AN85" s="1184"/>
      <c r="AO85" s="1184"/>
      <c r="AP85" s="1184"/>
      <c r="AQ85" s="1184"/>
      <c r="AR85" s="1184"/>
      <c r="AS85" s="1184"/>
      <c r="AT85" s="1184"/>
      <c r="AU85" s="1341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042" t="s">
        <v>118</v>
      </c>
      <c r="B86" s="4043"/>
      <c r="C86" s="1259">
        <f t="shared" ref="C86:C91" si="8">SUM(D86:E86)</f>
        <v>7</v>
      </c>
      <c r="D86" s="1260">
        <f t="shared" ref="D86:E91" si="9">SUM(F86+H86+J86+L86+N86+P86+R86+T86+V86+X86+Z86+AB86+AD86+AF86)</f>
        <v>3</v>
      </c>
      <c r="E86" s="1262">
        <f t="shared" si="9"/>
        <v>4</v>
      </c>
      <c r="F86" s="26"/>
      <c r="G86" s="590"/>
      <c r="H86" s="26">
        <v>1</v>
      </c>
      <c r="I86" s="590"/>
      <c r="J86" s="26"/>
      <c r="K86" s="590"/>
      <c r="L86" s="26"/>
      <c r="M86" s="590"/>
      <c r="N86" s="26"/>
      <c r="O86" s="590"/>
      <c r="P86" s="26">
        <v>1</v>
      </c>
      <c r="Q86" s="590"/>
      <c r="R86" s="26"/>
      <c r="S86" s="590"/>
      <c r="T86" s="26"/>
      <c r="U86" s="590">
        <v>1</v>
      </c>
      <c r="V86" s="26"/>
      <c r="W86" s="590"/>
      <c r="X86" s="26">
        <v>1</v>
      </c>
      <c r="Y86" s="590">
        <v>1</v>
      </c>
      <c r="Z86" s="26"/>
      <c r="AA86" s="590"/>
      <c r="AB86" s="26"/>
      <c r="AC86" s="590">
        <v>2</v>
      </c>
      <c r="AD86" s="26"/>
      <c r="AE86" s="590"/>
      <c r="AF86" s="26"/>
      <c r="AG86" s="31"/>
      <c r="AH86" s="463"/>
      <c r="AI86" s="12"/>
      <c r="AJ86" s="578"/>
      <c r="AK86" s="17"/>
      <c r="AL86" s="1345"/>
      <c r="AM86" s="1345"/>
      <c r="AN86" s="1345"/>
      <c r="AO86" s="1345"/>
      <c r="AP86" s="1345"/>
      <c r="AQ86" s="1345"/>
      <c r="AR86" s="1345"/>
      <c r="AS86" s="1345"/>
      <c r="AT86" s="1345"/>
      <c r="AU86" s="1346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4030" t="s">
        <v>119</v>
      </c>
      <c r="B87" s="1009" t="s">
        <v>120</v>
      </c>
      <c r="C87" s="137">
        <f t="shared" si="8"/>
        <v>0</v>
      </c>
      <c r="D87" s="138">
        <f t="shared" si="9"/>
        <v>0</v>
      </c>
      <c r="E87" s="139">
        <f t="shared" si="9"/>
        <v>0</v>
      </c>
      <c r="F87" s="26"/>
      <c r="G87" s="30"/>
      <c r="H87" s="26"/>
      <c r="I87" s="30"/>
      <c r="J87" s="26"/>
      <c r="K87" s="30"/>
      <c r="L87" s="26"/>
      <c r="M87" s="30"/>
      <c r="N87" s="26"/>
      <c r="O87" s="30"/>
      <c r="P87" s="26"/>
      <c r="Q87" s="30"/>
      <c r="R87" s="26"/>
      <c r="S87" s="30"/>
      <c r="T87" s="26"/>
      <c r="U87" s="30"/>
      <c r="V87" s="26"/>
      <c r="W87" s="30"/>
      <c r="X87" s="26"/>
      <c r="Y87" s="30"/>
      <c r="Z87" s="26"/>
      <c r="AA87" s="30"/>
      <c r="AB87" s="26"/>
      <c r="AC87" s="30"/>
      <c r="AD87" s="26"/>
      <c r="AE87" s="30"/>
      <c r="AF87" s="26"/>
      <c r="AG87" s="31"/>
      <c r="AH87" s="463"/>
      <c r="AI87" s="12"/>
      <c r="AJ87" s="588"/>
      <c r="AK87" s="577"/>
      <c r="AL87" s="1345"/>
      <c r="AM87" s="1345"/>
      <c r="AN87" s="1345"/>
      <c r="AO87" s="1345"/>
      <c r="AP87" s="1345"/>
      <c r="AQ87" s="1345"/>
      <c r="AR87" s="1345"/>
      <c r="AS87" s="1345"/>
      <c r="AT87" s="1345"/>
      <c r="AU87" s="1346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1010" t="s">
        <v>121</v>
      </c>
      <c r="C88" s="147">
        <f t="shared" si="8"/>
        <v>7</v>
      </c>
      <c r="D88" s="148">
        <f t="shared" si="9"/>
        <v>3</v>
      </c>
      <c r="E88" s="149">
        <f t="shared" si="9"/>
        <v>4</v>
      </c>
      <c r="F88" s="35"/>
      <c r="G88" s="39"/>
      <c r="H88" s="35">
        <v>1</v>
      </c>
      <c r="I88" s="39"/>
      <c r="J88" s="35"/>
      <c r="K88" s="39"/>
      <c r="L88" s="35"/>
      <c r="M88" s="39"/>
      <c r="N88" s="35"/>
      <c r="O88" s="39"/>
      <c r="P88" s="35">
        <v>1</v>
      </c>
      <c r="Q88" s="39"/>
      <c r="R88" s="35"/>
      <c r="S88" s="39"/>
      <c r="T88" s="35"/>
      <c r="U88" s="39">
        <v>1</v>
      </c>
      <c r="V88" s="35"/>
      <c r="W88" s="39"/>
      <c r="X88" s="35">
        <v>1</v>
      </c>
      <c r="Y88" s="39">
        <v>1</v>
      </c>
      <c r="Z88" s="35"/>
      <c r="AA88" s="39"/>
      <c r="AB88" s="35"/>
      <c r="AC88" s="39">
        <v>2</v>
      </c>
      <c r="AD88" s="35"/>
      <c r="AE88" s="39"/>
      <c r="AF88" s="35"/>
      <c r="AG88" s="40"/>
      <c r="AH88" s="463"/>
      <c r="AI88" s="12"/>
      <c r="AJ88" s="578"/>
      <c r="AK88" s="579"/>
      <c r="AL88" s="1345"/>
      <c r="AM88" s="1345"/>
      <c r="AN88" s="1345"/>
      <c r="AO88" s="1345"/>
      <c r="AP88" s="1345"/>
      <c r="AQ88" s="1345"/>
      <c r="AR88" s="1345"/>
      <c r="AS88" s="1345"/>
      <c r="AT88" s="1345"/>
      <c r="AU88" s="1346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1010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1347"/>
      <c r="AO89" s="1347"/>
      <c r="AP89" s="1347"/>
      <c r="AQ89" s="1347"/>
      <c r="AR89" s="1347"/>
      <c r="AS89" s="1347"/>
      <c r="AT89" s="1347"/>
      <c r="AU89" s="1347"/>
      <c r="AV89" s="1347"/>
      <c r="AW89" s="1346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1345"/>
      <c r="AM90" s="1345"/>
      <c r="AN90" s="1345"/>
      <c r="AO90" s="1345"/>
      <c r="AP90" s="1345"/>
      <c r="AQ90" s="1345"/>
      <c r="AR90" s="1345"/>
      <c r="AS90" s="1345"/>
      <c r="AT90" s="1345"/>
      <c r="AU90" s="1346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1345"/>
      <c r="AM91" s="1345"/>
      <c r="AN91" s="1345"/>
      <c r="AO91" s="1345"/>
      <c r="AP91" s="1345"/>
      <c r="AQ91" s="1345"/>
      <c r="AR91" s="1345"/>
      <c r="AS91" s="1345"/>
      <c r="AT91" s="1345"/>
      <c r="AU91" s="1346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1345"/>
      <c r="AM92" s="1345"/>
      <c r="AN92" s="1345"/>
      <c r="AO92" s="1345"/>
      <c r="AP92" s="1345"/>
      <c r="AQ92" s="1345"/>
      <c r="AR92" s="1345"/>
      <c r="AS92" s="1345"/>
      <c r="AT92" s="1345"/>
      <c r="AU92" s="1346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4031" t="s">
        <v>56</v>
      </c>
      <c r="B93" s="4032"/>
      <c r="C93" s="4038" t="s">
        <v>57</v>
      </c>
      <c r="D93" s="4038"/>
      <c r="E93" s="4038"/>
      <c r="F93" s="3732" t="s">
        <v>126</v>
      </c>
      <c r="G93" s="3732"/>
      <c r="H93" s="3732"/>
      <c r="I93" s="3732"/>
      <c r="J93" s="3732"/>
      <c r="K93" s="3732"/>
      <c r="L93" s="3732"/>
      <c r="M93" s="3732"/>
      <c r="N93" s="3732"/>
      <c r="O93" s="3732"/>
      <c r="P93" s="3732"/>
      <c r="Q93" s="3732"/>
      <c r="R93" s="3732"/>
      <c r="S93" s="3732"/>
      <c r="T93" s="3732"/>
      <c r="U93" s="3732"/>
      <c r="V93" s="3732"/>
      <c r="W93" s="3732"/>
      <c r="X93" s="3732"/>
      <c r="Y93" s="3732"/>
      <c r="Z93" s="3732"/>
      <c r="AA93" s="3732"/>
      <c r="AB93" s="3732"/>
      <c r="AC93" s="3732"/>
      <c r="AD93" s="3732"/>
      <c r="AE93" s="3732"/>
      <c r="AF93" s="3732"/>
      <c r="AG93" s="3562"/>
      <c r="AH93" s="3561" t="s">
        <v>127</v>
      </c>
      <c r="AI93" s="4039"/>
      <c r="AJ93" s="4039"/>
      <c r="AK93" s="4040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3731" t="s">
        <v>104</v>
      </c>
      <c r="G94" s="3731"/>
      <c r="H94" s="3731" t="s">
        <v>105</v>
      </c>
      <c r="I94" s="3731"/>
      <c r="J94" s="3732" t="s">
        <v>106</v>
      </c>
      <c r="K94" s="3732"/>
      <c r="L94" s="3732" t="s">
        <v>107</v>
      </c>
      <c r="M94" s="3732"/>
      <c r="N94" s="3732" t="s">
        <v>108</v>
      </c>
      <c r="O94" s="3732"/>
      <c r="P94" s="3732" t="s">
        <v>109</v>
      </c>
      <c r="Q94" s="3732"/>
      <c r="R94" s="3731" t="s">
        <v>110</v>
      </c>
      <c r="S94" s="3731"/>
      <c r="T94" s="3732" t="s">
        <v>111</v>
      </c>
      <c r="U94" s="3732"/>
      <c r="V94" s="3732" t="s">
        <v>112</v>
      </c>
      <c r="W94" s="3732"/>
      <c r="X94" s="3732" t="s">
        <v>113</v>
      </c>
      <c r="Y94" s="3732"/>
      <c r="Z94" s="3732" t="s">
        <v>114</v>
      </c>
      <c r="AA94" s="3732"/>
      <c r="AB94" s="3732" t="s">
        <v>115</v>
      </c>
      <c r="AC94" s="3732"/>
      <c r="AD94" s="3732" t="s">
        <v>116</v>
      </c>
      <c r="AE94" s="3732"/>
      <c r="AF94" s="3732" t="s">
        <v>117</v>
      </c>
      <c r="AG94" s="3562"/>
      <c r="AH94" s="4032" t="s">
        <v>128</v>
      </c>
      <c r="AI94" s="4038" t="s">
        <v>129</v>
      </c>
      <c r="AJ94" s="4038" t="s">
        <v>130</v>
      </c>
      <c r="AK94" s="4041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581" t="s">
        <v>82</v>
      </c>
      <c r="D95" s="582" t="s">
        <v>83</v>
      </c>
      <c r="E95" s="1016" t="s">
        <v>84</v>
      </c>
      <c r="F95" s="1348" t="s">
        <v>83</v>
      </c>
      <c r="G95" s="1349" t="s">
        <v>84</v>
      </c>
      <c r="H95" s="1348" t="s">
        <v>83</v>
      </c>
      <c r="I95" s="1349" t="s">
        <v>84</v>
      </c>
      <c r="J95" s="1348" t="s">
        <v>83</v>
      </c>
      <c r="K95" s="1349" t="s">
        <v>84</v>
      </c>
      <c r="L95" s="1348" t="s">
        <v>83</v>
      </c>
      <c r="M95" s="1349" t="s">
        <v>84</v>
      </c>
      <c r="N95" s="1348" t="s">
        <v>83</v>
      </c>
      <c r="O95" s="1349" t="s">
        <v>84</v>
      </c>
      <c r="P95" s="1348" t="s">
        <v>83</v>
      </c>
      <c r="Q95" s="1349" t="s">
        <v>84</v>
      </c>
      <c r="R95" s="1348" t="s">
        <v>83</v>
      </c>
      <c r="S95" s="1349" t="s">
        <v>84</v>
      </c>
      <c r="T95" s="1348" t="s">
        <v>83</v>
      </c>
      <c r="U95" s="1349" t="s">
        <v>84</v>
      </c>
      <c r="V95" s="1348" t="s">
        <v>83</v>
      </c>
      <c r="W95" s="1349" t="s">
        <v>84</v>
      </c>
      <c r="X95" s="1348" t="s">
        <v>83</v>
      </c>
      <c r="Y95" s="1349" t="s">
        <v>84</v>
      </c>
      <c r="Z95" s="1348" t="s">
        <v>83</v>
      </c>
      <c r="AA95" s="1349" t="s">
        <v>84</v>
      </c>
      <c r="AB95" s="1348" t="s">
        <v>83</v>
      </c>
      <c r="AC95" s="1349" t="s">
        <v>84</v>
      </c>
      <c r="AD95" s="1348" t="s">
        <v>83</v>
      </c>
      <c r="AE95" s="1349" t="s">
        <v>84</v>
      </c>
      <c r="AF95" s="1348" t="s">
        <v>83</v>
      </c>
      <c r="AG95" s="1350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065" t="s">
        <v>132</v>
      </c>
      <c r="B96" s="4066"/>
      <c r="C96" s="586">
        <f t="shared" ref="C96:C101" si="10">SUM(D96:E96)</f>
        <v>3</v>
      </c>
      <c r="D96" s="587">
        <f t="shared" ref="D96:E101" si="11">SUM(F96+H96+J96+L96+N96+P96+R96+T96+V96+X96+Z96+AB96+AD96+AF96)</f>
        <v>0</v>
      </c>
      <c r="E96" s="1351">
        <f t="shared" si="11"/>
        <v>3</v>
      </c>
      <c r="F96" s="26"/>
      <c r="G96" s="30"/>
      <c r="H96" s="26"/>
      <c r="I96" s="30"/>
      <c r="J96" s="26"/>
      <c r="K96" s="30"/>
      <c r="L96" s="26"/>
      <c r="M96" s="30"/>
      <c r="N96" s="26"/>
      <c r="O96" s="30"/>
      <c r="P96" s="26"/>
      <c r="Q96" s="30"/>
      <c r="R96" s="26"/>
      <c r="S96" s="30">
        <v>1</v>
      </c>
      <c r="T96" s="26"/>
      <c r="U96" s="30"/>
      <c r="V96" s="26"/>
      <c r="W96" s="30"/>
      <c r="X96" s="26"/>
      <c r="Y96" s="30">
        <v>1</v>
      </c>
      <c r="Z96" s="26"/>
      <c r="AA96" s="30"/>
      <c r="AB96" s="26"/>
      <c r="AC96" s="30"/>
      <c r="AD96" s="26"/>
      <c r="AE96" s="30"/>
      <c r="AF96" s="26"/>
      <c r="AG96" s="140">
        <v>1</v>
      </c>
      <c r="AH96" s="30"/>
      <c r="AI96" s="145">
        <v>2</v>
      </c>
      <c r="AJ96" s="145">
        <v>1</v>
      </c>
      <c r="AK96" s="145"/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4030" t="s">
        <v>119</v>
      </c>
      <c r="B97" s="1009" t="s">
        <v>120</v>
      </c>
      <c r="C97" s="137">
        <f t="shared" si="10"/>
        <v>0</v>
      </c>
      <c r="D97" s="138">
        <f t="shared" si="11"/>
        <v>0</v>
      </c>
      <c r="E97" s="139">
        <f t="shared" si="11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145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1010" t="s">
        <v>121</v>
      </c>
      <c r="C98" s="147">
        <f t="shared" si="10"/>
        <v>3</v>
      </c>
      <c r="D98" s="148">
        <f t="shared" si="11"/>
        <v>0</v>
      </c>
      <c r="E98" s="149">
        <f t="shared" si="11"/>
        <v>3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>
        <v>1</v>
      </c>
      <c r="T98" s="35"/>
      <c r="U98" s="39"/>
      <c r="V98" s="35"/>
      <c r="W98" s="39"/>
      <c r="X98" s="35"/>
      <c r="Y98" s="39">
        <v>1</v>
      </c>
      <c r="Z98" s="35"/>
      <c r="AA98" s="39"/>
      <c r="AB98" s="35"/>
      <c r="AC98" s="39"/>
      <c r="AD98" s="35"/>
      <c r="AE98" s="39"/>
      <c r="AF98" s="35"/>
      <c r="AG98" s="150">
        <v>1</v>
      </c>
      <c r="AH98" s="39"/>
      <c r="AI98" s="66">
        <v>2</v>
      </c>
      <c r="AJ98" s="66">
        <v>1</v>
      </c>
      <c r="AK98" s="66"/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1010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1347"/>
      <c r="AO99" s="1347"/>
      <c r="AP99" s="1347"/>
      <c r="AQ99" s="1347"/>
      <c r="AR99" s="1347"/>
      <c r="AS99" s="1347"/>
      <c r="AT99" s="1347"/>
      <c r="AU99" s="580"/>
      <c r="AV99" s="580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1353"/>
      <c r="AM100" s="1347"/>
      <c r="AN100" s="1347"/>
      <c r="AO100" s="1347"/>
      <c r="AP100" s="1347"/>
      <c r="AQ100" s="1347"/>
      <c r="AR100" s="1354"/>
      <c r="AS100" s="1347"/>
      <c r="AT100" s="1347"/>
      <c r="AU100" s="1355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1356"/>
      <c r="AM101" s="1345"/>
      <c r="AN101" s="1345"/>
      <c r="AO101" s="1345"/>
      <c r="AP101" s="1345"/>
      <c r="AQ101" s="1345"/>
      <c r="AR101" s="1357"/>
      <c r="AS101" s="1345"/>
      <c r="AT101" s="1345"/>
      <c r="AU101" s="1355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1345"/>
      <c r="AT102" s="1345"/>
      <c r="AU102" s="1355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4030" t="s">
        <v>56</v>
      </c>
      <c r="B103" s="4030"/>
      <c r="C103" s="4031" t="s">
        <v>57</v>
      </c>
      <c r="D103" s="4030"/>
      <c r="E103" s="4032"/>
      <c r="F103" s="4033" t="s">
        <v>58</v>
      </c>
      <c r="G103" s="4034"/>
      <c r="H103" s="4034"/>
      <c r="I103" s="4034"/>
      <c r="J103" s="4034"/>
      <c r="K103" s="4034"/>
      <c r="L103" s="4034"/>
      <c r="M103" s="4034"/>
      <c r="N103" s="4034"/>
      <c r="O103" s="4034"/>
      <c r="P103" s="4034"/>
      <c r="Q103" s="4034"/>
      <c r="R103" s="4034"/>
      <c r="S103" s="4034"/>
      <c r="T103" s="4034"/>
      <c r="U103" s="4034"/>
      <c r="V103" s="4034"/>
      <c r="W103" s="4034"/>
      <c r="X103" s="4034"/>
      <c r="Y103" s="4034"/>
      <c r="Z103" s="4034"/>
      <c r="AA103" s="4034"/>
      <c r="AB103" s="4034"/>
      <c r="AC103" s="4034"/>
      <c r="AD103" s="4034"/>
      <c r="AE103" s="4034"/>
      <c r="AF103" s="4034"/>
      <c r="AG103" s="4035"/>
      <c r="AH103" s="4040" t="s">
        <v>127</v>
      </c>
      <c r="AI103" s="3729"/>
      <c r="AJ103" s="3729"/>
      <c r="AK103" s="256"/>
      <c r="AL103" s="17"/>
      <c r="AM103" s="17"/>
      <c r="AN103" s="17"/>
      <c r="AO103" s="17"/>
      <c r="AP103" s="17"/>
      <c r="AQ103" s="17"/>
      <c r="AR103" s="17"/>
      <c r="AS103" s="1358"/>
      <c r="AT103" s="1358"/>
      <c r="AU103" s="1359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4036" t="s">
        <v>134</v>
      </c>
      <c r="G104" s="4037"/>
      <c r="H104" s="4036" t="s">
        <v>105</v>
      </c>
      <c r="I104" s="4037"/>
      <c r="J104" s="4036" t="s">
        <v>106</v>
      </c>
      <c r="K104" s="4037"/>
      <c r="L104" s="4036" t="s">
        <v>107</v>
      </c>
      <c r="M104" s="4037"/>
      <c r="N104" s="4036" t="s">
        <v>108</v>
      </c>
      <c r="O104" s="4037"/>
      <c r="P104" s="4036" t="s">
        <v>109</v>
      </c>
      <c r="Q104" s="4037"/>
      <c r="R104" s="4036" t="s">
        <v>110</v>
      </c>
      <c r="S104" s="4037"/>
      <c r="T104" s="4036" t="s">
        <v>111</v>
      </c>
      <c r="U104" s="4037"/>
      <c r="V104" s="4036" t="s">
        <v>112</v>
      </c>
      <c r="W104" s="4037"/>
      <c r="X104" s="4036" t="s">
        <v>113</v>
      </c>
      <c r="Y104" s="4037"/>
      <c r="Z104" s="4023" t="s">
        <v>114</v>
      </c>
      <c r="AA104" s="4025"/>
      <c r="AB104" s="4023" t="s">
        <v>115</v>
      </c>
      <c r="AC104" s="4025"/>
      <c r="AD104" s="4023" t="s">
        <v>116</v>
      </c>
      <c r="AE104" s="4025"/>
      <c r="AF104" s="4023" t="s">
        <v>117</v>
      </c>
      <c r="AG104" s="4027"/>
      <c r="AH104" s="4022" t="s">
        <v>135</v>
      </c>
      <c r="AI104" s="4028" t="s">
        <v>136</v>
      </c>
      <c r="AJ104" s="4028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1358"/>
      <c r="AT104" s="1358"/>
      <c r="AU104" s="1359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581" t="s">
        <v>82</v>
      </c>
      <c r="D105" s="582" t="s">
        <v>83</v>
      </c>
      <c r="E105" s="1360" t="s">
        <v>84</v>
      </c>
      <c r="F105" s="1361" t="s">
        <v>83</v>
      </c>
      <c r="G105" s="1362" t="s">
        <v>84</v>
      </c>
      <c r="H105" s="1361" t="s">
        <v>83</v>
      </c>
      <c r="I105" s="1362" t="s">
        <v>84</v>
      </c>
      <c r="J105" s="1361" t="s">
        <v>83</v>
      </c>
      <c r="K105" s="1362" t="s">
        <v>84</v>
      </c>
      <c r="L105" s="1361" t="s">
        <v>83</v>
      </c>
      <c r="M105" s="1362" t="s">
        <v>84</v>
      </c>
      <c r="N105" s="1361" t="s">
        <v>83</v>
      </c>
      <c r="O105" s="1362" t="s">
        <v>84</v>
      </c>
      <c r="P105" s="1361" t="s">
        <v>83</v>
      </c>
      <c r="Q105" s="1362" t="s">
        <v>84</v>
      </c>
      <c r="R105" s="1361" t="s">
        <v>83</v>
      </c>
      <c r="S105" s="1362" t="s">
        <v>84</v>
      </c>
      <c r="T105" s="1361" t="s">
        <v>83</v>
      </c>
      <c r="U105" s="1362" t="s">
        <v>84</v>
      </c>
      <c r="V105" s="1361" t="s">
        <v>83</v>
      </c>
      <c r="W105" s="1362" t="s">
        <v>84</v>
      </c>
      <c r="X105" s="1361" t="s">
        <v>83</v>
      </c>
      <c r="Y105" s="1362" t="s">
        <v>84</v>
      </c>
      <c r="Z105" s="1361" t="s">
        <v>83</v>
      </c>
      <c r="AA105" s="1362" t="s">
        <v>84</v>
      </c>
      <c r="AB105" s="1361" t="s">
        <v>83</v>
      </c>
      <c r="AC105" s="1362" t="s">
        <v>84</v>
      </c>
      <c r="AD105" s="1361" t="s">
        <v>83</v>
      </c>
      <c r="AE105" s="1362" t="s">
        <v>84</v>
      </c>
      <c r="AF105" s="1361" t="s">
        <v>83</v>
      </c>
      <c r="AG105" s="1363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1358"/>
      <c r="AT105" s="1358"/>
      <c r="AU105" s="1359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47" t="s">
        <v>137</v>
      </c>
      <c r="B106" s="3548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139">
        <f t="shared" si="12"/>
        <v>0</v>
      </c>
      <c r="F106" s="26"/>
      <c r="G106" s="30"/>
      <c r="H106" s="26"/>
      <c r="I106" s="30"/>
      <c r="J106" s="26"/>
      <c r="K106" s="30"/>
      <c r="L106" s="26"/>
      <c r="M106" s="30"/>
      <c r="N106" s="26"/>
      <c r="O106" s="30"/>
      <c r="P106" s="26"/>
      <c r="Q106" s="30"/>
      <c r="R106" s="26"/>
      <c r="S106" s="30"/>
      <c r="T106" s="26"/>
      <c r="U106" s="30"/>
      <c r="V106" s="26"/>
      <c r="W106" s="30"/>
      <c r="X106" s="26"/>
      <c r="Y106" s="30"/>
      <c r="Z106" s="26"/>
      <c r="AA106" s="30"/>
      <c r="AB106" s="26"/>
      <c r="AC106" s="30"/>
      <c r="AD106" s="26"/>
      <c r="AE106" s="30"/>
      <c r="AF106" s="26"/>
      <c r="AG106" s="140"/>
      <c r="AH106" s="30"/>
      <c r="AI106" s="145"/>
      <c r="AJ106" s="145"/>
      <c r="AK106" s="262"/>
      <c r="AL106" s="17"/>
      <c r="AM106" s="17"/>
      <c r="AN106" s="17"/>
      <c r="AO106" s="17"/>
      <c r="AP106" s="17"/>
      <c r="AQ106" s="17"/>
      <c r="AR106" s="17"/>
      <c r="AS106" s="577"/>
      <c r="AT106" s="577"/>
      <c r="AU106" s="1359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029" t="s">
        <v>139</v>
      </c>
      <c r="B108" s="1009" t="s">
        <v>140</v>
      </c>
      <c r="C108" s="137">
        <f>SUM(D108:E108)</f>
        <v>0</v>
      </c>
      <c r="D108" s="138">
        <f t="shared" si="12"/>
        <v>0</v>
      </c>
      <c r="E108" s="139">
        <f t="shared" si="12"/>
        <v>0</v>
      </c>
      <c r="F108" s="26"/>
      <c r="G108" s="30"/>
      <c r="H108" s="26"/>
      <c r="I108" s="30"/>
      <c r="J108" s="26"/>
      <c r="K108" s="30"/>
      <c r="L108" s="26"/>
      <c r="M108" s="30"/>
      <c r="N108" s="26"/>
      <c r="O108" s="30"/>
      <c r="P108" s="26"/>
      <c r="Q108" s="30"/>
      <c r="R108" s="26"/>
      <c r="S108" s="30"/>
      <c r="T108" s="26"/>
      <c r="U108" s="30"/>
      <c r="V108" s="26"/>
      <c r="W108" s="30"/>
      <c r="X108" s="26"/>
      <c r="Y108" s="30"/>
      <c r="Z108" s="26"/>
      <c r="AA108" s="30"/>
      <c r="AB108" s="26"/>
      <c r="AC108" s="30"/>
      <c r="AD108" s="26"/>
      <c r="AE108" s="30"/>
      <c r="AF108" s="26"/>
      <c r="AG108" s="140"/>
      <c r="AH108" s="30"/>
      <c r="AI108" s="145"/>
      <c r="AJ108" s="145"/>
      <c r="AK108" s="1352"/>
      <c r="AL108" s="729"/>
      <c r="AM108" s="15"/>
      <c r="AN108" s="1364"/>
      <c r="AO108" s="1364"/>
      <c r="AP108" s="1364"/>
      <c r="AQ108" s="1364"/>
      <c r="AR108" s="1364"/>
      <c r="AS108" s="1364"/>
      <c r="AT108" s="1364"/>
      <c r="AU108" s="1364"/>
      <c r="AV108" s="1364"/>
      <c r="AW108" s="1346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1366"/>
      <c r="N111" s="1367"/>
      <c r="O111" s="1368"/>
      <c r="P111" s="1368"/>
      <c r="Q111" s="1368"/>
      <c r="R111" s="1368"/>
      <c r="S111" s="1368"/>
      <c r="T111" s="1368"/>
      <c r="U111" s="1368"/>
      <c r="V111" s="1367"/>
      <c r="W111" s="1368"/>
      <c r="X111" s="1368"/>
      <c r="Y111" s="1368"/>
      <c r="Z111" s="1369"/>
      <c r="AA111" s="1369"/>
      <c r="AB111" s="1370"/>
      <c r="AC111" s="137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021" t="s">
        <v>3</v>
      </c>
      <c r="B112" s="4022"/>
      <c r="C112" s="4023" t="s">
        <v>57</v>
      </c>
      <c r="D112" s="4024"/>
      <c r="E112" s="4025"/>
      <c r="F112" s="4023" t="s">
        <v>114</v>
      </c>
      <c r="G112" s="4025"/>
      <c r="H112" s="4023" t="s">
        <v>115</v>
      </c>
      <c r="I112" s="4025"/>
      <c r="J112" s="4023" t="s">
        <v>116</v>
      </c>
      <c r="K112" s="4025"/>
      <c r="L112" s="4023" t="s">
        <v>117</v>
      </c>
      <c r="M112" s="4025"/>
      <c r="N112" s="1371"/>
      <c r="O112" s="1368"/>
      <c r="P112" s="1368"/>
      <c r="Q112" s="1368"/>
      <c r="R112" s="1368"/>
      <c r="S112" s="1368"/>
      <c r="T112" s="1368"/>
      <c r="U112" s="1368"/>
      <c r="V112" s="1367"/>
      <c r="W112" s="1368"/>
      <c r="X112" s="1368"/>
      <c r="Y112" s="1368"/>
      <c r="Z112" s="1369"/>
      <c r="AA112" s="1369"/>
      <c r="AB112" s="1370"/>
      <c r="AC112" s="137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581" t="s">
        <v>82</v>
      </c>
      <c r="D113" s="582" t="s">
        <v>83</v>
      </c>
      <c r="E113" s="1360" t="s">
        <v>84</v>
      </c>
      <c r="F113" s="581" t="s">
        <v>83</v>
      </c>
      <c r="G113" s="1360" t="s">
        <v>84</v>
      </c>
      <c r="H113" s="581" t="s">
        <v>83</v>
      </c>
      <c r="I113" s="1360" t="s">
        <v>84</v>
      </c>
      <c r="J113" s="581" t="s">
        <v>83</v>
      </c>
      <c r="K113" s="1360" t="s">
        <v>84</v>
      </c>
      <c r="L113" s="581" t="s">
        <v>83</v>
      </c>
      <c r="M113" s="1360" t="s">
        <v>84</v>
      </c>
      <c r="N113" s="1371"/>
      <c r="O113" s="1368"/>
      <c r="P113" s="1368"/>
      <c r="Q113" s="1368"/>
      <c r="R113" s="1368"/>
      <c r="S113" s="1368"/>
      <c r="T113" s="1368"/>
      <c r="U113" s="1368"/>
      <c r="V113" s="1367"/>
      <c r="W113" s="1368"/>
      <c r="X113" s="1368"/>
      <c r="Y113" s="1368"/>
      <c r="Z113" s="1369"/>
      <c r="AA113" s="1369"/>
      <c r="AB113" s="1370"/>
      <c r="AC113" s="1370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026" t="s">
        <v>144</v>
      </c>
      <c r="B114" s="89" t="s">
        <v>145</v>
      </c>
      <c r="C114" s="137">
        <f>SUM(D114:E114)</f>
        <v>0</v>
      </c>
      <c r="D114" s="138">
        <f t="shared" ref="D114:E116" si="13">SUM(F114+H114+J114+L114)</f>
        <v>0</v>
      </c>
      <c r="E114" s="139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1372"/>
      <c r="O114" s="1368"/>
      <c r="P114" s="1368"/>
      <c r="Q114" s="1368"/>
      <c r="R114" s="1368"/>
      <c r="S114" s="1368"/>
      <c r="T114" s="1368"/>
      <c r="U114" s="1368"/>
      <c r="V114" s="1367"/>
      <c r="W114" s="1368"/>
      <c r="X114" s="1368"/>
      <c r="Y114" s="1368"/>
      <c r="Z114" s="1369"/>
      <c r="AA114" s="1369"/>
      <c r="AB114" s="1370"/>
      <c r="AC114" s="1370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1372"/>
      <c r="O115" s="1368"/>
      <c r="P115" s="1368"/>
      <c r="Q115" s="1368"/>
      <c r="R115" s="1368"/>
      <c r="S115" s="1368"/>
      <c r="T115" s="1368"/>
      <c r="U115" s="1368"/>
      <c r="V115" s="1367"/>
      <c r="W115" s="1368"/>
      <c r="X115" s="1369"/>
      <c r="Y115" s="1369"/>
      <c r="Z115" s="1369"/>
      <c r="AA115" s="1369"/>
      <c r="AB115" s="1370"/>
      <c r="AC115" s="1370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1367"/>
      <c r="V116" s="1368"/>
      <c r="W116" s="1368"/>
      <c r="X116" s="1368"/>
      <c r="Y116" s="1368"/>
      <c r="Z116" s="1368"/>
      <c r="AA116" s="1368"/>
      <c r="AB116" s="1368"/>
      <c r="AC116" s="1368"/>
      <c r="AD116" s="1368"/>
      <c r="AE116" s="1368"/>
      <c r="AF116" s="1368"/>
      <c r="AG116" s="1368"/>
      <c r="AH116" s="1367"/>
      <c r="AI116" s="1368"/>
      <c r="AJ116" s="1369"/>
      <c r="AK116" s="1369"/>
      <c r="AL116" s="1369"/>
      <c r="AM116" s="1369"/>
      <c r="AN116" s="1370"/>
      <c r="AO116" s="1370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3716" t="s">
        <v>148</v>
      </c>
      <c r="B117" s="3716"/>
      <c r="C117" s="586">
        <f t="shared" ref="C117:M117" si="14">SUM(C114:C116)</f>
        <v>0</v>
      </c>
      <c r="D117" s="587">
        <f t="shared" si="14"/>
        <v>0</v>
      </c>
      <c r="E117" s="1374">
        <f t="shared" si="14"/>
        <v>0</v>
      </c>
      <c r="F117" s="586">
        <f t="shared" si="14"/>
        <v>0</v>
      </c>
      <c r="G117" s="1374">
        <f t="shared" si="14"/>
        <v>0</v>
      </c>
      <c r="H117" s="586">
        <f t="shared" si="14"/>
        <v>0</v>
      </c>
      <c r="I117" s="1374">
        <f t="shared" si="14"/>
        <v>0</v>
      </c>
      <c r="J117" s="586">
        <f t="shared" si="14"/>
        <v>0</v>
      </c>
      <c r="K117" s="1374">
        <f t="shared" si="14"/>
        <v>0</v>
      </c>
      <c r="L117" s="586">
        <f t="shared" si="14"/>
        <v>0</v>
      </c>
      <c r="M117" s="1374">
        <f t="shared" si="14"/>
        <v>0</v>
      </c>
      <c r="N117" s="1373"/>
      <c r="O117" s="12"/>
      <c r="P117" s="12"/>
      <c r="Q117" s="12"/>
      <c r="R117" s="12"/>
      <c r="S117" s="12"/>
      <c r="T117" s="12"/>
      <c r="U117" s="1367"/>
      <c r="V117" s="1368"/>
      <c r="W117" s="1368"/>
      <c r="X117" s="1368"/>
      <c r="Y117" s="1368"/>
      <c r="Z117" s="1368"/>
      <c r="AA117" s="1368"/>
      <c r="AB117" s="1368"/>
      <c r="AC117" s="1368"/>
      <c r="AD117" s="1368"/>
      <c r="AE117" s="1368"/>
      <c r="AF117" s="1368"/>
      <c r="AG117" s="1368"/>
      <c r="AH117" s="1367"/>
      <c r="AI117" s="1368"/>
      <c r="AJ117" s="1369"/>
      <c r="AK117" s="1369"/>
      <c r="AL117" s="1369"/>
      <c r="AM117" s="1369"/>
      <c r="AN117" s="1370"/>
      <c r="AO117" s="1370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026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1368"/>
      <c r="W118" s="1368"/>
      <c r="X118" s="1368"/>
      <c r="Y118" s="1368"/>
      <c r="Z118" s="1368"/>
      <c r="AA118" s="1368"/>
      <c r="AB118" s="1368"/>
      <c r="AC118" s="1368"/>
      <c r="AD118" s="1368"/>
      <c r="AE118" s="1368"/>
      <c r="AF118" s="1368"/>
      <c r="AG118" s="1368"/>
      <c r="AH118" s="1367"/>
      <c r="AI118" s="1368"/>
      <c r="AJ118" s="1369"/>
      <c r="AK118" s="1369"/>
      <c r="AL118" s="1369"/>
      <c r="AM118" s="1369"/>
      <c r="AN118" s="1370"/>
      <c r="AO118" s="1370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1375"/>
      <c r="V119" s="1376"/>
      <c r="W119" s="1376"/>
      <c r="X119" s="1376"/>
      <c r="Y119" s="1376"/>
      <c r="Z119" s="1376"/>
      <c r="AA119" s="1376"/>
      <c r="AB119" s="1376"/>
      <c r="AC119" s="1376"/>
      <c r="AD119" s="1376"/>
      <c r="AE119" s="1376"/>
      <c r="AF119" s="1376"/>
      <c r="AG119" s="1376"/>
      <c r="AH119" s="1377"/>
      <c r="AI119" s="1376"/>
      <c r="AJ119" s="1378"/>
      <c r="AK119" s="1378"/>
      <c r="AL119" s="1378"/>
      <c r="AM119" s="1378"/>
      <c r="AN119" s="1379"/>
      <c r="AO119" s="1379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1375"/>
      <c r="V120" s="1376"/>
      <c r="W120" s="1376"/>
      <c r="X120" s="1376"/>
      <c r="Y120" s="1376"/>
      <c r="Z120" s="1376"/>
      <c r="AA120" s="1376"/>
      <c r="AB120" s="1376"/>
      <c r="AC120" s="1376"/>
      <c r="AD120" s="1376"/>
      <c r="AE120" s="1376"/>
      <c r="AF120" s="1376"/>
      <c r="AG120" s="1376"/>
      <c r="AH120" s="1377"/>
      <c r="AI120" s="1376"/>
      <c r="AJ120" s="1378"/>
      <c r="AK120" s="1378"/>
      <c r="AL120" s="1378"/>
      <c r="AM120" s="1378"/>
      <c r="AN120" s="1379"/>
      <c r="AO120" s="1379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1381"/>
      <c r="Y121" s="1381"/>
      <c r="Z121" s="1381"/>
      <c r="AA121" s="1381"/>
      <c r="AB121" s="1381"/>
      <c r="AC121" s="1381"/>
      <c r="AD121" s="1381"/>
      <c r="AE121" s="1381"/>
      <c r="AF121" s="1382"/>
      <c r="AG121" s="1378"/>
      <c r="AH121" s="1378"/>
      <c r="AI121" s="1378"/>
      <c r="AJ121" s="1383"/>
      <c r="AK121" s="1378"/>
      <c r="AL121" s="1378"/>
      <c r="AM121" s="1378"/>
      <c r="AN121" s="1378"/>
      <c r="AO121" s="1378"/>
      <c r="AP121" s="1378"/>
      <c r="AQ121" s="1378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019" t="s">
        <v>148</v>
      </c>
      <c r="B122" s="4019"/>
      <c r="C122" s="586">
        <f t="shared" ref="C122:M122" si="16">SUM(C118:C121)</f>
        <v>0</v>
      </c>
      <c r="D122" s="587">
        <f t="shared" si="16"/>
        <v>0</v>
      </c>
      <c r="E122" s="1384">
        <f t="shared" si="16"/>
        <v>0</v>
      </c>
      <c r="F122" s="586">
        <f t="shared" si="16"/>
        <v>0</v>
      </c>
      <c r="G122" s="1384">
        <f t="shared" si="16"/>
        <v>0</v>
      </c>
      <c r="H122" s="586">
        <f t="shared" si="16"/>
        <v>0</v>
      </c>
      <c r="I122" s="1384">
        <f t="shared" si="16"/>
        <v>0</v>
      </c>
      <c r="J122" s="586">
        <f t="shared" si="16"/>
        <v>0</v>
      </c>
      <c r="K122" s="1384">
        <f t="shared" si="16"/>
        <v>0</v>
      </c>
      <c r="L122" s="586">
        <f t="shared" si="16"/>
        <v>0</v>
      </c>
      <c r="M122" s="1384">
        <f t="shared" si="16"/>
        <v>0</v>
      </c>
      <c r="N122" s="3"/>
      <c r="P122" s="1336"/>
      <c r="Q122" s="4020"/>
      <c r="R122" s="3710"/>
      <c r="S122" s="4013"/>
      <c r="T122" s="4013"/>
      <c r="U122" s="4013"/>
      <c r="V122" s="4013"/>
      <c r="W122" s="4013"/>
      <c r="X122" s="4013"/>
      <c r="Y122" s="4013"/>
      <c r="Z122" s="4013"/>
      <c r="AA122" s="1385"/>
      <c r="AB122" s="1386"/>
      <c r="AC122" s="1386"/>
      <c r="AD122" s="1386"/>
      <c r="AE122" s="1381"/>
      <c r="AF122" s="1378"/>
      <c r="AG122" s="1378"/>
      <c r="AH122" s="1378"/>
      <c r="AI122" s="1387"/>
      <c r="AJ122" s="1387"/>
      <c r="AK122" s="1387"/>
      <c r="AL122" s="1387"/>
      <c r="AM122" s="1388"/>
      <c r="AN122" s="1376"/>
      <c r="AO122" s="1376"/>
      <c r="AP122" s="1376"/>
      <c r="AQ122" s="1376"/>
      <c r="AR122" s="1376"/>
      <c r="AS122" s="1376"/>
      <c r="AT122" s="1376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1389"/>
      <c r="R123" s="1390"/>
      <c r="S123" s="1390"/>
      <c r="T123" s="1390"/>
      <c r="U123" s="1390"/>
      <c r="V123" s="1390"/>
      <c r="W123" s="1390"/>
      <c r="X123" s="1390"/>
      <c r="Y123" s="1390"/>
      <c r="Z123" s="1390"/>
      <c r="AA123" s="1385"/>
      <c r="AB123" s="1386"/>
      <c r="AC123" s="1386"/>
      <c r="AD123" s="1386"/>
      <c r="AE123" s="1381"/>
      <c r="AF123" s="1378"/>
      <c r="AG123" s="1378"/>
      <c r="AH123" s="1378"/>
      <c r="AI123" s="1387"/>
      <c r="AJ123" s="1387"/>
      <c r="AK123" s="1387"/>
      <c r="AL123" s="1387"/>
      <c r="AM123" s="1388"/>
      <c r="AN123" s="1376"/>
      <c r="AO123" s="1376"/>
      <c r="AP123" s="1376"/>
      <c r="AQ123" s="1376"/>
      <c r="AR123" s="1376"/>
      <c r="AS123" s="1376"/>
      <c r="AT123" s="1376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1391"/>
      <c r="R124" s="1386"/>
      <c r="S124" s="1386"/>
      <c r="T124" s="1386"/>
      <c r="U124" s="1386"/>
      <c r="V124" s="1386"/>
      <c r="W124" s="1386"/>
      <c r="X124" s="1386"/>
      <c r="Y124" s="1392"/>
      <c r="Z124" s="1392"/>
      <c r="AA124" s="1385"/>
      <c r="AB124" s="1386"/>
      <c r="AC124" s="1386"/>
      <c r="AD124" s="1386"/>
      <c r="AE124" s="1381"/>
      <c r="AF124" s="1378"/>
      <c r="AG124" s="1378"/>
      <c r="AH124" s="1378"/>
      <c r="AI124" s="1387"/>
      <c r="AJ124" s="1387"/>
      <c r="AK124" s="1387"/>
      <c r="AL124" s="1387"/>
      <c r="AM124" s="1387"/>
      <c r="AN124" s="1376"/>
      <c r="AO124" s="1376"/>
      <c r="AP124" s="1376"/>
      <c r="AQ124" s="1376"/>
      <c r="AR124" s="1376"/>
      <c r="AS124" s="1376"/>
      <c r="AT124" s="1376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014" t="s">
        <v>3</v>
      </c>
      <c r="B125" s="4015"/>
      <c r="C125" s="4016" t="s">
        <v>57</v>
      </c>
      <c r="D125" s="4017"/>
      <c r="E125" s="4018"/>
      <c r="F125" s="4016" t="s">
        <v>114</v>
      </c>
      <c r="G125" s="4018"/>
      <c r="H125" s="4016" t="s">
        <v>115</v>
      </c>
      <c r="I125" s="4018"/>
      <c r="J125" s="4016" t="s">
        <v>116</v>
      </c>
      <c r="K125" s="4018"/>
      <c r="L125" s="4016" t="s">
        <v>117</v>
      </c>
      <c r="M125" s="4017"/>
      <c r="N125" s="3546" t="s">
        <v>127</v>
      </c>
      <c r="O125" s="4017"/>
      <c r="P125" s="4018"/>
      <c r="Q125" s="1391"/>
      <c r="R125" s="1386"/>
      <c r="S125" s="1386"/>
      <c r="T125" s="1386"/>
      <c r="U125" s="1386"/>
      <c r="V125" s="1386"/>
      <c r="W125" s="1386"/>
      <c r="X125" s="1386"/>
      <c r="Y125" s="1392"/>
      <c r="Z125" s="1393"/>
      <c r="AA125" s="1394"/>
      <c r="AB125" s="1395"/>
      <c r="AC125" s="1395"/>
      <c r="AD125" s="1395"/>
      <c r="AE125" s="1396"/>
      <c r="AF125" s="1397"/>
      <c r="AG125" s="1397"/>
      <c r="AH125" s="1397"/>
      <c r="AI125" s="1398"/>
      <c r="AJ125" s="1398"/>
      <c r="AK125" s="1398"/>
      <c r="AL125" s="1398"/>
      <c r="AM125" s="1387"/>
      <c r="AN125" s="1376"/>
      <c r="AO125" s="1376"/>
      <c r="AP125" s="1376"/>
      <c r="AQ125" s="1376"/>
      <c r="AR125" s="1376"/>
      <c r="AS125" s="1376"/>
      <c r="AT125" s="1376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581" t="s">
        <v>82</v>
      </c>
      <c r="D126" s="582" t="s">
        <v>83</v>
      </c>
      <c r="E126" s="1399" t="s">
        <v>84</v>
      </c>
      <c r="F126" s="581" t="s">
        <v>83</v>
      </c>
      <c r="G126" s="1399" t="s">
        <v>84</v>
      </c>
      <c r="H126" s="581" t="s">
        <v>83</v>
      </c>
      <c r="I126" s="1399" t="s">
        <v>84</v>
      </c>
      <c r="J126" s="581" t="s">
        <v>83</v>
      </c>
      <c r="K126" s="1399" t="s">
        <v>84</v>
      </c>
      <c r="L126" s="581" t="s">
        <v>83</v>
      </c>
      <c r="M126" s="1400" t="s">
        <v>84</v>
      </c>
      <c r="N126" s="286" t="s">
        <v>128</v>
      </c>
      <c r="O126" s="582" t="s">
        <v>129</v>
      </c>
      <c r="P126" s="1399" t="s">
        <v>130</v>
      </c>
      <c r="Q126" s="1391"/>
      <c r="R126" s="1386"/>
      <c r="S126" s="1386"/>
      <c r="T126" s="1386"/>
      <c r="U126" s="1386"/>
      <c r="V126" s="1386"/>
      <c r="W126" s="1386"/>
      <c r="X126" s="1386"/>
      <c r="Y126" s="1401"/>
      <c r="Z126" s="1392"/>
      <c r="AA126" s="1386"/>
      <c r="AB126" s="1386"/>
      <c r="AC126" s="1386"/>
      <c r="AD126" s="1386"/>
      <c r="AE126" s="1381"/>
      <c r="AF126" s="1378"/>
      <c r="AG126" s="1378"/>
      <c r="AH126" s="1378"/>
      <c r="AI126" s="1387"/>
      <c r="AJ126" s="1387"/>
      <c r="AK126" s="1387"/>
      <c r="AL126" s="1387"/>
      <c r="AM126" s="1387"/>
      <c r="AN126" s="1376"/>
      <c r="AO126" s="1376"/>
      <c r="AP126" s="1376"/>
      <c r="AQ126" s="1376"/>
      <c r="AR126" s="1376"/>
      <c r="AS126" s="1376"/>
      <c r="AT126" s="1376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062" t="s">
        <v>144</v>
      </c>
      <c r="B127" s="89" t="s">
        <v>145</v>
      </c>
      <c r="C127" s="289">
        <f>SUM(D127:E127)</f>
        <v>0</v>
      </c>
      <c r="D127" s="290">
        <f t="shared" ref="D127:E129" si="18">SUM(F127+H127+J127+L127)</f>
        <v>0</v>
      </c>
      <c r="E127" s="291">
        <f t="shared" si="18"/>
        <v>0</v>
      </c>
      <c r="F127" s="26"/>
      <c r="G127" s="30"/>
      <c r="H127" s="26"/>
      <c r="I127" s="30"/>
      <c r="J127" s="26"/>
      <c r="K127" s="30"/>
      <c r="L127" s="26"/>
      <c r="M127" s="746"/>
      <c r="N127" s="293"/>
      <c r="O127" s="27"/>
      <c r="P127" s="30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1402"/>
      <c r="AD127" s="1402"/>
      <c r="AE127" s="1403"/>
      <c r="AF127" s="1404"/>
      <c r="AG127" s="1404"/>
      <c r="AH127" s="1404"/>
      <c r="AI127" s="1405"/>
      <c r="AJ127" s="1405"/>
      <c r="AK127" s="1405"/>
      <c r="AL127" s="1405"/>
      <c r="AM127" s="1405"/>
      <c r="AN127" s="1406"/>
      <c r="AO127" s="1406"/>
      <c r="AP127" s="1406"/>
      <c r="AQ127" s="1406"/>
      <c r="AR127" s="1406"/>
      <c r="AS127" s="1406"/>
      <c r="AT127" s="1406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1407"/>
      <c r="R128" s="1402"/>
      <c r="S128" s="1402"/>
      <c r="T128" s="1402"/>
      <c r="U128" s="1402"/>
      <c r="V128" s="1402"/>
      <c r="W128" s="1402"/>
      <c r="X128" s="1402"/>
      <c r="Y128" s="1408"/>
      <c r="Z128" s="1402"/>
      <c r="AA128" s="1402"/>
      <c r="AB128" s="1402"/>
      <c r="AC128" s="1402"/>
      <c r="AD128" s="1402"/>
      <c r="AE128" s="1402"/>
      <c r="AF128" s="1406"/>
      <c r="AG128" s="1406"/>
      <c r="AH128" s="1406"/>
      <c r="AI128" s="1406"/>
      <c r="AJ128" s="1406"/>
      <c r="AK128" s="1406"/>
      <c r="AL128" s="1406"/>
      <c r="AM128" s="1406"/>
      <c r="AN128" s="1406"/>
      <c r="AO128" s="1404"/>
      <c r="AP128" s="1404"/>
      <c r="AQ128" s="1404"/>
      <c r="AR128" s="1404"/>
      <c r="AS128" s="1405"/>
      <c r="AT128" s="1405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1402"/>
      <c r="AA129" s="1402"/>
      <c r="AB129" s="1402"/>
      <c r="AC129" s="1402"/>
      <c r="AD129" s="1402"/>
      <c r="AE129" s="1402"/>
      <c r="AF129" s="1406"/>
      <c r="AG129" s="1406"/>
      <c r="AH129" s="1406"/>
      <c r="AI129" s="1406"/>
      <c r="AJ129" s="1406"/>
      <c r="AK129" s="1406"/>
      <c r="AL129" s="1406"/>
      <c r="AM129" s="1406"/>
      <c r="AN129" s="1406"/>
      <c r="AO129" s="1404"/>
      <c r="AP129" s="1404"/>
      <c r="AQ129" s="1404"/>
      <c r="AR129" s="1404"/>
      <c r="AS129" s="1405"/>
      <c r="AT129" s="1405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063" t="s">
        <v>148</v>
      </c>
      <c r="B130" s="4063"/>
      <c r="C130" s="1410">
        <f t="shared" ref="C130:P130" si="19">SUM(C127:C129)</f>
        <v>0</v>
      </c>
      <c r="D130" s="1411">
        <f t="shared" si="19"/>
        <v>0</v>
      </c>
      <c r="E130" s="1412">
        <f t="shared" si="19"/>
        <v>0</v>
      </c>
      <c r="F130" s="1410">
        <f t="shared" si="19"/>
        <v>0</v>
      </c>
      <c r="G130" s="1412">
        <f t="shared" si="19"/>
        <v>0</v>
      </c>
      <c r="H130" s="1410">
        <f t="shared" si="19"/>
        <v>0</v>
      </c>
      <c r="I130" s="1412">
        <f t="shared" si="19"/>
        <v>0</v>
      </c>
      <c r="J130" s="1410">
        <f t="shared" si="19"/>
        <v>0</v>
      </c>
      <c r="K130" s="1412">
        <f t="shared" si="19"/>
        <v>0</v>
      </c>
      <c r="L130" s="1410">
        <f t="shared" si="19"/>
        <v>0</v>
      </c>
      <c r="M130" s="1413">
        <f t="shared" si="19"/>
        <v>0</v>
      </c>
      <c r="N130" s="1414">
        <f t="shared" si="19"/>
        <v>0</v>
      </c>
      <c r="O130" s="1411">
        <f t="shared" si="19"/>
        <v>0</v>
      </c>
      <c r="P130" s="1412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1402"/>
      <c r="AA130" s="1402"/>
      <c r="AB130" s="1402"/>
      <c r="AC130" s="1402"/>
      <c r="AD130" s="1402"/>
      <c r="AE130" s="1402"/>
      <c r="AF130" s="1406"/>
      <c r="AG130" s="1406"/>
      <c r="AH130" s="1406"/>
      <c r="AI130" s="1406"/>
      <c r="AJ130" s="1406"/>
      <c r="AK130" s="1406"/>
      <c r="AL130" s="1406"/>
      <c r="AM130" s="1406"/>
      <c r="AN130" s="1406"/>
      <c r="AO130" s="1404"/>
      <c r="AP130" s="1404"/>
      <c r="AQ130" s="1404"/>
      <c r="AR130" s="1404"/>
      <c r="AS130" s="1405"/>
      <c r="AT130" s="1405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064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1402"/>
      <c r="AA131" s="1402"/>
      <c r="AB131" s="1402"/>
      <c r="AC131" s="1402"/>
      <c r="AD131" s="1402"/>
      <c r="AE131" s="1402"/>
      <c r="AF131" s="1406"/>
      <c r="AG131" s="1406"/>
      <c r="AH131" s="1406"/>
      <c r="AI131" s="1406"/>
      <c r="AJ131" s="1406"/>
      <c r="AK131" s="1406"/>
      <c r="AL131" s="1406"/>
      <c r="AM131" s="1406"/>
      <c r="AN131" s="1406"/>
      <c r="AO131" s="1404"/>
      <c r="AP131" s="1404"/>
      <c r="AQ131" s="1404"/>
      <c r="AR131" s="1404"/>
      <c r="AS131" s="1405"/>
      <c r="AT131" s="1405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1402"/>
      <c r="AD132" s="1402"/>
      <c r="AE132" s="1402"/>
      <c r="AF132" s="1406"/>
      <c r="AG132" s="1406"/>
      <c r="AH132" s="1406"/>
      <c r="AI132" s="1406"/>
      <c r="AJ132" s="1406"/>
      <c r="AK132" s="1406"/>
      <c r="AL132" s="1406"/>
      <c r="AM132" s="1406"/>
      <c r="AN132" s="1406"/>
      <c r="AO132" s="1404"/>
      <c r="AP132" s="1404"/>
      <c r="AQ132" s="1404"/>
      <c r="AR132" s="1404"/>
      <c r="AS132" s="1405"/>
      <c r="AT132" s="1405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1402"/>
      <c r="AA133" s="1402"/>
      <c r="AB133" s="1402"/>
      <c r="AC133" s="1402"/>
      <c r="AD133" s="1402"/>
      <c r="AE133" s="1402"/>
      <c r="AF133" s="1406"/>
      <c r="AG133" s="1406"/>
      <c r="AH133" s="1406"/>
      <c r="AI133" s="1406"/>
      <c r="AJ133" s="1406"/>
      <c r="AK133" s="1406"/>
      <c r="AL133" s="1406"/>
      <c r="AM133" s="1406"/>
      <c r="AN133" s="1406"/>
      <c r="AO133" s="1406"/>
      <c r="AP133" s="1406"/>
      <c r="AQ133" s="1406"/>
      <c r="AR133" s="1406"/>
      <c r="AS133" s="1406"/>
      <c r="AT133" s="1406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402"/>
      <c r="AC134" s="1402"/>
      <c r="AD134" s="1402"/>
      <c r="AE134" s="1402"/>
      <c r="AF134" s="1406"/>
      <c r="AG134" s="1406"/>
      <c r="AH134" s="1406"/>
      <c r="AI134" s="1406"/>
      <c r="AJ134" s="1406"/>
      <c r="AK134" s="1406"/>
      <c r="AL134" s="1406"/>
      <c r="AM134" s="1406"/>
      <c r="AN134" s="1406"/>
      <c r="AO134" s="1406"/>
      <c r="AP134" s="1406"/>
      <c r="AQ134" s="1406"/>
      <c r="AR134" s="1406"/>
      <c r="AS134" s="1406"/>
      <c r="AT134" s="1406"/>
      <c r="AU134" s="1406"/>
      <c r="AV134" s="1406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063" t="s">
        <v>148</v>
      </c>
      <c r="B135" s="4063"/>
      <c r="C135" s="1410">
        <f t="shared" ref="C135:P135" si="21">SUM(C131:C134)</f>
        <v>0</v>
      </c>
      <c r="D135" s="1411">
        <f t="shared" si="21"/>
        <v>0</v>
      </c>
      <c r="E135" s="1412">
        <f t="shared" si="21"/>
        <v>0</v>
      </c>
      <c r="F135" s="1410">
        <f t="shared" si="21"/>
        <v>0</v>
      </c>
      <c r="G135" s="1412">
        <f t="shared" si="21"/>
        <v>0</v>
      </c>
      <c r="H135" s="1410">
        <f t="shared" si="21"/>
        <v>0</v>
      </c>
      <c r="I135" s="1412">
        <f t="shared" si="21"/>
        <v>0</v>
      </c>
      <c r="J135" s="1410">
        <f t="shared" si="21"/>
        <v>0</v>
      </c>
      <c r="K135" s="1412">
        <f t="shared" si="21"/>
        <v>0</v>
      </c>
      <c r="L135" s="1410">
        <f t="shared" si="21"/>
        <v>0</v>
      </c>
      <c r="M135" s="1413">
        <f t="shared" si="21"/>
        <v>0</v>
      </c>
      <c r="N135" s="1414">
        <f t="shared" si="21"/>
        <v>0</v>
      </c>
      <c r="O135" s="1411">
        <f t="shared" si="21"/>
        <v>0</v>
      </c>
      <c r="P135" s="1412">
        <f t="shared" si="21"/>
        <v>0</v>
      </c>
      <c r="Q135" s="262"/>
      <c r="R135" s="17"/>
      <c r="S135" s="17"/>
      <c r="T135" s="17"/>
      <c r="U135" s="17"/>
      <c r="V135" s="17"/>
      <c r="W135" s="1402"/>
      <c r="X135" s="1402"/>
      <c r="Y135" s="1402"/>
      <c r="Z135" s="1402"/>
      <c r="AA135" s="1402"/>
      <c r="AB135" s="1402"/>
      <c r="AC135" s="1402"/>
      <c r="AD135" s="1402"/>
      <c r="AE135" s="1402"/>
      <c r="AF135" s="1406"/>
      <c r="AG135" s="1406"/>
      <c r="AH135" s="1406"/>
      <c r="AI135" s="1406"/>
      <c r="AJ135" s="1406"/>
      <c r="AK135" s="1406"/>
      <c r="AL135" s="1406"/>
      <c r="AM135" s="1406"/>
      <c r="AN135" s="1406"/>
      <c r="AO135" s="1406"/>
      <c r="AP135" s="1406"/>
      <c r="AQ135" s="1406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1402"/>
      <c r="X136" s="1402"/>
      <c r="Y136" s="1402"/>
      <c r="Z136" s="1402"/>
      <c r="AA136" s="1402"/>
      <c r="AB136" s="1402"/>
      <c r="AC136" s="1402"/>
      <c r="AD136" s="1402"/>
      <c r="AE136" s="1402"/>
      <c r="AF136" s="1406"/>
      <c r="AG136" s="1406"/>
      <c r="AH136" s="1406"/>
      <c r="AI136" s="1406"/>
      <c r="AJ136" s="1406"/>
      <c r="AK136" s="1406"/>
      <c r="AL136" s="1406"/>
      <c r="AM136" s="1406"/>
      <c r="AN136" s="1406"/>
      <c r="AO136" s="1406"/>
      <c r="AP136" s="1406"/>
      <c r="AQ136" s="1406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1402"/>
      <c r="X137" s="1402"/>
      <c r="Y137" s="1402"/>
      <c r="Z137" s="1402"/>
      <c r="AA137" s="1402"/>
      <c r="AB137" s="1402"/>
      <c r="AC137" s="1402"/>
      <c r="AD137" s="1402"/>
      <c r="AE137" s="1402"/>
      <c r="AF137" s="1406"/>
      <c r="AG137" s="1406"/>
      <c r="AH137" s="1406"/>
      <c r="AI137" s="1406"/>
      <c r="AJ137" s="1406"/>
      <c r="AK137" s="1406"/>
      <c r="AL137" s="1406"/>
      <c r="AM137" s="1406"/>
      <c r="AN137" s="1406"/>
      <c r="AO137" s="1406"/>
      <c r="AP137" s="1406"/>
      <c r="AQ137" s="1406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3980" t="s">
        <v>3</v>
      </c>
      <c r="B138" s="3972"/>
      <c r="C138" s="3973" t="s">
        <v>57</v>
      </c>
      <c r="D138" s="3973"/>
      <c r="E138" s="3968"/>
      <c r="F138" s="3967" t="s">
        <v>113</v>
      </c>
      <c r="G138" s="3968"/>
      <c r="H138" s="3967" t="s">
        <v>114</v>
      </c>
      <c r="I138" s="3968"/>
      <c r="J138" s="3967" t="s">
        <v>115</v>
      </c>
      <c r="K138" s="3968"/>
      <c r="L138" s="3967" t="s">
        <v>116</v>
      </c>
      <c r="M138" s="3968"/>
      <c r="N138" s="3967" t="s">
        <v>117</v>
      </c>
      <c r="O138" s="3968"/>
      <c r="P138" s="17"/>
      <c r="Q138" s="17"/>
      <c r="R138" s="17"/>
      <c r="S138" s="17"/>
      <c r="T138" s="17"/>
      <c r="U138" s="17"/>
      <c r="V138" s="17"/>
      <c r="W138" s="1402"/>
      <c r="X138" s="1402"/>
      <c r="Y138" s="1402"/>
      <c r="Z138" s="1402"/>
      <c r="AA138" s="1402"/>
      <c r="AB138" s="1402"/>
      <c r="AC138" s="1402"/>
      <c r="AD138" s="1402"/>
      <c r="AE138" s="1402"/>
      <c r="AF138" s="1406"/>
      <c r="AG138" s="1406"/>
      <c r="AH138" s="1406"/>
      <c r="AI138" s="1406"/>
      <c r="AJ138" s="1406"/>
      <c r="AK138" s="1406"/>
      <c r="AL138" s="1406"/>
      <c r="AM138" s="1406"/>
      <c r="AN138" s="1406"/>
      <c r="AO138" s="1406"/>
      <c r="AP138" s="1406"/>
      <c r="AQ138" s="1417"/>
      <c r="AR138" s="1418"/>
      <c r="AS138" s="1418"/>
      <c r="AT138" s="1418"/>
      <c r="AU138" s="1418"/>
      <c r="AV138" s="1418"/>
      <c r="AW138" s="1418"/>
      <c r="AX138" s="1418"/>
      <c r="AY138" s="1418"/>
      <c r="AZ138" s="1418"/>
      <c r="BA138" s="1418"/>
      <c r="BB138" s="1418"/>
      <c r="BC138" s="1418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1419" t="s">
        <v>82</v>
      </c>
      <c r="D139" s="1420" t="s">
        <v>83</v>
      </c>
      <c r="E139" s="1421" t="s">
        <v>84</v>
      </c>
      <c r="F139" s="1419" t="s">
        <v>83</v>
      </c>
      <c r="G139" s="1421" t="s">
        <v>84</v>
      </c>
      <c r="H139" s="1419" t="s">
        <v>83</v>
      </c>
      <c r="I139" s="1421" t="s">
        <v>84</v>
      </c>
      <c r="J139" s="1419" t="s">
        <v>83</v>
      </c>
      <c r="K139" s="1421" t="s">
        <v>84</v>
      </c>
      <c r="L139" s="1419" t="s">
        <v>83</v>
      </c>
      <c r="M139" s="1421" t="s">
        <v>84</v>
      </c>
      <c r="N139" s="1422" t="s">
        <v>83</v>
      </c>
      <c r="O139" s="1423" t="s">
        <v>84</v>
      </c>
      <c r="P139" s="17"/>
      <c r="Q139" s="17"/>
      <c r="R139" s="17"/>
      <c r="S139" s="17"/>
      <c r="T139" s="17"/>
      <c r="U139" s="17"/>
      <c r="V139" s="17"/>
      <c r="W139" s="1402"/>
      <c r="X139" s="1402"/>
      <c r="Y139" s="1402"/>
      <c r="Z139" s="1402"/>
      <c r="AA139" s="1402"/>
      <c r="AB139" s="1402"/>
      <c r="AC139" s="1402"/>
      <c r="AD139" s="1402"/>
      <c r="AE139" s="1402"/>
      <c r="AF139" s="1406"/>
      <c r="AG139" s="1406"/>
      <c r="AH139" s="1406"/>
      <c r="AI139" s="1406"/>
      <c r="AJ139" s="1406"/>
      <c r="AK139" s="1406"/>
      <c r="AL139" s="1406"/>
      <c r="AM139" s="1406"/>
      <c r="AN139" s="1406"/>
      <c r="AO139" s="1406"/>
      <c r="AP139" s="1406"/>
      <c r="AQ139" s="1424"/>
      <c r="AR139" s="1418"/>
      <c r="AS139" s="1418"/>
      <c r="AT139" s="1418"/>
      <c r="AU139" s="1418"/>
      <c r="AV139" s="1418"/>
      <c r="AW139" s="1418"/>
      <c r="AX139" s="1418"/>
      <c r="AY139" s="1418"/>
      <c r="AZ139" s="1418"/>
      <c r="BA139" s="1418"/>
      <c r="BB139" s="1418"/>
      <c r="BC139" s="1418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3983" t="s">
        <v>157</v>
      </c>
      <c r="B140" s="1425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0"/>
      <c r="H140" s="26"/>
      <c r="I140" s="107"/>
      <c r="J140" s="104"/>
      <c r="K140" s="107"/>
      <c r="L140" s="104"/>
      <c r="M140" s="107"/>
      <c r="N140" s="329"/>
      <c r="O140" s="31"/>
      <c r="P140" s="1426"/>
      <c r="Q140" s="1402"/>
      <c r="R140" s="1402"/>
      <c r="S140" s="1402"/>
      <c r="T140" s="1402"/>
      <c r="U140" s="1402"/>
      <c r="V140" s="1402"/>
      <c r="W140" s="1402"/>
      <c r="X140" s="1402"/>
      <c r="Y140" s="1402"/>
      <c r="Z140" s="1402"/>
      <c r="AA140" s="1402"/>
      <c r="AB140" s="1402"/>
      <c r="AC140" s="1402"/>
      <c r="AD140" s="1406"/>
      <c r="AE140" s="1406"/>
      <c r="AF140" s="1406"/>
      <c r="AG140" s="1406"/>
      <c r="AH140" s="1406"/>
      <c r="AI140" s="1427"/>
      <c r="AJ140" s="1428"/>
      <c r="AK140" s="1428"/>
      <c r="AL140" s="1428"/>
      <c r="AM140" s="1428"/>
      <c r="AN140" s="1428"/>
      <c r="AO140" s="1428"/>
      <c r="AP140" s="1428"/>
      <c r="AQ140" s="1428"/>
      <c r="AR140" s="1428"/>
      <c r="AS140" s="1428"/>
      <c r="AT140" s="1428"/>
      <c r="AU140" s="1428"/>
      <c r="AV140" s="1428"/>
      <c r="AW140" s="1428"/>
      <c r="AX140" s="1428"/>
      <c r="AY140" s="1428"/>
      <c r="AZ140" s="1428"/>
      <c r="BA140" s="1428"/>
      <c r="BB140" s="1428"/>
      <c r="BC140" s="1428"/>
      <c r="BD140" s="1428"/>
      <c r="BE140" s="1428"/>
      <c r="BF140" s="1428"/>
      <c r="BG140" s="1428"/>
      <c r="BH140" s="1428"/>
      <c r="BI140" s="1428"/>
      <c r="BJ140" s="1428"/>
      <c r="BK140" s="1428"/>
      <c r="BL140" s="1428"/>
      <c r="BM140" s="1428"/>
      <c r="BN140" s="1428"/>
      <c r="BO140" s="1428"/>
      <c r="BP140" s="1428"/>
      <c r="BQ140" s="1428"/>
      <c r="BR140" s="1428"/>
      <c r="BS140" s="1428"/>
      <c r="BT140" s="1428"/>
      <c r="BU140" s="1428"/>
      <c r="BV140" s="1428"/>
      <c r="BW140" s="1428"/>
      <c r="BX140" s="1428"/>
      <c r="BY140" s="1428"/>
      <c r="BZ140" s="1429"/>
      <c r="CA140" s="1430"/>
      <c r="CB140" s="1430"/>
      <c r="CC140" s="1430"/>
      <c r="CD140" s="1430"/>
      <c r="CE140" s="1430"/>
      <c r="CF140" s="1430"/>
      <c r="CG140" s="1431"/>
      <c r="CH140" s="1431"/>
      <c r="CI140" s="1431"/>
      <c r="CJ140" s="1431"/>
      <c r="CK140" s="1431"/>
      <c r="CL140" s="1431"/>
      <c r="CM140" s="1431"/>
      <c r="CN140" s="1431"/>
      <c r="CO140" s="1430"/>
      <c r="CP140" s="1430"/>
      <c r="CQ140" s="1430"/>
      <c r="CR140" s="1430"/>
      <c r="CS140" s="1430"/>
      <c r="CT140" s="1430"/>
      <c r="CU140" s="1430"/>
      <c r="CV140" s="1430"/>
      <c r="CW140" s="1430"/>
      <c r="CX140" s="1430"/>
      <c r="CY140" s="1430"/>
      <c r="CZ140" s="1430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1402"/>
      <c r="R141" s="1402"/>
      <c r="S141" s="1402"/>
      <c r="T141" s="1402"/>
      <c r="U141" s="1402"/>
      <c r="V141" s="1402"/>
      <c r="W141" s="1402"/>
      <c r="X141" s="1402"/>
      <c r="Y141" s="1402"/>
      <c r="Z141" s="1402"/>
      <c r="AA141" s="1402"/>
      <c r="AB141" s="1402"/>
      <c r="AC141" s="1402"/>
      <c r="AD141" s="1406"/>
      <c r="AE141" s="1406"/>
      <c r="AF141" s="1406"/>
      <c r="AG141" s="1406"/>
      <c r="AH141" s="1406"/>
      <c r="AI141" s="1427"/>
      <c r="AJ141" s="1428"/>
      <c r="AK141" s="1428"/>
      <c r="AL141" s="1428"/>
      <c r="AM141" s="1428"/>
      <c r="AN141" s="1428"/>
      <c r="AO141" s="1428"/>
      <c r="AP141" s="1428"/>
      <c r="AQ141" s="1428"/>
      <c r="AR141" s="1428"/>
      <c r="AS141" s="1428"/>
      <c r="AT141" s="1428"/>
      <c r="AU141" s="1428"/>
      <c r="AV141" s="1428"/>
      <c r="AW141" s="1428"/>
      <c r="AX141" s="1428"/>
      <c r="AY141" s="1428"/>
      <c r="AZ141" s="1428"/>
      <c r="BA141" s="1428"/>
      <c r="BB141" s="1428"/>
      <c r="BC141" s="1428"/>
      <c r="BD141" s="1428"/>
      <c r="BE141" s="1428"/>
      <c r="BF141" s="1428"/>
      <c r="BG141" s="1428"/>
      <c r="BH141" s="1428"/>
      <c r="BI141" s="1428"/>
      <c r="BJ141" s="1428"/>
      <c r="BK141" s="1428"/>
      <c r="BL141" s="1428"/>
      <c r="BM141" s="1428"/>
      <c r="BN141" s="1428"/>
      <c r="BO141" s="1428"/>
      <c r="BP141" s="1428"/>
      <c r="BQ141" s="1428"/>
      <c r="BR141" s="1428"/>
      <c r="BS141" s="1428"/>
      <c r="BT141" s="1428"/>
      <c r="BU141" s="1428"/>
      <c r="BV141" s="1428"/>
      <c r="BW141" s="1428"/>
      <c r="BX141" s="1428"/>
      <c r="BY141" s="1428"/>
      <c r="BZ141" s="1429"/>
      <c r="CA141" s="1430"/>
      <c r="CB141" s="1430"/>
      <c r="CC141" s="1430"/>
      <c r="CD141" s="1430"/>
      <c r="CE141" s="1430"/>
      <c r="CF141" s="1430"/>
      <c r="CG141" s="1431"/>
      <c r="CH141" s="1431"/>
      <c r="CI141" s="1431"/>
      <c r="CJ141" s="1431"/>
      <c r="CK141" s="1431"/>
      <c r="CL141" s="1431"/>
      <c r="CM141" s="1431"/>
      <c r="CN141" s="1431"/>
      <c r="CO141" s="1430"/>
      <c r="CP141" s="1430"/>
      <c r="CQ141" s="1430"/>
      <c r="CR141" s="1430"/>
      <c r="CS141" s="1430"/>
      <c r="CT141" s="1430"/>
      <c r="CU141" s="1430"/>
      <c r="CV141" s="1430"/>
      <c r="CW141" s="1430"/>
      <c r="CX141" s="1430"/>
      <c r="CY141" s="1430"/>
      <c r="CZ141" s="1430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1402"/>
      <c r="R142" s="1402"/>
      <c r="S142" s="1402"/>
      <c r="T142" s="1402"/>
      <c r="U142" s="1402"/>
      <c r="V142" s="1402"/>
      <c r="W142" s="1402"/>
      <c r="X142" s="1402"/>
      <c r="Y142" s="1402"/>
      <c r="Z142" s="1402"/>
      <c r="AA142" s="1402"/>
      <c r="AB142" s="1402"/>
      <c r="AC142" s="1402"/>
      <c r="AD142" s="1406"/>
      <c r="AE142" s="1406"/>
      <c r="AF142" s="1406"/>
      <c r="AG142" s="1406"/>
      <c r="AH142" s="1406"/>
      <c r="AI142" s="1427"/>
      <c r="AJ142" s="1418"/>
      <c r="AK142" s="1418"/>
      <c r="AL142" s="1418"/>
      <c r="AM142" s="1418"/>
      <c r="AN142" s="1418"/>
      <c r="AO142" s="1418"/>
      <c r="AP142" s="1418"/>
      <c r="AQ142" s="1418"/>
      <c r="AR142" s="1418"/>
      <c r="AS142" s="1418"/>
      <c r="AT142" s="1418"/>
      <c r="AU142" s="1418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1402"/>
      <c r="Z143" s="1402"/>
      <c r="AA143" s="1402"/>
      <c r="AB143" s="1402"/>
      <c r="AC143" s="1402"/>
      <c r="AD143" s="1406"/>
      <c r="AE143" s="1406"/>
      <c r="AF143" s="1406"/>
      <c r="AG143" s="1406"/>
      <c r="AH143" s="1406"/>
      <c r="AI143" s="1406"/>
      <c r="AJ143" s="1406"/>
      <c r="AK143" s="1406"/>
      <c r="AL143" s="1406"/>
      <c r="AM143" s="1406"/>
      <c r="AN143" s="1406"/>
      <c r="AO143" s="1417"/>
      <c r="AP143" s="1406"/>
      <c r="AQ143" s="1406"/>
      <c r="AR143" s="1432"/>
      <c r="AS143" s="1418"/>
      <c r="AT143" s="1433"/>
      <c r="AU143" s="1433"/>
      <c r="AV143" s="1433"/>
      <c r="AW143" s="1433"/>
      <c r="AX143" s="1433"/>
      <c r="AY143" s="1433"/>
      <c r="AZ143" s="1433"/>
      <c r="BA143" s="1433"/>
      <c r="BB143" s="1433"/>
      <c r="BC143" s="1433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1434"/>
      <c r="Z144" s="1435"/>
      <c r="AA144" s="17"/>
      <c r="AB144" s="1436"/>
      <c r="AC144" s="1435"/>
      <c r="AD144" s="123"/>
      <c r="AE144" s="1437"/>
      <c r="AF144" s="1437"/>
      <c r="AG144" s="1437"/>
      <c r="AH144" s="1406"/>
      <c r="AI144" s="123"/>
      <c r="AJ144" s="1417"/>
      <c r="AK144" s="1417"/>
      <c r="AL144" s="1417"/>
      <c r="AM144" s="1406"/>
      <c r="AN144" s="123"/>
      <c r="AO144" s="1417"/>
      <c r="AP144" s="1406"/>
      <c r="AQ144" s="1406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1439"/>
      <c r="AM147" s="1440"/>
      <c r="AN147" s="1440"/>
      <c r="AO147" s="1441"/>
      <c r="AP147" s="1440"/>
      <c r="AQ147" s="1441"/>
      <c r="AR147" s="1442"/>
      <c r="AS147" s="786"/>
      <c r="AT147" s="1403"/>
      <c r="AU147" s="1402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3981" t="s">
        <v>167</v>
      </c>
      <c r="B151" s="3983"/>
      <c r="C151" s="3989" t="s">
        <v>57</v>
      </c>
      <c r="D151" s="3989"/>
      <c r="E151" s="3989"/>
      <c r="F151" s="3989" t="s">
        <v>168</v>
      </c>
      <c r="G151" s="3989"/>
      <c r="H151" s="3989" t="s">
        <v>169</v>
      </c>
      <c r="I151" s="3989"/>
      <c r="J151" s="3989" t="s">
        <v>170</v>
      </c>
      <c r="K151" s="3989"/>
      <c r="L151" s="3989" t="s">
        <v>104</v>
      </c>
      <c r="M151" s="3989"/>
      <c r="N151" s="3984" t="s">
        <v>11</v>
      </c>
      <c r="O151" s="3986"/>
      <c r="P151" s="4001" t="s">
        <v>106</v>
      </c>
      <c r="Q151" s="4001"/>
      <c r="R151" s="4001" t="s">
        <v>107</v>
      </c>
      <c r="S151" s="4001"/>
      <c r="T151" s="4001" t="s">
        <v>108</v>
      </c>
      <c r="U151" s="4001"/>
      <c r="V151" s="4001" t="s">
        <v>109</v>
      </c>
      <c r="W151" s="4001"/>
      <c r="X151" s="4001" t="s">
        <v>110</v>
      </c>
      <c r="Y151" s="4001"/>
      <c r="Z151" s="4001" t="s">
        <v>111</v>
      </c>
      <c r="AA151" s="4001"/>
      <c r="AB151" s="4001" t="s">
        <v>112</v>
      </c>
      <c r="AC151" s="4001"/>
      <c r="AD151" s="4001" t="s">
        <v>113</v>
      </c>
      <c r="AE151" s="4001"/>
      <c r="AF151" s="4001" t="s">
        <v>114</v>
      </c>
      <c r="AG151" s="4001"/>
      <c r="AH151" s="4001" t="s">
        <v>115</v>
      </c>
      <c r="AI151" s="4001"/>
      <c r="AJ151" s="4001" t="s">
        <v>116</v>
      </c>
      <c r="AK151" s="4001"/>
      <c r="AL151" s="4001" t="s">
        <v>117</v>
      </c>
      <c r="AM151" s="3967"/>
      <c r="AN151" s="3530" t="s">
        <v>171</v>
      </c>
      <c r="AO151" s="3461" t="s">
        <v>172</v>
      </c>
      <c r="AP151" s="3967" t="s">
        <v>173</v>
      </c>
      <c r="AQ151" s="3968"/>
      <c r="AR151" s="4002" t="s">
        <v>174</v>
      </c>
      <c r="AS151" s="4002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1443" t="s">
        <v>82</v>
      </c>
      <c r="D152" s="1444" t="s">
        <v>83</v>
      </c>
      <c r="E152" s="1015" t="s">
        <v>84</v>
      </c>
      <c r="F152" s="1443" t="s">
        <v>83</v>
      </c>
      <c r="G152" s="1015" t="s">
        <v>84</v>
      </c>
      <c r="H152" s="1443" t="s">
        <v>83</v>
      </c>
      <c r="I152" s="1015" t="s">
        <v>84</v>
      </c>
      <c r="J152" s="1443" t="s">
        <v>83</v>
      </c>
      <c r="K152" s="1015" t="s">
        <v>84</v>
      </c>
      <c r="L152" s="1443" t="s">
        <v>83</v>
      </c>
      <c r="M152" s="1015" t="s">
        <v>84</v>
      </c>
      <c r="N152" s="1443" t="s">
        <v>83</v>
      </c>
      <c r="O152" s="1015" t="s">
        <v>84</v>
      </c>
      <c r="P152" s="1443" t="s">
        <v>83</v>
      </c>
      <c r="Q152" s="1015" t="s">
        <v>84</v>
      </c>
      <c r="R152" s="1443" t="s">
        <v>83</v>
      </c>
      <c r="S152" s="1015" t="s">
        <v>84</v>
      </c>
      <c r="T152" s="1443" t="s">
        <v>83</v>
      </c>
      <c r="U152" s="1015" t="s">
        <v>84</v>
      </c>
      <c r="V152" s="1443" t="s">
        <v>83</v>
      </c>
      <c r="W152" s="1015" t="s">
        <v>84</v>
      </c>
      <c r="X152" s="1443" t="s">
        <v>83</v>
      </c>
      <c r="Y152" s="1015" t="s">
        <v>84</v>
      </c>
      <c r="Z152" s="1443" t="s">
        <v>83</v>
      </c>
      <c r="AA152" s="1015" t="s">
        <v>84</v>
      </c>
      <c r="AB152" s="1443" t="s">
        <v>83</v>
      </c>
      <c r="AC152" s="1015" t="s">
        <v>84</v>
      </c>
      <c r="AD152" s="1443" t="s">
        <v>83</v>
      </c>
      <c r="AE152" s="1015" t="s">
        <v>84</v>
      </c>
      <c r="AF152" s="1443" t="s">
        <v>83</v>
      </c>
      <c r="AG152" s="1015" t="s">
        <v>84</v>
      </c>
      <c r="AH152" s="1443" t="s">
        <v>83</v>
      </c>
      <c r="AI152" s="1015" t="s">
        <v>84</v>
      </c>
      <c r="AJ152" s="1443" t="s">
        <v>83</v>
      </c>
      <c r="AK152" s="1015" t="s">
        <v>84</v>
      </c>
      <c r="AL152" s="1443" t="s">
        <v>83</v>
      </c>
      <c r="AM152" s="1014" t="s">
        <v>84</v>
      </c>
      <c r="AN152" s="3531"/>
      <c r="AO152" s="3463"/>
      <c r="AP152" s="1443" t="s">
        <v>83</v>
      </c>
      <c r="AQ152" s="1015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012" t="s">
        <v>176</v>
      </c>
      <c r="B153" s="4004"/>
      <c r="C153" s="1445">
        <f>SUM(D153+E153)</f>
        <v>23</v>
      </c>
      <c r="D153" s="1446">
        <f>SUM(F153+H153+J153+L153+N153+P153+R153+T153+V153+X153+Z153+AB153+AD153+AF153+AH153+AJ153+AL153)</f>
        <v>8</v>
      </c>
      <c r="E153" s="377">
        <f>SUM(G153+I153+K153+M153+O153+Q153+S153+U153+W153+Y153+AA153+AC153+AE153+AG153+AI153+AK153+AM153)</f>
        <v>15</v>
      </c>
      <c r="F153" s="1447"/>
      <c r="G153" s="378"/>
      <c r="H153" s="1447">
        <v>1</v>
      </c>
      <c r="I153" s="378"/>
      <c r="J153" s="1447">
        <v>3</v>
      </c>
      <c r="K153" s="378">
        <v>1</v>
      </c>
      <c r="L153" s="1447">
        <v>2</v>
      </c>
      <c r="M153" s="378">
        <v>3</v>
      </c>
      <c r="N153" s="1447">
        <v>1</v>
      </c>
      <c r="O153" s="378"/>
      <c r="P153" s="1447"/>
      <c r="Q153" s="378"/>
      <c r="R153" s="1447"/>
      <c r="S153" s="378">
        <v>5</v>
      </c>
      <c r="T153" s="1447">
        <v>1</v>
      </c>
      <c r="U153" s="378"/>
      <c r="V153" s="1447"/>
      <c r="W153" s="378">
        <v>1</v>
      </c>
      <c r="X153" s="1447"/>
      <c r="Y153" s="378">
        <v>2</v>
      </c>
      <c r="Z153" s="1447"/>
      <c r="AA153" s="378"/>
      <c r="AB153" s="1447"/>
      <c r="AC153" s="378">
        <v>1</v>
      </c>
      <c r="AD153" s="263"/>
      <c r="AE153" s="378"/>
      <c r="AF153" s="263"/>
      <c r="AG153" s="378">
        <v>1</v>
      </c>
      <c r="AH153" s="263"/>
      <c r="AI153" s="378">
        <v>1</v>
      </c>
      <c r="AJ153" s="263"/>
      <c r="AK153" s="378"/>
      <c r="AL153" s="263"/>
      <c r="AM153" s="353"/>
      <c r="AN153" s="1448">
        <v>0</v>
      </c>
      <c r="AO153" s="379">
        <v>0</v>
      </c>
      <c r="AP153" s="263">
        <v>0</v>
      </c>
      <c r="AQ153" s="378">
        <v>0</v>
      </c>
      <c r="AR153" s="1449">
        <v>2</v>
      </c>
      <c r="AS153" s="1449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005" t="s">
        <v>177</v>
      </c>
      <c r="B154" s="4006"/>
      <c r="C154" s="1450"/>
      <c r="D154" s="1451"/>
      <c r="E154" s="1451"/>
      <c r="F154" s="1451"/>
      <c r="G154" s="1451"/>
      <c r="H154" s="1451"/>
      <c r="I154" s="1451"/>
      <c r="J154" s="1451"/>
      <c r="K154" s="1451"/>
      <c r="L154" s="1451"/>
      <c r="M154" s="1451"/>
      <c r="N154" s="1451"/>
      <c r="O154" s="1451"/>
      <c r="P154" s="1451"/>
      <c r="Q154" s="1451"/>
      <c r="R154" s="1451"/>
      <c r="S154" s="1451"/>
      <c r="T154" s="1451"/>
      <c r="U154" s="1451"/>
      <c r="V154" s="1451"/>
      <c r="W154" s="1451"/>
      <c r="X154" s="1451"/>
      <c r="Y154" s="1451"/>
      <c r="Z154" s="1451"/>
      <c r="AA154" s="1451"/>
      <c r="AB154" s="1451"/>
      <c r="AC154" s="1451"/>
      <c r="AD154" s="1451"/>
      <c r="AE154" s="1451"/>
      <c r="AF154" s="1451"/>
      <c r="AG154" s="1451"/>
      <c r="AH154" s="1451"/>
      <c r="AI154" s="1451"/>
      <c r="AJ154" s="1451"/>
      <c r="AK154" s="1451"/>
      <c r="AL154" s="1451"/>
      <c r="AM154" s="1451"/>
      <c r="AN154" s="1451"/>
      <c r="AO154" s="1451"/>
      <c r="AP154" s="1451"/>
      <c r="AQ154" s="1451"/>
      <c r="AR154" s="1451"/>
      <c r="AS154" s="1452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3459" t="s">
        <v>178</v>
      </c>
      <c r="B155" s="1004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1008">
        <f t="shared" si="26"/>
        <v>0</v>
      </c>
      <c r="F155" s="26"/>
      <c r="G155" s="30"/>
      <c r="H155" s="26"/>
      <c r="I155" s="30"/>
      <c r="J155" s="26"/>
      <c r="K155" s="30"/>
      <c r="L155" s="26"/>
      <c r="M155" s="30"/>
      <c r="N155" s="26"/>
      <c r="O155" s="30"/>
      <c r="P155" s="26"/>
      <c r="Q155" s="30"/>
      <c r="R155" s="26"/>
      <c r="S155" s="30"/>
      <c r="T155" s="26"/>
      <c r="U155" s="30"/>
      <c r="V155" s="26"/>
      <c r="W155" s="30"/>
      <c r="X155" s="26"/>
      <c r="Y155" s="30"/>
      <c r="Z155" s="26"/>
      <c r="AA155" s="30"/>
      <c r="AB155" s="26"/>
      <c r="AC155" s="30"/>
      <c r="AD155" s="26"/>
      <c r="AE155" s="30"/>
      <c r="AF155" s="26"/>
      <c r="AG155" s="30"/>
      <c r="AH155" s="26"/>
      <c r="AI155" s="30"/>
      <c r="AJ155" s="26"/>
      <c r="AK155" s="30"/>
      <c r="AL155" s="26"/>
      <c r="AM155" s="1453"/>
      <c r="AN155" s="384"/>
      <c r="AO155" s="145"/>
      <c r="AP155" s="26"/>
      <c r="AQ155" s="30"/>
      <c r="AR155" s="30"/>
      <c r="AS155" s="30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1005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1454" t="s">
        <v>181</v>
      </c>
      <c r="B157" s="1455"/>
      <c r="C157" s="1445">
        <f t="shared" si="25"/>
        <v>0</v>
      </c>
      <c r="D157" s="1446">
        <f>SUM(F157+H157+J157+L157+N157+P157+R157+T157+V157+X157+Z157+AB157+AD157+AF157+AH157+AJ157+AL157)</f>
        <v>0</v>
      </c>
      <c r="E157" s="1456">
        <f t="shared" si="26"/>
        <v>0</v>
      </c>
      <c r="F157" s="1447"/>
      <c r="G157" s="1449"/>
      <c r="H157" s="1447"/>
      <c r="I157" s="1449"/>
      <c r="J157" s="1447"/>
      <c r="K157" s="1449"/>
      <c r="L157" s="1447"/>
      <c r="M157" s="1449"/>
      <c r="N157" s="1447"/>
      <c r="O157" s="1449"/>
      <c r="P157" s="1447"/>
      <c r="Q157" s="1449"/>
      <c r="R157" s="1447"/>
      <c r="S157" s="1449"/>
      <c r="T157" s="1447"/>
      <c r="U157" s="1449"/>
      <c r="V157" s="1447"/>
      <c r="W157" s="1449"/>
      <c r="X157" s="1447"/>
      <c r="Y157" s="1449"/>
      <c r="Z157" s="1447"/>
      <c r="AA157" s="1449"/>
      <c r="AB157" s="1447"/>
      <c r="AC157" s="1449"/>
      <c r="AD157" s="1447"/>
      <c r="AE157" s="1449"/>
      <c r="AF157" s="1447"/>
      <c r="AG157" s="1449"/>
      <c r="AH157" s="1447"/>
      <c r="AI157" s="1449"/>
      <c r="AJ157" s="1447"/>
      <c r="AK157" s="1449"/>
      <c r="AL157" s="1447"/>
      <c r="AM157" s="1457"/>
      <c r="AN157" s="1448"/>
      <c r="AO157" s="1458"/>
      <c r="AP157" s="1447"/>
      <c r="AQ157" s="1449"/>
      <c r="AR157" s="1449"/>
      <c r="AS157" s="1449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3459" t="s">
        <v>182</v>
      </c>
      <c r="B158" s="1004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1008">
        <f>SUM(G158+I158+K158+M158+O158+Q158+S158+U158+W158+Y158+AA158+AC158+AE158+AG158+AI158+AK158+AM158)</f>
        <v>0</v>
      </c>
      <c r="F158" s="26"/>
      <c r="G158" s="30"/>
      <c r="H158" s="26"/>
      <c r="I158" s="30"/>
      <c r="J158" s="26"/>
      <c r="K158" s="30"/>
      <c r="L158" s="26"/>
      <c r="M158" s="30"/>
      <c r="N158" s="26"/>
      <c r="O158" s="30"/>
      <c r="P158" s="26"/>
      <c r="Q158" s="30"/>
      <c r="R158" s="26"/>
      <c r="S158" s="30"/>
      <c r="T158" s="26"/>
      <c r="U158" s="30"/>
      <c r="V158" s="26"/>
      <c r="W158" s="30"/>
      <c r="X158" s="26"/>
      <c r="Y158" s="30"/>
      <c r="Z158" s="26"/>
      <c r="AA158" s="30"/>
      <c r="AB158" s="26"/>
      <c r="AC158" s="30"/>
      <c r="AD158" s="26"/>
      <c r="AE158" s="30"/>
      <c r="AF158" s="26"/>
      <c r="AG158" s="30"/>
      <c r="AH158" s="26"/>
      <c r="AI158" s="30"/>
      <c r="AJ158" s="26"/>
      <c r="AK158" s="30"/>
      <c r="AL158" s="26"/>
      <c r="AM158" s="1453"/>
      <c r="AN158" s="384"/>
      <c r="AO158" s="145"/>
      <c r="AP158" s="26"/>
      <c r="AQ158" s="30"/>
      <c r="AR158" s="30"/>
      <c r="AS158" s="30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1005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1459" t="s">
        <v>185</v>
      </c>
      <c r="B160" s="1460"/>
      <c r="C160" s="1461">
        <f t="shared" si="25"/>
        <v>23</v>
      </c>
      <c r="D160" s="1462">
        <f>SUM(F160+H160+J160+L160+N160+P160+R160+T160+V160+X160+Z160+AB160+AD160+AF160+AH160+AJ160+AL160)</f>
        <v>8</v>
      </c>
      <c r="E160" s="1463">
        <f t="shared" si="26"/>
        <v>15</v>
      </c>
      <c r="F160" s="1447"/>
      <c r="G160" s="1449"/>
      <c r="H160" s="1447">
        <v>1</v>
      </c>
      <c r="I160" s="1449"/>
      <c r="J160" s="1447">
        <v>3</v>
      </c>
      <c r="K160" s="1449">
        <v>1</v>
      </c>
      <c r="L160" s="1447">
        <v>2</v>
      </c>
      <c r="M160" s="1449">
        <v>3</v>
      </c>
      <c r="N160" s="1447">
        <v>1</v>
      </c>
      <c r="O160" s="1449"/>
      <c r="P160" s="1447"/>
      <c r="Q160" s="1449"/>
      <c r="R160" s="1447"/>
      <c r="S160" s="1449">
        <v>5</v>
      </c>
      <c r="T160" s="1447">
        <v>1</v>
      </c>
      <c r="U160" s="1449"/>
      <c r="V160" s="1447"/>
      <c r="W160" s="1449">
        <v>1</v>
      </c>
      <c r="X160" s="1447"/>
      <c r="Y160" s="1449">
        <v>2</v>
      </c>
      <c r="Z160" s="1447"/>
      <c r="AA160" s="1449"/>
      <c r="AB160" s="1447"/>
      <c r="AC160" s="1449">
        <v>1</v>
      </c>
      <c r="AD160" s="1447"/>
      <c r="AE160" s="1449"/>
      <c r="AF160" s="1447"/>
      <c r="AG160" s="1449">
        <v>1</v>
      </c>
      <c r="AH160" s="1447"/>
      <c r="AI160" s="1449">
        <v>1</v>
      </c>
      <c r="AJ160" s="1447"/>
      <c r="AK160" s="1449"/>
      <c r="AL160" s="1447"/>
      <c r="AM160" s="1457"/>
      <c r="AN160" s="1448">
        <v>0</v>
      </c>
      <c r="AO160" s="1458">
        <v>0</v>
      </c>
      <c r="AP160" s="263">
        <v>0</v>
      </c>
      <c r="AQ160" s="1449">
        <v>0</v>
      </c>
      <c r="AR160" s="1449">
        <v>2</v>
      </c>
      <c r="AS160" s="1449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3975" t="s">
        <v>186</v>
      </c>
      <c r="B161" s="997" t="s">
        <v>187</v>
      </c>
      <c r="C161" s="398">
        <f t="shared" si="25"/>
        <v>0</v>
      </c>
      <c r="D161" s="399">
        <f t="shared" si="26"/>
        <v>0</v>
      </c>
      <c r="E161" s="400">
        <f t="shared" si="26"/>
        <v>0</v>
      </c>
      <c r="F161" s="104"/>
      <c r="G161" s="107"/>
      <c r="H161" s="104"/>
      <c r="I161" s="107"/>
      <c r="J161" s="104"/>
      <c r="K161" s="107"/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/>
      <c r="AO161" s="65"/>
      <c r="AP161" s="104"/>
      <c r="AQ161" s="378"/>
      <c r="AR161" s="378"/>
      <c r="AS161" s="378"/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998" t="s">
        <v>188</v>
      </c>
      <c r="C162" s="402">
        <f t="shared" si="25"/>
        <v>1</v>
      </c>
      <c r="D162" s="403">
        <f t="shared" si="26"/>
        <v>1</v>
      </c>
      <c r="E162" s="1007">
        <f t="shared" si="26"/>
        <v>0</v>
      </c>
      <c r="F162" s="35"/>
      <c r="G162" s="39"/>
      <c r="H162" s="35"/>
      <c r="I162" s="39"/>
      <c r="J162" s="35">
        <v>1</v>
      </c>
      <c r="K162" s="39"/>
      <c r="L162" s="35"/>
      <c r="M162" s="39"/>
      <c r="N162" s="35"/>
      <c r="O162" s="39"/>
      <c r="P162" s="35"/>
      <c r="Q162" s="39"/>
      <c r="R162" s="35"/>
      <c r="S162" s="39"/>
      <c r="T162" s="35"/>
      <c r="U162" s="39"/>
      <c r="V162" s="35"/>
      <c r="W162" s="39"/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1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998" t="s">
        <v>189</v>
      </c>
      <c r="C163" s="402">
        <f t="shared" si="25"/>
        <v>4</v>
      </c>
      <c r="D163" s="406">
        <f t="shared" si="26"/>
        <v>2</v>
      </c>
      <c r="E163" s="1007">
        <f t="shared" si="26"/>
        <v>2</v>
      </c>
      <c r="F163" s="35"/>
      <c r="G163" s="39"/>
      <c r="H163" s="35"/>
      <c r="I163" s="39"/>
      <c r="J163" s="35"/>
      <c r="K163" s="39"/>
      <c r="L163" s="35">
        <v>1</v>
      </c>
      <c r="M163" s="39"/>
      <c r="N163" s="35"/>
      <c r="O163" s="39"/>
      <c r="P163" s="35"/>
      <c r="Q163" s="39"/>
      <c r="R163" s="35"/>
      <c r="S163" s="39">
        <v>2</v>
      </c>
      <c r="T163" s="35">
        <v>1</v>
      </c>
      <c r="U163" s="39"/>
      <c r="V163" s="35"/>
      <c r="W163" s="39"/>
      <c r="X163" s="35"/>
      <c r="Y163" s="39"/>
      <c r="Z163" s="35"/>
      <c r="AA163" s="39"/>
      <c r="AB163" s="35"/>
      <c r="AC163" s="39"/>
      <c r="AD163" s="35"/>
      <c r="AE163" s="39"/>
      <c r="AF163" s="35"/>
      <c r="AG163" s="39"/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983" t="s">
        <v>190</v>
      </c>
      <c r="C164" s="402">
        <f>SUM(D164+E164)</f>
        <v>0</v>
      </c>
      <c r="D164" s="408"/>
      <c r="E164" s="1007">
        <f>SUM(K164+M164+O164+Q164+S164+U164+W164+Y164+AA164+AC164+AE164+AG164+AI164+AK164+AM164)</f>
        <v>0</v>
      </c>
      <c r="F164" s="1464"/>
      <c r="G164" s="1465"/>
      <c r="H164" s="1464"/>
      <c r="I164" s="1465"/>
      <c r="J164" s="1464"/>
      <c r="K164" s="39"/>
      <c r="L164" s="1464"/>
      <c r="M164" s="39"/>
      <c r="N164" s="1464"/>
      <c r="O164" s="39"/>
      <c r="P164" s="1464"/>
      <c r="Q164" s="39"/>
      <c r="R164" s="1464"/>
      <c r="S164" s="39"/>
      <c r="T164" s="1464"/>
      <c r="U164" s="39"/>
      <c r="V164" s="1464"/>
      <c r="W164" s="39"/>
      <c r="X164" s="1464"/>
      <c r="Y164" s="39"/>
      <c r="Z164" s="1464"/>
      <c r="AA164" s="39"/>
      <c r="AB164" s="1464"/>
      <c r="AC164" s="39"/>
      <c r="AD164" s="1464"/>
      <c r="AE164" s="39"/>
      <c r="AF164" s="1464"/>
      <c r="AG164" s="39"/>
      <c r="AH164" s="1464"/>
      <c r="AI164" s="39"/>
      <c r="AJ164" s="1464"/>
      <c r="AK164" s="39"/>
      <c r="AL164" s="1464"/>
      <c r="AM164" s="299"/>
      <c r="AN164" s="405"/>
      <c r="AO164" s="66"/>
      <c r="AP164" s="1464"/>
      <c r="AQ164" s="39"/>
      <c r="AR164" s="39"/>
      <c r="AS164" s="39"/>
      <c r="AT164" s="380" t="str">
        <f t="shared" si="39"/>
        <v/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/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0</v>
      </c>
      <c r="CL164" s="16"/>
      <c r="CM164" s="16"/>
      <c r="CZ164" s="2"/>
    </row>
    <row r="165" spans="1:104" ht="16.149999999999999" customHeight="1" x14ac:dyDescent="0.2">
      <c r="A165" s="3420"/>
      <c r="B165" s="998" t="s">
        <v>191</v>
      </c>
      <c r="C165" s="402">
        <f t="shared" ref="C165:C191" si="40">SUM(D165+E165)</f>
        <v>1</v>
      </c>
      <c r="D165" s="399">
        <f t="shared" ref="D165:E171" si="41">SUM(F165+H165+J165+L165+N165+P165+R165+T165+V165+X165+Z165+AB165+AD165+AF165+AH165+AJ165+AL165)</f>
        <v>1</v>
      </c>
      <c r="E165" s="1007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>
        <v>1</v>
      </c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99"/>
      <c r="AN165" s="405">
        <v>0</v>
      </c>
      <c r="AO165" s="66">
        <v>0</v>
      </c>
      <c r="AP165" s="35">
        <v>0</v>
      </c>
      <c r="AQ165" s="39">
        <v>0</v>
      </c>
      <c r="AR165" s="39">
        <v>0</v>
      </c>
      <c r="AS165" s="39">
        <v>0</v>
      </c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1001" t="s">
        <v>192</v>
      </c>
      <c r="C166" s="402">
        <f t="shared" si="40"/>
        <v>2</v>
      </c>
      <c r="D166" s="403">
        <f t="shared" si="41"/>
        <v>0</v>
      </c>
      <c r="E166" s="1007">
        <f t="shared" si="41"/>
        <v>2</v>
      </c>
      <c r="F166" s="35"/>
      <c r="G166" s="39"/>
      <c r="H166" s="35"/>
      <c r="I166" s="39"/>
      <c r="J166" s="35"/>
      <c r="K166" s="39"/>
      <c r="L166" s="35"/>
      <c r="M166" s="39"/>
      <c r="N166" s="35"/>
      <c r="O166" s="39"/>
      <c r="P166" s="35"/>
      <c r="Q166" s="39"/>
      <c r="R166" s="35"/>
      <c r="S166" s="39">
        <v>1</v>
      </c>
      <c r="T166" s="35"/>
      <c r="U166" s="39"/>
      <c r="V166" s="35"/>
      <c r="W166" s="39">
        <v>1</v>
      </c>
      <c r="X166" s="35"/>
      <c r="Y166" s="39"/>
      <c r="Z166" s="35"/>
      <c r="AA166" s="39"/>
      <c r="AB166" s="35"/>
      <c r="AC166" s="39"/>
      <c r="AD166" s="35"/>
      <c r="AE166" s="39"/>
      <c r="AF166" s="35"/>
      <c r="AG166" s="39"/>
      <c r="AH166" s="35"/>
      <c r="AI166" s="39"/>
      <c r="AJ166" s="35"/>
      <c r="AK166" s="39"/>
      <c r="AL166" s="35"/>
      <c r="AM166" s="299"/>
      <c r="AN166" s="405">
        <v>0</v>
      </c>
      <c r="AO166" s="66">
        <v>0</v>
      </c>
      <c r="AP166" s="35">
        <v>0</v>
      </c>
      <c r="AQ166" s="378">
        <v>0</v>
      </c>
      <c r="AR166" s="378">
        <v>0</v>
      </c>
      <c r="AS166" s="378">
        <v>0</v>
      </c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1002" t="s">
        <v>193</v>
      </c>
      <c r="C167" s="402">
        <f t="shared" si="40"/>
        <v>2</v>
      </c>
      <c r="D167" s="403">
        <f t="shared" si="41"/>
        <v>1</v>
      </c>
      <c r="E167" s="1007">
        <f t="shared" si="41"/>
        <v>1</v>
      </c>
      <c r="F167" s="35"/>
      <c r="G167" s="39"/>
      <c r="H167" s="35"/>
      <c r="I167" s="39"/>
      <c r="J167" s="35"/>
      <c r="K167" s="39"/>
      <c r="L167" s="35">
        <v>1</v>
      </c>
      <c r="M167" s="39">
        <v>1</v>
      </c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>
        <v>0</v>
      </c>
      <c r="AO167" s="66">
        <v>0</v>
      </c>
      <c r="AP167" s="35">
        <v>0</v>
      </c>
      <c r="AQ167" s="54">
        <v>0</v>
      </c>
      <c r="AR167" s="54">
        <v>0</v>
      </c>
      <c r="AS167" s="54">
        <v>0</v>
      </c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1003" t="s">
        <v>194</v>
      </c>
      <c r="C168" s="411">
        <f>SUM(D168+E168)</f>
        <v>0</v>
      </c>
      <c r="D168" s="406">
        <f t="shared" si="41"/>
        <v>0</v>
      </c>
      <c r="E168" s="1006">
        <f t="shared" si="41"/>
        <v>0</v>
      </c>
      <c r="F168" s="50"/>
      <c r="G168" s="54"/>
      <c r="H168" s="50"/>
      <c r="I168" s="54"/>
      <c r="J168" s="50"/>
      <c r="K168" s="54"/>
      <c r="L168" s="50"/>
      <c r="M168" s="54"/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/>
      <c r="AO168" s="261"/>
      <c r="AP168" s="50"/>
      <c r="AQ168" s="96"/>
      <c r="AR168" s="96"/>
      <c r="AS168" s="96"/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3975" t="s">
        <v>195</v>
      </c>
      <c r="B169" s="1466" t="s">
        <v>196</v>
      </c>
      <c r="C169" s="381">
        <f t="shared" si="40"/>
        <v>0</v>
      </c>
      <c r="D169" s="382">
        <f t="shared" si="41"/>
        <v>0</v>
      </c>
      <c r="E169" s="1008">
        <f t="shared" si="41"/>
        <v>0</v>
      </c>
      <c r="F169" s="26"/>
      <c r="G169" s="30"/>
      <c r="H169" s="26"/>
      <c r="I169" s="30"/>
      <c r="J169" s="26"/>
      <c r="K169" s="30"/>
      <c r="L169" s="26"/>
      <c r="M169" s="30"/>
      <c r="N169" s="26"/>
      <c r="O169" s="30"/>
      <c r="P169" s="26"/>
      <c r="Q169" s="30"/>
      <c r="R169" s="26"/>
      <c r="S169" s="30"/>
      <c r="T169" s="26"/>
      <c r="U169" s="30"/>
      <c r="V169" s="26"/>
      <c r="W169" s="30"/>
      <c r="X169" s="26"/>
      <c r="Y169" s="30"/>
      <c r="Z169" s="26"/>
      <c r="AA169" s="30"/>
      <c r="AB169" s="26"/>
      <c r="AC169" s="30"/>
      <c r="AD169" s="26"/>
      <c r="AE169" s="30"/>
      <c r="AF169" s="26"/>
      <c r="AG169" s="30"/>
      <c r="AH169" s="26"/>
      <c r="AI169" s="30"/>
      <c r="AJ169" s="26"/>
      <c r="AK169" s="30"/>
      <c r="AL169" s="26"/>
      <c r="AM169" s="1453"/>
      <c r="AN169" s="384"/>
      <c r="AO169" s="145"/>
      <c r="AP169" s="26"/>
      <c r="AQ169" s="1467"/>
      <c r="AR169" s="1467"/>
      <c r="AS169" s="1467"/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998" t="s">
        <v>197</v>
      </c>
      <c r="C170" s="402">
        <f t="shared" si="40"/>
        <v>0</v>
      </c>
      <c r="D170" s="403">
        <f t="shared" si="41"/>
        <v>0</v>
      </c>
      <c r="E170" s="1007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/>
      <c r="AO170" s="66"/>
      <c r="AP170" s="35"/>
      <c r="AQ170" s="54"/>
      <c r="AR170" s="54"/>
      <c r="AS170" s="54"/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1000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/>
      <c r="AO171" s="67"/>
      <c r="AP171" s="93"/>
      <c r="AQ171" s="96"/>
      <c r="AR171" s="96"/>
      <c r="AS171" s="96"/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3975" t="s">
        <v>199</v>
      </c>
      <c r="B172" s="999" t="s">
        <v>200</v>
      </c>
      <c r="C172" s="381">
        <f t="shared" si="40"/>
        <v>1</v>
      </c>
      <c r="D172" s="382">
        <f>SUM(F172+H172+J172+L172+N172)</f>
        <v>1</v>
      </c>
      <c r="E172" s="1008">
        <f>SUM(G172+I172+K172+M172+O172)</f>
        <v>0</v>
      </c>
      <c r="F172" s="26"/>
      <c r="G172" s="30"/>
      <c r="H172" s="26"/>
      <c r="I172" s="30"/>
      <c r="J172" s="26">
        <v>1</v>
      </c>
      <c r="K172" s="30"/>
      <c r="L172" s="26"/>
      <c r="M172" s="30"/>
      <c r="N172" s="26"/>
      <c r="O172" s="30"/>
      <c r="P172" s="419"/>
      <c r="Q172" s="420"/>
      <c r="R172" s="419"/>
      <c r="S172" s="420"/>
      <c r="T172" s="419"/>
      <c r="U172" s="420"/>
      <c r="V172" s="419"/>
      <c r="W172" s="420"/>
      <c r="X172" s="419"/>
      <c r="Y172" s="420"/>
      <c r="Z172" s="419"/>
      <c r="AA172" s="420"/>
      <c r="AB172" s="419"/>
      <c r="AC172" s="420"/>
      <c r="AD172" s="419"/>
      <c r="AE172" s="420"/>
      <c r="AF172" s="419"/>
      <c r="AG172" s="420"/>
      <c r="AH172" s="419"/>
      <c r="AI172" s="420"/>
      <c r="AJ172" s="419"/>
      <c r="AK172" s="420"/>
      <c r="AL172" s="419"/>
      <c r="AM172" s="421"/>
      <c r="AN172" s="384">
        <v>0</v>
      </c>
      <c r="AO172" s="422"/>
      <c r="AP172" s="26">
        <v>0</v>
      </c>
      <c r="AQ172" s="1467">
        <v>0</v>
      </c>
      <c r="AR172" s="1467">
        <v>0</v>
      </c>
      <c r="AS172" s="1467">
        <v>0</v>
      </c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998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1007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/>
      <c r="AO173" s="424"/>
      <c r="AP173" s="35"/>
      <c r="AQ173" s="54"/>
      <c r="AR173" s="54"/>
      <c r="AS173" s="54"/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998" t="s">
        <v>202</v>
      </c>
      <c r="C174" s="402">
        <f t="shared" si="40"/>
        <v>0</v>
      </c>
      <c r="D174" s="403">
        <f t="shared" si="42"/>
        <v>0</v>
      </c>
      <c r="E174" s="1007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/>
      <c r="AO174" s="425"/>
      <c r="AP174" s="35"/>
      <c r="AQ174" s="54"/>
      <c r="AR174" s="54"/>
      <c r="AS174" s="54"/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1000" t="s">
        <v>203</v>
      </c>
      <c r="C175" s="414">
        <f t="shared" si="40"/>
        <v>4</v>
      </c>
      <c r="D175" s="415">
        <f t="shared" si="42"/>
        <v>2</v>
      </c>
      <c r="E175" s="416">
        <f t="shared" si="42"/>
        <v>2</v>
      </c>
      <c r="F175" s="93"/>
      <c r="G175" s="96"/>
      <c r="H175" s="93">
        <v>1</v>
      </c>
      <c r="I175" s="96"/>
      <c r="J175" s="93">
        <v>1</v>
      </c>
      <c r="K175" s="96">
        <v>1</v>
      </c>
      <c r="L175" s="93"/>
      <c r="M175" s="96">
        <v>1</v>
      </c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0</v>
      </c>
      <c r="AR175" s="96">
        <v>1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3975" t="s">
        <v>204</v>
      </c>
      <c r="B176" s="1469" t="s">
        <v>205</v>
      </c>
      <c r="C176" s="398">
        <f>SUM(D176+E176)</f>
        <v>0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0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/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/>
      <c r="AO176" s="145"/>
      <c r="AP176" s="143"/>
      <c r="AQ176" s="107"/>
      <c r="AR176" s="107"/>
      <c r="AS176" s="65"/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1007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66"/>
      <c r="AP177" s="153"/>
      <c r="AQ177" s="39"/>
      <c r="AR177" s="39"/>
      <c r="AS177" s="66"/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983" t="s">
        <v>207</v>
      </c>
      <c r="C178" s="402">
        <f t="shared" si="47"/>
        <v>1</v>
      </c>
      <c r="D178" s="403">
        <f>SUM(F178+H178+J178+L178+N178+P178+R178+T178+V178+X178+Z178+AB178+AD178+AF178+AH178+AJ178+AL178)</f>
        <v>0</v>
      </c>
      <c r="E178" s="1007">
        <f t="shared" si="48"/>
        <v>1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>
        <v>1</v>
      </c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>
        <v>0</v>
      </c>
      <c r="AO178" s="66">
        <v>0</v>
      </c>
      <c r="AP178" s="153">
        <v>0</v>
      </c>
      <c r="AQ178" s="39">
        <v>0</v>
      </c>
      <c r="AR178" s="39">
        <v>0</v>
      </c>
      <c r="AS178" s="66">
        <v>0</v>
      </c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983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1007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/>
      <c r="AO179" s="66"/>
      <c r="AP179" s="153"/>
      <c r="AQ179" s="39"/>
      <c r="AR179" s="39"/>
      <c r="AS179" s="66"/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983" t="s">
        <v>209</v>
      </c>
      <c r="C180" s="402">
        <f t="shared" si="47"/>
        <v>0</v>
      </c>
      <c r="D180" s="403">
        <f>SUM(F180+H180+J180+L180+N180+P180+R180+T180+V180+X180+Z180+AB180+AD180+AF180+AH180+AJ180+AL180)</f>
        <v>0</v>
      </c>
      <c r="E180" s="1007">
        <f t="shared" si="48"/>
        <v>0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/>
      <c r="V180" s="35"/>
      <c r="W180" s="39"/>
      <c r="X180" s="35"/>
      <c r="Y180" s="39"/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/>
      <c r="AO180" s="66"/>
      <c r="AP180" s="153"/>
      <c r="AQ180" s="39"/>
      <c r="AR180" s="39"/>
      <c r="AS180" s="66"/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5</v>
      </c>
      <c r="D181" s="394">
        <f t="shared" si="49"/>
        <v>0</v>
      </c>
      <c r="E181" s="377">
        <f>SUM(G181+I181+K181+M181+O181+Q181+S181+U181+W181+Y181+AA181+AC181+AE181+AG181+AI181+AK181+AM181)</f>
        <v>5</v>
      </c>
      <c r="F181" s="35"/>
      <c r="G181" s="39"/>
      <c r="H181" s="35"/>
      <c r="I181" s="39"/>
      <c r="J181" s="35"/>
      <c r="K181" s="39"/>
      <c r="L181" s="35"/>
      <c r="M181" s="39">
        <v>1</v>
      </c>
      <c r="N181" s="35"/>
      <c r="O181" s="39"/>
      <c r="P181" s="35"/>
      <c r="Q181" s="39"/>
      <c r="R181" s="35"/>
      <c r="S181" s="39">
        <v>1</v>
      </c>
      <c r="T181" s="35"/>
      <c r="U181" s="39"/>
      <c r="V181" s="35"/>
      <c r="W181" s="39"/>
      <c r="X181" s="35"/>
      <c r="Y181" s="39">
        <v>1</v>
      </c>
      <c r="Z181" s="35"/>
      <c r="AA181" s="39"/>
      <c r="AB181" s="35"/>
      <c r="AC181" s="39">
        <v>1</v>
      </c>
      <c r="AD181" s="35"/>
      <c r="AE181" s="39"/>
      <c r="AF181" s="35"/>
      <c r="AG181" s="39"/>
      <c r="AH181" s="35"/>
      <c r="AI181" s="39">
        <v>1</v>
      </c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002" t="s">
        <v>211</v>
      </c>
      <c r="B182" s="1466" t="s">
        <v>212</v>
      </c>
      <c r="C182" s="381">
        <f t="shared" si="40"/>
        <v>1</v>
      </c>
      <c r="D182" s="382">
        <f t="shared" si="49"/>
        <v>0</v>
      </c>
      <c r="E182" s="1008">
        <f t="shared" si="49"/>
        <v>1</v>
      </c>
      <c r="F182" s="26"/>
      <c r="G182" s="30"/>
      <c r="H182" s="26"/>
      <c r="I182" s="30"/>
      <c r="J182" s="26"/>
      <c r="K182" s="30"/>
      <c r="L182" s="26"/>
      <c r="M182" s="30"/>
      <c r="N182" s="26"/>
      <c r="O182" s="30"/>
      <c r="P182" s="26"/>
      <c r="Q182" s="30"/>
      <c r="R182" s="26"/>
      <c r="S182" s="30"/>
      <c r="T182" s="26"/>
      <c r="U182" s="30"/>
      <c r="V182" s="26"/>
      <c r="W182" s="30"/>
      <c r="X182" s="26"/>
      <c r="Y182" s="30"/>
      <c r="Z182" s="26"/>
      <c r="AA182" s="30"/>
      <c r="AB182" s="26"/>
      <c r="AC182" s="30"/>
      <c r="AD182" s="26"/>
      <c r="AE182" s="30"/>
      <c r="AF182" s="26"/>
      <c r="AG182" s="30">
        <v>1</v>
      </c>
      <c r="AH182" s="26"/>
      <c r="AI182" s="30"/>
      <c r="AJ182" s="26"/>
      <c r="AK182" s="30"/>
      <c r="AL182" s="26"/>
      <c r="AM182" s="29"/>
      <c r="AN182" s="1472"/>
      <c r="AO182" s="422"/>
      <c r="AP182" s="143">
        <v>0</v>
      </c>
      <c r="AQ182" s="1467">
        <v>0</v>
      </c>
      <c r="AR182" s="1467">
        <v>0</v>
      </c>
      <c r="AS182" s="1467">
        <v>0</v>
      </c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983" t="s">
        <v>213</v>
      </c>
      <c r="C183" s="402">
        <f t="shared" si="40"/>
        <v>0</v>
      </c>
      <c r="D183" s="403">
        <f t="shared" si="49"/>
        <v>0</v>
      </c>
      <c r="E183" s="1007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/>
      <c r="AQ183" s="54"/>
      <c r="AR183" s="54"/>
      <c r="AS183" s="54"/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980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/>
      <c r="AQ184" s="96"/>
      <c r="AR184" s="96"/>
      <c r="AS184" s="96"/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3459" t="s">
        <v>215</v>
      </c>
      <c r="B185" s="3460"/>
      <c r="C185" s="398">
        <f t="shared" si="40"/>
        <v>0</v>
      </c>
      <c r="D185" s="399">
        <f t="shared" si="49"/>
        <v>0</v>
      </c>
      <c r="E185" s="400">
        <f t="shared" si="49"/>
        <v>0</v>
      </c>
      <c r="F185" s="104"/>
      <c r="G185" s="107"/>
      <c r="H185" s="104"/>
      <c r="I185" s="107"/>
      <c r="J185" s="104"/>
      <c r="K185" s="107"/>
      <c r="L185" s="104"/>
      <c r="M185" s="107"/>
      <c r="N185" s="104"/>
      <c r="O185" s="107"/>
      <c r="P185" s="104"/>
      <c r="Q185" s="107"/>
      <c r="R185" s="104"/>
      <c r="S185" s="107"/>
      <c r="T185" s="104"/>
      <c r="U185" s="107"/>
      <c r="V185" s="104"/>
      <c r="W185" s="107"/>
      <c r="X185" s="104"/>
      <c r="Y185" s="107"/>
      <c r="Z185" s="104"/>
      <c r="AA185" s="107"/>
      <c r="AB185" s="104"/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/>
      <c r="AO185" s="65"/>
      <c r="AP185" s="104"/>
      <c r="AQ185" s="107"/>
      <c r="AR185" s="107"/>
      <c r="AS185" s="107"/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1007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/>
      <c r="AO186" s="66"/>
      <c r="AP186" s="35"/>
      <c r="AQ186" s="378"/>
      <c r="AR186" s="378"/>
      <c r="AS186" s="378"/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0</v>
      </c>
      <c r="D187" s="403">
        <f t="shared" si="49"/>
        <v>0</v>
      </c>
      <c r="E187" s="1007">
        <f t="shared" si="49"/>
        <v>0</v>
      </c>
      <c r="F187" s="35"/>
      <c r="G187" s="39"/>
      <c r="H187" s="35"/>
      <c r="I187" s="39"/>
      <c r="J187" s="35"/>
      <c r="K187" s="39"/>
      <c r="L187" s="35"/>
      <c r="M187" s="39"/>
      <c r="N187" s="35"/>
      <c r="O187" s="39"/>
      <c r="P187" s="35"/>
      <c r="Q187" s="39"/>
      <c r="R187" s="35"/>
      <c r="S187" s="39"/>
      <c r="T187" s="35"/>
      <c r="U187" s="39"/>
      <c r="V187" s="35"/>
      <c r="W187" s="39"/>
      <c r="X187" s="35"/>
      <c r="Y187" s="39"/>
      <c r="Z187" s="35"/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/>
      <c r="AO187" s="66"/>
      <c r="AP187" s="35"/>
      <c r="AQ187" s="54"/>
      <c r="AR187" s="54"/>
      <c r="AS187" s="54"/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1</v>
      </c>
      <c r="D188" s="403">
        <f t="shared" si="49"/>
        <v>0</v>
      </c>
      <c r="E188" s="1007">
        <f t="shared" si="49"/>
        <v>1</v>
      </c>
      <c r="F188" s="35"/>
      <c r="G188" s="39"/>
      <c r="H188" s="35"/>
      <c r="I188" s="39"/>
      <c r="J188" s="35"/>
      <c r="K188" s="39"/>
      <c r="L188" s="35"/>
      <c r="M188" s="39"/>
      <c r="N188" s="35"/>
      <c r="O188" s="39"/>
      <c r="P188" s="35"/>
      <c r="Q188" s="39"/>
      <c r="R188" s="35"/>
      <c r="S188" s="39">
        <v>1</v>
      </c>
      <c r="T188" s="35"/>
      <c r="U188" s="39"/>
      <c r="V188" s="35"/>
      <c r="W188" s="39"/>
      <c r="X188" s="35"/>
      <c r="Y188" s="39"/>
      <c r="Z188" s="35"/>
      <c r="AA188" s="39"/>
      <c r="AB188" s="35"/>
      <c r="AC188" s="39"/>
      <c r="AD188" s="35"/>
      <c r="AE188" s="39"/>
      <c r="AF188" s="35"/>
      <c r="AG188" s="39"/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0</v>
      </c>
      <c r="D189" s="406">
        <f t="shared" si="49"/>
        <v>0</v>
      </c>
      <c r="E189" s="1006">
        <f t="shared" si="49"/>
        <v>0</v>
      </c>
      <c r="F189" s="50"/>
      <c r="G189" s="54"/>
      <c r="H189" s="50"/>
      <c r="I189" s="54"/>
      <c r="J189" s="50"/>
      <c r="K189" s="54"/>
      <c r="L189" s="50"/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/>
      <c r="AO189" s="261"/>
      <c r="AP189" s="50"/>
      <c r="AQ189" s="54"/>
      <c r="AR189" s="54"/>
      <c r="AS189" s="54"/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1006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/>
      <c r="AO190" s="261"/>
      <c r="AP190" s="50"/>
      <c r="AQ190" s="54"/>
      <c r="AR190" s="54"/>
      <c r="AS190" s="54"/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0</v>
      </c>
      <c r="D191" s="415">
        <f t="shared" si="49"/>
        <v>0</v>
      </c>
      <c r="E191" s="416">
        <f t="shared" si="49"/>
        <v>0</v>
      </c>
      <c r="F191" s="93"/>
      <c r="G191" s="96"/>
      <c r="H191" s="93"/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/>
      <c r="V191" s="93"/>
      <c r="W191" s="96"/>
      <c r="X191" s="93"/>
      <c r="Y191" s="96"/>
      <c r="Z191" s="93"/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/>
      <c r="AO191" s="433"/>
      <c r="AP191" s="93"/>
      <c r="AQ191" s="96"/>
      <c r="AR191" s="96"/>
      <c r="AS191" s="96"/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3981" t="s">
        <v>223</v>
      </c>
      <c r="B193" s="3983"/>
      <c r="C193" s="3989" t="s">
        <v>57</v>
      </c>
      <c r="D193" s="3989"/>
      <c r="E193" s="3989"/>
      <c r="F193" s="3989" t="s">
        <v>168</v>
      </c>
      <c r="G193" s="3989"/>
      <c r="H193" s="3989" t="s">
        <v>169</v>
      </c>
      <c r="I193" s="3989"/>
      <c r="J193" s="3989" t="s">
        <v>170</v>
      </c>
      <c r="K193" s="3989"/>
      <c r="L193" s="3989" t="s">
        <v>104</v>
      </c>
      <c r="M193" s="3989"/>
      <c r="N193" s="3984" t="s">
        <v>11</v>
      </c>
      <c r="O193" s="3986"/>
      <c r="P193" s="4001" t="s">
        <v>106</v>
      </c>
      <c r="Q193" s="4001"/>
      <c r="R193" s="4001" t="s">
        <v>107</v>
      </c>
      <c r="S193" s="4001"/>
      <c r="T193" s="4001" t="s">
        <v>108</v>
      </c>
      <c r="U193" s="4001"/>
      <c r="V193" s="4001" t="s">
        <v>109</v>
      </c>
      <c r="W193" s="4001"/>
      <c r="X193" s="4001" t="s">
        <v>110</v>
      </c>
      <c r="Y193" s="4001"/>
      <c r="Z193" s="4001" t="s">
        <v>111</v>
      </c>
      <c r="AA193" s="4001"/>
      <c r="AB193" s="4001" t="s">
        <v>112</v>
      </c>
      <c r="AC193" s="4001"/>
      <c r="AD193" s="4001" t="s">
        <v>113</v>
      </c>
      <c r="AE193" s="4001"/>
      <c r="AF193" s="4001" t="s">
        <v>114</v>
      </c>
      <c r="AG193" s="4001"/>
      <c r="AH193" s="4001" t="s">
        <v>115</v>
      </c>
      <c r="AI193" s="4001"/>
      <c r="AJ193" s="4001" t="s">
        <v>116</v>
      </c>
      <c r="AK193" s="4001"/>
      <c r="AL193" s="4001" t="s">
        <v>117</v>
      </c>
      <c r="AM193" s="3967"/>
      <c r="AN193" s="4009" t="s">
        <v>126</v>
      </c>
      <c r="AO193" s="4010"/>
      <c r="AP193" s="4011"/>
      <c r="AQ193" s="3492" t="s">
        <v>171</v>
      </c>
      <c r="AR193" s="3461" t="s">
        <v>224</v>
      </c>
      <c r="AS193" s="4001" t="s">
        <v>173</v>
      </c>
      <c r="AT193" s="4001"/>
      <c r="AU193" s="4002" t="s">
        <v>225</v>
      </c>
      <c r="AV193" s="4002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1419" t="s">
        <v>82</v>
      </c>
      <c r="D194" s="1473" t="s">
        <v>83</v>
      </c>
      <c r="E194" s="1015" t="s">
        <v>84</v>
      </c>
      <c r="F194" s="1443" t="s">
        <v>83</v>
      </c>
      <c r="G194" s="1015" t="s">
        <v>84</v>
      </c>
      <c r="H194" s="1443" t="s">
        <v>83</v>
      </c>
      <c r="I194" s="1015" t="s">
        <v>84</v>
      </c>
      <c r="J194" s="1443" t="s">
        <v>83</v>
      </c>
      <c r="K194" s="1015" t="s">
        <v>84</v>
      </c>
      <c r="L194" s="1443" t="s">
        <v>83</v>
      </c>
      <c r="M194" s="1015" t="s">
        <v>84</v>
      </c>
      <c r="N194" s="1443" t="s">
        <v>83</v>
      </c>
      <c r="O194" s="1015" t="s">
        <v>84</v>
      </c>
      <c r="P194" s="1443" t="s">
        <v>83</v>
      </c>
      <c r="Q194" s="1015" t="s">
        <v>84</v>
      </c>
      <c r="R194" s="1443" t="s">
        <v>83</v>
      </c>
      <c r="S194" s="1015" t="s">
        <v>84</v>
      </c>
      <c r="T194" s="1443" t="s">
        <v>83</v>
      </c>
      <c r="U194" s="1015" t="s">
        <v>84</v>
      </c>
      <c r="V194" s="1443" t="s">
        <v>83</v>
      </c>
      <c r="W194" s="1015" t="s">
        <v>84</v>
      </c>
      <c r="X194" s="1443" t="s">
        <v>83</v>
      </c>
      <c r="Y194" s="1015" t="s">
        <v>84</v>
      </c>
      <c r="Z194" s="1443" t="s">
        <v>83</v>
      </c>
      <c r="AA194" s="1015" t="s">
        <v>84</v>
      </c>
      <c r="AB194" s="1443" t="s">
        <v>83</v>
      </c>
      <c r="AC194" s="1015" t="s">
        <v>84</v>
      </c>
      <c r="AD194" s="1443" t="s">
        <v>83</v>
      </c>
      <c r="AE194" s="1015" t="s">
        <v>84</v>
      </c>
      <c r="AF194" s="1443" t="s">
        <v>83</v>
      </c>
      <c r="AG194" s="1015" t="s">
        <v>84</v>
      </c>
      <c r="AH194" s="1443" t="s">
        <v>83</v>
      </c>
      <c r="AI194" s="1015" t="s">
        <v>84</v>
      </c>
      <c r="AJ194" s="1443" t="s">
        <v>83</v>
      </c>
      <c r="AK194" s="1015" t="s">
        <v>84</v>
      </c>
      <c r="AL194" s="1443" t="s">
        <v>83</v>
      </c>
      <c r="AM194" s="1014" t="s">
        <v>84</v>
      </c>
      <c r="AN194" s="1474" t="s">
        <v>128</v>
      </c>
      <c r="AO194" s="1475" t="s">
        <v>130</v>
      </c>
      <c r="AP194" s="1476" t="s">
        <v>129</v>
      </c>
      <c r="AQ194" s="3493"/>
      <c r="AR194" s="3463"/>
      <c r="AS194" s="1443" t="s">
        <v>83</v>
      </c>
      <c r="AT194" s="1015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003" t="s">
        <v>226</v>
      </c>
      <c r="B195" s="4004"/>
      <c r="C195" s="1445">
        <f>SUM(D195+E195)</f>
        <v>7</v>
      </c>
      <c r="D195" s="1446">
        <f>SUM(F195+H195+J195+L195+N195+P195+R195+T195+V195+X195+Z195+AB195+AD195+AF195+AH195+AJ195+AL195)</f>
        <v>3</v>
      </c>
      <c r="E195" s="377">
        <f>SUM(G195+I195+K195+M195+O195+Q195+S195+U195+W195+Y195+AA195+AC195+AE195+AG195+AI195+AK195+AM195)</f>
        <v>4</v>
      </c>
      <c r="F195" s="1447"/>
      <c r="G195" s="1449"/>
      <c r="H195" s="1447">
        <v>1</v>
      </c>
      <c r="I195" s="1449">
        <v>1</v>
      </c>
      <c r="J195" s="1447">
        <v>1</v>
      </c>
      <c r="K195" s="1449">
        <v>1</v>
      </c>
      <c r="L195" s="1447"/>
      <c r="M195" s="1449">
        <v>1</v>
      </c>
      <c r="N195" s="1447"/>
      <c r="O195" s="1449"/>
      <c r="P195" s="1447"/>
      <c r="Q195" s="1449"/>
      <c r="R195" s="1447"/>
      <c r="S195" s="1449"/>
      <c r="T195" s="1447"/>
      <c r="U195" s="1449"/>
      <c r="V195" s="1447"/>
      <c r="W195" s="1449"/>
      <c r="X195" s="1447"/>
      <c r="Y195" s="1449"/>
      <c r="Z195" s="1447"/>
      <c r="AA195" s="1449"/>
      <c r="AB195" s="1447">
        <v>1</v>
      </c>
      <c r="AC195" s="1449"/>
      <c r="AD195" s="1447"/>
      <c r="AE195" s="1449"/>
      <c r="AF195" s="1447"/>
      <c r="AG195" s="1449"/>
      <c r="AH195" s="1447"/>
      <c r="AI195" s="1449">
        <v>1</v>
      </c>
      <c r="AJ195" s="1447"/>
      <c r="AK195" s="1449"/>
      <c r="AL195" s="1447"/>
      <c r="AM195" s="1457"/>
      <c r="AN195" s="438"/>
      <c r="AO195" s="439"/>
      <c r="AP195" s="96"/>
      <c r="AQ195" s="1449">
        <v>0</v>
      </c>
      <c r="AR195" s="1458">
        <v>0</v>
      </c>
      <c r="AS195" s="1447">
        <v>0</v>
      </c>
      <c r="AT195" s="1449">
        <v>0</v>
      </c>
      <c r="AU195" s="1449">
        <v>0</v>
      </c>
      <c r="AV195" s="1449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005" t="s">
        <v>177</v>
      </c>
      <c r="B196" s="4006"/>
      <c r="C196" s="1477"/>
      <c r="D196" s="1478"/>
      <c r="E196" s="1478"/>
      <c r="F196" s="1478"/>
      <c r="G196" s="1478"/>
      <c r="H196" s="1478"/>
      <c r="I196" s="1478"/>
      <c r="J196" s="1478"/>
      <c r="K196" s="1478"/>
      <c r="L196" s="1478"/>
      <c r="M196" s="1478"/>
      <c r="N196" s="1478"/>
      <c r="O196" s="1478"/>
      <c r="P196" s="1478"/>
      <c r="Q196" s="1478"/>
      <c r="R196" s="1478"/>
      <c r="S196" s="1478"/>
      <c r="T196" s="1478"/>
      <c r="U196" s="1478"/>
      <c r="V196" s="1478"/>
      <c r="W196" s="1478"/>
      <c r="X196" s="1478"/>
      <c r="Y196" s="1478"/>
      <c r="Z196" s="1478"/>
      <c r="AA196" s="1478"/>
      <c r="AB196" s="1478"/>
      <c r="AC196" s="1478"/>
      <c r="AD196" s="1478"/>
      <c r="AE196" s="1478"/>
      <c r="AF196" s="1478"/>
      <c r="AG196" s="1478"/>
      <c r="AH196" s="1478"/>
      <c r="AI196" s="1478"/>
      <c r="AJ196" s="1478"/>
      <c r="AK196" s="1478"/>
      <c r="AL196" s="1478"/>
      <c r="AM196" s="1478"/>
      <c r="AN196" s="1479"/>
      <c r="AO196" s="1480"/>
      <c r="AP196" s="1481"/>
      <c r="AQ196" s="1478"/>
      <c r="AR196" s="1478"/>
      <c r="AS196" s="1478"/>
      <c r="AT196" s="1481"/>
      <c r="AU196" s="1481"/>
      <c r="AV196" s="1481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3487" t="s">
        <v>227</v>
      </c>
      <c r="B197" s="986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1008">
        <f t="shared" si="68"/>
        <v>0</v>
      </c>
      <c r="F197" s="26"/>
      <c r="G197" s="30"/>
      <c r="H197" s="26"/>
      <c r="I197" s="30"/>
      <c r="J197" s="26"/>
      <c r="K197" s="30"/>
      <c r="L197" s="26"/>
      <c r="M197" s="30"/>
      <c r="N197" s="26"/>
      <c r="O197" s="30"/>
      <c r="P197" s="26"/>
      <c r="Q197" s="30"/>
      <c r="R197" s="26"/>
      <c r="S197" s="30"/>
      <c r="T197" s="26"/>
      <c r="U197" s="30"/>
      <c r="V197" s="26"/>
      <c r="W197" s="30"/>
      <c r="X197" s="26"/>
      <c r="Y197" s="30"/>
      <c r="Z197" s="26"/>
      <c r="AA197" s="30"/>
      <c r="AB197" s="26"/>
      <c r="AC197" s="30"/>
      <c r="AD197" s="26"/>
      <c r="AE197" s="30"/>
      <c r="AF197" s="26"/>
      <c r="AG197" s="30"/>
      <c r="AH197" s="26"/>
      <c r="AI197" s="30"/>
      <c r="AJ197" s="26"/>
      <c r="AK197" s="30"/>
      <c r="AL197" s="26"/>
      <c r="AM197" s="1453"/>
      <c r="AN197" s="293"/>
      <c r="AO197" s="143"/>
      <c r="AP197" s="30"/>
      <c r="AQ197" s="30"/>
      <c r="AR197" s="145"/>
      <c r="AS197" s="26"/>
      <c r="AT197" s="30"/>
      <c r="AU197" s="30"/>
      <c r="AV197" s="30"/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987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/>
      <c r="AR198" s="67"/>
      <c r="AS198" s="93"/>
      <c r="AT198" s="96"/>
      <c r="AU198" s="96"/>
      <c r="AV198" s="96"/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007" t="s">
        <v>181</v>
      </c>
      <c r="B199" s="4008"/>
      <c r="C199" s="1482">
        <f t="shared" si="67"/>
        <v>0</v>
      </c>
      <c r="D199" s="1446">
        <f t="shared" si="68"/>
        <v>0</v>
      </c>
      <c r="E199" s="1456">
        <f t="shared" si="68"/>
        <v>0</v>
      </c>
      <c r="F199" s="1447"/>
      <c r="G199" s="1449"/>
      <c r="H199" s="1447"/>
      <c r="I199" s="1449"/>
      <c r="J199" s="1447"/>
      <c r="K199" s="1449"/>
      <c r="L199" s="1447"/>
      <c r="M199" s="1449"/>
      <c r="N199" s="1447"/>
      <c r="O199" s="1449"/>
      <c r="P199" s="1447"/>
      <c r="Q199" s="1449"/>
      <c r="R199" s="1447"/>
      <c r="S199" s="1449"/>
      <c r="T199" s="1447"/>
      <c r="U199" s="1449"/>
      <c r="V199" s="1447"/>
      <c r="W199" s="1449"/>
      <c r="X199" s="1447"/>
      <c r="Y199" s="1449"/>
      <c r="Z199" s="1447"/>
      <c r="AA199" s="1449"/>
      <c r="AB199" s="1447"/>
      <c r="AC199" s="1449"/>
      <c r="AD199" s="1447"/>
      <c r="AE199" s="1449"/>
      <c r="AF199" s="1447"/>
      <c r="AG199" s="1449"/>
      <c r="AH199" s="1447"/>
      <c r="AI199" s="1449"/>
      <c r="AJ199" s="1447"/>
      <c r="AK199" s="1449"/>
      <c r="AL199" s="1447"/>
      <c r="AM199" s="1457"/>
      <c r="AN199" s="1483"/>
      <c r="AO199" s="1484"/>
      <c r="AP199" s="1449"/>
      <c r="AQ199" s="1449"/>
      <c r="AR199" s="1458"/>
      <c r="AS199" s="1447"/>
      <c r="AT199" s="1449"/>
      <c r="AU199" s="1449"/>
      <c r="AV199" s="1449"/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3487" t="s">
        <v>182</v>
      </c>
      <c r="B200" s="999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1008">
        <f>SUM(G200+I200+K200+M200+O200+Q200+S200+U200+W200+Y200+AA200+AC200+AE200+AG200+AI200+AK200+AM200)</f>
        <v>0</v>
      </c>
      <c r="F200" s="26"/>
      <c r="G200" s="30"/>
      <c r="H200" s="26"/>
      <c r="I200" s="30"/>
      <c r="J200" s="26"/>
      <c r="K200" s="30"/>
      <c r="L200" s="26"/>
      <c r="M200" s="30"/>
      <c r="N200" s="26"/>
      <c r="O200" s="30"/>
      <c r="P200" s="26"/>
      <c r="Q200" s="30"/>
      <c r="R200" s="26"/>
      <c r="S200" s="30"/>
      <c r="T200" s="26"/>
      <c r="U200" s="30"/>
      <c r="V200" s="26"/>
      <c r="W200" s="30"/>
      <c r="X200" s="26"/>
      <c r="Y200" s="30"/>
      <c r="Z200" s="26"/>
      <c r="AA200" s="30"/>
      <c r="AB200" s="26"/>
      <c r="AC200" s="30"/>
      <c r="AD200" s="26"/>
      <c r="AE200" s="30"/>
      <c r="AF200" s="26"/>
      <c r="AG200" s="30"/>
      <c r="AH200" s="26"/>
      <c r="AI200" s="30"/>
      <c r="AJ200" s="26"/>
      <c r="AK200" s="30"/>
      <c r="AL200" s="26"/>
      <c r="AM200" s="1453"/>
      <c r="AN200" s="293"/>
      <c r="AO200" s="143"/>
      <c r="AP200" s="30"/>
      <c r="AQ200" s="30"/>
      <c r="AR200" s="145"/>
      <c r="AS200" s="26"/>
      <c r="AT200" s="30"/>
      <c r="AU200" s="30"/>
      <c r="AV200" s="30"/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/>
      <c r="AR201" s="379"/>
      <c r="AS201" s="397"/>
      <c r="AT201" s="378"/>
      <c r="AU201" s="378"/>
      <c r="AV201" s="378"/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1459" t="s">
        <v>185</v>
      </c>
      <c r="B202" s="1460"/>
      <c r="C202" s="1461">
        <f t="shared" si="67"/>
        <v>7</v>
      </c>
      <c r="D202" s="1462">
        <f t="shared" si="68"/>
        <v>3</v>
      </c>
      <c r="E202" s="1463">
        <f t="shared" si="68"/>
        <v>4</v>
      </c>
      <c r="F202" s="1447"/>
      <c r="G202" s="1449"/>
      <c r="H202" s="1447">
        <v>1</v>
      </c>
      <c r="I202" s="1449">
        <v>1</v>
      </c>
      <c r="J202" s="1447">
        <v>1</v>
      </c>
      <c r="K202" s="1449">
        <v>1</v>
      </c>
      <c r="L202" s="1447"/>
      <c r="M202" s="1449">
        <v>1</v>
      </c>
      <c r="N202" s="1447"/>
      <c r="O202" s="1449"/>
      <c r="P202" s="1447"/>
      <c r="Q202" s="1449"/>
      <c r="R202" s="1447"/>
      <c r="S202" s="1449"/>
      <c r="T202" s="1447"/>
      <c r="U202" s="1449"/>
      <c r="V202" s="1447"/>
      <c r="W202" s="1449"/>
      <c r="X202" s="1447"/>
      <c r="Y202" s="1449"/>
      <c r="Z202" s="1447"/>
      <c r="AA202" s="1449"/>
      <c r="AB202" s="1447">
        <v>1</v>
      </c>
      <c r="AC202" s="1449"/>
      <c r="AD202" s="1447"/>
      <c r="AE202" s="1449"/>
      <c r="AF202" s="1447"/>
      <c r="AG202" s="1449"/>
      <c r="AH202" s="1447"/>
      <c r="AI202" s="1449">
        <v>1</v>
      </c>
      <c r="AJ202" s="1447"/>
      <c r="AK202" s="1449"/>
      <c r="AL202" s="1447"/>
      <c r="AM202" s="1457"/>
      <c r="AN202" s="1483"/>
      <c r="AO202" s="1484"/>
      <c r="AP202" s="1449"/>
      <c r="AQ202" s="1449">
        <v>0</v>
      </c>
      <c r="AR202" s="1458">
        <v>0</v>
      </c>
      <c r="AS202" s="1447">
        <v>0</v>
      </c>
      <c r="AT202" s="1449">
        <v>0</v>
      </c>
      <c r="AU202" s="1449">
        <v>0</v>
      </c>
      <c r="AV202" s="1449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3975" t="s">
        <v>186</v>
      </c>
      <c r="B203" s="994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/>
      <c r="AR203" s="65"/>
      <c r="AS203" s="104"/>
      <c r="AT203" s="107"/>
      <c r="AU203" s="107"/>
      <c r="AV203" s="107"/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989" t="s">
        <v>188</v>
      </c>
      <c r="C204" s="402">
        <f t="shared" si="67"/>
        <v>0</v>
      </c>
      <c r="D204" s="403">
        <f t="shared" si="68"/>
        <v>0</v>
      </c>
      <c r="E204" s="1007">
        <f t="shared" si="68"/>
        <v>0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/>
      <c r="AR204" s="66"/>
      <c r="AS204" s="35"/>
      <c r="AT204" s="39"/>
      <c r="AU204" s="39"/>
      <c r="AV204" s="39"/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989" t="s">
        <v>189</v>
      </c>
      <c r="C205" s="402">
        <f t="shared" si="67"/>
        <v>0</v>
      </c>
      <c r="D205" s="403">
        <f t="shared" si="68"/>
        <v>0</v>
      </c>
      <c r="E205" s="1007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/>
      <c r="AR205" s="66"/>
      <c r="AS205" s="35"/>
      <c r="AT205" s="39"/>
      <c r="AU205" s="39"/>
      <c r="AV205" s="39"/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995" t="s">
        <v>190</v>
      </c>
      <c r="C206" s="402">
        <f>SUM(D206+E206)</f>
        <v>0</v>
      </c>
      <c r="D206" s="449"/>
      <c r="E206" s="1007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/>
      <c r="AR206" s="66"/>
      <c r="AS206" s="331"/>
      <c r="AT206" s="39"/>
      <c r="AU206" s="39"/>
      <c r="AV206" s="39"/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989" t="s">
        <v>191</v>
      </c>
      <c r="C207" s="402">
        <f t="shared" ref="C207:C233" si="70">SUM(D207+E207)</f>
        <v>1</v>
      </c>
      <c r="D207" s="403">
        <f t="shared" ref="D207:E213" si="71">SUM(F207+H207+J207+L207+N207+P207+R207+T207+V207+X207+Z207+AB207+AD207+AF207+AH207+AJ207+AL207)</f>
        <v>1</v>
      </c>
      <c r="E207" s="1007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>
        <v>1</v>
      </c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/>
      <c r="AQ207" s="39">
        <v>0</v>
      </c>
      <c r="AR207" s="66">
        <v>0</v>
      </c>
      <c r="AS207" s="35">
        <v>0</v>
      </c>
      <c r="AT207" s="39">
        <v>0</v>
      </c>
      <c r="AU207" s="39">
        <v>0</v>
      </c>
      <c r="AV207" s="39">
        <v>0</v>
      </c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990" t="s">
        <v>192</v>
      </c>
      <c r="C208" s="402">
        <f t="shared" si="70"/>
        <v>0</v>
      </c>
      <c r="D208" s="403">
        <f t="shared" si="71"/>
        <v>0</v>
      </c>
      <c r="E208" s="1007">
        <f t="shared" si="71"/>
        <v>0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/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/>
      <c r="AR208" s="66"/>
      <c r="AS208" s="35"/>
      <c r="AT208" s="39"/>
      <c r="AU208" s="39"/>
      <c r="AV208" s="39"/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990" t="s">
        <v>193</v>
      </c>
      <c r="C209" s="402">
        <f t="shared" si="70"/>
        <v>0</v>
      </c>
      <c r="D209" s="403">
        <f t="shared" si="71"/>
        <v>0</v>
      </c>
      <c r="E209" s="1007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/>
      <c r="AR209" s="66"/>
      <c r="AS209" s="35"/>
      <c r="AT209" s="39"/>
      <c r="AU209" s="39"/>
      <c r="AV209" s="39"/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991" t="s">
        <v>194</v>
      </c>
      <c r="C210" s="411">
        <f t="shared" si="70"/>
        <v>0</v>
      </c>
      <c r="D210" s="406">
        <f t="shared" si="71"/>
        <v>0</v>
      </c>
      <c r="E210" s="1006">
        <f t="shared" si="71"/>
        <v>0</v>
      </c>
      <c r="F210" s="50"/>
      <c r="G210" s="54"/>
      <c r="H210" s="50"/>
      <c r="I210" s="54"/>
      <c r="J210" s="50"/>
      <c r="K210" s="54"/>
      <c r="L210" s="50"/>
      <c r="M210" s="54"/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/>
      <c r="AQ210" s="54"/>
      <c r="AR210" s="261"/>
      <c r="AS210" s="50"/>
      <c r="AT210" s="54"/>
      <c r="AU210" s="54"/>
      <c r="AV210" s="54"/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3461" t="s">
        <v>195</v>
      </c>
      <c r="B211" s="992" t="s">
        <v>196</v>
      </c>
      <c r="C211" s="381">
        <f t="shared" si="70"/>
        <v>0</v>
      </c>
      <c r="D211" s="382">
        <f t="shared" si="71"/>
        <v>0</v>
      </c>
      <c r="E211" s="1008">
        <f t="shared" si="71"/>
        <v>0</v>
      </c>
      <c r="F211" s="26"/>
      <c r="G211" s="30"/>
      <c r="H211" s="26"/>
      <c r="I211" s="30"/>
      <c r="J211" s="26"/>
      <c r="K211" s="30"/>
      <c r="L211" s="26"/>
      <c r="M211" s="30"/>
      <c r="N211" s="26"/>
      <c r="O211" s="30"/>
      <c r="P211" s="26"/>
      <c r="Q211" s="30"/>
      <c r="R211" s="26"/>
      <c r="S211" s="30"/>
      <c r="T211" s="26"/>
      <c r="U211" s="30"/>
      <c r="V211" s="26"/>
      <c r="W211" s="30"/>
      <c r="X211" s="26"/>
      <c r="Y211" s="30"/>
      <c r="Z211" s="26"/>
      <c r="AA211" s="30"/>
      <c r="AB211" s="26"/>
      <c r="AC211" s="30"/>
      <c r="AD211" s="26"/>
      <c r="AE211" s="30"/>
      <c r="AF211" s="26"/>
      <c r="AG211" s="30"/>
      <c r="AH211" s="26"/>
      <c r="AI211" s="30"/>
      <c r="AJ211" s="1486"/>
      <c r="AK211" s="1467"/>
      <c r="AL211" s="26"/>
      <c r="AM211" s="1453"/>
      <c r="AN211" s="319"/>
      <c r="AO211" s="329"/>
      <c r="AP211" s="107"/>
      <c r="AQ211" s="30"/>
      <c r="AR211" s="145"/>
      <c r="AS211" s="26"/>
      <c r="AT211" s="30"/>
      <c r="AU211" s="30"/>
      <c r="AV211" s="30"/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/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0</v>
      </c>
      <c r="CM211" s="16"/>
      <c r="CZ211" s="2"/>
    </row>
    <row r="212" spans="1:104" ht="27.75" customHeight="1" x14ac:dyDescent="0.2">
      <c r="A212" s="3462"/>
      <c r="B212" s="993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1007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/>
      <c r="AR212" s="66"/>
      <c r="AS212" s="35"/>
      <c r="AT212" s="39"/>
      <c r="AU212" s="39"/>
      <c r="AV212" s="39"/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987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/>
      <c r="AR213" s="67"/>
      <c r="AS213" s="93"/>
      <c r="AT213" s="96"/>
      <c r="AU213" s="96"/>
      <c r="AV213" s="96"/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3461" t="s">
        <v>199</v>
      </c>
      <c r="B214" s="986" t="s">
        <v>200</v>
      </c>
      <c r="C214" s="381">
        <f t="shared" si="70"/>
        <v>0</v>
      </c>
      <c r="D214" s="382">
        <f t="shared" ref="D214:E217" si="72">SUM(F214+H214+J214+L214+N214)</f>
        <v>0</v>
      </c>
      <c r="E214" s="1008">
        <f t="shared" si="72"/>
        <v>0</v>
      </c>
      <c r="F214" s="26"/>
      <c r="G214" s="30"/>
      <c r="H214" s="26"/>
      <c r="I214" s="30"/>
      <c r="J214" s="26"/>
      <c r="K214" s="30"/>
      <c r="L214" s="26"/>
      <c r="M214" s="30"/>
      <c r="N214" s="26"/>
      <c r="O214" s="30"/>
      <c r="P214" s="419"/>
      <c r="Q214" s="420"/>
      <c r="R214" s="419"/>
      <c r="S214" s="420"/>
      <c r="T214" s="419"/>
      <c r="U214" s="420"/>
      <c r="V214" s="419"/>
      <c r="W214" s="420"/>
      <c r="X214" s="419"/>
      <c r="Y214" s="420"/>
      <c r="Z214" s="419"/>
      <c r="AA214" s="420"/>
      <c r="AB214" s="419"/>
      <c r="AC214" s="420"/>
      <c r="AD214" s="419"/>
      <c r="AE214" s="420"/>
      <c r="AF214" s="419"/>
      <c r="AG214" s="420"/>
      <c r="AH214" s="419"/>
      <c r="AI214" s="420"/>
      <c r="AJ214" s="419"/>
      <c r="AK214" s="420"/>
      <c r="AL214" s="419"/>
      <c r="AM214" s="1487"/>
      <c r="AN214" s="293"/>
      <c r="AO214" s="143"/>
      <c r="AP214" s="30"/>
      <c r="AQ214" s="30"/>
      <c r="AR214" s="422"/>
      <c r="AS214" s="26"/>
      <c r="AT214" s="30"/>
      <c r="AU214" s="30"/>
      <c r="AV214" s="30"/>
      <c r="AW214" s="380" t="str">
        <f t="shared" si="69"/>
        <v/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981" t="s">
        <v>201</v>
      </c>
      <c r="C215" s="402">
        <f t="shared" si="70"/>
        <v>0</v>
      </c>
      <c r="D215" s="403">
        <f t="shared" si="72"/>
        <v>0</v>
      </c>
      <c r="E215" s="1007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/>
      <c r="AR215" s="452"/>
      <c r="AS215" s="35"/>
      <c r="AT215" s="39"/>
      <c r="AU215" s="39"/>
      <c r="AV215" s="39"/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981" t="s">
        <v>202</v>
      </c>
      <c r="C216" s="402">
        <f t="shared" si="70"/>
        <v>0</v>
      </c>
      <c r="D216" s="403">
        <f t="shared" si="72"/>
        <v>0</v>
      </c>
      <c r="E216" s="1007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/>
      <c r="AR216" s="452"/>
      <c r="AS216" s="35"/>
      <c r="AT216" s="39"/>
      <c r="AU216" s="39"/>
      <c r="AV216" s="39"/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987" t="s">
        <v>203</v>
      </c>
      <c r="C217" s="414">
        <f t="shared" si="70"/>
        <v>3</v>
      </c>
      <c r="D217" s="415">
        <f>SUM(F217+H217+J217+L217+N217)</f>
        <v>2</v>
      </c>
      <c r="E217" s="416">
        <f t="shared" si="72"/>
        <v>1</v>
      </c>
      <c r="F217" s="93"/>
      <c r="G217" s="96"/>
      <c r="H217" s="93">
        <v>1</v>
      </c>
      <c r="I217" s="96">
        <v>1</v>
      </c>
      <c r="J217" s="93">
        <v>1</v>
      </c>
      <c r="K217" s="96"/>
      <c r="L217" s="93"/>
      <c r="M217" s="96"/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>
        <v>0</v>
      </c>
      <c r="AO217" s="329">
        <v>0</v>
      </c>
      <c r="AP217" s="243">
        <v>0</v>
      </c>
      <c r="AQ217" s="93">
        <v>0</v>
      </c>
      <c r="AR217" s="454"/>
      <c r="AS217" s="93">
        <v>0</v>
      </c>
      <c r="AT217" s="96">
        <v>0</v>
      </c>
      <c r="AU217" s="96">
        <v>0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988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143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984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1007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984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1007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984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1007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984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0</v>
      </c>
      <c r="D223" s="394">
        <f>SUM(F223+H223+J223+L223+N223+P223+R223+T223+V223+X223+Z223+AB223+AD223+AF223+AH223+AJ223+AL223)</f>
        <v>0</v>
      </c>
      <c r="E223" s="377">
        <f t="shared" si="74"/>
        <v>0</v>
      </c>
      <c r="F223" s="35"/>
      <c r="G223" s="39"/>
      <c r="H223" s="35"/>
      <c r="I223" s="39"/>
      <c r="J223" s="35"/>
      <c r="K223" s="39"/>
      <c r="L223" s="35"/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/>
      <c r="AR223" s="96"/>
      <c r="AS223" s="35"/>
      <c r="AT223" s="39"/>
      <c r="AU223" s="39"/>
      <c r="AV223" s="39"/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002" t="s">
        <v>211</v>
      </c>
      <c r="B224" s="985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1008">
        <f t="shared" si="74"/>
        <v>0</v>
      </c>
      <c r="F224" s="26"/>
      <c r="G224" s="30"/>
      <c r="H224" s="26"/>
      <c r="I224" s="30"/>
      <c r="J224" s="26"/>
      <c r="K224" s="30"/>
      <c r="L224" s="26"/>
      <c r="M224" s="30"/>
      <c r="N224" s="26"/>
      <c r="O224" s="30"/>
      <c r="P224" s="26"/>
      <c r="Q224" s="30"/>
      <c r="R224" s="26"/>
      <c r="S224" s="30"/>
      <c r="T224" s="26"/>
      <c r="U224" s="30"/>
      <c r="V224" s="26"/>
      <c r="W224" s="30"/>
      <c r="X224" s="26"/>
      <c r="Y224" s="30"/>
      <c r="Z224" s="26"/>
      <c r="AA224" s="30"/>
      <c r="AB224" s="26"/>
      <c r="AC224" s="30"/>
      <c r="AD224" s="26"/>
      <c r="AE224" s="30"/>
      <c r="AF224" s="26"/>
      <c r="AG224" s="30"/>
      <c r="AH224" s="26"/>
      <c r="AI224" s="30"/>
      <c r="AJ224" s="26"/>
      <c r="AK224" s="30"/>
      <c r="AL224" s="26"/>
      <c r="AM224" s="1453"/>
      <c r="AN224" s="319"/>
      <c r="AO224" s="329"/>
      <c r="AP224" s="107"/>
      <c r="AQ224" s="455"/>
      <c r="AR224" s="456"/>
      <c r="AS224" s="26"/>
      <c r="AT224" s="30"/>
      <c r="AU224" s="30"/>
      <c r="AV224" s="30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982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979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3459" t="s">
        <v>215</v>
      </c>
      <c r="B227" s="3460"/>
      <c r="C227" s="398">
        <f t="shared" si="70"/>
        <v>0</v>
      </c>
      <c r="D227" s="399">
        <f>SUM(F227+H227+J227+L227+N227+P227+R227+T227+V227+X227+Z227+AB227+AD227+AF227+AH227+AJ227+AL227)</f>
        <v>0</v>
      </c>
      <c r="E227" s="400">
        <f t="shared" si="74"/>
        <v>0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/>
      <c r="AA227" s="107"/>
      <c r="AB227" s="104"/>
      <c r="AC227" s="107"/>
      <c r="AD227" s="104"/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/>
      <c r="AO227" s="329"/>
      <c r="AP227" s="107"/>
      <c r="AQ227" s="107"/>
      <c r="AR227" s="65"/>
      <c r="AS227" s="104"/>
      <c r="AT227" s="107"/>
      <c r="AU227" s="107"/>
      <c r="AV227" s="107"/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1</v>
      </c>
      <c r="D228" s="403">
        <f t="shared" si="75"/>
        <v>0</v>
      </c>
      <c r="E228" s="1007">
        <f t="shared" si="74"/>
        <v>1</v>
      </c>
      <c r="F228" s="35"/>
      <c r="G228" s="39"/>
      <c r="H228" s="35"/>
      <c r="I228" s="39"/>
      <c r="J228" s="35"/>
      <c r="K228" s="39">
        <v>1</v>
      </c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>
        <v>0</v>
      </c>
      <c r="AR228" s="66">
        <v>0</v>
      </c>
      <c r="AS228" s="35">
        <v>0</v>
      </c>
      <c r="AT228" s="39">
        <v>0</v>
      </c>
      <c r="AU228" s="39">
        <v>0</v>
      </c>
      <c r="AV228" s="39">
        <v>0</v>
      </c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1</v>
      </c>
      <c r="D229" s="403">
        <f>SUM(F229+H229+J229+L229+N229+P229+R229+T229+V229+X229+Z229+AB229+AD229+AF229+AH229+AJ229+AL229)</f>
        <v>0</v>
      </c>
      <c r="E229" s="1007">
        <f t="shared" si="74"/>
        <v>1</v>
      </c>
      <c r="F229" s="35"/>
      <c r="G229" s="39"/>
      <c r="H229" s="35"/>
      <c r="I229" s="39"/>
      <c r="J229" s="35"/>
      <c r="K229" s="39"/>
      <c r="L229" s="35"/>
      <c r="M229" s="39">
        <v>1</v>
      </c>
      <c r="N229" s="35"/>
      <c r="O229" s="39"/>
      <c r="P229" s="35"/>
      <c r="Q229" s="39"/>
      <c r="R229" s="35"/>
      <c r="S229" s="39"/>
      <c r="T229" s="35"/>
      <c r="U229" s="39"/>
      <c r="V229" s="35"/>
      <c r="W229" s="39"/>
      <c r="X229" s="35"/>
      <c r="Y229" s="39"/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>
        <v>0</v>
      </c>
      <c r="AR229" s="66">
        <v>0</v>
      </c>
      <c r="AS229" s="35">
        <v>0</v>
      </c>
      <c r="AT229" s="39">
        <v>0</v>
      </c>
      <c r="AU229" s="39">
        <v>0</v>
      </c>
      <c r="AV229" s="39">
        <v>0</v>
      </c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1</v>
      </c>
      <c r="D230" s="403">
        <f t="shared" si="75"/>
        <v>0</v>
      </c>
      <c r="E230" s="1007">
        <f t="shared" si="74"/>
        <v>1</v>
      </c>
      <c r="F230" s="35"/>
      <c r="G230" s="39"/>
      <c r="H230" s="35"/>
      <c r="I230" s="39"/>
      <c r="J230" s="35"/>
      <c r="K230" s="39"/>
      <c r="L230" s="35"/>
      <c r="M230" s="39"/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/>
      <c r="AB230" s="35"/>
      <c r="AC230" s="39"/>
      <c r="AD230" s="35"/>
      <c r="AE230" s="39"/>
      <c r="AF230" s="35"/>
      <c r="AG230" s="39"/>
      <c r="AH230" s="35"/>
      <c r="AI230" s="39">
        <v>1</v>
      </c>
      <c r="AJ230" s="35"/>
      <c r="AK230" s="39"/>
      <c r="AL230" s="35"/>
      <c r="AM230" s="299"/>
      <c r="AN230" s="319"/>
      <c r="AO230" s="329"/>
      <c r="AP230" s="107"/>
      <c r="AQ230" s="39">
        <v>0</v>
      </c>
      <c r="AR230" s="66">
        <v>0</v>
      </c>
      <c r="AS230" s="35">
        <v>0</v>
      </c>
      <c r="AT230" s="39">
        <v>0</v>
      </c>
      <c r="AU230" s="39">
        <v>0</v>
      </c>
      <c r="AV230" s="39">
        <v>0</v>
      </c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0</v>
      </c>
      <c r="D231" s="403">
        <f t="shared" si="75"/>
        <v>0</v>
      </c>
      <c r="E231" s="1007">
        <f>SUM(G231+I231+K231+M231+O231+Q231+S231+U231+W231+Y231+AA231+AC231+AE231+AG231+AI231+AK231+AM231)</f>
        <v>0</v>
      </c>
      <c r="F231" s="50"/>
      <c r="G231" s="54"/>
      <c r="H231" s="50"/>
      <c r="I231" s="54"/>
      <c r="J231" s="50"/>
      <c r="K231" s="54"/>
      <c r="L231" s="50"/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/>
      <c r="AO231" s="329"/>
      <c r="AP231" s="107"/>
      <c r="AQ231" s="54"/>
      <c r="AR231" s="261"/>
      <c r="AS231" s="50"/>
      <c r="AT231" s="54"/>
      <c r="AU231" s="54"/>
      <c r="AV231" s="54"/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1006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0</v>
      </c>
      <c r="D233" s="415">
        <f t="shared" si="75"/>
        <v>0</v>
      </c>
      <c r="E233" s="416">
        <f>SUM(G233+I233+K233+M233+O233+Q233+S233+U233+W233+Y233+AA233+AC233+AE233+AG233+AI233+AK233+AM233)</f>
        <v>0</v>
      </c>
      <c r="F233" s="93"/>
      <c r="G233" s="96"/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/>
      <c r="AR233" s="433"/>
      <c r="AS233" s="93"/>
      <c r="AT233" s="96"/>
      <c r="AU233" s="96"/>
      <c r="AV233" s="96"/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3980" t="s">
        <v>56</v>
      </c>
      <c r="B235" s="3972"/>
      <c r="C235" s="4001" t="s">
        <v>57</v>
      </c>
      <c r="D235" s="4001"/>
      <c r="E235" s="4001"/>
      <c r="F235" s="3984" t="s">
        <v>230</v>
      </c>
      <c r="G235" s="3986"/>
      <c r="H235" s="3984" t="s">
        <v>231</v>
      </c>
      <c r="I235" s="3986"/>
      <c r="J235" s="3984" t="s">
        <v>232</v>
      </c>
      <c r="K235" s="3986"/>
      <c r="L235" s="3984" t="s">
        <v>233</v>
      </c>
      <c r="M235" s="3986"/>
      <c r="N235" s="3984" t="s">
        <v>234</v>
      </c>
      <c r="O235" s="3986"/>
      <c r="P235" s="3984" t="s">
        <v>235</v>
      </c>
      <c r="Q235" s="3986"/>
      <c r="R235" s="3984" t="s">
        <v>236</v>
      </c>
      <c r="S235" s="3986"/>
      <c r="T235" s="3984" t="s">
        <v>237</v>
      </c>
      <c r="U235" s="3986"/>
      <c r="V235" s="3984" t="s">
        <v>238</v>
      </c>
      <c r="W235" s="3986"/>
      <c r="X235" s="3984" t="s">
        <v>239</v>
      </c>
      <c r="Y235" s="3986"/>
      <c r="Z235" s="3984" t="s">
        <v>240</v>
      </c>
      <c r="AA235" s="3986"/>
      <c r="AB235" s="3984" t="s">
        <v>241</v>
      </c>
      <c r="AC235" s="3986"/>
      <c r="AD235" s="3984" t="s">
        <v>242</v>
      </c>
      <c r="AE235" s="3986"/>
      <c r="AF235" s="3984" t="s">
        <v>243</v>
      </c>
      <c r="AG235" s="3986"/>
      <c r="AH235" s="3984" t="s">
        <v>244</v>
      </c>
      <c r="AI235" s="3986"/>
      <c r="AJ235" s="3984" t="s">
        <v>245</v>
      </c>
      <c r="AK235" s="3986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1419" t="s">
        <v>82</v>
      </c>
      <c r="D236" s="1420" t="s">
        <v>83</v>
      </c>
      <c r="E236" s="1421" t="s">
        <v>84</v>
      </c>
      <c r="F236" s="1443" t="s">
        <v>83</v>
      </c>
      <c r="G236" s="1489" t="s">
        <v>84</v>
      </c>
      <c r="H236" s="1443" t="s">
        <v>83</v>
      </c>
      <c r="I236" s="1489" t="s">
        <v>84</v>
      </c>
      <c r="J236" s="1443" t="s">
        <v>83</v>
      </c>
      <c r="K236" s="1489" t="s">
        <v>84</v>
      </c>
      <c r="L236" s="1443" t="s">
        <v>83</v>
      </c>
      <c r="M236" s="1489" t="s">
        <v>84</v>
      </c>
      <c r="N236" s="1443" t="s">
        <v>83</v>
      </c>
      <c r="O236" s="1489" t="s">
        <v>84</v>
      </c>
      <c r="P236" s="1443" t="s">
        <v>83</v>
      </c>
      <c r="Q236" s="1489" t="s">
        <v>84</v>
      </c>
      <c r="R236" s="1443" t="s">
        <v>83</v>
      </c>
      <c r="S236" s="1489" t="s">
        <v>84</v>
      </c>
      <c r="T236" s="1443" t="s">
        <v>83</v>
      </c>
      <c r="U236" s="1489" t="s">
        <v>84</v>
      </c>
      <c r="V236" s="1443" t="s">
        <v>83</v>
      </c>
      <c r="W236" s="1489" t="s">
        <v>84</v>
      </c>
      <c r="X236" s="1443" t="s">
        <v>83</v>
      </c>
      <c r="Y236" s="1489" t="s">
        <v>84</v>
      </c>
      <c r="Z236" s="1443" t="s">
        <v>83</v>
      </c>
      <c r="AA236" s="1489" t="s">
        <v>84</v>
      </c>
      <c r="AB236" s="1443" t="s">
        <v>83</v>
      </c>
      <c r="AC236" s="1489" t="s">
        <v>84</v>
      </c>
      <c r="AD236" s="1443" t="s">
        <v>83</v>
      </c>
      <c r="AE236" s="1489" t="s">
        <v>84</v>
      </c>
      <c r="AF236" s="1443" t="s">
        <v>83</v>
      </c>
      <c r="AG236" s="1489" t="s">
        <v>84</v>
      </c>
      <c r="AH236" s="1443" t="s">
        <v>83</v>
      </c>
      <c r="AI236" s="1489" t="s">
        <v>84</v>
      </c>
      <c r="AJ236" s="1443" t="s">
        <v>83</v>
      </c>
      <c r="AK236" s="1489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3993" t="s">
        <v>246</v>
      </c>
      <c r="B237" s="465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139">
        <f t="shared" ref="D237:E240" si="77">SUM(G237+I237+K237+M237+O237+Q237+S237+U237+W237+Y237+AA237+AC237+AE237+AG237+AI237+AK237)</f>
        <v>0</v>
      </c>
      <c r="F237" s="26"/>
      <c r="G237" s="30"/>
      <c r="H237" s="26"/>
      <c r="I237" s="30"/>
      <c r="J237" s="26"/>
      <c r="K237" s="30"/>
      <c r="L237" s="26"/>
      <c r="M237" s="30"/>
      <c r="N237" s="26"/>
      <c r="O237" s="30"/>
      <c r="P237" s="26"/>
      <c r="Q237" s="30"/>
      <c r="R237" s="26"/>
      <c r="S237" s="30"/>
      <c r="T237" s="26"/>
      <c r="U237" s="30"/>
      <c r="V237" s="26"/>
      <c r="W237" s="30"/>
      <c r="X237" s="26"/>
      <c r="Y237" s="30"/>
      <c r="Z237" s="26"/>
      <c r="AA237" s="30"/>
      <c r="AB237" s="26"/>
      <c r="AC237" s="30"/>
      <c r="AD237" s="26"/>
      <c r="AE237" s="30"/>
      <c r="AF237" s="26"/>
      <c r="AG237" s="30"/>
      <c r="AH237" s="26"/>
      <c r="AI237" s="30"/>
      <c r="AJ237" s="26"/>
      <c r="AK237" s="30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3993" t="s">
        <v>247</v>
      </c>
      <c r="B239" s="465" t="s">
        <v>157</v>
      </c>
      <c r="C239" s="137">
        <f>SUM(D239+E239)</f>
        <v>0</v>
      </c>
      <c r="D239" s="138">
        <f t="shared" si="77"/>
        <v>0</v>
      </c>
      <c r="E239" s="139">
        <f t="shared" si="77"/>
        <v>0</v>
      </c>
      <c r="F239" s="26"/>
      <c r="G239" s="30"/>
      <c r="H239" s="26"/>
      <c r="I239" s="30"/>
      <c r="J239" s="26"/>
      <c r="K239" s="30"/>
      <c r="L239" s="26"/>
      <c r="M239" s="30"/>
      <c r="N239" s="26"/>
      <c r="O239" s="30"/>
      <c r="P239" s="26"/>
      <c r="Q239" s="30"/>
      <c r="R239" s="26"/>
      <c r="S239" s="30"/>
      <c r="T239" s="26"/>
      <c r="U239" s="30"/>
      <c r="V239" s="26"/>
      <c r="W239" s="30"/>
      <c r="X239" s="26"/>
      <c r="Y239" s="30"/>
      <c r="Z239" s="26"/>
      <c r="AA239" s="30"/>
      <c r="AB239" s="26"/>
      <c r="AC239" s="30"/>
      <c r="AD239" s="26"/>
      <c r="AE239" s="30"/>
      <c r="AF239" s="26"/>
      <c r="AG239" s="30"/>
      <c r="AH239" s="26"/>
      <c r="AI239" s="30"/>
      <c r="AJ239" s="26"/>
      <c r="AK239" s="30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3994" t="s">
        <v>249</v>
      </c>
      <c r="B242" s="3995" t="s">
        <v>250</v>
      </c>
      <c r="C242" s="3980" t="s">
        <v>4</v>
      </c>
      <c r="D242" s="3997"/>
      <c r="E242" s="3972"/>
      <c r="F242" s="3998" t="s">
        <v>251</v>
      </c>
      <c r="G242" s="3999"/>
      <c r="H242" s="3999"/>
      <c r="I242" s="3999"/>
      <c r="J242" s="3999"/>
      <c r="K242" s="3999"/>
      <c r="L242" s="3999"/>
      <c r="M242" s="3999"/>
      <c r="N242" s="3999"/>
      <c r="O242" s="3999"/>
      <c r="P242" s="3999"/>
      <c r="Q242" s="3999"/>
      <c r="R242" s="3999"/>
      <c r="S242" s="3999"/>
      <c r="T242" s="3999"/>
      <c r="U242" s="3999"/>
      <c r="V242" s="3999"/>
      <c r="W242" s="3999"/>
      <c r="X242" s="3999"/>
      <c r="Y242" s="3999"/>
      <c r="Z242" s="3999"/>
      <c r="AA242" s="3999"/>
      <c r="AB242" s="3999"/>
      <c r="AC242" s="3999"/>
      <c r="AD242" s="3999"/>
      <c r="AE242" s="3999"/>
      <c r="AF242" s="3999"/>
      <c r="AG242" s="3999"/>
      <c r="AH242" s="3999"/>
      <c r="AI242" s="3999"/>
      <c r="AJ242" s="3999"/>
      <c r="AK242" s="4000"/>
      <c r="AL242" s="3975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3998" t="s">
        <v>169</v>
      </c>
      <c r="G243" s="4000"/>
      <c r="H243" s="3998" t="s">
        <v>170</v>
      </c>
      <c r="I243" s="4000"/>
      <c r="J243" s="3998" t="s">
        <v>104</v>
      </c>
      <c r="K243" s="4000"/>
      <c r="L243" s="3998" t="s">
        <v>11</v>
      </c>
      <c r="M243" s="4000"/>
      <c r="N243" s="3984" t="s">
        <v>12</v>
      </c>
      <c r="O243" s="3986"/>
      <c r="P243" s="3984" t="s">
        <v>13</v>
      </c>
      <c r="Q243" s="3986"/>
      <c r="R243" s="3984" t="s">
        <v>14</v>
      </c>
      <c r="S243" s="3986"/>
      <c r="T243" s="3984" t="s">
        <v>15</v>
      </c>
      <c r="U243" s="3986"/>
      <c r="V243" s="3984" t="s">
        <v>16</v>
      </c>
      <c r="W243" s="3986"/>
      <c r="X243" s="3984" t="s">
        <v>17</v>
      </c>
      <c r="Y243" s="3986"/>
      <c r="Z243" s="3984" t="s">
        <v>253</v>
      </c>
      <c r="AA243" s="3986"/>
      <c r="AB243" s="3984" t="s">
        <v>254</v>
      </c>
      <c r="AC243" s="3986"/>
      <c r="AD243" s="3984" t="s">
        <v>255</v>
      </c>
      <c r="AE243" s="3986"/>
      <c r="AF243" s="3984" t="s">
        <v>256</v>
      </c>
      <c r="AG243" s="3986"/>
      <c r="AH243" s="3984" t="s">
        <v>257</v>
      </c>
      <c r="AI243" s="3986"/>
      <c r="AJ243" s="3967" t="s">
        <v>258</v>
      </c>
      <c r="AK243" s="3968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1490" t="s">
        <v>82</v>
      </c>
      <c r="D244" s="1491" t="s">
        <v>83</v>
      </c>
      <c r="E244" s="978" t="s">
        <v>84</v>
      </c>
      <c r="F244" s="1492" t="s">
        <v>83</v>
      </c>
      <c r="G244" s="1493" t="s">
        <v>84</v>
      </c>
      <c r="H244" s="1492" t="s">
        <v>83</v>
      </c>
      <c r="I244" s="1493" t="s">
        <v>84</v>
      </c>
      <c r="J244" s="1492" t="s">
        <v>83</v>
      </c>
      <c r="K244" s="1493" t="s">
        <v>84</v>
      </c>
      <c r="L244" s="1492" t="s">
        <v>83</v>
      </c>
      <c r="M244" s="1493" t="s">
        <v>84</v>
      </c>
      <c r="N244" s="1492" t="s">
        <v>83</v>
      </c>
      <c r="O244" s="1493" t="s">
        <v>84</v>
      </c>
      <c r="P244" s="1492" t="s">
        <v>83</v>
      </c>
      <c r="Q244" s="1493" t="s">
        <v>84</v>
      </c>
      <c r="R244" s="1492" t="s">
        <v>83</v>
      </c>
      <c r="S244" s="1493" t="s">
        <v>84</v>
      </c>
      <c r="T244" s="1494" t="s">
        <v>83</v>
      </c>
      <c r="U244" s="1494" t="s">
        <v>84</v>
      </c>
      <c r="V244" s="1495" t="s">
        <v>83</v>
      </c>
      <c r="W244" s="1493" t="s">
        <v>84</v>
      </c>
      <c r="X244" s="1492" t="s">
        <v>83</v>
      </c>
      <c r="Y244" s="1493" t="s">
        <v>84</v>
      </c>
      <c r="Z244" s="1492" t="s">
        <v>83</v>
      </c>
      <c r="AA244" s="1493" t="s">
        <v>84</v>
      </c>
      <c r="AB244" s="1492" t="s">
        <v>83</v>
      </c>
      <c r="AC244" s="1493" t="s">
        <v>84</v>
      </c>
      <c r="AD244" s="1492" t="s">
        <v>83</v>
      </c>
      <c r="AE244" s="1493" t="s">
        <v>84</v>
      </c>
      <c r="AF244" s="1492" t="s">
        <v>83</v>
      </c>
      <c r="AG244" s="1493" t="s">
        <v>84</v>
      </c>
      <c r="AH244" s="1492" t="s">
        <v>83</v>
      </c>
      <c r="AI244" s="1493" t="s">
        <v>84</v>
      </c>
      <c r="AJ244" s="1492" t="s">
        <v>83</v>
      </c>
      <c r="AK244" s="1493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061" t="s">
        <v>259</v>
      </c>
      <c r="B245" s="1496" t="s">
        <v>58</v>
      </c>
      <c r="C245" s="1497">
        <f>SUM(D245+E245)</f>
        <v>0</v>
      </c>
      <c r="D245" s="1498">
        <f t="shared" ref="D245:E248" si="78">SUM(F245+H245+J245+L245+N245+P245+R245+T245+V245+X245+Z245+AB245+AD245+AF245+AH245+AJ245)</f>
        <v>0</v>
      </c>
      <c r="E245" s="291">
        <f t="shared" si="78"/>
        <v>0</v>
      </c>
      <c r="F245" s="26"/>
      <c r="G245" s="30"/>
      <c r="H245" s="26"/>
      <c r="I245" s="30"/>
      <c r="J245" s="26"/>
      <c r="K245" s="30"/>
      <c r="L245" s="26"/>
      <c r="M245" s="30"/>
      <c r="N245" s="26"/>
      <c r="O245" s="30"/>
      <c r="P245" s="26"/>
      <c r="Q245" s="30"/>
      <c r="R245" s="26"/>
      <c r="S245" s="30"/>
      <c r="T245" s="26"/>
      <c r="U245" s="30"/>
      <c r="V245" s="26"/>
      <c r="W245" s="30"/>
      <c r="X245" s="26"/>
      <c r="Y245" s="30"/>
      <c r="Z245" s="26"/>
      <c r="AA245" s="30"/>
      <c r="AB245" s="26"/>
      <c r="AC245" s="30"/>
      <c r="AD245" s="26"/>
      <c r="AE245" s="30"/>
      <c r="AF245" s="26"/>
      <c r="AG245" s="30"/>
      <c r="AH245" s="26"/>
      <c r="AI245" s="30"/>
      <c r="AJ245" s="26"/>
      <c r="AK245" s="30"/>
      <c r="AL245" s="145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1499"/>
      <c r="AW247" s="1500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1501"/>
      <c r="AW248" s="1502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1501"/>
      <c r="AW249" s="1502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3980" t="s">
        <v>262</v>
      </c>
      <c r="B250" s="3972"/>
      <c r="C250" s="3989" t="s">
        <v>263</v>
      </c>
      <c r="D250" s="3989"/>
      <c r="E250" s="3989"/>
      <c r="F250" s="3984" t="s">
        <v>264</v>
      </c>
      <c r="G250" s="3985"/>
      <c r="H250" s="3985"/>
      <c r="I250" s="3985"/>
      <c r="J250" s="3985"/>
      <c r="K250" s="3985"/>
      <c r="L250" s="3985"/>
      <c r="M250" s="3985"/>
      <c r="N250" s="3985"/>
      <c r="O250" s="3985"/>
      <c r="P250" s="3985"/>
      <c r="Q250" s="3985"/>
      <c r="R250" s="3985"/>
      <c r="S250" s="3985"/>
      <c r="T250" s="3985"/>
      <c r="U250" s="3985"/>
      <c r="V250" s="3985"/>
      <c r="W250" s="3985"/>
      <c r="X250" s="3985"/>
      <c r="Y250" s="3985"/>
      <c r="Z250" s="3985"/>
      <c r="AA250" s="3985"/>
      <c r="AB250" s="3985"/>
      <c r="AC250" s="3985"/>
      <c r="AD250" s="3985"/>
      <c r="AE250" s="3985"/>
      <c r="AF250" s="3985"/>
      <c r="AG250" s="3985"/>
      <c r="AH250" s="3985"/>
      <c r="AI250" s="3985"/>
      <c r="AJ250" s="3985"/>
      <c r="AK250" s="3985"/>
      <c r="AL250" s="3985"/>
      <c r="AM250" s="3990"/>
      <c r="AN250" s="3973" t="s">
        <v>126</v>
      </c>
      <c r="AO250" s="3973"/>
      <c r="AP250" s="3968"/>
      <c r="AQ250" s="3991" t="s">
        <v>265</v>
      </c>
      <c r="AR250" s="3970"/>
      <c r="AS250" s="3975" t="s">
        <v>7</v>
      </c>
      <c r="AT250" s="3975" t="s">
        <v>8</v>
      </c>
      <c r="AU250" s="3992" t="s">
        <v>225</v>
      </c>
      <c r="AV250" s="1501"/>
      <c r="AW250" s="1502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3989"/>
      <c r="D251" s="3989"/>
      <c r="E251" s="3989"/>
      <c r="F251" s="3967" t="s">
        <v>266</v>
      </c>
      <c r="G251" s="3973"/>
      <c r="H251" s="3967" t="s">
        <v>169</v>
      </c>
      <c r="I251" s="3973"/>
      <c r="J251" s="3967" t="s">
        <v>170</v>
      </c>
      <c r="K251" s="3973"/>
      <c r="L251" s="3967" t="s">
        <v>104</v>
      </c>
      <c r="M251" s="3973"/>
      <c r="N251" s="3967" t="s">
        <v>11</v>
      </c>
      <c r="O251" s="3973"/>
      <c r="P251" s="3967" t="s">
        <v>106</v>
      </c>
      <c r="Q251" s="3968"/>
      <c r="R251" s="3967" t="s">
        <v>107</v>
      </c>
      <c r="S251" s="3968"/>
      <c r="T251" s="3967" t="s">
        <v>108</v>
      </c>
      <c r="U251" s="3968"/>
      <c r="V251" s="3967" t="s">
        <v>109</v>
      </c>
      <c r="W251" s="3968"/>
      <c r="X251" s="3967" t="s">
        <v>110</v>
      </c>
      <c r="Y251" s="3968"/>
      <c r="Z251" s="3967" t="s">
        <v>111</v>
      </c>
      <c r="AA251" s="3968"/>
      <c r="AB251" s="3967" t="s">
        <v>112</v>
      </c>
      <c r="AC251" s="3968"/>
      <c r="AD251" s="3967" t="s">
        <v>113</v>
      </c>
      <c r="AE251" s="3968"/>
      <c r="AF251" s="3967" t="s">
        <v>114</v>
      </c>
      <c r="AG251" s="3968"/>
      <c r="AH251" s="3967" t="s">
        <v>115</v>
      </c>
      <c r="AI251" s="3968"/>
      <c r="AJ251" s="3967" t="s">
        <v>116</v>
      </c>
      <c r="AK251" s="3968"/>
      <c r="AL251" s="3967" t="s">
        <v>117</v>
      </c>
      <c r="AM251" s="3974"/>
      <c r="AN251" s="3976" t="s">
        <v>267</v>
      </c>
      <c r="AO251" s="3976" t="s">
        <v>268</v>
      </c>
      <c r="AP251" s="3972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1419" t="s">
        <v>82</v>
      </c>
      <c r="D252" s="1420" t="s">
        <v>83</v>
      </c>
      <c r="E252" s="1489" t="s">
        <v>84</v>
      </c>
      <c r="F252" s="1419" t="s">
        <v>270</v>
      </c>
      <c r="G252" s="1423" t="s">
        <v>84</v>
      </c>
      <c r="H252" s="1419" t="s">
        <v>270</v>
      </c>
      <c r="I252" s="1423" t="s">
        <v>84</v>
      </c>
      <c r="J252" s="1419" t="s">
        <v>270</v>
      </c>
      <c r="K252" s="1423" t="s">
        <v>84</v>
      </c>
      <c r="L252" s="1419" t="s">
        <v>270</v>
      </c>
      <c r="M252" s="1423" t="s">
        <v>84</v>
      </c>
      <c r="N252" s="1419" t="s">
        <v>270</v>
      </c>
      <c r="O252" s="1423" t="s">
        <v>84</v>
      </c>
      <c r="P252" s="1419" t="s">
        <v>270</v>
      </c>
      <c r="Q252" s="1423" t="s">
        <v>84</v>
      </c>
      <c r="R252" s="1419" t="s">
        <v>270</v>
      </c>
      <c r="S252" s="1423" t="s">
        <v>84</v>
      </c>
      <c r="T252" s="1419" t="s">
        <v>270</v>
      </c>
      <c r="U252" s="1423" t="s">
        <v>84</v>
      </c>
      <c r="V252" s="1419" t="s">
        <v>270</v>
      </c>
      <c r="W252" s="1423" t="s">
        <v>84</v>
      </c>
      <c r="X252" s="1419" t="s">
        <v>270</v>
      </c>
      <c r="Y252" s="1423" t="s">
        <v>84</v>
      </c>
      <c r="Z252" s="1419" t="s">
        <v>270</v>
      </c>
      <c r="AA252" s="1423" t="s">
        <v>84</v>
      </c>
      <c r="AB252" s="1419" t="s">
        <v>270</v>
      </c>
      <c r="AC252" s="1423" t="s">
        <v>84</v>
      </c>
      <c r="AD252" s="1419" t="s">
        <v>270</v>
      </c>
      <c r="AE252" s="1423" t="s">
        <v>84</v>
      </c>
      <c r="AF252" s="1419" t="s">
        <v>270</v>
      </c>
      <c r="AG252" s="1423" t="s">
        <v>84</v>
      </c>
      <c r="AH252" s="1419" t="s">
        <v>270</v>
      </c>
      <c r="AI252" s="1423" t="s">
        <v>84</v>
      </c>
      <c r="AJ252" s="1419" t="s">
        <v>270</v>
      </c>
      <c r="AK252" s="1423" t="s">
        <v>84</v>
      </c>
      <c r="AL252" s="1419" t="s">
        <v>270</v>
      </c>
      <c r="AM252" s="1503" t="s">
        <v>84</v>
      </c>
      <c r="AN252" s="3416"/>
      <c r="AO252" s="3416"/>
      <c r="AP252" s="3631"/>
      <c r="AQ252" s="1504" t="s">
        <v>271</v>
      </c>
      <c r="AR252" s="1013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3977" t="s">
        <v>273</v>
      </c>
      <c r="B253" s="3978"/>
      <c r="C253" s="1445">
        <f>SUM(D253+E253)</f>
        <v>26</v>
      </c>
      <c r="D253" s="1446">
        <f>SUM(F253+H253+J253+L253+N253+P253+R253+T253+V253+X253+Z253+AB253+AD253+AF253+AH253+AJ253+AL253)</f>
        <v>0</v>
      </c>
      <c r="E253" s="1456">
        <f>SUM(G253+I253+K253+M253+O253+Q253+S253+U253+W253+Y253+AA253+AC253+AE253+AG253+AI253+AK253+AM253)</f>
        <v>26</v>
      </c>
      <c r="F253" s="1445">
        <f>SUM(F263:F271)</f>
        <v>0</v>
      </c>
      <c r="G253" s="1505">
        <f>SUM(G255:G271)</f>
        <v>0</v>
      </c>
      <c r="H253" s="1445">
        <f>SUM(H263:H271)</f>
        <v>0</v>
      </c>
      <c r="I253" s="1505">
        <f>SUM(I255:I271)</f>
        <v>1</v>
      </c>
      <c r="J253" s="1445">
        <f>SUM(J263:J271)</f>
        <v>0</v>
      </c>
      <c r="K253" s="1505">
        <f>SUM(K254:K271)</f>
        <v>2</v>
      </c>
      <c r="L253" s="1445">
        <f>SUM(L263:L271)</f>
        <v>0</v>
      </c>
      <c r="M253" s="1505">
        <f>SUM(M254:M271)</f>
        <v>7</v>
      </c>
      <c r="N253" s="1445">
        <f>SUM(N263:N271)</f>
        <v>0</v>
      </c>
      <c r="O253" s="1505">
        <f>SUM(O254:O271)</f>
        <v>4</v>
      </c>
      <c r="P253" s="1445">
        <f>SUM(P263:P271)</f>
        <v>0</v>
      </c>
      <c r="Q253" s="1505">
        <f>SUM(Q254:Q271)</f>
        <v>5</v>
      </c>
      <c r="R253" s="1445">
        <f>SUM(R263:R271)</f>
        <v>0</v>
      </c>
      <c r="S253" s="1505">
        <f>SUM(S254:S271)</f>
        <v>2</v>
      </c>
      <c r="T253" s="1445">
        <f>SUM(T263:T271)</f>
        <v>0</v>
      </c>
      <c r="U253" s="1505">
        <f>SUM(U254:U271)</f>
        <v>1</v>
      </c>
      <c r="V253" s="1445">
        <f>SUM(V263:V271)</f>
        <v>0</v>
      </c>
      <c r="W253" s="1505">
        <f>SUM(W254:W271)</f>
        <v>1</v>
      </c>
      <c r="X253" s="1445">
        <f>SUM(X263:X271)</f>
        <v>0</v>
      </c>
      <c r="Y253" s="1505">
        <f>SUM(Y254:Y271)</f>
        <v>1</v>
      </c>
      <c r="Z253" s="1445">
        <f>SUM(Z263:Z271)</f>
        <v>0</v>
      </c>
      <c r="AA253" s="1505">
        <f>SUM(AA254:AA271)</f>
        <v>1</v>
      </c>
      <c r="AB253" s="1445">
        <f t="shared" ref="AB253:AM253" si="79">SUM(AB263:AB271)</f>
        <v>0</v>
      </c>
      <c r="AC253" s="1505">
        <f t="shared" si="79"/>
        <v>0</v>
      </c>
      <c r="AD253" s="1445">
        <f t="shared" si="79"/>
        <v>0</v>
      </c>
      <c r="AE253" s="1505">
        <f t="shared" si="79"/>
        <v>1</v>
      </c>
      <c r="AF253" s="1445">
        <f t="shared" si="79"/>
        <v>0</v>
      </c>
      <c r="AG253" s="1505">
        <f t="shared" si="79"/>
        <v>0</v>
      </c>
      <c r="AH253" s="1445">
        <f t="shared" si="79"/>
        <v>0</v>
      </c>
      <c r="AI253" s="1505">
        <f t="shared" si="79"/>
        <v>0</v>
      </c>
      <c r="AJ253" s="1445">
        <f t="shared" si="79"/>
        <v>0</v>
      </c>
      <c r="AK253" s="1505">
        <f t="shared" si="79"/>
        <v>0</v>
      </c>
      <c r="AL253" s="1445">
        <f t="shared" si="79"/>
        <v>0</v>
      </c>
      <c r="AM253" s="1506">
        <f t="shared" si="79"/>
        <v>0</v>
      </c>
      <c r="AN253" s="1482">
        <f t="shared" ref="AN253:AU253" si="80">SUM(AN254:AN271)</f>
        <v>0</v>
      </c>
      <c r="AO253" s="1482">
        <f t="shared" si="80"/>
        <v>0</v>
      </c>
      <c r="AP253" s="1507">
        <f t="shared" si="80"/>
        <v>0</v>
      </c>
      <c r="AQ253" s="1445">
        <f t="shared" si="80"/>
        <v>0</v>
      </c>
      <c r="AR253" s="1507">
        <f t="shared" si="80"/>
        <v>0</v>
      </c>
      <c r="AS253" s="1508">
        <f t="shared" si="80"/>
        <v>0</v>
      </c>
      <c r="AT253" s="1508">
        <f t="shared" si="80"/>
        <v>0</v>
      </c>
      <c r="AU253" s="1456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1008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143"/>
      <c r="AO254" s="329"/>
      <c r="AP254" s="107"/>
      <c r="AQ254" s="104"/>
      <c r="AR254" s="107"/>
      <c r="AS254" s="65"/>
      <c r="AT254" s="65"/>
      <c r="AU254" s="107"/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0</v>
      </c>
      <c r="D256" s="1167"/>
      <c r="E256" s="1007">
        <f>SUM(G256+I256+K256+M256+O256+Q256+S256+U256+W256+Y256+AA256+AC256)</f>
        <v>0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/>
      <c r="AO256" s="153"/>
      <c r="AP256" s="39"/>
      <c r="AQ256" s="35"/>
      <c r="AR256" s="39"/>
      <c r="AS256" s="66"/>
      <c r="AT256" s="66"/>
      <c r="AU256" s="39"/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1007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1007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1007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1007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1007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3</v>
      </c>
      <c r="D262" s="1168"/>
      <c r="E262" s="416">
        <f t="shared" si="89"/>
        <v>3</v>
      </c>
      <c r="F262" s="335"/>
      <c r="G262" s="510"/>
      <c r="H262" s="335"/>
      <c r="I262" s="510"/>
      <c r="J262" s="335"/>
      <c r="K262" s="96"/>
      <c r="L262" s="335"/>
      <c r="M262" s="96">
        <v>1</v>
      </c>
      <c r="N262" s="335"/>
      <c r="O262" s="96">
        <v>1</v>
      </c>
      <c r="P262" s="335"/>
      <c r="Q262" s="96">
        <v>1</v>
      </c>
      <c r="R262" s="335"/>
      <c r="S262" s="96"/>
      <c r="T262" s="335"/>
      <c r="U262" s="96"/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/>
      <c r="AO262" s="173"/>
      <c r="AP262" s="96"/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3979" t="s">
        <v>282</v>
      </c>
      <c r="B263" s="495" t="s">
        <v>33</v>
      </c>
      <c r="C263" s="398">
        <f>SUM(D263+E263)</f>
        <v>0</v>
      </c>
      <c r="D263" s="399">
        <f t="shared" ref="D263:D271" si="90">SUM(F263+H263+J263+L263+N263+P263+R263+T263+V263+X263+Z263+AB263+AD263+AF263+AH263+AJ263+AL263)</f>
        <v>0</v>
      </c>
      <c r="E263" s="400">
        <f t="shared" ref="E263:E271" si="91">SUM(G263+I263+K263+M263+O263+Q263+S263+U263+W263+Y263+AA263+AC263+AE263+AG263+AI263+AK263+AM263)</f>
        <v>0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/>
      <c r="Q263" s="513"/>
      <c r="R263" s="514"/>
      <c r="S263" s="516"/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143"/>
      <c r="AO263" s="329"/>
      <c r="AP263" s="107"/>
      <c r="AQ263" s="104"/>
      <c r="AR263" s="107"/>
      <c r="AS263" s="65"/>
      <c r="AT263" s="65"/>
      <c r="AU263" s="107"/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1</v>
      </c>
      <c r="D264" s="277">
        <f t="shared" si="90"/>
        <v>0</v>
      </c>
      <c r="E264" s="400">
        <f t="shared" si="91"/>
        <v>1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>
        <v>1</v>
      </c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/>
      <c r="AO264" s="329"/>
      <c r="AP264" s="107"/>
      <c r="AQ264" s="104">
        <v>0</v>
      </c>
      <c r="AR264" s="107">
        <v>0</v>
      </c>
      <c r="AS264" s="65">
        <v>0</v>
      </c>
      <c r="AT264" s="65">
        <v>0</v>
      </c>
      <c r="AU264" s="107">
        <v>0</v>
      </c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9</v>
      </c>
      <c r="D265" s="148">
        <f t="shared" si="90"/>
        <v>0</v>
      </c>
      <c r="E265" s="1007">
        <f t="shared" si="91"/>
        <v>9</v>
      </c>
      <c r="F265" s="35"/>
      <c r="G265" s="40"/>
      <c r="H265" s="35"/>
      <c r="I265" s="40"/>
      <c r="J265" s="35"/>
      <c r="K265" s="40"/>
      <c r="L265" s="35"/>
      <c r="M265" s="40">
        <v>2</v>
      </c>
      <c r="N265" s="35"/>
      <c r="O265" s="37"/>
      <c r="P265" s="35"/>
      <c r="Q265" s="40">
        <v>2</v>
      </c>
      <c r="R265" s="153"/>
      <c r="S265" s="37">
        <v>1</v>
      </c>
      <c r="T265" s="35"/>
      <c r="U265" s="40">
        <v>1</v>
      </c>
      <c r="V265" s="153"/>
      <c r="W265" s="37"/>
      <c r="X265" s="35"/>
      <c r="Y265" s="40">
        <v>1</v>
      </c>
      <c r="Z265" s="153"/>
      <c r="AA265" s="37">
        <v>1</v>
      </c>
      <c r="AB265" s="35"/>
      <c r="AC265" s="40"/>
      <c r="AD265" s="153"/>
      <c r="AE265" s="37">
        <v>1</v>
      </c>
      <c r="AF265" s="35"/>
      <c r="AG265" s="40"/>
      <c r="AH265" s="153"/>
      <c r="AI265" s="37"/>
      <c r="AJ265" s="35"/>
      <c r="AK265" s="40"/>
      <c r="AL265" s="153"/>
      <c r="AM265" s="38"/>
      <c r="AN265" s="153"/>
      <c r="AO265" s="153"/>
      <c r="AP265" s="39"/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1007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/>
      <c r="AO266" s="153"/>
      <c r="AP266" s="39"/>
      <c r="AQ266" s="35"/>
      <c r="AR266" s="39"/>
      <c r="AS266" s="66"/>
      <c r="AT266" s="66"/>
      <c r="AU266" s="39"/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1007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/>
      <c r="AO267" s="153"/>
      <c r="AP267" s="39"/>
      <c r="AQ267" s="35"/>
      <c r="AR267" s="39"/>
      <c r="AS267" s="66"/>
      <c r="AT267" s="66"/>
      <c r="AU267" s="39"/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1007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/>
      <c r="AO268" s="153"/>
      <c r="AP268" s="39"/>
      <c r="AQ268" s="35"/>
      <c r="AR268" s="39"/>
      <c r="AS268" s="66"/>
      <c r="AT268" s="66"/>
      <c r="AU268" s="39"/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1007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/>
      <c r="AO269" s="153"/>
      <c r="AP269" s="39"/>
      <c r="AQ269" s="35"/>
      <c r="AR269" s="39"/>
      <c r="AS269" s="66"/>
      <c r="AT269" s="66"/>
      <c r="AU269" s="39"/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1007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/>
      <c r="AO270" s="153"/>
      <c r="AP270" s="39"/>
      <c r="AQ270" s="35"/>
      <c r="AR270" s="39"/>
      <c r="AS270" s="66"/>
      <c r="AT270" s="66"/>
      <c r="AU270" s="39"/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13</v>
      </c>
      <c r="D271" s="241">
        <f t="shared" si="90"/>
        <v>0</v>
      </c>
      <c r="E271" s="416">
        <f t="shared" si="91"/>
        <v>13</v>
      </c>
      <c r="F271" s="93"/>
      <c r="G271" s="243"/>
      <c r="H271" s="93"/>
      <c r="I271" s="243">
        <v>1</v>
      </c>
      <c r="J271" s="93"/>
      <c r="K271" s="243">
        <v>2</v>
      </c>
      <c r="L271" s="93"/>
      <c r="M271" s="243">
        <v>4</v>
      </c>
      <c r="N271" s="93"/>
      <c r="O271" s="519">
        <v>3</v>
      </c>
      <c r="P271" s="93"/>
      <c r="Q271" s="243">
        <v>1</v>
      </c>
      <c r="R271" s="173"/>
      <c r="S271" s="519">
        <v>1</v>
      </c>
      <c r="T271" s="93"/>
      <c r="U271" s="243"/>
      <c r="V271" s="173"/>
      <c r="W271" s="519">
        <v>1</v>
      </c>
      <c r="X271" s="93"/>
      <c r="Y271" s="243"/>
      <c r="Z271" s="173"/>
      <c r="AA271" s="519"/>
      <c r="AB271" s="93"/>
      <c r="AC271" s="243"/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/>
      <c r="AO271" s="173"/>
      <c r="AP271" s="96"/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1501"/>
      <c r="AY271" s="1502"/>
      <c r="AZ271" s="1502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1501"/>
      <c r="AY272" s="1502"/>
      <c r="AZ272" s="1502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3980" t="s">
        <v>56</v>
      </c>
      <c r="B273" s="3972"/>
      <c r="C273" s="3981" t="s">
        <v>263</v>
      </c>
      <c r="D273" s="3982"/>
      <c r="E273" s="3983"/>
      <c r="F273" s="3984" t="s">
        <v>284</v>
      </c>
      <c r="G273" s="3985"/>
      <c r="H273" s="3985"/>
      <c r="I273" s="3985"/>
      <c r="J273" s="3985"/>
      <c r="K273" s="3985"/>
      <c r="L273" s="3985"/>
      <c r="M273" s="3985"/>
      <c r="N273" s="3985"/>
      <c r="O273" s="3985"/>
      <c r="P273" s="3985"/>
      <c r="Q273" s="3985"/>
      <c r="R273" s="3985"/>
      <c r="S273" s="3985"/>
      <c r="T273" s="3985"/>
      <c r="U273" s="3985"/>
      <c r="V273" s="3985"/>
      <c r="W273" s="3985"/>
      <c r="X273" s="3985"/>
      <c r="Y273" s="3985"/>
      <c r="Z273" s="3985"/>
      <c r="AA273" s="3985"/>
      <c r="AB273" s="3985"/>
      <c r="AC273" s="3985"/>
      <c r="AD273" s="3985"/>
      <c r="AE273" s="3985"/>
      <c r="AF273" s="3985"/>
      <c r="AG273" s="3985"/>
      <c r="AH273" s="3985"/>
      <c r="AI273" s="3985"/>
      <c r="AJ273" s="3985"/>
      <c r="AK273" s="3985"/>
      <c r="AL273" s="3985"/>
      <c r="AM273" s="3985"/>
      <c r="AN273" s="3985"/>
      <c r="AO273" s="3985"/>
      <c r="AP273" s="3985"/>
      <c r="AQ273" s="3985"/>
      <c r="AR273" s="3985"/>
      <c r="AS273" s="3986"/>
      <c r="AT273" s="3987" t="s">
        <v>265</v>
      </c>
      <c r="AU273" s="3988"/>
      <c r="AV273" s="3975" t="s">
        <v>7</v>
      </c>
      <c r="AW273" s="3972" t="s">
        <v>8</v>
      </c>
      <c r="AX273" s="3972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3967" t="s">
        <v>285</v>
      </c>
      <c r="G274" s="3973"/>
      <c r="H274" s="3967" t="s">
        <v>286</v>
      </c>
      <c r="I274" s="3973"/>
      <c r="J274" s="3967" t="s">
        <v>287</v>
      </c>
      <c r="K274" s="3973"/>
      <c r="L274" s="3967" t="s">
        <v>288</v>
      </c>
      <c r="M274" s="3973"/>
      <c r="N274" s="3967" t="s">
        <v>289</v>
      </c>
      <c r="O274" s="3973"/>
      <c r="P274" s="3967" t="s">
        <v>170</v>
      </c>
      <c r="Q274" s="3973"/>
      <c r="R274" s="3967" t="s">
        <v>104</v>
      </c>
      <c r="S274" s="3973"/>
      <c r="T274" s="3967" t="s">
        <v>11</v>
      </c>
      <c r="U274" s="3973"/>
      <c r="V274" s="3967" t="s">
        <v>106</v>
      </c>
      <c r="W274" s="3968"/>
      <c r="X274" s="3967" t="s">
        <v>107</v>
      </c>
      <c r="Y274" s="3968"/>
      <c r="Z274" s="3967" t="s">
        <v>108</v>
      </c>
      <c r="AA274" s="3968"/>
      <c r="AB274" s="3967" t="s">
        <v>109</v>
      </c>
      <c r="AC274" s="3968"/>
      <c r="AD274" s="3967" t="s">
        <v>110</v>
      </c>
      <c r="AE274" s="3968"/>
      <c r="AF274" s="3967" t="s">
        <v>111</v>
      </c>
      <c r="AG274" s="3968"/>
      <c r="AH274" s="3967" t="s">
        <v>112</v>
      </c>
      <c r="AI274" s="3968"/>
      <c r="AJ274" s="3967" t="s">
        <v>113</v>
      </c>
      <c r="AK274" s="3968"/>
      <c r="AL274" s="3967" t="s">
        <v>114</v>
      </c>
      <c r="AM274" s="3968"/>
      <c r="AN274" s="3967" t="s">
        <v>115</v>
      </c>
      <c r="AO274" s="3968"/>
      <c r="AP274" s="3967" t="s">
        <v>116</v>
      </c>
      <c r="AQ274" s="3968"/>
      <c r="AR274" s="3967" t="s">
        <v>117</v>
      </c>
      <c r="AS274" s="3968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1419" t="s">
        <v>82</v>
      </c>
      <c r="D275" s="1509" t="s">
        <v>83</v>
      </c>
      <c r="E275" s="1510" t="s">
        <v>84</v>
      </c>
      <c r="F275" s="1419" t="s">
        <v>270</v>
      </c>
      <c r="G275" s="1423" t="s">
        <v>84</v>
      </c>
      <c r="H275" s="1419" t="s">
        <v>270</v>
      </c>
      <c r="I275" s="1423" t="s">
        <v>84</v>
      </c>
      <c r="J275" s="1419" t="s">
        <v>270</v>
      </c>
      <c r="K275" s="1423" t="s">
        <v>84</v>
      </c>
      <c r="L275" s="1419" t="s">
        <v>270</v>
      </c>
      <c r="M275" s="1423" t="s">
        <v>84</v>
      </c>
      <c r="N275" s="1419" t="s">
        <v>270</v>
      </c>
      <c r="O275" s="1423" t="s">
        <v>84</v>
      </c>
      <c r="P275" s="1419" t="s">
        <v>270</v>
      </c>
      <c r="Q275" s="1423" t="s">
        <v>84</v>
      </c>
      <c r="R275" s="1419" t="s">
        <v>270</v>
      </c>
      <c r="S275" s="1423" t="s">
        <v>84</v>
      </c>
      <c r="T275" s="1419" t="s">
        <v>270</v>
      </c>
      <c r="U275" s="1423" t="s">
        <v>84</v>
      </c>
      <c r="V275" s="1419" t="s">
        <v>270</v>
      </c>
      <c r="W275" s="1423" t="s">
        <v>84</v>
      </c>
      <c r="X275" s="1419" t="s">
        <v>270</v>
      </c>
      <c r="Y275" s="1423" t="s">
        <v>84</v>
      </c>
      <c r="Z275" s="1419" t="s">
        <v>270</v>
      </c>
      <c r="AA275" s="1423" t="s">
        <v>84</v>
      </c>
      <c r="AB275" s="1419" t="s">
        <v>270</v>
      </c>
      <c r="AC275" s="1423" t="s">
        <v>84</v>
      </c>
      <c r="AD275" s="1419" t="s">
        <v>270</v>
      </c>
      <c r="AE275" s="1423" t="s">
        <v>84</v>
      </c>
      <c r="AF275" s="1419" t="s">
        <v>270</v>
      </c>
      <c r="AG275" s="1423" t="s">
        <v>84</v>
      </c>
      <c r="AH275" s="1419" t="s">
        <v>270</v>
      </c>
      <c r="AI275" s="1423" t="s">
        <v>84</v>
      </c>
      <c r="AJ275" s="1419" t="s">
        <v>270</v>
      </c>
      <c r="AK275" s="1423" t="s">
        <v>84</v>
      </c>
      <c r="AL275" s="1419" t="s">
        <v>270</v>
      </c>
      <c r="AM275" s="1423" t="s">
        <v>84</v>
      </c>
      <c r="AN275" s="1419" t="s">
        <v>270</v>
      </c>
      <c r="AO275" s="1423" t="s">
        <v>84</v>
      </c>
      <c r="AP275" s="1419" t="s">
        <v>270</v>
      </c>
      <c r="AQ275" s="1423" t="s">
        <v>84</v>
      </c>
      <c r="AR275" s="1419" t="s">
        <v>270</v>
      </c>
      <c r="AS275" s="1423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3993" t="s">
        <v>176</v>
      </c>
      <c r="B276" s="188" t="s">
        <v>171</v>
      </c>
      <c r="C276" s="276">
        <f>SUM(D276+E276)</f>
        <v>1</v>
      </c>
      <c r="D276" s="1171"/>
      <c r="E276" s="139">
        <f>+Q276+S276+U276+W276+Y276+AA276+AC276+AE276+AG276</f>
        <v>1</v>
      </c>
      <c r="F276" s="527"/>
      <c r="G276" s="527"/>
      <c r="H276" s="391"/>
      <c r="I276" s="527"/>
      <c r="J276" s="391"/>
      <c r="K276" s="392"/>
      <c r="L276" s="391"/>
      <c r="M276" s="1511"/>
      <c r="N276" s="391"/>
      <c r="O276" s="392"/>
      <c r="P276" s="391"/>
      <c r="Q276" s="143"/>
      <c r="R276" s="391"/>
      <c r="S276" s="143"/>
      <c r="T276" s="391"/>
      <c r="U276" s="143"/>
      <c r="V276" s="391"/>
      <c r="W276" s="143">
        <v>1</v>
      </c>
      <c r="X276" s="391"/>
      <c r="Y276" s="143"/>
      <c r="Z276" s="391"/>
      <c r="AA276" s="143"/>
      <c r="AB276" s="391"/>
      <c r="AC276" s="143"/>
      <c r="AD276" s="391"/>
      <c r="AE276" s="143"/>
      <c r="AF276" s="391"/>
      <c r="AG276" s="143"/>
      <c r="AH276" s="391"/>
      <c r="AI276" s="527"/>
      <c r="AJ276" s="391"/>
      <c r="AK276" s="527"/>
      <c r="AL276" s="391"/>
      <c r="AM276" s="527"/>
      <c r="AN276" s="391"/>
      <c r="AO276" s="527"/>
      <c r="AP276" s="391"/>
      <c r="AQ276" s="527"/>
      <c r="AR276" s="391"/>
      <c r="AS276" s="392"/>
      <c r="AT276" s="26">
        <v>0</v>
      </c>
      <c r="AU276" s="30">
        <v>0</v>
      </c>
      <c r="AV276" s="145">
        <v>0</v>
      </c>
      <c r="AW276" s="30">
        <v>0</v>
      </c>
      <c r="AX276" s="30">
        <v>0</v>
      </c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7</v>
      </c>
      <c r="D277" s="349">
        <f>SUM(F277+H277+J277+L277+N277+P277+R277+T277+V277+X277+Z277+AB277+AD277+AF277+AH277+AJ277+AL277+AN277+AP277+AR277)</f>
        <v>6</v>
      </c>
      <c r="E277" s="350">
        <f>SUM(G277+I277+K277+M277+O277+Q277+S277+U277+W277+Y277+AA277+AC277+AE277+AG277+AI277+AK277+AM277+AO277+AQ277+AS277)</f>
        <v>1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>
        <v>1</v>
      </c>
      <c r="S277" s="448"/>
      <c r="T277" s="397"/>
      <c r="U277" s="448"/>
      <c r="V277" s="397">
        <v>3</v>
      </c>
      <c r="W277" s="448"/>
      <c r="X277" s="397"/>
      <c r="Y277" s="448"/>
      <c r="Z277" s="397">
        <v>1</v>
      </c>
      <c r="AA277" s="448"/>
      <c r="AB277" s="397">
        <v>1</v>
      </c>
      <c r="AC277" s="448"/>
      <c r="AD277" s="397"/>
      <c r="AE277" s="448"/>
      <c r="AF277" s="397"/>
      <c r="AG277" s="448">
        <v>1</v>
      </c>
      <c r="AH277" s="397"/>
      <c r="AI277" s="448"/>
      <c r="AJ277" s="397"/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>
        <v>0</v>
      </c>
      <c r="AU277" s="378">
        <v>0</v>
      </c>
      <c r="AV277" s="379">
        <v>0</v>
      </c>
      <c r="AW277" s="378">
        <v>0</v>
      </c>
      <c r="AX277" s="378">
        <v>0</v>
      </c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/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0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1513">
        <f t="shared" si="93"/>
        <v>1</v>
      </c>
      <c r="D278" s="1514">
        <f>SUM(F278+H278+J278+L278+N278+P278+R278+T278+V278+X278+Z278+AB278+AD278+AF278+AH278+AJ278+AL278+AN278+AP278+AR278)</f>
        <v>1</v>
      </c>
      <c r="E278" s="1515">
        <f>SUM(G278+I278+K278+M278+O278+Q278+S278+U278+W278+Y278+AA278+AC278+AE278+AG278+AI278+AK278+AM278+AO278+AQ278+AS278)</f>
        <v>0</v>
      </c>
      <c r="F278" s="1516"/>
      <c r="G278" s="1516"/>
      <c r="H278" s="1486"/>
      <c r="I278" s="1516"/>
      <c r="J278" s="1486"/>
      <c r="K278" s="1467"/>
      <c r="L278" s="1486"/>
      <c r="M278" s="1517"/>
      <c r="N278" s="1486"/>
      <c r="O278" s="1467"/>
      <c r="P278" s="1486"/>
      <c r="Q278" s="1516"/>
      <c r="R278" s="1486"/>
      <c r="S278" s="1516"/>
      <c r="T278" s="1486">
        <v>1</v>
      </c>
      <c r="U278" s="1516"/>
      <c r="V278" s="1486"/>
      <c r="W278" s="1516"/>
      <c r="X278" s="1486"/>
      <c r="Y278" s="1516"/>
      <c r="Z278" s="1486"/>
      <c r="AA278" s="1516"/>
      <c r="AB278" s="1486"/>
      <c r="AC278" s="1516"/>
      <c r="AD278" s="1486"/>
      <c r="AE278" s="1516"/>
      <c r="AF278" s="1486"/>
      <c r="AG278" s="1516"/>
      <c r="AH278" s="1486"/>
      <c r="AI278" s="1516"/>
      <c r="AJ278" s="1486"/>
      <c r="AK278" s="1516"/>
      <c r="AL278" s="1486"/>
      <c r="AM278" s="1516"/>
      <c r="AN278" s="1486"/>
      <c r="AO278" s="1516"/>
      <c r="AP278" s="1486"/>
      <c r="AQ278" s="1516"/>
      <c r="AR278" s="1486"/>
      <c r="AS278" s="1467"/>
      <c r="AT278" s="1486">
        <v>0</v>
      </c>
      <c r="AU278" s="1467">
        <v>0</v>
      </c>
      <c r="AV278" s="1518">
        <v>0</v>
      </c>
      <c r="AW278" s="1467">
        <v>0</v>
      </c>
      <c r="AX278" s="1467">
        <v>0</v>
      </c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/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0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0</v>
      </c>
      <c r="D279" s="1179">
        <f>SUM(F279+H279+J279+L279+N279+P279+R279+T279+V279+X279+Z279+AB279+AD279+AF279+AH279+AJ279+AL279+AN279+AP279+AR279)</f>
        <v>0</v>
      </c>
      <c r="E279" s="1180">
        <f t="shared" ref="E279" si="98">SUM(G279+I279+K279+M279+O279+Q279+S279+U279+W279+Y279+AA279+AC279+AE279+AG279+AI279+AK279+AM279+AO279+AQ279+AS279)</f>
        <v>0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/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/>
      <c r="AW279" s="534"/>
      <c r="AX279" s="534"/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/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0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0</v>
      </c>
      <c r="D283" s="168">
        <f>SUM(F283+H283+J283+L283+N283+P283+R283+T283+V283+X283+Z283+AB283+AD283+AF283+AH283+AJ283+AL283+AN283+AP283+AR283)</f>
        <v>0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542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/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1502"/>
      <c r="AN284" s="1502"/>
      <c r="AO284" s="1502"/>
      <c r="AP284" s="1502"/>
      <c r="AQ284" s="1502"/>
      <c r="AR284" s="1502"/>
      <c r="AS284" s="1502"/>
      <c r="AT284" s="1502"/>
      <c r="AU284" s="1502"/>
      <c r="AV284" s="1501"/>
      <c r="AW284" s="1501"/>
      <c r="AX284" s="1501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3980" t="s">
        <v>56</v>
      </c>
      <c r="B285" s="3972"/>
      <c r="C285" s="3989" t="s">
        <v>263</v>
      </c>
      <c r="D285" s="3989"/>
      <c r="E285" s="3989"/>
      <c r="F285" s="3984" t="s">
        <v>251</v>
      </c>
      <c r="G285" s="3985"/>
      <c r="H285" s="3985"/>
      <c r="I285" s="3985"/>
      <c r="J285" s="3985"/>
      <c r="K285" s="3985"/>
      <c r="L285" s="3985"/>
      <c r="M285" s="3985"/>
      <c r="N285" s="3985"/>
      <c r="O285" s="3985"/>
      <c r="P285" s="3985"/>
      <c r="Q285" s="3985"/>
      <c r="R285" s="3985"/>
      <c r="S285" s="3985"/>
      <c r="T285" s="3985"/>
      <c r="U285" s="3985"/>
      <c r="V285" s="3985"/>
      <c r="W285" s="3985"/>
      <c r="X285" s="3985"/>
      <c r="Y285" s="3985"/>
      <c r="Z285" s="3985"/>
      <c r="AA285" s="3985"/>
      <c r="AB285" s="3985"/>
      <c r="AC285" s="3985"/>
      <c r="AD285" s="3985"/>
      <c r="AE285" s="3985"/>
      <c r="AF285" s="3985"/>
      <c r="AG285" s="3990"/>
      <c r="AH285" s="3969" t="s">
        <v>265</v>
      </c>
      <c r="AI285" s="3970"/>
      <c r="AJ285" s="3971" t="s">
        <v>7</v>
      </c>
      <c r="AK285" s="3972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3989"/>
      <c r="D286" s="3989"/>
      <c r="E286" s="3989"/>
      <c r="F286" s="3967" t="s">
        <v>104</v>
      </c>
      <c r="G286" s="3973"/>
      <c r="H286" s="3967" t="s">
        <v>11</v>
      </c>
      <c r="I286" s="3973"/>
      <c r="J286" s="3967" t="s">
        <v>106</v>
      </c>
      <c r="K286" s="3968"/>
      <c r="L286" s="3967" t="s">
        <v>107</v>
      </c>
      <c r="M286" s="3968"/>
      <c r="N286" s="3967" t="s">
        <v>108</v>
      </c>
      <c r="O286" s="3968"/>
      <c r="P286" s="3967" t="s">
        <v>109</v>
      </c>
      <c r="Q286" s="3968"/>
      <c r="R286" s="3967" t="s">
        <v>110</v>
      </c>
      <c r="S286" s="3968"/>
      <c r="T286" s="3967" t="s">
        <v>111</v>
      </c>
      <c r="U286" s="3968"/>
      <c r="V286" s="3967" t="s">
        <v>112</v>
      </c>
      <c r="W286" s="3968"/>
      <c r="X286" s="3967" t="s">
        <v>113</v>
      </c>
      <c r="Y286" s="3968"/>
      <c r="Z286" s="3967" t="s">
        <v>114</v>
      </c>
      <c r="AA286" s="3968"/>
      <c r="AB286" s="3967" t="s">
        <v>115</v>
      </c>
      <c r="AC286" s="3968"/>
      <c r="AD286" s="3967" t="s">
        <v>116</v>
      </c>
      <c r="AE286" s="3968"/>
      <c r="AF286" s="3967" t="s">
        <v>117</v>
      </c>
      <c r="AG286" s="3974"/>
      <c r="AH286" s="3382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1419" t="s">
        <v>82</v>
      </c>
      <c r="D287" s="1420" t="s">
        <v>83</v>
      </c>
      <c r="E287" s="1489" t="s">
        <v>84</v>
      </c>
      <c r="F287" s="1419" t="s">
        <v>270</v>
      </c>
      <c r="G287" s="1423" t="s">
        <v>84</v>
      </c>
      <c r="H287" s="1419" t="s">
        <v>270</v>
      </c>
      <c r="I287" s="1423" t="s">
        <v>84</v>
      </c>
      <c r="J287" s="1419" t="s">
        <v>270</v>
      </c>
      <c r="K287" s="1423" t="s">
        <v>84</v>
      </c>
      <c r="L287" s="1419" t="s">
        <v>270</v>
      </c>
      <c r="M287" s="1423" t="s">
        <v>84</v>
      </c>
      <c r="N287" s="1419" t="s">
        <v>270</v>
      </c>
      <c r="O287" s="1423" t="s">
        <v>84</v>
      </c>
      <c r="P287" s="1419" t="s">
        <v>270</v>
      </c>
      <c r="Q287" s="1423" t="s">
        <v>84</v>
      </c>
      <c r="R287" s="1419" t="s">
        <v>270</v>
      </c>
      <c r="S287" s="1423" t="s">
        <v>84</v>
      </c>
      <c r="T287" s="1419" t="s">
        <v>270</v>
      </c>
      <c r="U287" s="1423" t="s">
        <v>84</v>
      </c>
      <c r="V287" s="1419" t="s">
        <v>270</v>
      </c>
      <c r="W287" s="1423" t="s">
        <v>84</v>
      </c>
      <c r="X287" s="1419" t="s">
        <v>270</v>
      </c>
      <c r="Y287" s="1423" t="s">
        <v>84</v>
      </c>
      <c r="Z287" s="1419" t="s">
        <v>270</v>
      </c>
      <c r="AA287" s="1423" t="s">
        <v>84</v>
      </c>
      <c r="AB287" s="1419" t="s">
        <v>270</v>
      </c>
      <c r="AC287" s="1423" t="s">
        <v>84</v>
      </c>
      <c r="AD287" s="1419" t="s">
        <v>270</v>
      </c>
      <c r="AE287" s="1423" t="s">
        <v>84</v>
      </c>
      <c r="AF287" s="1419" t="s">
        <v>270</v>
      </c>
      <c r="AG287" s="1503" t="s">
        <v>84</v>
      </c>
      <c r="AH287" s="1522" t="s">
        <v>271</v>
      </c>
      <c r="AI287" s="1013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3963" t="s">
        <v>176</v>
      </c>
      <c r="B288" s="3963"/>
      <c r="C288" s="1523">
        <f>SUM(D288+E288)</f>
        <v>0</v>
      </c>
      <c r="D288" s="1524">
        <f t="shared" ref="D288:E290" si="100">SUM(F288+H288+J288+L288+N288+P288+R288+T288+V288+X288+Z288+AB288+AD288+AF288)</f>
        <v>0</v>
      </c>
      <c r="E288" s="1525">
        <f t="shared" si="100"/>
        <v>0</v>
      </c>
      <c r="F288" s="1486"/>
      <c r="G288" s="1516"/>
      <c r="H288" s="1486"/>
      <c r="I288" s="1516"/>
      <c r="J288" s="1486"/>
      <c r="K288" s="1516"/>
      <c r="L288" s="1486"/>
      <c r="M288" s="1516"/>
      <c r="N288" s="1486"/>
      <c r="O288" s="1516"/>
      <c r="P288" s="1486"/>
      <c r="Q288" s="1516"/>
      <c r="R288" s="1486"/>
      <c r="S288" s="1516"/>
      <c r="T288" s="1486"/>
      <c r="U288" s="1516"/>
      <c r="V288" s="1486"/>
      <c r="W288" s="1516"/>
      <c r="X288" s="1486"/>
      <c r="Y288" s="1516"/>
      <c r="Z288" s="1486"/>
      <c r="AA288" s="1516"/>
      <c r="AB288" s="1486"/>
      <c r="AC288" s="1516"/>
      <c r="AD288" s="1486"/>
      <c r="AE288" s="1516"/>
      <c r="AF288" s="1486"/>
      <c r="AG288" s="1526"/>
      <c r="AH288" s="1516"/>
      <c r="AI288" s="1527"/>
      <c r="AJ288" s="1486"/>
      <c r="AK288" s="1467"/>
      <c r="AL288" s="1352"/>
      <c r="AM288" s="15"/>
      <c r="AN288" s="15"/>
      <c r="AO288" s="15"/>
      <c r="AP288" s="15"/>
      <c r="AQ288" s="15"/>
      <c r="AR288" s="1528"/>
      <c r="AS288" s="1528"/>
      <c r="AT288" s="1528"/>
      <c r="AU288" s="1528"/>
      <c r="AV288" s="1528"/>
      <c r="AW288" s="1528"/>
      <c r="AX288" s="1528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/>
      <c r="AI289" s="554"/>
      <c r="AJ289" s="551"/>
      <c r="AK289" s="554"/>
      <c r="AL289" s="1352"/>
      <c r="AM289" s="15"/>
      <c r="AN289" s="15"/>
      <c r="AO289" s="15"/>
      <c r="AP289" s="15"/>
      <c r="AQ289" s="15"/>
      <c r="AR289" s="1528"/>
      <c r="AS289" s="1528"/>
      <c r="AT289" s="1528"/>
      <c r="AU289" s="1528"/>
      <c r="AV289" s="1528"/>
      <c r="AW289" s="1528"/>
      <c r="AX289" s="1528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2</v>
      </c>
      <c r="D290" s="168">
        <f t="shared" si="100"/>
        <v>0</v>
      </c>
      <c r="E290" s="856">
        <f t="shared" si="100"/>
        <v>2</v>
      </c>
      <c r="F290" s="111"/>
      <c r="G290" s="555"/>
      <c r="H290" s="111"/>
      <c r="I290" s="555">
        <v>2</v>
      </c>
      <c r="J290" s="111"/>
      <c r="K290" s="555"/>
      <c r="L290" s="111"/>
      <c r="M290" s="555"/>
      <c r="N290" s="111"/>
      <c r="O290" s="555"/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>
        <v>0</v>
      </c>
      <c r="AI290" s="114">
        <v>0</v>
      </c>
      <c r="AJ290" s="111">
        <v>0</v>
      </c>
      <c r="AK290" s="114">
        <v>0</v>
      </c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1529" t="s">
        <v>299</v>
      </c>
      <c r="B291" s="1530"/>
      <c r="C291" s="1531"/>
      <c r="D291" s="1531"/>
      <c r="E291" s="1531"/>
      <c r="F291" s="1531"/>
      <c r="G291" s="1531"/>
      <c r="H291" s="1531"/>
      <c r="I291" s="1531"/>
      <c r="J291" s="1531"/>
      <c r="K291" s="1531"/>
      <c r="L291" s="1531"/>
      <c r="M291" s="1531"/>
      <c r="N291" s="1531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77"/>
      <c r="G292" s="3677"/>
      <c r="H292" s="3677"/>
      <c r="I292" s="3677"/>
      <c r="J292" s="3677"/>
      <c r="K292" s="3677"/>
      <c r="L292" s="3677"/>
      <c r="M292" s="3677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77"/>
      <c r="D293" s="3631"/>
      <c r="E293" s="3967" t="s">
        <v>168</v>
      </c>
      <c r="F293" s="3968"/>
      <c r="G293" s="3967" t="s">
        <v>169</v>
      </c>
      <c r="H293" s="3968"/>
      <c r="I293" s="3967" t="s">
        <v>170</v>
      </c>
      <c r="J293" s="3968"/>
      <c r="K293" s="3967" t="s">
        <v>104</v>
      </c>
      <c r="L293" s="3968"/>
      <c r="M293" s="3967" t="s">
        <v>11</v>
      </c>
      <c r="N293" s="3968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977" t="s">
        <v>82</v>
      </c>
      <c r="C294" s="1532" t="s">
        <v>83</v>
      </c>
      <c r="D294" s="1012" t="s">
        <v>84</v>
      </c>
      <c r="E294" s="1419" t="s">
        <v>83</v>
      </c>
      <c r="F294" s="1421" t="s">
        <v>84</v>
      </c>
      <c r="G294" s="1419" t="s">
        <v>83</v>
      </c>
      <c r="H294" s="1421" t="s">
        <v>84</v>
      </c>
      <c r="I294" s="1419" t="s">
        <v>83</v>
      </c>
      <c r="J294" s="1421" t="s">
        <v>84</v>
      </c>
      <c r="K294" s="1419" t="s">
        <v>83</v>
      </c>
      <c r="L294" s="1421" t="s">
        <v>84</v>
      </c>
      <c r="M294" s="1419" t="s">
        <v>83</v>
      </c>
      <c r="N294" s="1421" t="s">
        <v>84</v>
      </c>
    </row>
    <row r="295" spans="1:88" ht="20.25" customHeight="1" x14ac:dyDescent="0.2">
      <c r="A295" s="996" t="s">
        <v>58</v>
      </c>
      <c r="B295" s="1533">
        <f>SUM(C295+D295)</f>
        <v>0</v>
      </c>
      <c r="C295" s="1534">
        <f>SUM(E295+G295+I295+K295+M295)</f>
        <v>0</v>
      </c>
      <c r="D295" s="291">
        <f>SUM(F295+H295+J295+L295+N295)</f>
        <v>0</v>
      </c>
      <c r="E295" s="26"/>
      <c r="F295" s="30"/>
      <c r="G295" s="26"/>
      <c r="H295" s="30"/>
      <c r="I295" s="26"/>
      <c r="J295" s="31"/>
      <c r="K295" s="26"/>
      <c r="L295" s="31"/>
      <c r="M295" s="144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542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377</v>
      </c>
      <c r="B317" s="570">
        <f>SUM(CF8:CN296)</f>
        <v>1</v>
      </c>
    </row>
    <row r="318" spans="1:104" hidden="1" x14ac:dyDescent="0.2"/>
  </sheetData>
  <mergeCells count="418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R61:S61"/>
    <mergeCell ref="T61:U61"/>
    <mergeCell ref="T62:U62"/>
    <mergeCell ref="V62:W62"/>
    <mergeCell ref="A51:A52"/>
    <mergeCell ref="A53:B53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8:B58"/>
    <mergeCell ref="A59:B59"/>
    <mergeCell ref="A61:B63"/>
    <mergeCell ref="C61:E62"/>
    <mergeCell ref="F61:Q61"/>
    <mergeCell ref="F62:G62"/>
    <mergeCell ref="H62:I62"/>
    <mergeCell ref="J62:K62"/>
    <mergeCell ref="A73:B73"/>
    <mergeCell ref="A74:B74"/>
    <mergeCell ref="A65:B65"/>
    <mergeCell ref="A66:B66"/>
    <mergeCell ref="A67:B67"/>
    <mergeCell ref="N62:O62"/>
    <mergeCell ref="P62:Q62"/>
    <mergeCell ref="R62:S62"/>
    <mergeCell ref="A64:B64"/>
    <mergeCell ref="A96:B96"/>
    <mergeCell ref="A97:A101"/>
    <mergeCell ref="AH103:AJ103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F83:AG83"/>
    <mergeCell ref="F84:G84"/>
    <mergeCell ref="H84:I84"/>
    <mergeCell ref="J84:K84"/>
    <mergeCell ref="L84:M84"/>
    <mergeCell ref="N84:O84"/>
    <mergeCell ref="P84:Q84"/>
    <mergeCell ref="R84:S84"/>
    <mergeCell ref="A161:A168"/>
    <mergeCell ref="A169:A171"/>
    <mergeCell ref="A172:A175"/>
    <mergeCell ref="A154:B154"/>
    <mergeCell ref="A155:A156"/>
    <mergeCell ref="A158:A159"/>
    <mergeCell ref="A127:A129"/>
    <mergeCell ref="A130:B130"/>
    <mergeCell ref="A135:B135"/>
    <mergeCell ref="A136:B136"/>
    <mergeCell ref="A138:B139"/>
    <mergeCell ref="A131:A134"/>
    <mergeCell ref="A218:A223"/>
    <mergeCell ref="A224:A226"/>
    <mergeCell ref="A227:B227"/>
    <mergeCell ref="A203:A210"/>
    <mergeCell ref="A211:A213"/>
    <mergeCell ref="A214:A217"/>
    <mergeCell ref="A176:A181"/>
    <mergeCell ref="A182:A184"/>
    <mergeCell ref="A185:B185"/>
    <mergeCell ref="AL242:AL244"/>
    <mergeCell ref="AF243:AG243"/>
    <mergeCell ref="AH243:AI243"/>
    <mergeCell ref="AJ243:AK243"/>
    <mergeCell ref="A245:A246"/>
    <mergeCell ref="A247:A248"/>
    <mergeCell ref="A250:B252"/>
    <mergeCell ref="H235:I235"/>
    <mergeCell ref="J235:K235"/>
    <mergeCell ref="L235:M235"/>
    <mergeCell ref="N235:O235"/>
    <mergeCell ref="P235:Q235"/>
    <mergeCell ref="R235:S235"/>
    <mergeCell ref="T235:U235"/>
    <mergeCell ref="V235:W235"/>
    <mergeCell ref="X235:Y235"/>
    <mergeCell ref="Z235:AA235"/>
    <mergeCell ref="AD243:AE243"/>
    <mergeCell ref="AL251:AM251"/>
    <mergeCell ref="AB235:AC235"/>
    <mergeCell ref="AD235:AE235"/>
    <mergeCell ref="AF235:AG235"/>
    <mergeCell ref="AH235:AI235"/>
    <mergeCell ref="AJ235:AK235"/>
    <mergeCell ref="A281:A283"/>
    <mergeCell ref="A285:B287"/>
    <mergeCell ref="C285:E286"/>
    <mergeCell ref="F285:AG285"/>
    <mergeCell ref="A279:B279"/>
    <mergeCell ref="A280:B280"/>
    <mergeCell ref="A276:A277"/>
    <mergeCell ref="A278:B278"/>
    <mergeCell ref="A254:A262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L62:M62"/>
    <mergeCell ref="T84:U84"/>
    <mergeCell ref="V84:W84"/>
    <mergeCell ref="X84:Y84"/>
    <mergeCell ref="Z84:AA84"/>
    <mergeCell ref="AB84:AC84"/>
    <mergeCell ref="AD84:AE84"/>
    <mergeCell ref="AF84:AG84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AD104:AE104"/>
    <mergeCell ref="AF104:AG104"/>
    <mergeCell ref="AH104:AH105"/>
    <mergeCell ref="AI104:AI105"/>
    <mergeCell ref="AJ104:AJ105"/>
    <mergeCell ref="A106:B106"/>
    <mergeCell ref="A107:B107"/>
    <mergeCell ref="A108:A109"/>
    <mergeCell ref="A110:B110"/>
    <mergeCell ref="A103:B105"/>
    <mergeCell ref="C103:E104"/>
    <mergeCell ref="F103:AG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122:B122"/>
    <mergeCell ref="Q122:R122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C138:E138"/>
    <mergeCell ref="F138:G138"/>
    <mergeCell ref="H138:I138"/>
    <mergeCell ref="J138:K138"/>
    <mergeCell ref="L138:M138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237:A238"/>
    <mergeCell ref="A239:A240"/>
    <mergeCell ref="A242:A244"/>
    <mergeCell ref="B242:B244"/>
    <mergeCell ref="C242:E243"/>
    <mergeCell ref="F242:AK242"/>
    <mergeCell ref="F243:G243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Z243:AA243"/>
    <mergeCell ref="AB243:AC243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AN251:AN252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U274:AU275"/>
    <mergeCell ref="C250:E251"/>
    <mergeCell ref="F250:AM250"/>
    <mergeCell ref="AN250:AP250"/>
    <mergeCell ref="AQ250:AR251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AV273:AV275"/>
    <mergeCell ref="AW273:AW27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288:B288"/>
    <mergeCell ref="A289:B289"/>
    <mergeCell ref="A290:B290"/>
    <mergeCell ref="A292:A294"/>
    <mergeCell ref="B292:D293"/>
    <mergeCell ref="E292:M292"/>
    <mergeCell ref="E293:F293"/>
    <mergeCell ref="G293:H293"/>
    <mergeCell ref="I293:J293"/>
    <mergeCell ref="K293:L293"/>
    <mergeCell ref="M293:N293"/>
  </mergeCells>
  <dataValidations count="2">
    <dataValidation operator="greaterThanOrEqual" allowBlank="1" showInputMessage="1" showErrorMessage="1" error="Valor no Permitido" sqref="B283 AX273:AX275" xr:uid="{9084175D-6402-41B9-90D9-014A8F4F86BE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51106E30-12A8-4C9B-91E6-1A5B6235166B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8C1D3-4A21-4F64-9F9F-BF253231C640}">
  <dimension ref="A1:DB318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",[6]NOMBRE!B2," - ","( ",[6]NOMBRE!C2,[6]NOMBRE!D2,[6]NOMBRE!E2,[6]NOMBRE!F2,[6]NOMBRE!G2," )")</f>
        <v>COMUNA: LINARES - ( 07401 )</v>
      </c>
    </row>
    <row r="3" spans="1:92" ht="16.149999999999999" customHeigh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",[6]NOMBRE!B6," - ","( ",[6]NOMBRE!C6,[6]NOMBRE!D6," )")</f>
        <v>MES: MAYO - ( 05 )</v>
      </c>
      <c r="AE4" s="1582"/>
      <c r="AF4" s="1582"/>
      <c r="AG4" s="1582"/>
      <c r="AH4" s="1582"/>
      <c r="AI4" s="1582"/>
      <c r="AJ4" s="1582"/>
      <c r="AK4" s="1582"/>
      <c r="AL4" s="1582"/>
      <c r="AM4" s="1582"/>
      <c r="AN4" s="1582"/>
      <c r="AO4" s="1582"/>
      <c r="AP4" s="1582"/>
      <c r="AQ4" s="1582"/>
      <c r="AR4" s="1582"/>
      <c r="AS4" s="1582"/>
      <c r="AT4" s="1582"/>
      <c r="AU4" s="1582"/>
      <c r="AV4" s="1582"/>
      <c r="AW4" s="1582"/>
    </row>
    <row r="5" spans="1:92" ht="16.149999999999999" customHeight="1" x14ac:dyDescent="0.2">
      <c r="A5" s="1" t="str">
        <f>CONCATENATE("AÑO: ",[6]NOMBRE!B7)</f>
        <v>AÑO: 2019</v>
      </c>
      <c r="AE5" s="1582"/>
      <c r="AF5" s="1582"/>
      <c r="AG5" s="1582"/>
      <c r="AH5" s="1582"/>
      <c r="AI5" s="1582"/>
      <c r="AJ5" s="1582"/>
      <c r="AK5" s="1582"/>
      <c r="AL5" s="1582"/>
      <c r="AM5" s="1582"/>
      <c r="AN5" s="1582"/>
      <c r="AO5" s="1582"/>
      <c r="AP5" s="1582"/>
      <c r="AQ5" s="1582"/>
      <c r="AR5" s="1582"/>
      <c r="AS5" s="1582"/>
      <c r="AT5" s="1582"/>
      <c r="AU5" s="1582"/>
      <c r="AV5" s="1582"/>
      <c r="AW5" s="1582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1583"/>
      <c r="AF6" s="1583"/>
      <c r="AG6" s="1583"/>
      <c r="AH6" s="1583"/>
      <c r="AI6" s="1583"/>
      <c r="AJ6" s="1583"/>
      <c r="AK6" s="1583"/>
      <c r="AL6" s="1583"/>
      <c r="AM6" s="1583"/>
      <c r="AN6" s="1583"/>
      <c r="AO6" s="1583"/>
      <c r="AP6" s="1583"/>
      <c r="AQ6" s="1583"/>
      <c r="AR6" s="1583"/>
      <c r="AS6" s="1583"/>
      <c r="AT6" s="1583"/>
      <c r="AU6" s="1583"/>
      <c r="AV6" s="1583"/>
      <c r="AW6" s="1582"/>
    </row>
    <row r="7" spans="1:92" ht="15" x14ac:dyDescent="0.2">
      <c r="A7" s="1203"/>
      <c r="B7" s="1203"/>
      <c r="C7" s="1203"/>
      <c r="D7" s="1203"/>
      <c r="E7" s="1203"/>
      <c r="F7" s="1203"/>
      <c r="G7" s="1203"/>
      <c r="H7" s="1203"/>
      <c r="I7" s="1203"/>
      <c r="J7" s="1203"/>
      <c r="K7" s="1203"/>
      <c r="L7" s="1203"/>
      <c r="M7" s="1203"/>
      <c r="N7" s="1203"/>
      <c r="O7" s="1203"/>
      <c r="P7" s="1203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1583"/>
      <c r="AF7" s="1583"/>
      <c r="AG7" s="1583"/>
      <c r="AH7" s="1583"/>
      <c r="AI7" s="1583"/>
      <c r="AJ7" s="1583"/>
      <c r="AK7" s="1583"/>
      <c r="AL7" s="1583"/>
      <c r="AM7" s="1583"/>
      <c r="AN7" s="1583"/>
      <c r="AO7" s="1583"/>
      <c r="AP7" s="1583"/>
      <c r="AQ7" s="1583"/>
      <c r="AR7" s="1583"/>
      <c r="AS7" s="1583"/>
      <c r="AT7" s="1583"/>
      <c r="AU7" s="1583"/>
      <c r="AV7" s="1583"/>
      <c r="AW7" s="1582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1583"/>
      <c r="AF8" s="1583"/>
      <c r="AG8" s="1583"/>
      <c r="AH8" s="1583"/>
      <c r="AI8" s="1583"/>
      <c r="AJ8" s="1583"/>
      <c r="AK8" s="1583"/>
      <c r="AL8" s="1583"/>
      <c r="AM8" s="1583"/>
      <c r="AN8" s="1583"/>
      <c r="AO8" s="1583"/>
      <c r="AP8" s="1583"/>
      <c r="AQ8" s="1583"/>
      <c r="AR8" s="1583"/>
      <c r="AS8" s="1583"/>
      <c r="AT8" s="1583"/>
      <c r="AU8" s="1583"/>
      <c r="AV8" s="1583"/>
      <c r="AW8" s="1582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3981" t="s">
        <v>3</v>
      </c>
      <c r="B9" s="3983"/>
      <c r="C9" s="3975" t="s">
        <v>4</v>
      </c>
      <c r="D9" s="3984" t="s">
        <v>5</v>
      </c>
      <c r="E9" s="3985"/>
      <c r="F9" s="3985"/>
      <c r="G9" s="3985"/>
      <c r="H9" s="3985"/>
      <c r="I9" s="3985"/>
      <c r="J9" s="3985"/>
      <c r="K9" s="3985"/>
      <c r="L9" s="3985"/>
      <c r="M9" s="3990"/>
      <c r="N9" s="3972" t="s">
        <v>6</v>
      </c>
      <c r="O9" s="3975" t="s">
        <v>7</v>
      </c>
      <c r="P9" s="3975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1583"/>
      <c r="AG9" s="1583"/>
      <c r="AH9" s="1583"/>
      <c r="AI9" s="1583"/>
      <c r="AJ9" s="1583"/>
      <c r="AK9" s="1583"/>
      <c r="AL9" s="1583"/>
      <c r="AM9" s="1583"/>
      <c r="AN9" s="1583"/>
      <c r="AO9" s="1583"/>
      <c r="AP9" s="1584"/>
      <c r="AQ9" s="1584"/>
      <c r="AR9" s="1584"/>
      <c r="AS9" s="1584"/>
      <c r="AT9" s="1584"/>
      <c r="AU9" s="1584"/>
      <c r="AV9" s="1584"/>
      <c r="AW9" s="1584"/>
      <c r="AX9" s="1582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1419" t="s">
        <v>9</v>
      </c>
      <c r="E10" s="1444" t="s">
        <v>10</v>
      </c>
      <c r="F10" s="1444" t="s">
        <v>11</v>
      </c>
      <c r="G10" s="1444" t="s">
        <v>12</v>
      </c>
      <c r="H10" s="1444" t="s">
        <v>13</v>
      </c>
      <c r="I10" s="1444" t="s">
        <v>14</v>
      </c>
      <c r="J10" s="1444" t="s">
        <v>15</v>
      </c>
      <c r="K10" s="1444" t="s">
        <v>16</v>
      </c>
      <c r="L10" s="1444" t="s">
        <v>17</v>
      </c>
      <c r="M10" s="1585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1586"/>
      <c r="AG10" s="1586"/>
      <c r="AH10" s="1586"/>
      <c r="AI10" s="1586"/>
      <c r="AJ10" s="1586"/>
      <c r="AK10" s="1586"/>
      <c r="AL10" s="1586"/>
      <c r="AM10" s="1586"/>
      <c r="AN10" s="1586"/>
      <c r="AO10" s="1500"/>
      <c r="AP10" s="1500"/>
      <c r="AQ10" s="1500"/>
      <c r="AR10" s="1500"/>
      <c r="AS10" s="1500"/>
      <c r="AT10" s="1500"/>
      <c r="AU10" s="1500"/>
      <c r="AV10" s="1500"/>
      <c r="AW10" s="1500"/>
      <c r="AX10" s="1582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3616" t="s">
        <v>19</v>
      </c>
      <c r="B11" s="3617"/>
      <c r="C11" s="25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30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1586"/>
      <c r="AG11" s="1586"/>
      <c r="AH11" s="1586"/>
      <c r="AI11" s="1586"/>
      <c r="AJ11" s="1586"/>
      <c r="AK11" s="1500"/>
      <c r="AL11" s="1500"/>
      <c r="AM11" s="1500"/>
      <c r="AN11" s="1500"/>
      <c r="AO11" s="1500"/>
      <c r="AP11" s="1500"/>
      <c r="AQ11" s="1500"/>
      <c r="AR11" s="1500"/>
      <c r="AS11" s="1500"/>
      <c r="AT11" s="1500"/>
      <c r="AU11" s="1500"/>
      <c r="AV11" s="1500"/>
      <c r="AW11" s="1500"/>
      <c r="AX11" s="1582"/>
      <c r="CD11" s="4" t="str">
        <f>IF(C11&gt;=[6]A03!C78,"","*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1586"/>
      <c r="AG12" s="1586"/>
      <c r="AH12" s="1586"/>
      <c r="AI12" s="1586"/>
      <c r="AJ12" s="1586"/>
      <c r="AK12" s="1500"/>
      <c r="AL12" s="1500"/>
      <c r="AM12" s="1500"/>
      <c r="AN12" s="1500"/>
      <c r="AO12" s="1586"/>
      <c r="AP12" s="1586"/>
      <c r="AQ12" s="1500"/>
      <c r="AR12" s="1500"/>
      <c r="AS12" s="1500"/>
      <c r="AT12" s="1500"/>
      <c r="AU12" s="1500"/>
      <c r="AV12" s="1500"/>
      <c r="AW12" s="1500"/>
      <c r="AX12" s="1582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1586"/>
      <c r="AG13" s="1586"/>
      <c r="AH13" s="1586"/>
      <c r="AI13" s="1586"/>
      <c r="AJ13" s="1586"/>
      <c r="AK13" s="1500"/>
      <c r="AL13" s="1500"/>
      <c r="AM13" s="1500"/>
      <c r="AN13" s="1500"/>
      <c r="AO13" s="1586"/>
      <c r="AP13" s="1586"/>
      <c r="AQ13" s="1586"/>
      <c r="AR13" s="1500"/>
      <c r="AS13" s="1500"/>
      <c r="AT13" s="1500"/>
      <c r="AU13" s="1500"/>
      <c r="AV13" s="1500"/>
      <c r="AW13" s="1500"/>
      <c r="AX13" s="1582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1586"/>
      <c r="AG14" s="1586"/>
      <c r="AH14" s="1586"/>
      <c r="AI14" s="1586"/>
      <c r="AJ14" s="1586"/>
      <c r="AK14" s="1586"/>
      <c r="AL14" s="1586"/>
      <c r="AM14" s="1586"/>
      <c r="AN14" s="1586"/>
      <c r="AO14" s="1500"/>
      <c r="AP14" s="1500"/>
      <c r="AQ14" s="1500"/>
      <c r="AR14" s="1500"/>
      <c r="AS14" s="1500"/>
      <c r="AT14" s="1500"/>
      <c r="AU14" s="1500"/>
      <c r="AV14" s="1500"/>
      <c r="AW14" s="1500"/>
      <c r="AX14" s="1582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1586"/>
      <c r="AG15" s="1586"/>
      <c r="AH15" s="1586"/>
      <c r="AI15" s="1586"/>
      <c r="AJ15" s="1586"/>
      <c r="AK15" s="1586"/>
      <c r="AL15" s="1586"/>
      <c r="AM15" s="1586"/>
      <c r="AN15" s="1586"/>
      <c r="AO15" s="1500"/>
      <c r="AP15" s="1500"/>
      <c r="AQ15" s="1500"/>
      <c r="AR15" s="1500"/>
      <c r="AS15" s="1500"/>
      <c r="AT15" s="1500"/>
      <c r="AU15" s="1500"/>
      <c r="AV15" s="1500"/>
      <c r="AW15" s="1500"/>
      <c r="AX15" s="1582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177" t="s">
        <v>23</v>
      </c>
      <c r="B16" s="4178"/>
      <c r="C16" s="1587">
        <f>SUM(D16:M16)</f>
        <v>0</v>
      </c>
      <c r="D16" s="1447"/>
      <c r="E16" s="1588"/>
      <c r="F16" s="1588"/>
      <c r="G16" s="1588"/>
      <c r="H16" s="1588"/>
      <c r="I16" s="1588"/>
      <c r="J16" s="1588"/>
      <c r="K16" s="1588"/>
      <c r="L16" s="1589"/>
      <c r="M16" s="1590"/>
      <c r="N16" s="1449"/>
      <c r="O16" s="1591"/>
      <c r="P16" s="1591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1586"/>
      <c r="AG16" s="1586"/>
      <c r="AH16" s="1586"/>
      <c r="AI16" s="1586"/>
      <c r="AJ16" s="1586"/>
      <c r="AK16" s="1586"/>
      <c r="AL16" s="1586"/>
      <c r="AM16" s="1586"/>
      <c r="AN16" s="1586"/>
      <c r="AO16" s="1500"/>
      <c r="AP16" s="1500"/>
      <c r="AQ16" s="1500"/>
      <c r="AR16" s="1500"/>
      <c r="AS16" s="1500"/>
      <c r="AT16" s="1500"/>
      <c r="AU16" s="1500"/>
      <c r="AV16" s="1500"/>
      <c r="AW16" s="1500"/>
      <c r="AX16" s="1582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1586"/>
      <c r="AF17" s="1586"/>
      <c r="AG17" s="1586"/>
      <c r="AH17" s="1586"/>
      <c r="AI17" s="1586"/>
      <c r="AJ17" s="1586"/>
      <c r="AK17" s="1586"/>
      <c r="AL17" s="1586"/>
      <c r="AM17" s="1586"/>
      <c r="AN17" s="1586"/>
      <c r="AO17" s="1586"/>
      <c r="AP17" s="1586"/>
      <c r="AQ17" s="1586"/>
      <c r="AR17" s="1586"/>
      <c r="AS17" s="1586"/>
      <c r="AT17" s="1586"/>
      <c r="AU17" s="1586"/>
      <c r="AV17" s="1586"/>
      <c r="AW17" s="1582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3980" t="s">
        <v>25</v>
      </c>
      <c r="B18" s="3972"/>
      <c r="C18" s="3975" t="s">
        <v>26</v>
      </c>
      <c r="D18" s="3975" t="s">
        <v>27</v>
      </c>
      <c r="E18" s="3975" t="s">
        <v>7</v>
      </c>
      <c r="F18" s="3975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1586"/>
      <c r="AF18" s="1500"/>
      <c r="AG18" s="1500"/>
      <c r="AH18" s="1500"/>
      <c r="AI18" s="1500"/>
      <c r="AJ18" s="1500"/>
      <c r="AK18" s="1500"/>
      <c r="AL18" s="1500"/>
      <c r="AM18" s="1500"/>
      <c r="AN18" s="1500"/>
      <c r="AO18" s="1500"/>
      <c r="AP18" s="1500"/>
      <c r="AQ18" s="1500"/>
      <c r="AR18" s="1500"/>
      <c r="AS18" s="1500"/>
      <c r="AT18" s="1500"/>
      <c r="AU18" s="1500"/>
      <c r="AV18" s="1500"/>
      <c r="AW18" s="1582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1586"/>
      <c r="AF19" s="1500"/>
      <c r="AG19" s="1500"/>
      <c r="AH19" s="1500"/>
      <c r="AI19" s="1500"/>
      <c r="AJ19" s="1500"/>
      <c r="AK19" s="1500"/>
      <c r="AL19" s="1500"/>
      <c r="AM19" s="1500"/>
      <c r="AN19" s="1500"/>
      <c r="AO19" s="1500"/>
      <c r="AP19" s="1500"/>
      <c r="AQ19" s="1500"/>
      <c r="AR19" s="1500"/>
      <c r="AS19" s="1500"/>
      <c r="AT19" s="1500"/>
      <c r="AU19" s="1500"/>
      <c r="AV19" s="1500"/>
      <c r="AW19" s="1582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175" t="s">
        <v>28</v>
      </c>
      <c r="B20" s="4176"/>
      <c r="C20" s="1458">
        <v>97</v>
      </c>
      <c r="D20" s="1458">
        <v>0</v>
      </c>
      <c r="E20" s="1458">
        <v>1</v>
      </c>
      <c r="F20" s="1458">
        <v>6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1586"/>
      <c r="AF20" s="1500"/>
      <c r="AG20" s="1500"/>
      <c r="AH20" s="1500"/>
      <c r="AI20" s="1500"/>
      <c r="AJ20" s="1500"/>
      <c r="AK20" s="1500"/>
      <c r="AL20" s="1500"/>
      <c r="AM20" s="1500"/>
      <c r="AN20" s="1500"/>
      <c r="AO20" s="1500"/>
      <c r="AP20" s="1500"/>
      <c r="AQ20" s="1500"/>
      <c r="AR20" s="1500"/>
      <c r="AS20" s="1500"/>
      <c r="AT20" s="1500"/>
      <c r="AU20" s="1500"/>
      <c r="AV20" s="1500"/>
      <c r="AW20" s="1582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3610" t="s">
        <v>29</v>
      </c>
      <c r="B21" s="3611"/>
      <c r="C21" s="65">
        <v>1</v>
      </c>
      <c r="D21" s="65">
        <v>0</v>
      </c>
      <c r="E21" s="65">
        <v>0</v>
      </c>
      <c r="F21" s="65">
        <v>0</v>
      </c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1586"/>
      <c r="AF21" s="1500"/>
      <c r="AG21" s="1500"/>
      <c r="AH21" s="1500"/>
      <c r="AI21" s="1500"/>
      <c r="AJ21" s="1500"/>
      <c r="AK21" s="1500"/>
      <c r="AL21" s="1500"/>
      <c r="AM21" s="1500"/>
      <c r="AN21" s="1500"/>
      <c r="AO21" s="1500"/>
      <c r="AP21" s="1500"/>
      <c r="AQ21" s="1500"/>
      <c r="AR21" s="1500"/>
      <c r="AS21" s="1500"/>
      <c r="AT21" s="1500"/>
      <c r="AU21" s="1500"/>
      <c r="AV21" s="1500"/>
      <c r="AW21" s="1582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4</v>
      </c>
      <c r="D22" s="66">
        <v>0</v>
      </c>
      <c r="E22" s="66">
        <v>0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1586"/>
      <c r="AF22" s="1500"/>
      <c r="AG22" s="1500"/>
      <c r="AH22" s="1500"/>
      <c r="AI22" s="1500"/>
      <c r="AJ22" s="1500"/>
      <c r="AK22" s="1500"/>
      <c r="AL22" s="1500"/>
      <c r="AM22" s="1500"/>
      <c r="AN22" s="1500"/>
      <c r="AO22" s="1500"/>
      <c r="AP22" s="1500"/>
      <c r="AQ22" s="1500"/>
      <c r="AR22" s="1500"/>
      <c r="AS22" s="1500"/>
      <c r="AT22" s="1500"/>
      <c r="AU22" s="1500"/>
      <c r="AV22" s="1500"/>
      <c r="AW22" s="1582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11</v>
      </c>
      <c r="D23" s="66">
        <v>0</v>
      </c>
      <c r="E23" s="66">
        <v>1</v>
      </c>
      <c r="F23" s="66">
        <v>1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1586"/>
      <c r="AF23" s="1500"/>
      <c r="AG23" s="1500"/>
      <c r="AH23" s="1500"/>
      <c r="AI23" s="1500"/>
      <c r="AJ23" s="1500"/>
      <c r="AK23" s="1500"/>
      <c r="AL23" s="1500"/>
      <c r="AM23" s="1500"/>
      <c r="AN23" s="1500"/>
      <c r="AO23" s="1500"/>
      <c r="AP23" s="1500"/>
      <c r="AQ23" s="1500"/>
      <c r="AR23" s="1500"/>
      <c r="AS23" s="1500"/>
      <c r="AT23" s="1500"/>
      <c r="AU23" s="1500"/>
      <c r="AV23" s="1500"/>
      <c r="AW23" s="1582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1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1586"/>
      <c r="AF24" s="1500"/>
      <c r="AG24" s="1500"/>
      <c r="AH24" s="1500"/>
      <c r="AI24" s="1500"/>
      <c r="AJ24" s="1500"/>
      <c r="AK24" s="1500"/>
      <c r="AL24" s="1500"/>
      <c r="AM24" s="1500"/>
      <c r="AN24" s="1500"/>
      <c r="AO24" s="1500"/>
      <c r="AP24" s="1500"/>
      <c r="AQ24" s="1500"/>
      <c r="AR24" s="1500"/>
      <c r="AS24" s="1500"/>
      <c r="AT24" s="1500"/>
      <c r="AU24" s="1500"/>
      <c r="AV24" s="1500"/>
      <c r="AW24" s="1582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1586"/>
      <c r="AF25" s="1500"/>
      <c r="AG25" s="1500"/>
      <c r="AH25" s="1500"/>
      <c r="AI25" s="1500"/>
      <c r="AJ25" s="1500"/>
      <c r="AK25" s="1500"/>
      <c r="AL25" s="1500"/>
      <c r="AM25" s="1500"/>
      <c r="AN25" s="1500"/>
      <c r="AO25" s="1500"/>
      <c r="AP25" s="1500"/>
      <c r="AQ25" s="1500"/>
      <c r="AR25" s="1500"/>
      <c r="AS25" s="1500"/>
      <c r="AT25" s="1500"/>
      <c r="AU25" s="1500"/>
      <c r="AV25" s="1500"/>
      <c r="AW25" s="1582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>
        <v>1</v>
      </c>
      <c r="D26" s="66">
        <v>0</v>
      </c>
      <c r="E26" s="66">
        <v>0</v>
      </c>
      <c r="F26" s="66">
        <v>1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1586"/>
      <c r="AF26" s="1500"/>
      <c r="AG26" s="1500"/>
      <c r="AH26" s="1500"/>
      <c r="AI26" s="1500"/>
      <c r="AJ26" s="1500"/>
      <c r="AK26" s="1500"/>
      <c r="AL26" s="1500"/>
      <c r="AM26" s="1500"/>
      <c r="AN26" s="1500"/>
      <c r="AO26" s="1500"/>
      <c r="AP26" s="1500"/>
      <c r="AQ26" s="1500"/>
      <c r="AR26" s="1500"/>
      <c r="AS26" s="1500"/>
      <c r="AT26" s="1500"/>
      <c r="AU26" s="1500"/>
      <c r="AV26" s="1500"/>
      <c r="AW26" s="1582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11</v>
      </c>
      <c r="D27" s="66">
        <v>0</v>
      </c>
      <c r="E27" s="66">
        <v>0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1586"/>
      <c r="AF27" s="1500"/>
      <c r="AG27" s="1500"/>
      <c r="AH27" s="1500"/>
      <c r="AI27" s="1500"/>
      <c r="AJ27" s="1500"/>
      <c r="AK27" s="1500"/>
      <c r="AL27" s="1500"/>
      <c r="AM27" s="1500"/>
      <c r="AN27" s="1500"/>
      <c r="AO27" s="1500"/>
      <c r="AP27" s="1500"/>
      <c r="AQ27" s="1500"/>
      <c r="AR27" s="1500"/>
      <c r="AS27" s="1500"/>
      <c r="AT27" s="1500"/>
      <c r="AU27" s="1500"/>
      <c r="AV27" s="1500"/>
      <c r="AW27" s="1582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24</v>
      </c>
      <c r="D28" s="66">
        <v>0</v>
      </c>
      <c r="E28" s="66">
        <v>0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1586"/>
      <c r="AF28" s="1500"/>
      <c r="AG28" s="1500"/>
      <c r="AH28" s="1500"/>
      <c r="AI28" s="1500"/>
      <c r="AJ28" s="1500"/>
      <c r="AK28" s="1500"/>
      <c r="AL28" s="1500"/>
      <c r="AM28" s="1500"/>
      <c r="AN28" s="1500"/>
      <c r="AO28" s="1500"/>
      <c r="AP28" s="1500"/>
      <c r="AQ28" s="1500"/>
      <c r="AR28" s="1500"/>
      <c r="AS28" s="1500"/>
      <c r="AT28" s="1500"/>
      <c r="AU28" s="1500"/>
      <c r="AV28" s="1500"/>
      <c r="AW28" s="1582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>
        <v>4</v>
      </c>
      <c r="D29" s="66">
        <v>0</v>
      </c>
      <c r="E29" s="66">
        <v>0</v>
      </c>
      <c r="F29" s="66">
        <v>1</v>
      </c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1586"/>
      <c r="AF29" s="1500"/>
      <c r="AG29" s="1500"/>
      <c r="AH29" s="1500"/>
      <c r="AI29" s="1500"/>
      <c r="AJ29" s="1500"/>
      <c r="AK29" s="1500"/>
      <c r="AL29" s="1500"/>
      <c r="AM29" s="1500"/>
      <c r="AN29" s="1500"/>
      <c r="AO29" s="1500"/>
      <c r="AP29" s="1500"/>
      <c r="AQ29" s="1500"/>
      <c r="AR29" s="1500"/>
      <c r="AS29" s="1500"/>
      <c r="AT29" s="1500"/>
      <c r="AU29" s="1500"/>
      <c r="AV29" s="1500"/>
      <c r="AW29" s="1582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40</v>
      </c>
      <c r="D30" s="67">
        <v>0</v>
      </c>
      <c r="E30" s="67">
        <v>0</v>
      </c>
      <c r="F30" s="67">
        <v>3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1583"/>
      <c r="AF30" s="1583"/>
      <c r="AG30" s="1583"/>
      <c r="AH30" s="1592"/>
      <c r="AI30" s="1583"/>
      <c r="AJ30" s="1583"/>
      <c r="AK30" s="1583"/>
      <c r="AL30" s="1583"/>
      <c r="AM30" s="1583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93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1583"/>
      <c r="AF31" s="1583"/>
      <c r="AG31" s="1583"/>
      <c r="AH31" s="1592"/>
      <c r="AI31" s="1583"/>
      <c r="AJ31" s="1583"/>
      <c r="AK31" s="1583"/>
      <c r="AL31" s="1583"/>
      <c r="AM31" s="1583"/>
      <c r="AN31" s="1583"/>
      <c r="AO31" s="1583"/>
      <c r="AP31" s="1583"/>
      <c r="AQ31" s="1583"/>
      <c r="AR31" s="1583"/>
      <c r="AS31" s="1583"/>
      <c r="AT31" s="1583"/>
      <c r="AU31" s="1583"/>
      <c r="AV31" s="1583"/>
      <c r="AW31" s="1593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3981" t="s">
        <v>40</v>
      </c>
      <c r="B32" s="3983"/>
      <c r="C32" s="3975" t="s">
        <v>4</v>
      </c>
      <c r="D32" s="3984" t="s">
        <v>5</v>
      </c>
      <c r="E32" s="3985"/>
      <c r="F32" s="3985"/>
      <c r="G32" s="3985"/>
      <c r="H32" s="3985"/>
      <c r="I32" s="3985"/>
      <c r="J32" s="3985"/>
      <c r="K32" s="3985"/>
      <c r="L32" s="3985"/>
      <c r="M32" s="3985"/>
      <c r="N32" s="3986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1583"/>
      <c r="AG32" s="1583"/>
      <c r="AH32" s="1583"/>
      <c r="AI32" s="1592"/>
      <c r="AJ32" s="1583"/>
      <c r="AK32" s="1583"/>
      <c r="AL32" s="1584"/>
      <c r="AM32" s="1584"/>
      <c r="AN32" s="1584"/>
      <c r="AO32" s="1584"/>
      <c r="AP32" s="1584"/>
      <c r="AQ32" s="1584"/>
      <c r="AR32" s="1584"/>
      <c r="AS32" s="1584"/>
      <c r="AT32" s="1584"/>
      <c r="AU32" s="1584"/>
      <c r="AV32" s="1584"/>
      <c r="AW32" s="1584"/>
      <c r="AX32" s="1593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1419" t="s">
        <v>9</v>
      </c>
      <c r="E33" s="1444" t="s">
        <v>10</v>
      </c>
      <c r="F33" s="1444" t="s">
        <v>11</v>
      </c>
      <c r="G33" s="1444" t="s">
        <v>12</v>
      </c>
      <c r="H33" s="1444" t="s">
        <v>13</v>
      </c>
      <c r="I33" s="1444" t="s">
        <v>14</v>
      </c>
      <c r="J33" s="1444" t="s">
        <v>15</v>
      </c>
      <c r="K33" s="1444" t="s">
        <v>16</v>
      </c>
      <c r="L33" s="1444" t="s">
        <v>17</v>
      </c>
      <c r="M33" s="1585" t="s">
        <v>18</v>
      </c>
      <c r="N33" s="1594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1586"/>
      <c r="AG33" s="1586"/>
      <c r="AH33" s="1586"/>
      <c r="AI33" s="1595"/>
      <c r="AJ33" s="1586"/>
      <c r="AK33" s="1586"/>
      <c r="AL33" s="1586"/>
      <c r="AM33" s="1586"/>
      <c r="AN33" s="1586"/>
      <c r="AO33" s="1586"/>
      <c r="AP33" s="1586"/>
      <c r="AQ33" s="1500"/>
      <c r="AR33" s="1500"/>
      <c r="AS33" s="1500"/>
      <c r="AT33" s="1500"/>
      <c r="AU33" s="1500"/>
      <c r="AV33" s="1500"/>
      <c r="AW33" s="1500"/>
      <c r="AX33" s="1593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3989" t="s">
        <v>42</v>
      </c>
      <c r="B34" s="3989"/>
      <c r="C34" s="1596">
        <f>SUM(D34:M34)</f>
        <v>0</v>
      </c>
      <c r="D34" s="1461">
        <f>SUM(D35:D44)</f>
        <v>0</v>
      </c>
      <c r="E34" s="1462">
        <f t="shared" ref="E34:K34" si="1">SUM(E35:E44)</f>
        <v>0</v>
      </c>
      <c r="F34" s="1462">
        <f t="shared" si="1"/>
        <v>0</v>
      </c>
      <c r="G34" s="1462">
        <f t="shared" si="1"/>
        <v>0</v>
      </c>
      <c r="H34" s="1462">
        <f t="shared" si="1"/>
        <v>0</v>
      </c>
      <c r="I34" s="1462">
        <f t="shared" si="1"/>
        <v>0</v>
      </c>
      <c r="J34" s="1462">
        <f t="shared" si="1"/>
        <v>0</v>
      </c>
      <c r="K34" s="1462">
        <f t="shared" si="1"/>
        <v>0</v>
      </c>
      <c r="L34" s="1462">
        <f>SUM(L35:L44)</f>
        <v>0</v>
      </c>
      <c r="M34" s="1597">
        <f>SUM(M35:M44)</f>
        <v>0</v>
      </c>
      <c r="N34" s="1463">
        <f>SUM(N35:N44)</f>
        <v>0</v>
      </c>
      <c r="O34" s="1598"/>
      <c r="P34" s="1599"/>
      <c r="Q34" s="1600"/>
      <c r="R34" s="87"/>
      <c r="S34" s="87"/>
      <c r="T34" s="1600"/>
      <c r="U34" s="1601"/>
      <c r="V34" s="1601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586"/>
      <c r="AK34" s="1586"/>
      <c r="AL34" s="1586"/>
      <c r="AM34" s="1586"/>
      <c r="AN34" s="1586"/>
      <c r="AO34" s="1586"/>
      <c r="AP34" s="1586"/>
      <c r="AQ34" s="1500"/>
      <c r="AR34" s="1500"/>
      <c r="AS34" s="1500"/>
      <c r="AT34" s="1500"/>
      <c r="AU34" s="1500"/>
      <c r="AV34" s="1500"/>
      <c r="AW34" s="1500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171" t="s">
        <v>304</v>
      </c>
      <c r="B35" s="4172"/>
      <c r="C35" s="89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30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586"/>
      <c r="AK35" s="1500"/>
      <c r="AL35" s="1500"/>
      <c r="AM35" s="1500"/>
      <c r="AN35" s="1500"/>
      <c r="AO35" s="1500"/>
      <c r="AP35" s="1500"/>
      <c r="AQ35" s="1500"/>
      <c r="AR35" s="1500"/>
      <c r="AS35" s="1500"/>
      <c r="AT35" s="1500"/>
      <c r="AU35" s="1500"/>
      <c r="AV35" s="1500"/>
      <c r="AW35" s="1500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586"/>
      <c r="AK36" s="1500"/>
      <c r="AL36" s="1500"/>
      <c r="AM36" s="1500"/>
      <c r="AN36" s="1500"/>
      <c r="AO36" s="1500"/>
      <c r="AP36" s="1500"/>
      <c r="AQ36" s="1500"/>
      <c r="AR36" s="1500"/>
      <c r="AS36" s="1500"/>
      <c r="AT36" s="1500"/>
      <c r="AU36" s="1500"/>
      <c r="AV36" s="1500"/>
      <c r="AW36" s="1500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044" t="s">
        <v>45</v>
      </c>
      <c r="B37" s="1602" t="s">
        <v>306</v>
      </c>
      <c r="C37" s="1603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1604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605"/>
      <c r="AK37" s="1606"/>
      <c r="AL37" s="1606"/>
      <c r="AM37" s="1606"/>
      <c r="AN37" s="1606"/>
      <c r="AO37" s="1606"/>
      <c r="AP37" s="1606"/>
      <c r="AQ37" s="1606"/>
      <c r="AR37" s="1606"/>
      <c r="AS37" s="1606"/>
      <c r="AT37" s="1606"/>
      <c r="AU37" s="1606"/>
      <c r="AV37" s="1606"/>
      <c r="AW37" s="1606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605"/>
      <c r="AK38" s="1606"/>
      <c r="AL38" s="1606"/>
      <c r="AM38" s="1606"/>
      <c r="AN38" s="1606"/>
      <c r="AO38" s="1606"/>
      <c r="AP38" s="1606"/>
      <c r="AQ38" s="1606"/>
      <c r="AR38" s="1606"/>
      <c r="AS38" s="1606"/>
      <c r="AT38" s="1606"/>
      <c r="AU38" s="1606"/>
      <c r="AV38" s="1606"/>
      <c r="AW38" s="1606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605"/>
      <c r="AK39" s="1606"/>
      <c r="AL39" s="1606"/>
      <c r="AM39" s="1606"/>
      <c r="AN39" s="1606"/>
      <c r="AO39" s="1606"/>
      <c r="AP39" s="1606"/>
      <c r="AQ39" s="1606"/>
      <c r="AR39" s="1606"/>
      <c r="AS39" s="1606"/>
      <c r="AT39" s="1606"/>
      <c r="AU39" s="1606"/>
      <c r="AV39" s="1606"/>
      <c r="AW39" s="1606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605"/>
      <c r="AK40" s="1606"/>
      <c r="AL40" s="1606"/>
      <c r="AM40" s="1606"/>
      <c r="AN40" s="1606"/>
      <c r="AO40" s="1606"/>
      <c r="AP40" s="1606"/>
      <c r="AQ40" s="1606"/>
      <c r="AR40" s="1606"/>
      <c r="AS40" s="1606"/>
      <c r="AT40" s="1606"/>
      <c r="AU40" s="1606"/>
      <c r="AV40" s="1606"/>
      <c r="AW40" s="1606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605"/>
      <c r="AK41" s="1606"/>
      <c r="AL41" s="1606"/>
      <c r="AM41" s="1606"/>
      <c r="AN41" s="1606"/>
      <c r="AO41" s="1606"/>
      <c r="AP41" s="1606"/>
      <c r="AQ41" s="1606"/>
      <c r="AR41" s="1606"/>
      <c r="AS41" s="1606"/>
      <c r="AT41" s="1606"/>
      <c r="AU41" s="1606"/>
      <c r="AV41" s="1606"/>
      <c r="AW41" s="1606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605"/>
      <c r="AK42" s="1606"/>
      <c r="AL42" s="1606"/>
      <c r="AM42" s="1606"/>
      <c r="AN42" s="1606"/>
      <c r="AO42" s="1606"/>
      <c r="AP42" s="1606"/>
      <c r="AQ42" s="1606"/>
      <c r="AR42" s="1606"/>
      <c r="AS42" s="1606"/>
      <c r="AT42" s="1606"/>
      <c r="AU42" s="1606"/>
      <c r="AV42" s="1606"/>
      <c r="AW42" s="1606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173" t="s">
        <v>312</v>
      </c>
      <c r="B43" s="1607" t="s">
        <v>313</v>
      </c>
      <c r="C43" s="1603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1604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605"/>
      <c r="AK43" s="1606"/>
      <c r="AL43" s="1606"/>
      <c r="AM43" s="1606"/>
      <c r="AN43" s="1606"/>
      <c r="AO43" s="1606"/>
      <c r="AP43" s="1606"/>
      <c r="AQ43" s="1606"/>
      <c r="AR43" s="1606"/>
      <c r="AS43" s="1606"/>
      <c r="AT43" s="1606"/>
      <c r="AU43" s="1606"/>
      <c r="AV43" s="1606"/>
      <c r="AW43" s="1606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605"/>
      <c r="AK44" s="1606"/>
      <c r="AL44" s="1606"/>
      <c r="AM44" s="1606"/>
      <c r="AN44" s="1606"/>
      <c r="AO44" s="1606"/>
      <c r="AP44" s="1606"/>
      <c r="AQ44" s="1606"/>
      <c r="AR44" s="1606"/>
      <c r="AS44" s="1606"/>
      <c r="AT44" s="1606"/>
      <c r="AU44" s="1606"/>
      <c r="AV44" s="1606"/>
      <c r="AW44" s="1606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174" t="s">
        <v>314</v>
      </c>
      <c r="B45" s="1274" t="s">
        <v>313</v>
      </c>
      <c r="C45" s="1608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1609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610"/>
      <c r="AK45" s="1611"/>
      <c r="AL45" s="1611"/>
      <c r="AM45" s="1611"/>
      <c r="AN45" s="1611"/>
      <c r="AO45" s="1611"/>
      <c r="AP45" s="1611"/>
      <c r="AQ45" s="1611"/>
      <c r="AR45" s="1611"/>
      <c r="AS45" s="1611"/>
      <c r="AT45" s="1611"/>
      <c r="AU45" s="1611"/>
      <c r="AV45" s="1611"/>
      <c r="AW45" s="1611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610"/>
      <c r="AK46" s="1611"/>
      <c r="AL46" s="1611"/>
      <c r="AM46" s="1611"/>
      <c r="AN46" s="1611"/>
      <c r="AO46" s="1611"/>
      <c r="AP46" s="1611"/>
      <c r="AQ46" s="1611"/>
      <c r="AR46" s="1611"/>
      <c r="AS46" s="1611"/>
      <c r="AT46" s="1611"/>
      <c r="AU46" s="1611"/>
      <c r="AV46" s="1611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610"/>
      <c r="AK47" s="1611"/>
      <c r="AL47" s="1611"/>
      <c r="AM47" s="1611"/>
      <c r="AN47" s="1611"/>
      <c r="AO47" s="1611"/>
      <c r="AP47" s="1611"/>
      <c r="AQ47" s="1611"/>
      <c r="AR47" s="1611"/>
      <c r="AS47" s="1611"/>
      <c r="AT47" s="1611"/>
      <c r="AU47" s="1611"/>
      <c r="AV47" s="1611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162" t="s">
        <v>316</v>
      </c>
      <c r="B48" s="4163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610"/>
      <c r="AK48" s="1611"/>
      <c r="AL48" s="1611"/>
      <c r="AM48" s="1611"/>
      <c r="AN48" s="1611"/>
      <c r="AO48" s="1611"/>
      <c r="AP48" s="1611"/>
      <c r="AQ48" s="1611"/>
      <c r="AR48" s="1611"/>
      <c r="AS48" s="1611"/>
      <c r="AT48" s="1611"/>
      <c r="AU48" s="1611"/>
      <c r="AV48" s="1611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152" t="s">
        <v>317</v>
      </c>
      <c r="B49" s="1612" t="s">
        <v>313</v>
      </c>
      <c r="C49" s="1608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1609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610"/>
      <c r="AK49" s="1611"/>
      <c r="AL49" s="1611"/>
      <c r="AM49" s="1611"/>
      <c r="AN49" s="1611"/>
      <c r="AO49" s="1611"/>
      <c r="AP49" s="1611"/>
      <c r="AQ49" s="1611"/>
      <c r="AR49" s="1611"/>
      <c r="AS49" s="1611"/>
      <c r="AT49" s="1611"/>
      <c r="AU49" s="1611"/>
      <c r="AV49" s="1611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610"/>
      <c r="AK50" s="1611"/>
      <c r="AL50" s="1611"/>
      <c r="AM50" s="1611"/>
      <c r="AN50" s="1611"/>
      <c r="AO50" s="1611"/>
      <c r="AP50" s="1611"/>
      <c r="AQ50" s="1611"/>
      <c r="AR50" s="1611"/>
      <c r="AS50" s="1611"/>
      <c r="AT50" s="1611"/>
      <c r="AU50" s="1611"/>
      <c r="AV50" s="1611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152" t="s">
        <v>318</v>
      </c>
      <c r="B51" s="1612" t="s">
        <v>313</v>
      </c>
      <c r="C51" s="1608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1609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610"/>
      <c r="AK51" s="1611"/>
      <c r="AL51" s="1611"/>
      <c r="AM51" s="1611"/>
      <c r="AN51" s="1611"/>
      <c r="AO51" s="1611"/>
      <c r="AP51" s="1611"/>
      <c r="AQ51" s="1611"/>
      <c r="AR51" s="1611"/>
      <c r="AS51" s="1611"/>
      <c r="AT51" s="1611"/>
      <c r="AU51" s="1611"/>
      <c r="AV51" s="1611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613"/>
      <c r="AJ52" s="1613"/>
      <c r="AK52" s="1613"/>
      <c r="AL52" s="1613"/>
      <c r="AM52" s="1613"/>
      <c r="AN52" s="1613"/>
      <c r="AO52" s="1613"/>
      <c r="AP52" s="1613"/>
      <c r="AQ52" s="1613"/>
      <c r="AR52" s="1613"/>
      <c r="AS52" s="1613"/>
      <c r="AT52" s="1613"/>
      <c r="AU52" s="1613"/>
      <c r="AV52" s="1613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153" t="s">
        <v>319</v>
      </c>
      <c r="B53" s="4154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613"/>
      <c r="AJ53" s="1613"/>
      <c r="AK53" s="1613"/>
      <c r="AL53" s="1613"/>
      <c r="AM53" s="1613"/>
      <c r="AN53" s="1613"/>
      <c r="AO53" s="1613"/>
      <c r="AP53" s="1613"/>
      <c r="AQ53" s="1613"/>
      <c r="AR53" s="1613"/>
      <c r="AS53" s="1613"/>
      <c r="AT53" s="1613"/>
      <c r="AU53" s="1613"/>
      <c r="AV53" s="1613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613"/>
      <c r="AJ54" s="1613"/>
      <c r="AK54" s="1613"/>
      <c r="AL54" s="1613"/>
      <c r="AM54" s="1613"/>
      <c r="AN54" s="1613"/>
      <c r="AO54" s="1614"/>
      <c r="AP54" s="1614"/>
      <c r="AQ54" s="1614"/>
      <c r="AR54" s="1614"/>
      <c r="AS54" s="1614"/>
      <c r="AT54" s="1614"/>
      <c r="AU54" s="1614"/>
      <c r="AV54" s="1614"/>
      <c r="CA54" s="4" t="str">
        <f>IF(AND(([6]A01!$C18+[6]A01!$C19+[6]A01!$C20+[6]A01!$C21+[6]A01!$F31+[6]A01!$F32+[6]A01!$F33)&lt;&gt;0,D54=0,E54=""),"*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1615" t="s">
        <v>56</v>
      </c>
      <c r="B55" s="1616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1613"/>
      <c r="AP55" s="1613"/>
      <c r="AQ55" s="1613"/>
      <c r="AR55" s="1613"/>
      <c r="AS55" s="1613"/>
      <c r="AT55" s="1613"/>
      <c r="AU55" s="1613"/>
      <c r="AV55" s="1613"/>
      <c r="AW55" s="1617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1618" t="s">
        <v>58</v>
      </c>
      <c r="B56" s="1619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610"/>
      <c r="AP56" s="1610"/>
      <c r="AQ56" s="1610"/>
      <c r="AR56" s="1610"/>
      <c r="AS56" s="1610"/>
      <c r="AT56" s="1610"/>
      <c r="AU56" s="1610"/>
      <c r="AV56" s="1610"/>
      <c r="AW56" s="1617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1611"/>
      <c r="AP57" s="1611"/>
      <c r="AQ57" s="1610"/>
      <c r="AR57" s="1610"/>
      <c r="AS57" s="1610"/>
      <c r="AT57" s="1610"/>
      <c r="AU57" s="1610"/>
      <c r="AV57" s="1610"/>
      <c r="AW57" s="1617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160" t="s">
        <v>60</v>
      </c>
      <c r="B58" s="4161"/>
      <c r="C58" s="1616" t="s">
        <v>57</v>
      </c>
      <c r="D58" s="1620" t="s">
        <v>61</v>
      </c>
      <c r="E58" s="1621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622"/>
      <c r="AT58" s="1622"/>
      <c r="AU58" s="1622"/>
      <c r="AV58" s="1623"/>
      <c r="AW58" s="1623"/>
      <c r="AX58" s="1623"/>
      <c r="AY58" s="1623"/>
      <c r="AZ58" s="1623"/>
      <c r="BA58" s="1617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162" t="s">
        <v>63</v>
      </c>
      <c r="B59" s="4163"/>
      <c r="C59" s="1624">
        <f>SUM(D59:E59)</f>
        <v>0</v>
      </c>
      <c r="D59" s="1625"/>
      <c r="E59" s="1626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622"/>
      <c r="AT59" s="1622"/>
      <c r="AU59" s="1622"/>
      <c r="AV59" s="1623"/>
      <c r="AW59" s="1623"/>
      <c r="AX59" s="1623"/>
      <c r="AY59" s="1623"/>
      <c r="AZ59" s="1623"/>
      <c r="BA59" s="1617"/>
      <c r="BZ59" s="2"/>
      <c r="CA59" s="3" t="str">
        <f>IF(AND(([6]A01!$C18+[6]A01!$C19+[6]A01!$C20+[6]A01!$C21+[6]A01!$F31+[6]A01!$F32+[6]A01!$F33)&lt;&gt;0,D59=0,E59=""),"*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622"/>
      <c r="AT60" s="1622"/>
      <c r="AU60" s="1622"/>
      <c r="AV60" s="1623"/>
      <c r="AW60" s="1623"/>
      <c r="AX60" s="1623"/>
      <c r="AY60" s="1623"/>
      <c r="AZ60" s="1623"/>
      <c r="BA60" s="1617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164" t="s">
        <v>65</v>
      </c>
      <c r="B61" s="4165"/>
      <c r="C61" s="4164" t="s">
        <v>66</v>
      </c>
      <c r="D61" s="4166"/>
      <c r="E61" s="4165"/>
      <c r="F61" s="4167" t="s">
        <v>67</v>
      </c>
      <c r="G61" s="4168"/>
      <c r="H61" s="4168"/>
      <c r="I61" s="4168"/>
      <c r="J61" s="4168"/>
      <c r="K61" s="4168"/>
      <c r="L61" s="4168"/>
      <c r="M61" s="4168"/>
      <c r="N61" s="4168"/>
      <c r="O61" s="4168"/>
      <c r="P61" s="4168"/>
      <c r="Q61" s="4169"/>
      <c r="R61" s="4170" t="s">
        <v>68</v>
      </c>
      <c r="S61" s="4145"/>
      <c r="T61" s="4144" t="s">
        <v>69</v>
      </c>
      <c r="U61" s="4145"/>
      <c r="V61" s="1627" t="s">
        <v>70</v>
      </c>
      <c r="W61" s="1627"/>
      <c r="X61" s="1627"/>
      <c r="Y61" s="1627"/>
      <c r="Z61" s="1628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1622"/>
      <c r="AT61" s="1622"/>
      <c r="AU61" s="1622"/>
      <c r="AV61" s="1623"/>
      <c r="AW61" s="1623"/>
      <c r="AX61" s="1623"/>
      <c r="AY61" s="1623"/>
      <c r="AZ61" s="1623"/>
      <c r="BA61" s="1617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4155" t="s">
        <v>71</v>
      </c>
      <c r="G62" s="4149"/>
      <c r="H62" s="4155" t="s">
        <v>72</v>
      </c>
      <c r="I62" s="4149"/>
      <c r="J62" s="4155" t="s">
        <v>73</v>
      </c>
      <c r="K62" s="4149"/>
      <c r="L62" s="4155" t="s">
        <v>74</v>
      </c>
      <c r="M62" s="4149"/>
      <c r="N62" s="4155" t="s">
        <v>75</v>
      </c>
      <c r="O62" s="4149"/>
      <c r="P62" s="4155" t="s">
        <v>76</v>
      </c>
      <c r="Q62" s="4156"/>
      <c r="R62" s="4157" t="s">
        <v>77</v>
      </c>
      <c r="S62" s="4147"/>
      <c r="T62" s="4146" t="s">
        <v>78</v>
      </c>
      <c r="U62" s="4147"/>
      <c r="V62" s="4148" t="s">
        <v>79</v>
      </c>
      <c r="W62" s="4149"/>
      <c r="X62" s="4044" t="s">
        <v>80</v>
      </c>
      <c r="Y62" s="4155" t="s">
        <v>81</v>
      </c>
      <c r="Z62" s="4149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1622"/>
      <c r="AT62" s="1622"/>
      <c r="AU62" s="1622"/>
      <c r="AV62" s="1623"/>
      <c r="AW62" s="1623"/>
      <c r="AX62" s="1623"/>
      <c r="AY62" s="1623"/>
      <c r="AZ62" s="1623"/>
      <c r="BA62" s="1617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1620" t="s">
        <v>82</v>
      </c>
      <c r="D63" s="1629" t="s">
        <v>83</v>
      </c>
      <c r="E63" s="1239" t="s">
        <v>84</v>
      </c>
      <c r="F63" s="1630" t="s">
        <v>83</v>
      </c>
      <c r="G63" s="1631" t="s">
        <v>84</v>
      </c>
      <c r="H63" s="1630" t="s">
        <v>83</v>
      </c>
      <c r="I63" s="1631" t="s">
        <v>84</v>
      </c>
      <c r="J63" s="1630" t="s">
        <v>83</v>
      </c>
      <c r="K63" s="1631" t="s">
        <v>84</v>
      </c>
      <c r="L63" s="1630" t="s">
        <v>83</v>
      </c>
      <c r="M63" s="1631" t="s">
        <v>84</v>
      </c>
      <c r="N63" s="1630" t="s">
        <v>83</v>
      </c>
      <c r="O63" s="1631" t="s">
        <v>84</v>
      </c>
      <c r="P63" s="1630" t="s">
        <v>83</v>
      </c>
      <c r="Q63" s="1632" t="s">
        <v>84</v>
      </c>
      <c r="R63" s="1633" t="s">
        <v>83</v>
      </c>
      <c r="S63" s="1634" t="s">
        <v>84</v>
      </c>
      <c r="T63" s="1633" t="s">
        <v>83</v>
      </c>
      <c r="U63" s="1634" t="s">
        <v>84</v>
      </c>
      <c r="V63" s="1631" t="s">
        <v>85</v>
      </c>
      <c r="W63" s="1616" t="s">
        <v>86</v>
      </c>
      <c r="X63" s="3421"/>
      <c r="Y63" s="1635" t="s">
        <v>87</v>
      </c>
      <c r="Z63" s="1616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617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158" t="s">
        <v>89</v>
      </c>
      <c r="B64" s="4159"/>
      <c r="C64" s="137">
        <f>SUM(D64:E64)</f>
        <v>0</v>
      </c>
      <c r="D64" s="138">
        <f>SUM(F64+H64+J64+L64+N64+P64)</f>
        <v>0</v>
      </c>
      <c r="E64" s="1636">
        <f t="shared" ref="D64:E66" si="6">SUM(G64+I64+K64+M64+O64+Q64)</f>
        <v>0</v>
      </c>
      <c r="F64" s="26"/>
      <c r="G64" s="1609"/>
      <c r="H64" s="26"/>
      <c r="I64" s="1609"/>
      <c r="J64" s="26"/>
      <c r="K64" s="1609"/>
      <c r="L64" s="26"/>
      <c r="M64" s="1609"/>
      <c r="N64" s="26"/>
      <c r="O64" s="1609"/>
      <c r="P64" s="26"/>
      <c r="Q64" s="1637"/>
      <c r="R64" s="141"/>
      <c r="S64" s="1638"/>
      <c r="T64" s="141"/>
      <c r="U64" s="1638"/>
      <c r="V64" s="1639"/>
      <c r="W64" s="26"/>
      <c r="X64" s="1640"/>
      <c r="Y64" s="1640"/>
      <c r="Z64" s="1641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642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642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179" t="s">
        <v>65</v>
      </c>
      <c r="B70" s="4180"/>
      <c r="C70" s="4179" t="s">
        <v>66</v>
      </c>
      <c r="D70" s="4181"/>
      <c r="E70" s="4180"/>
      <c r="F70" s="4182" t="s">
        <v>94</v>
      </c>
      <c r="G70" s="4183"/>
      <c r="H70" s="4183"/>
      <c r="I70" s="4183"/>
      <c r="J70" s="4183"/>
      <c r="K70" s="4183"/>
      <c r="L70" s="4183"/>
      <c r="M70" s="4183"/>
      <c r="N70" s="4183"/>
      <c r="O70" s="4183"/>
      <c r="P70" s="4183"/>
      <c r="Q70" s="4184"/>
      <c r="R70" s="4185" t="s">
        <v>95</v>
      </c>
      <c r="S70" s="4186"/>
      <c r="T70" s="4186"/>
      <c r="U70" s="4186"/>
      <c r="V70" s="4187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4188" t="s">
        <v>71</v>
      </c>
      <c r="G71" s="4189"/>
      <c r="H71" s="4188" t="s">
        <v>72</v>
      </c>
      <c r="I71" s="4189"/>
      <c r="J71" s="4188" t="s">
        <v>73</v>
      </c>
      <c r="K71" s="4189"/>
      <c r="L71" s="4188" t="s">
        <v>74</v>
      </c>
      <c r="M71" s="4189"/>
      <c r="N71" s="4188" t="s">
        <v>75</v>
      </c>
      <c r="O71" s="4189"/>
      <c r="P71" s="4188" t="s">
        <v>76</v>
      </c>
      <c r="Q71" s="4147"/>
      <c r="R71" s="4157" t="s">
        <v>79</v>
      </c>
      <c r="S71" s="4189"/>
      <c r="T71" s="4060" t="s">
        <v>80</v>
      </c>
      <c r="U71" s="4188" t="s">
        <v>81</v>
      </c>
      <c r="V71" s="4189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1643" t="s">
        <v>82</v>
      </c>
      <c r="D72" s="1644" t="s">
        <v>83</v>
      </c>
      <c r="E72" s="1240" t="s">
        <v>84</v>
      </c>
      <c r="F72" s="1645" t="s">
        <v>83</v>
      </c>
      <c r="G72" s="1646" t="s">
        <v>84</v>
      </c>
      <c r="H72" s="1645" t="s">
        <v>83</v>
      </c>
      <c r="I72" s="1646" t="s">
        <v>84</v>
      </c>
      <c r="J72" s="1645" t="s">
        <v>83</v>
      </c>
      <c r="K72" s="1646" t="s">
        <v>84</v>
      </c>
      <c r="L72" s="1645" t="s">
        <v>83</v>
      </c>
      <c r="M72" s="1646" t="s">
        <v>84</v>
      </c>
      <c r="N72" s="1645" t="s">
        <v>83</v>
      </c>
      <c r="O72" s="1646" t="s">
        <v>84</v>
      </c>
      <c r="P72" s="1645" t="s">
        <v>83</v>
      </c>
      <c r="Q72" s="1634" t="s">
        <v>84</v>
      </c>
      <c r="R72" s="1646" t="s">
        <v>85</v>
      </c>
      <c r="S72" s="1647" t="s">
        <v>86</v>
      </c>
      <c r="T72" s="3458"/>
      <c r="U72" s="1648" t="s">
        <v>87</v>
      </c>
      <c r="V72" s="1647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4150" t="s">
        <v>89</v>
      </c>
      <c r="B73" s="4151"/>
      <c r="C73" s="186">
        <f>SUM(D73:E73)</f>
        <v>0</v>
      </c>
      <c r="D73" s="187">
        <f t="shared" ref="D73:E76" si="7">SUM(F73+H73+J73+L73+N73+P73)</f>
        <v>0</v>
      </c>
      <c r="E73" s="1649">
        <f t="shared" si="7"/>
        <v>0</v>
      </c>
      <c r="F73" s="189"/>
      <c r="G73" s="1650"/>
      <c r="H73" s="189"/>
      <c r="I73" s="1650"/>
      <c r="J73" s="189"/>
      <c r="K73" s="1650"/>
      <c r="L73" s="189"/>
      <c r="M73" s="1650"/>
      <c r="N73" s="189"/>
      <c r="O73" s="1650"/>
      <c r="P73" s="189"/>
      <c r="Q73" s="1651"/>
      <c r="R73" s="1652"/>
      <c r="S73" s="189"/>
      <c r="T73" s="1653"/>
      <c r="U73" s="1653"/>
      <c r="V73" s="1654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1655"/>
      <c r="X74" s="1656"/>
      <c r="Y74" s="1656"/>
      <c r="Z74" s="1582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1655"/>
      <c r="X75" s="1656"/>
      <c r="Y75" s="1656"/>
      <c r="Z75" s="1582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1657"/>
      <c r="X76" s="1658"/>
      <c r="Y76" s="1658"/>
      <c r="Z76" s="1582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1659"/>
      <c r="S77" s="1659"/>
      <c r="T77" s="1659"/>
      <c r="U77" s="1658"/>
      <c r="V77" s="1658"/>
      <c r="W77" s="1658"/>
      <c r="X77" s="1658"/>
      <c r="Y77" s="1658"/>
      <c r="Z77" s="1582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3981" t="s">
        <v>97</v>
      </c>
      <c r="B78" s="3983"/>
      <c r="C78" s="3980" t="s">
        <v>57</v>
      </c>
      <c r="D78" s="3997"/>
      <c r="E78" s="3972"/>
      <c r="F78" s="3967" t="s">
        <v>98</v>
      </c>
      <c r="G78" s="3973"/>
      <c r="H78" s="3973"/>
      <c r="I78" s="3973"/>
      <c r="J78" s="3973"/>
      <c r="K78" s="3973"/>
      <c r="L78" s="3973"/>
      <c r="M78" s="3973"/>
      <c r="N78" s="3973"/>
      <c r="O78" s="3968"/>
      <c r="P78" s="127"/>
      <c r="Q78" s="127"/>
      <c r="R78" s="1659"/>
      <c r="S78" s="1659"/>
      <c r="T78" s="1659"/>
      <c r="U78" s="1658"/>
      <c r="V78" s="1658"/>
      <c r="W78" s="1658"/>
      <c r="X78" s="1658"/>
      <c r="Y78" s="1658"/>
      <c r="Z78" s="1582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3967" t="s">
        <v>99</v>
      </c>
      <c r="G79" s="3968"/>
      <c r="H79" s="3967" t="s">
        <v>100</v>
      </c>
      <c r="I79" s="3968"/>
      <c r="J79" s="3967" t="s">
        <v>101</v>
      </c>
      <c r="K79" s="3968"/>
      <c r="L79" s="3967" t="s">
        <v>102</v>
      </c>
      <c r="M79" s="3968"/>
      <c r="N79" s="3984" t="s">
        <v>11</v>
      </c>
      <c r="O79" s="3986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1658"/>
      <c r="AP79" s="1658"/>
      <c r="AQ79" s="1658"/>
      <c r="AR79" s="1658"/>
      <c r="AS79" s="1658"/>
      <c r="AT79" s="1658"/>
      <c r="AU79" s="1658"/>
      <c r="AV79" s="1658"/>
      <c r="AW79" s="1582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1660" t="s">
        <v>82</v>
      </c>
      <c r="D80" s="1420" t="s">
        <v>83</v>
      </c>
      <c r="E80" s="1421" t="s">
        <v>84</v>
      </c>
      <c r="F80" s="1419" t="s">
        <v>83</v>
      </c>
      <c r="G80" s="1421" t="s">
        <v>84</v>
      </c>
      <c r="H80" s="1419" t="s">
        <v>83</v>
      </c>
      <c r="I80" s="1421" t="s">
        <v>84</v>
      </c>
      <c r="J80" s="1419" t="s">
        <v>83</v>
      </c>
      <c r="K80" s="1421" t="s">
        <v>84</v>
      </c>
      <c r="L80" s="1419" t="s">
        <v>83</v>
      </c>
      <c r="M80" s="1421" t="s">
        <v>84</v>
      </c>
      <c r="N80" s="1419" t="s">
        <v>83</v>
      </c>
      <c r="O80" s="1421" t="s">
        <v>84</v>
      </c>
      <c r="AG80" s="1336"/>
      <c r="AH80" s="1337"/>
      <c r="AI80" s="12"/>
      <c r="AJ80" s="12"/>
      <c r="AK80" s="12"/>
      <c r="AL80" s="1586"/>
      <c r="AM80" s="1586"/>
      <c r="AN80" s="1586"/>
      <c r="AO80" s="1586"/>
      <c r="AP80" s="1586"/>
      <c r="AQ80" s="1586"/>
      <c r="AR80" s="1586"/>
      <c r="AS80" s="1586"/>
      <c r="AT80" s="1586"/>
      <c r="AU80" s="1661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3967" t="s">
        <v>58</v>
      </c>
      <c r="B81" s="3968"/>
      <c r="C81" s="1662">
        <f>SUM(D81:E81)</f>
        <v>0</v>
      </c>
      <c r="D81" s="1663">
        <f>SUM(F81+H81+J81+L81+N81)</f>
        <v>0</v>
      </c>
      <c r="E81" s="1340">
        <f>SUM(G81+I81+K81+M81+O81)</f>
        <v>0</v>
      </c>
      <c r="F81" s="1447"/>
      <c r="G81" s="1449"/>
      <c r="H81" s="1447"/>
      <c r="I81" s="1449"/>
      <c r="J81" s="1447"/>
      <c r="K81" s="1591"/>
      <c r="L81" s="1447"/>
      <c r="M81" s="1591"/>
      <c r="N81" s="1447"/>
      <c r="O81" s="1591"/>
      <c r="AH81" s="12"/>
      <c r="AI81" s="12"/>
      <c r="AJ81" s="12"/>
      <c r="AK81" s="12"/>
      <c r="AL81" s="1586"/>
      <c r="AM81" s="1586"/>
      <c r="AN81" s="1586"/>
      <c r="AO81" s="1586"/>
      <c r="AP81" s="1586"/>
      <c r="AQ81" s="1586"/>
      <c r="AR81" s="1586"/>
      <c r="AS81" s="1586"/>
      <c r="AT81" s="1586"/>
      <c r="AU81" s="1661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1502"/>
      <c r="AM82" s="1502"/>
      <c r="AN82" s="1502"/>
      <c r="AO82" s="1502"/>
      <c r="AP82" s="1502"/>
      <c r="AQ82" s="1502"/>
      <c r="AR82" s="1502"/>
      <c r="AS82" s="1502"/>
      <c r="AT82" s="1502"/>
      <c r="AU82" s="1664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3980" t="s">
        <v>56</v>
      </c>
      <c r="B83" s="3972"/>
      <c r="C83" s="3980" t="s">
        <v>57</v>
      </c>
      <c r="D83" s="3997"/>
      <c r="E83" s="3972"/>
      <c r="F83" s="3967" t="s">
        <v>58</v>
      </c>
      <c r="G83" s="3973"/>
      <c r="H83" s="3973"/>
      <c r="I83" s="3973"/>
      <c r="J83" s="3973"/>
      <c r="K83" s="3973"/>
      <c r="L83" s="3973"/>
      <c r="M83" s="3973"/>
      <c r="N83" s="3973"/>
      <c r="O83" s="3973"/>
      <c r="P83" s="3973"/>
      <c r="Q83" s="3973"/>
      <c r="R83" s="3973"/>
      <c r="S83" s="3973"/>
      <c r="T83" s="3973"/>
      <c r="U83" s="3973"/>
      <c r="V83" s="3973"/>
      <c r="W83" s="3973"/>
      <c r="X83" s="3973"/>
      <c r="Y83" s="3973"/>
      <c r="Z83" s="3973"/>
      <c r="AA83" s="3973"/>
      <c r="AB83" s="3973"/>
      <c r="AC83" s="3973"/>
      <c r="AD83" s="3973"/>
      <c r="AE83" s="3973"/>
      <c r="AF83" s="3973"/>
      <c r="AG83" s="3968"/>
      <c r="AH83" s="12"/>
      <c r="AI83" s="12"/>
      <c r="AJ83" s="12"/>
      <c r="AK83" s="17"/>
      <c r="AL83" s="1502"/>
      <c r="AM83" s="1502"/>
      <c r="AN83" s="1502"/>
      <c r="AO83" s="1502"/>
      <c r="AP83" s="1502"/>
      <c r="AQ83" s="1502"/>
      <c r="AR83" s="1502"/>
      <c r="AS83" s="1502"/>
      <c r="AT83" s="1502"/>
      <c r="AU83" s="1664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3989" t="s">
        <v>104</v>
      </c>
      <c r="G84" s="3989"/>
      <c r="H84" s="3989" t="s">
        <v>105</v>
      </c>
      <c r="I84" s="3989"/>
      <c r="J84" s="3989" t="s">
        <v>106</v>
      </c>
      <c r="K84" s="3989"/>
      <c r="L84" s="3989" t="s">
        <v>107</v>
      </c>
      <c r="M84" s="3989"/>
      <c r="N84" s="3989" t="s">
        <v>108</v>
      </c>
      <c r="O84" s="3989"/>
      <c r="P84" s="3989" t="s">
        <v>109</v>
      </c>
      <c r="Q84" s="3989"/>
      <c r="R84" s="3989" t="s">
        <v>110</v>
      </c>
      <c r="S84" s="3989"/>
      <c r="T84" s="3989" t="s">
        <v>111</v>
      </c>
      <c r="U84" s="3989"/>
      <c r="V84" s="3989" t="s">
        <v>112</v>
      </c>
      <c r="W84" s="3989"/>
      <c r="X84" s="3989" t="s">
        <v>113</v>
      </c>
      <c r="Y84" s="3989"/>
      <c r="Z84" s="3967" t="s">
        <v>114</v>
      </c>
      <c r="AA84" s="3968"/>
      <c r="AB84" s="3967" t="s">
        <v>115</v>
      </c>
      <c r="AC84" s="3968"/>
      <c r="AD84" s="3967" t="s">
        <v>116</v>
      </c>
      <c r="AE84" s="3968"/>
      <c r="AF84" s="3967" t="s">
        <v>117</v>
      </c>
      <c r="AG84" s="3968"/>
      <c r="AH84" s="12"/>
      <c r="AI84" s="12"/>
      <c r="AJ84" s="123"/>
      <c r="AK84" s="1665"/>
      <c r="AL84" s="1502"/>
      <c r="AM84" s="1502"/>
      <c r="AN84" s="1502"/>
      <c r="AO84" s="1502"/>
      <c r="AP84" s="1502"/>
      <c r="AQ84" s="1502"/>
      <c r="AR84" s="1502"/>
      <c r="AS84" s="1502"/>
      <c r="AT84" s="1502"/>
      <c r="AU84" s="1664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1419" t="s">
        <v>82</v>
      </c>
      <c r="D85" s="1420" t="s">
        <v>83</v>
      </c>
      <c r="E85" s="1421" t="s">
        <v>84</v>
      </c>
      <c r="F85" s="1521" t="s">
        <v>83</v>
      </c>
      <c r="G85" s="1343" t="s">
        <v>84</v>
      </c>
      <c r="H85" s="1521" t="s">
        <v>83</v>
      </c>
      <c r="I85" s="1343" t="s">
        <v>84</v>
      </c>
      <c r="J85" s="1521" t="s">
        <v>83</v>
      </c>
      <c r="K85" s="1343" t="s">
        <v>84</v>
      </c>
      <c r="L85" s="1521" t="s">
        <v>83</v>
      </c>
      <c r="M85" s="1343" t="s">
        <v>84</v>
      </c>
      <c r="N85" s="1521" t="s">
        <v>83</v>
      </c>
      <c r="O85" s="1343" t="s">
        <v>84</v>
      </c>
      <c r="P85" s="1521" t="s">
        <v>83</v>
      </c>
      <c r="Q85" s="1343" t="s">
        <v>84</v>
      </c>
      <c r="R85" s="1521" t="s">
        <v>83</v>
      </c>
      <c r="S85" s="1343" t="s">
        <v>84</v>
      </c>
      <c r="T85" s="1521" t="s">
        <v>83</v>
      </c>
      <c r="U85" s="1343" t="s">
        <v>84</v>
      </c>
      <c r="V85" s="1521" t="s">
        <v>83</v>
      </c>
      <c r="W85" s="1343" t="s">
        <v>84</v>
      </c>
      <c r="X85" s="1521" t="s">
        <v>83</v>
      </c>
      <c r="Y85" s="1343" t="s">
        <v>84</v>
      </c>
      <c r="Z85" s="1521" t="s">
        <v>83</v>
      </c>
      <c r="AA85" s="1343" t="s">
        <v>84</v>
      </c>
      <c r="AB85" s="1521" t="s">
        <v>83</v>
      </c>
      <c r="AC85" s="1343" t="s">
        <v>84</v>
      </c>
      <c r="AD85" s="1521" t="s">
        <v>83</v>
      </c>
      <c r="AE85" s="1343" t="s">
        <v>84</v>
      </c>
      <c r="AF85" s="1521" t="s">
        <v>83</v>
      </c>
      <c r="AG85" s="1343" t="s">
        <v>84</v>
      </c>
      <c r="AH85" s="127"/>
      <c r="AI85" s="12"/>
      <c r="AJ85" s="1666"/>
      <c r="AK85" s="1502"/>
      <c r="AL85" s="1502"/>
      <c r="AM85" s="1502"/>
      <c r="AN85" s="1502"/>
      <c r="AO85" s="1502"/>
      <c r="AP85" s="1502"/>
      <c r="AQ85" s="1502"/>
      <c r="AR85" s="1502"/>
      <c r="AS85" s="1502"/>
      <c r="AT85" s="1502"/>
      <c r="AU85" s="1664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141" t="s">
        <v>118</v>
      </c>
      <c r="B86" s="4142"/>
      <c r="C86" s="1461">
        <f t="shared" ref="C86:C91" si="8">SUM(D86:E86)</f>
        <v>8</v>
      </c>
      <c r="D86" s="1462">
        <f t="shared" ref="D86:E91" si="9">SUM(F86+H86+J86+L86+N86+P86+R86+T86+V86+X86+Z86+AB86+AD86+AF86)</f>
        <v>2</v>
      </c>
      <c r="E86" s="1463">
        <f t="shared" si="9"/>
        <v>6</v>
      </c>
      <c r="F86" s="26"/>
      <c r="G86" s="143"/>
      <c r="H86" s="26"/>
      <c r="I86" s="143">
        <v>1</v>
      </c>
      <c r="J86" s="26"/>
      <c r="K86" s="143"/>
      <c r="L86" s="26"/>
      <c r="M86" s="143"/>
      <c r="N86" s="26"/>
      <c r="O86" s="143"/>
      <c r="P86" s="26"/>
      <c r="Q86" s="143"/>
      <c r="R86" s="26"/>
      <c r="S86" s="143"/>
      <c r="T86" s="26"/>
      <c r="U86" s="143">
        <v>1</v>
      </c>
      <c r="V86" s="26">
        <v>1</v>
      </c>
      <c r="W86" s="143">
        <v>1</v>
      </c>
      <c r="X86" s="26"/>
      <c r="Y86" s="143">
        <v>1</v>
      </c>
      <c r="Z86" s="26"/>
      <c r="AA86" s="143">
        <v>2</v>
      </c>
      <c r="AB86" s="26"/>
      <c r="AC86" s="143"/>
      <c r="AD86" s="26">
        <v>1</v>
      </c>
      <c r="AE86" s="143"/>
      <c r="AF86" s="26"/>
      <c r="AG86" s="31"/>
      <c r="AH86" s="463"/>
      <c r="AI86" s="12"/>
      <c r="AJ86" s="1667"/>
      <c r="AK86" s="17"/>
      <c r="AL86" s="1502"/>
      <c r="AM86" s="1502"/>
      <c r="AN86" s="1502"/>
      <c r="AO86" s="1502"/>
      <c r="AP86" s="1502"/>
      <c r="AQ86" s="1502"/>
      <c r="AR86" s="1502"/>
      <c r="AS86" s="1502"/>
      <c r="AT86" s="1502"/>
      <c r="AU86" s="1664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3997" t="s">
        <v>119</v>
      </c>
      <c r="B87" s="1204" t="s">
        <v>120</v>
      </c>
      <c r="C87" s="137">
        <f t="shared" si="8"/>
        <v>0</v>
      </c>
      <c r="D87" s="138">
        <f t="shared" si="9"/>
        <v>0</v>
      </c>
      <c r="E87" s="139">
        <f t="shared" si="9"/>
        <v>0</v>
      </c>
      <c r="F87" s="26"/>
      <c r="G87" s="30"/>
      <c r="H87" s="26"/>
      <c r="I87" s="30"/>
      <c r="J87" s="26"/>
      <c r="K87" s="30"/>
      <c r="L87" s="26"/>
      <c r="M87" s="30"/>
      <c r="N87" s="26"/>
      <c r="O87" s="30"/>
      <c r="P87" s="26"/>
      <c r="Q87" s="30"/>
      <c r="R87" s="26"/>
      <c r="S87" s="30"/>
      <c r="T87" s="26"/>
      <c r="U87" s="30"/>
      <c r="V87" s="26"/>
      <c r="W87" s="30"/>
      <c r="X87" s="26"/>
      <c r="Y87" s="30"/>
      <c r="Z87" s="26"/>
      <c r="AA87" s="30"/>
      <c r="AB87" s="26"/>
      <c r="AC87" s="30"/>
      <c r="AD87" s="26"/>
      <c r="AE87" s="30"/>
      <c r="AF87" s="26"/>
      <c r="AG87" s="31"/>
      <c r="AH87" s="463"/>
      <c r="AI87" s="12"/>
      <c r="AJ87" s="1668"/>
      <c r="AK87" s="1665"/>
      <c r="AL87" s="1502"/>
      <c r="AM87" s="1502"/>
      <c r="AN87" s="1502"/>
      <c r="AO87" s="1502"/>
      <c r="AP87" s="1502"/>
      <c r="AQ87" s="1502"/>
      <c r="AR87" s="1502"/>
      <c r="AS87" s="1502"/>
      <c r="AT87" s="1502"/>
      <c r="AU87" s="1664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1205" t="s">
        <v>121</v>
      </c>
      <c r="C88" s="147">
        <f t="shared" si="8"/>
        <v>8</v>
      </c>
      <c r="D88" s="148">
        <f t="shared" si="9"/>
        <v>2</v>
      </c>
      <c r="E88" s="149">
        <f t="shared" si="9"/>
        <v>6</v>
      </c>
      <c r="F88" s="35"/>
      <c r="G88" s="39"/>
      <c r="H88" s="35"/>
      <c r="I88" s="39">
        <v>1</v>
      </c>
      <c r="J88" s="35"/>
      <c r="K88" s="39"/>
      <c r="L88" s="35"/>
      <c r="M88" s="39"/>
      <c r="N88" s="35"/>
      <c r="O88" s="39"/>
      <c r="P88" s="35"/>
      <c r="Q88" s="39"/>
      <c r="R88" s="35"/>
      <c r="S88" s="39"/>
      <c r="T88" s="35"/>
      <c r="U88" s="39">
        <v>1</v>
      </c>
      <c r="V88" s="35">
        <v>1</v>
      </c>
      <c r="W88" s="39">
        <v>1</v>
      </c>
      <c r="X88" s="35"/>
      <c r="Y88" s="39">
        <v>1</v>
      </c>
      <c r="Z88" s="35"/>
      <c r="AA88" s="39">
        <v>2</v>
      </c>
      <c r="AB88" s="35"/>
      <c r="AC88" s="39"/>
      <c r="AD88" s="35">
        <v>1</v>
      </c>
      <c r="AE88" s="39"/>
      <c r="AF88" s="35"/>
      <c r="AG88" s="40"/>
      <c r="AH88" s="463"/>
      <c r="AI88" s="12"/>
      <c r="AJ88" s="1667"/>
      <c r="AK88" s="1669"/>
      <c r="AL88" s="1502"/>
      <c r="AM88" s="1502"/>
      <c r="AN88" s="1502"/>
      <c r="AO88" s="1502"/>
      <c r="AP88" s="1502"/>
      <c r="AQ88" s="1502"/>
      <c r="AR88" s="1502"/>
      <c r="AS88" s="1502"/>
      <c r="AT88" s="1502"/>
      <c r="AU88" s="1664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1205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1528"/>
      <c r="AO89" s="1528"/>
      <c r="AP89" s="1528"/>
      <c r="AQ89" s="1528"/>
      <c r="AR89" s="1528"/>
      <c r="AS89" s="1528"/>
      <c r="AT89" s="1528"/>
      <c r="AU89" s="1528"/>
      <c r="AV89" s="1528"/>
      <c r="AW89" s="1664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1502"/>
      <c r="AM90" s="1502"/>
      <c r="AN90" s="1502"/>
      <c r="AO90" s="1502"/>
      <c r="AP90" s="1502"/>
      <c r="AQ90" s="1502"/>
      <c r="AR90" s="1502"/>
      <c r="AS90" s="1502"/>
      <c r="AT90" s="1502"/>
      <c r="AU90" s="1664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1502"/>
      <c r="AM91" s="1502"/>
      <c r="AN91" s="1502"/>
      <c r="AO91" s="1502"/>
      <c r="AP91" s="1502"/>
      <c r="AQ91" s="1502"/>
      <c r="AR91" s="1502"/>
      <c r="AS91" s="1502"/>
      <c r="AT91" s="1502"/>
      <c r="AU91" s="1664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1502"/>
      <c r="AM92" s="1502"/>
      <c r="AN92" s="1502"/>
      <c r="AO92" s="1502"/>
      <c r="AP92" s="1502"/>
      <c r="AQ92" s="1502"/>
      <c r="AR92" s="1502"/>
      <c r="AS92" s="1502"/>
      <c r="AT92" s="1502"/>
      <c r="AU92" s="1664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3980" t="s">
        <v>56</v>
      </c>
      <c r="B93" s="3972"/>
      <c r="C93" s="3975" t="s">
        <v>57</v>
      </c>
      <c r="D93" s="3975"/>
      <c r="E93" s="3975"/>
      <c r="F93" s="4001" t="s">
        <v>126</v>
      </c>
      <c r="G93" s="4001"/>
      <c r="H93" s="4001"/>
      <c r="I93" s="4001"/>
      <c r="J93" s="4001"/>
      <c r="K93" s="4001"/>
      <c r="L93" s="4001"/>
      <c r="M93" s="4001"/>
      <c r="N93" s="4001"/>
      <c r="O93" s="4001"/>
      <c r="P93" s="4001"/>
      <c r="Q93" s="4001"/>
      <c r="R93" s="4001"/>
      <c r="S93" s="4001"/>
      <c r="T93" s="4001"/>
      <c r="U93" s="4001"/>
      <c r="V93" s="4001"/>
      <c r="W93" s="4001"/>
      <c r="X93" s="4001"/>
      <c r="Y93" s="4001"/>
      <c r="Z93" s="4001"/>
      <c r="AA93" s="4001"/>
      <c r="AB93" s="4001"/>
      <c r="AC93" s="4001"/>
      <c r="AD93" s="4001"/>
      <c r="AE93" s="4001"/>
      <c r="AF93" s="4001"/>
      <c r="AG93" s="4190"/>
      <c r="AH93" s="4191" t="s">
        <v>127</v>
      </c>
      <c r="AI93" s="4192"/>
      <c r="AJ93" s="4192"/>
      <c r="AK93" s="4193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3989" t="s">
        <v>104</v>
      </c>
      <c r="G94" s="3989"/>
      <c r="H94" s="3989" t="s">
        <v>105</v>
      </c>
      <c r="I94" s="3989"/>
      <c r="J94" s="4001" t="s">
        <v>106</v>
      </c>
      <c r="K94" s="4001"/>
      <c r="L94" s="4001" t="s">
        <v>107</v>
      </c>
      <c r="M94" s="4001"/>
      <c r="N94" s="4001" t="s">
        <v>108</v>
      </c>
      <c r="O94" s="4001"/>
      <c r="P94" s="4001" t="s">
        <v>109</v>
      </c>
      <c r="Q94" s="4001"/>
      <c r="R94" s="3989" t="s">
        <v>110</v>
      </c>
      <c r="S94" s="3989"/>
      <c r="T94" s="4001" t="s">
        <v>111</v>
      </c>
      <c r="U94" s="4001"/>
      <c r="V94" s="4001" t="s">
        <v>112</v>
      </c>
      <c r="W94" s="4001"/>
      <c r="X94" s="4001" t="s">
        <v>113</v>
      </c>
      <c r="Y94" s="4001"/>
      <c r="Z94" s="4001" t="s">
        <v>114</v>
      </c>
      <c r="AA94" s="4001"/>
      <c r="AB94" s="4001" t="s">
        <v>115</v>
      </c>
      <c r="AC94" s="4001"/>
      <c r="AD94" s="4001" t="s">
        <v>116</v>
      </c>
      <c r="AE94" s="4001"/>
      <c r="AF94" s="4001" t="s">
        <v>117</v>
      </c>
      <c r="AG94" s="4190"/>
      <c r="AH94" s="3972" t="s">
        <v>128</v>
      </c>
      <c r="AI94" s="3975" t="s">
        <v>129</v>
      </c>
      <c r="AJ94" s="3975" t="s">
        <v>130</v>
      </c>
      <c r="AK94" s="4002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1419" t="s">
        <v>82</v>
      </c>
      <c r="D95" s="1420" t="s">
        <v>83</v>
      </c>
      <c r="E95" s="1421" t="s">
        <v>84</v>
      </c>
      <c r="F95" s="1521" t="s">
        <v>83</v>
      </c>
      <c r="G95" s="1415" t="s">
        <v>84</v>
      </c>
      <c r="H95" s="1521" t="s">
        <v>83</v>
      </c>
      <c r="I95" s="1415" t="s">
        <v>84</v>
      </c>
      <c r="J95" s="1521" t="s">
        <v>83</v>
      </c>
      <c r="K95" s="1415" t="s">
        <v>84</v>
      </c>
      <c r="L95" s="1521" t="s">
        <v>83</v>
      </c>
      <c r="M95" s="1415" t="s">
        <v>84</v>
      </c>
      <c r="N95" s="1521" t="s">
        <v>83</v>
      </c>
      <c r="O95" s="1415" t="s">
        <v>84</v>
      </c>
      <c r="P95" s="1521" t="s">
        <v>83</v>
      </c>
      <c r="Q95" s="1415" t="s">
        <v>84</v>
      </c>
      <c r="R95" s="1521" t="s">
        <v>83</v>
      </c>
      <c r="S95" s="1415" t="s">
        <v>84</v>
      </c>
      <c r="T95" s="1521" t="s">
        <v>83</v>
      </c>
      <c r="U95" s="1415" t="s">
        <v>84</v>
      </c>
      <c r="V95" s="1521" t="s">
        <v>83</v>
      </c>
      <c r="W95" s="1415" t="s">
        <v>84</v>
      </c>
      <c r="X95" s="1521" t="s">
        <v>83</v>
      </c>
      <c r="Y95" s="1415" t="s">
        <v>84</v>
      </c>
      <c r="Z95" s="1521" t="s">
        <v>83</v>
      </c>
      <c r="AA95" s="1415" t="s">
        <v>84</v>
      </c>
      <c r="AB95" s="1521" t="s">
        <v>83</v>
      </c>
      <c r="AC95" s="1415" t="s">
        <v>84</v>
      </c>
      <c r="AD95" s="1521" t="s">
        <v>83</v>
      </c>
      <c r="AE95" s="1415" t="s">
        <v>84</v>
      </c>
      <c r="AF95" s="1521" t="s">
        <v>83</v>
      </c>
      <c r="AG95" s="1670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141" t="s">
        <v>132</v>
      </c>
      <c r="B96" s="4142"/>
      <c r="C96" s="1461">
        <f t="shared" ref="C96:C101" si="10">SUM(D96:E96)</f>
        <v>2</v>
      </c>
      <c r="D96" s="1462">
        <f t="shared" ref="D96:E101" si="11">SUM(F96+H96+J96+L96+N96+P96+R96+T96+V96+X96+Z96+AB96+AD96+AF96)</f>
        <v>0</v>
      </c>
      <c r="E96" s="1463">
        <f t="shared" si="11"/>
        <v>2</v>
      </c>
      <c r="F96" s="26"/>
      <c r="G96" s="30"/>
      <c r="H96" s="26"/>
      <c r="I96" s="30"/>
      <c r="J96" s="26"/>
      <c r="K96" s="30"/>
      <c r="L96" s="26"/>
      <c r="M96" s="30"/>
      <c r="N96" s="26"/>
      <c r="O96" s="30"/>
      <c r="P96" s="26"/>
      <c r="Q96" s="30"/>
      <c r="R96" s="26"/>
      <c r="S96" s="30"/>
      <c r="T96" s="26"/>
      <c r="U96" s="30"/>
      <c r="V96" s="26"/>
      <c r="W96" s="30"/>
      <c r="X96" s="26"/>
      <c r="Y96" s="30">
        <v>1</v>
      </c>
      <c r="Z96" s="26"/>
      <c r="AA96" s="30"/>
      <c r="AB96" s="26"/>
      <c r="AC96" s="30">
        <v>1</v>
      </c>
      <c r="AD96" s="26"/>
      <c r="AE96" s="30"/>
      <c r="AF96" s="26"/>
      <c r="AG96" s="140"/>
      <c r="AH96" s="30"/>
      <c r="AI96" s="145">
        <v>2</v>
      </c>
      <c r="AJ96" s="145"/>
      <c r="AK96" s="145"/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3997" t="s">
        <v>119</v>
      </c>
      <c r="B97" s="1204" t="s">
        <v>120</v>
      </c>
      <c r="C97" s="137">
        <f t="shared" si="10"/>
        <v>0</v>
      </c>
      <c r="D97" s="138">
        <f t="shared" si="11"/>
        <v>0</v>
      </c>
      <c r="E97" s="139">
        <f t="shared" si="11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145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1205" t="s">
        <v>121</v>
      </c>
      <c r="C98" s="147">
        <f t="shared" si="10"/>
        <v>2</v>
      </c>
      <c r="D98" s="148">
        <f t="shared" si="11"/>
        <v>0</v>
      </c>
      <c r="E98" s="149">
        <f t="shared" si="11"/>
        <v>2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/>
      <c r="T98" s="35"/>
      <c r="U98" s="39"/>
      <c r="V98" s="35"/>
      <c r="W98" s="39"/>
      <c r="X98" s="35"/>
      <c r="Y98" s="39">
        <v>1</v>
      </c>
      <c r="Z98" s="35"/>
      <c r="AA98" s="39"/>
      <c r="AB98" s="35"/>
      <c r="AC98" s="39">
        <v>1</v>
      </c>
      <c r="AD98" s="35"/>
      <c r="AE98" s="39"/>
      <c r="AF98" s="35"/>
      <c r="AG98" s="150"/>
      <c r="AH98" s="39"/>
      <c r="AI98" s="66">
        <v>2</v>
      </c>
      <c r="AJ98" s="66"/>
      <c r="AK98" s="66"/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1205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1528"/>
      <c r="AO99" s="1528"/>
      <c r="AP99" s="1528"/>
      <c r="AQ99" s="1528"/>
      <c r="AR99" s="1528"/>
      <c r="AS99" s="1528"/>
      <c r="AT99" s="1528"/>
      <c r="AU99" s="1671"/>
      <c r="AV99" s="1671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1672"/>
      <c r="AM100" s="1528"/>
      <c r="AN100" s="1528"/>
      <c r="AO100" s="1528"/>
      <c r="AP100" s="1528"/>
      <c r="AQ100" s="1528"/>
      <c r="AR100" s="1673"/>
      <c r="AS100" s="1674"/>
      <c r="AT100" s="1674"/>
      <c r="AU100" s="1675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1676"/>
      <c r="AM101" s="1677"/>
      <c r="AN101" s="1677"/>
      <c r="AO101" s="1677"/>
      <c r="AP101" s="1677"/>
      <c r="AQ101" s="1677"/>
      <c r="AR101" s="1678"/>
      <c r="AS101" s="1677"/>
      <c r="AT101" s="1677"/>
      <c r="AU101" s="1675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1677"/>
      <c r="AT102" s="1677"/>
      <c r="AU102" s="1675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4143" t="s">
        <v>56</v>
      </c>
      <c r="B103" s="4143"/>
      <c r="C103" s="4139" t="s">
        <v>57</v>
      </c>
      <c r="D103" s="4143"/>
      <c r="E103" s="4140"/>
      <c r="F103" s="3967" t="s">
        <v>58</v>
      </c>
      <c r="G103" s="3973"/>
      <c r="H103" s="3973"/>
      <c r="I103" s="3973"/>
      <c r="J103" s="3973"/>
      <c r="K103" s="3973"/>
      <c r="L103" s="3973"/>
      <c r="M103" s="3973"/>
      <c r="N103" s="3973"/>
      <c r="O103" s="3973"/>
      <c r="P103" s="3973"/>
      <c r="Q103" s="3973"/>
      <c r="R103" s="3973"/>
      <c r="S103" s="3973"/>
      <c r="T103" s="3973"/>
      <c r="U103" s="3973"/>
      <c r="V103" s="3973"/>
      <c r="W103" s="3973"/>
      <c r="X103" s="3973"/>
      <c r="Y103" s="3973"/>
      <c r="Z103" s="3973"/>
      <c r="AA103" s="3973"/>
      <c r="AB103" s="3973"/>
      <c r="AC103" s="3973"/>
      <c r="AD103" s="3973"/>
      <c r="AE103" s="3973"/>
      <c r="AF103" s="3973"/>
      <c r="AG103" s="3974"/>
      <c r="AH103" s="4193" t="s">
        <v>127</v>
      </c>
      <c r="AI103" s="4194"/>
      <c r="AJ103" s="4194"/>
      <c r="AK103" s="256"/>
      <c r="AL103" s="17"/>
      <c r="AM103" s="17"/>
      <c r="AN103" s="17"/>
      <c r="AO103" s="17"/>
      <c r="AP103" s="17"/>
      <c r="AQ103" s="17"/>
      <c r="AR103" s="17"/>
      <c r="AS103" s="1677"/>
      <c r="AT103" s="1677"/>
      <c r="AU103" s="1675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3984" t="s">
        <v>134</v>
      </c>
      <c r="G104" s="3986"/>
      <c r="H104" s="3984" t="s">
        <v>105</v>
      </c>
      <c r="I104" s="3986"/>
      <c r="J104" s="3984" t="s">
        <v>106</v>
      </c>
      <c r="K104" s="3986"/>
      <c r="L104" s="3984" t="s">
        <v>107</v>
      </c>
      <c r="M104" s="3986"/>
      <c r="N104" s="3984" t="s">
        <v>108</v>
      </c>
      <c r="O104" s="3986"/>
      <c r="P104" s="3984" t="s">
        <v>109</v>
      </c>
      <c r="Q104" s="3986"/>
      <c r="R104" s="3984" t="s">
        <v>110</v>
      </c>
      <c r="S104" s="3986"/>
      <c r="T104" s="3984" t="s">
        <v>111</v>
      </c>
      <c r="U104" s="3986"/>
      <c r="V104" s="3984" t="s">
        <v>112</v>
      </c>
      <c r="W104" s="3986"/>
      <c r="X104" s="3984" t="s">
        <v>113</v>
      </c>
      <c r="Y104" s="3986"/>
      <c r="Z104" s="3967" t="s">
        <v>114</v>
      </c>
      <c r="AA104" s="3968"/>
      <c r="AB104" s="3967" t="s">
        <v>115</v>
      </c>
      <c r="AC104" s="3968"/>
      <c r="AD104" s="3967" t="s">
        <v>116</v>
      </c>
      <c r="AE104" s="3968"/>
      <c r="AF104" s="3967" t="s">
        <v>117</v>
      </c>
      <c r="AG104" s="3974"/>
      <c r="AH104" s="4140" t="s">
        <v>135</v>
      </c>
      <c r="AI104" s="4195" t="s">
        <v>136</v>
      </c>
      <c r="AJ104" s="4195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1677"/>
      <c r="AT104" s="1677"/>
      <c r="AU104" s="1675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1419" t="s">
        <v>82</v>
      </c>
      <c r="D105" s="1420" t="s">
        <v>83</v>
      </c>
      <c r="E105" s="1421" t="s">
        <v>84</v>
      </c>
      <c r="F105" s="1630" t="s">
        <v>83</v>
      </c>
      <c r="G105" s="1679" t="s">
        <v>84</v>
      </c>
      <c r="H105" s="1630" t="s">
        <v>83</v>
      </c>
      <c r="I105" s="1679" t="s">
        <v>84</v>
      </c>
      <c r="J105" s="1630" t="s">
        <v>83</v>
      </c>
      <c r="K105" s="1679" t="s">
        <v>84</v>
      </c>
      <c r="L105" s="1630" t="s">
        <v>83</v>
      </c>
      <c r="M105" s="1679" t="s">
        <v>84</v>
      </c>
      <c r="N105" s="1630" t="s">
        <v>83</v>
      </c>
      <c r="O105" s="1679" t="s">
        <v>84</v>
      </c>
      <c r="P105" s="1630" t="s">
        <v>83</v>
      </c>
      <c r="Q105" s="1679" t="s">
        <v>84</v>
      </c>
      <c r="R105" s="1630" t="s">
        <v>83</v>
      </c>
      <c r="S105" s="1679" t="s">
        <v>84</v>
      </c>
      <c r="T105" s="1630" t="s">
        <v>83</v>
      </c>
      <c r="U105" s="1679" t="s">
        <v>84</v>
      </c>
      <c r="V105" s="1630" t="s">
        <v>83</v>
      </c>
      <c r="W105" s="1679" t="s">
        <v>84</v>
      </c>
      <c r="X105" s="1630" t="s">
        <v>83</v>
      </c>
      <c r="Y105" s="1679" t="s">
        <v>84</v>
      </c>
      <c r="Z105" s="1630" t="s">
        <v>83</v>
      </c>
      <c r="AA105" s="1679" t="s">
        <v>84</v>
      </c>
      <c r="AB105" s="1630" t="s">
        <v>83</v>
      </c>
      <c r="AC105" s="1679" t="s">
        <v>84</v>
      </c>
      <c r="AD105" s="1630" t="s">
        <v>83</v>
      </c>
      <c r="AE105" s="1679" t="s">
        <v>84</v>
      </c>
      <c r="AF105" s="1630" t="s">
        <v>83</v>
      </c>
      <c r="AG105" s="1680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1677"/>
      <c r="AT105" s="1677"/>
      <c r="AU105" s="1675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47" t="s">
        <v>137</v>
      </c>
      <c r="B106" s="3548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139">
        <f t="shared" si="12"/>
        <v>0</v>
      </c>
      <c r="F106" s="26"/>
      <c r="G106" s="30"/>
      <c r="H106" s="26"/>
      <c r="I106" s="30"/>
      <c r="J106" s="26"/>
      <c r="K106" s="30"/>
      <c r="L106" s="26"/>
      <c r="M106" s="30"/>
      <c r="N106" s="26"/>
      <c r="O106" s="30"/>
      <c r="P106" s="26"/>
      <c r="Q106" s="30"/>
      <c r="R106" s="26"/>
      <c r="S106" s="30"/>
      <c r="T106" s="26"/>
      <c r="U106" s="30"/>
      <c r="V106" s="26"/>
      <c r="W106" s="30"/>
      <c r="X106" s="26"/>
      <c r="Y106" s="30"/>
      <c r="Z106" s="26"/>
      <c r="AA106" s="30"/>
      <c r="AB106" s="26"/>
      <c r="AC106" s="30"/>
      <c r="AD106" s="26"/>
      <c r="AE106" s="30"/>
      <c r="AF106" s="26"/>
      <c r="AG106" s="140"/>
      <c r="AH106" s="30"/>
      <c r="AI106" s="145"/>
      <c r="AJ106" s="145"/>
      <c r="AK106" s="262"/>
      <c r="AL106" s="17"/>
      <c r="AM106" s="17"/>
      <c r="AN106" s="17"/>
      <c r="AO106" s="17"/>
      <c r="AP106" s="17"/>
      <c r="AQ106" s="17"/>
      <c r="AR106" s="17"/>
      <c r="AS106" s="1665"/>
      <c r="AT106" s="1665"/>
      <c r="AU106" s="1675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138" t="s">
        <v>139</v>
      </c>
      <c r="B108" s="1204" t="s">
        <v>140</v>
      </c>
      <c r="C108" s="137">
        <f>SUM(D108:E108)</f>
        <v>0</v>
      </c>
      <c r="D108" s="138">
        <f t="shared" si="12"/>
        <v>0</v>
      </c>
      <c r="E108" s="139">
        <f t="shared" si="12"/>
        <v>0</v>
      </c>
      <c r="F108" s="26"/>
      <c r="G108" s="30"/>
      <c r="H108" s="26"/>
      <c r="I108" s="30"/>
      <c r="J108" s="26"/>
      <c r="K108" s="30"/>
      <c r="L108" s="26"/>
      <c r="M108" s="30"/>
      <c r="N108" s="26"/>
      <c r="O108" s="30"/>
      <c r="P108" s="26"/>
      <c r="Q108" s="30"/>
      <c r="R108" s="26"/>
      <c r="S108" s="30"/>
      <c r="T108" s="26"/>
      <c r="U108" s="30"/>
      <c r="V108" s="26"/>
      <c r="W108" s="30"/>
      <c r="X108" s="26"/>
      <c r="Y108" s="30"/>
      <c r="Z108" s="26"/>
      <c r="AA108" s="30"/>
      <c r="AB108" s="26"/>
      <c r="AC108" s="30"/>
      <c r="AD108" s="26"/>
      <c r="AE108" s="30"/>
      <c r="AF108" s="26"/>
      <c r="AG108" s="140"/>
      <c r="AH108" s="30"/>
      <c r="AI108" s="145"/>
      <c r="AJ108" s="145"/>
      <c r="AK108" s="1352"/>
      <c r="AL108" s="729"/>
      <c r="AM108" s="15"/>
      <c r="AN108" s="1674"/>
      <c r="AO108" s="1674"/>
      <c r="AP108" s="1674"/>
      <c r="AQ108" s="1674"/>
      <c r="AR108" s="1674"/>
      <c r="AS108" s="1674"/>
      <c r="AT108" s="1674"/>
      <c r="AU108" s="1674"/>
      <c r="AV108" s="1674"/>
      <c r="AW108" s="1664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1681"/>
      <c r="N111" s="1682"/>
      <c r="O111" s="1683"/>
      <c r="P111" s="1683"/>
      <c r="Q111" s="1683"/>
      <c r="R111" s="1683"/>
      <c r="S111" s="1683"/>
      <c r="T111" s="1683"/>
      <c r="U111" s="1683"/>
      <c r="V111" s="1682"/>
      <c r="W111" s="1683"/>
      <c r="X111" s="1683"/>
      <c r="Y111" s="1683"/>
      <c r="Z111" s="1684"/>
      <c r="AA111" s="1684"/>
      <c r="AB111" s="1685"/>
      <c r="AC111" s="1685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139" t="s">
        <v>3</v>
      </c>
      <c r="B112" s="4140"/>
      <c r="C112" s="3967" t="s">
        <v>57</v>
      </c>
      <c r="D112" s="3973"/>
      <c r="E112" s="3968"/>
      <c r="F112" s="3967" t="s">
        <v>114</v>
      </c>
      <c r="G112" s="3968"/>
      <c r="H112" s="3967" t="s">
        <v>115</v>
      </c>
      <c r="I112" s="3968"/>
      <c r="J112" s="3967" t="s">
        <v>116</v>
      </c>
      <c r="K112" s="3968"/>
      <c r="L112" s="3967" t="s">
        <v>117</v>
      </c>
      <c r="M112" s="3968"/>
      <c r="N112" s="1686"/>
      <c r="O112" s="1683"/>
      <c r="P112" s="1683"/>
      <c r="Q112" s="1683"/>
      <c r="R112" s="1683"/>
      <c r="S112" s="1683"/>
      <c r="T112" s="1683"/>
      <c r="U112" s="1683"/>
      <c r="V112" s="1682"/>
      <c r="W112" s="1683"/>
      <c r="X112" s="1683"/>
      <c r="Y112" s="1683"/>
      <c r="Z112" s="1684"/>
      <c r="AA112" s="1684"/>
      <c r="AB112" s="1685"/>
      <c r="AC112" s="1685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1419" t="s">
        <v>82</v>
      </c>
      <c r="D113" s="1420" t="s">
        <v>83</v>
      </c>
      <c r="E113" s="1421" t="s">
        <v>84</v>
      </c>
      <c r="F113" s="1419" t="s">
        <v>83</v>
      </c>
      <c r="G113" s="1421" t="s">
        <v>84</v>
      </c>
      <c r="H113" s="1419" t="s">
        <v>83</v>
      </c>
      <c r="I113" s="1421" t="s">
        <v>84</v>
      </c>
      <c r="J113" s="1419" t="s">
        <v>83</v>
      </c>
      <c r="K113" s="1421" t="s">
        <v>84</v>
      </c>
      <c r="L113" s="1419" t="s">
        <v>83</v>
      </c>
      <c r="M113" s="1421" t="s">
        <v>84</v>
      </c>
      <c r="N113" s="1686"/>
      <c r="O113" s="1683"/>
      <c r="P113" s="1683"/>
      <c r="Q113" s="1683"/>
      <c r="R113" s="1683"/>
      <c r="S113" s="1683"/>
      <c r="T113" s="1683"/>
      <c r="U113" s="1683"/>
      <c r="V113" s="1682"/>
      <c r="W113" s="1683"/>
      <c r="X113" s="1683"/>
      <c r="Y113" s="1683"/>
      <c r="Z113" s="1684"/>
      <c r="AA113" s="1684"/>
      <c r="AB113" s="1685"/>
      <c r="AC113" s="1685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135" t="s">
        <v>144</v>
      </c>
      <c r="B114" s="89" t="s">
        <v>145</v>
      </c>
      <c r="C114" s="137">
        <f>SUM(D114:E114)</f>
        <v>0</v>
      </c>
      <c r="D114" s="138">
        <f t="shared" ref="D114:E116" si="13">SUM(F114+H114+J114+L114)</f>
        <v>0</v>
      </c>
      <c r="E114" s="139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1687"/>
      <c r="O114" s="1683"/>
      <c r="P114" s="1683"/>
      <c r="Q114" s="1683"/>
      <c r="R114" s="1683"/>
      <c r="S114" s="1683"/>
      <c r="T114" s="1683"/>
      <c r="U114" s="1683"/>
      <c r="V114" s="1682"/>
      <c r="W114" s="1683"/>
      <c r="X114" s="1683"/>
      <c r="Y114" s="1683"/>
      <c r="Z114" s="1684"/>
      <c r="AA114" s="1684"/>
      <c r="AB114" s="1685"/>
      <c r="AC114" s="1685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1687"/>
      <c r="O115" s="1683"/>
      <c r="P115" s="1683"/>
      <c r="Q115" s="1683"/>
      <c r="R115" s="1683"/>
      <c r="S115" s="1683"/>
      <c r="T115" s="1683"/>
      <c r="U115" s="1683"/>
      <c r="V115" s="1682"/>
      <c r="W115" s="1683"/>
      <c r="X115" s="1684"/>
      <c r="Y115" s="1684"/>
      <c r="Z115" s="1684"/>
      <c r="AA115" s="1684"/>
      <c r="AB115" s="1685"/>
      <c r="AC115" s="1685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1682"/>
      <c r="V116" s="1683"/>
      <c r="W116" s="1683"/>
      <c r="X116" s="1683"/>
      <c r="Y116" s="1683"/>
      <c r="Z116" s="1683"/>
      <c r="AA116" s="1683"/>
      <c r="AB116" s="1683"/>
      <c r="AC116" s="1683"/>
      <c r="AD116" s="1683"/>
      <c r="AE116" s="1683"/>
      <c r="AF116" s="1683"/>
      <c r="AG116" s="1683"/>
      <c r="AH116" s="1682"/>
      <c r="AI116" s="1683"/>
      <c r="AJ116" s="1684"/>
      <c r="AK116" s="1684"/>
      <c r="AL116" s="1684"/>
      <c r="AM116" s="1684"/>
      <c r="AN116" s="1685"/>
      <c r="AO116" s="1685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4063" t="s">
        <v>148</v>
      </c>
      <c r="B117" s="4063"/>
      <c r="C117" s="1461">
        <f t="shared" ref="C117:M117" si="14">SUM(C114:C116)</f>
        <v>0</v>
      </c>
      <c r="D117" s="1462">
        <f t="shared" si="14"/>
        <v>0</v>
      </c>
      <c r="E117" s="1463">
        <f t="shared" si="14"/>
        <v>0</v>
      </c>
      <c r="F117" s="1461">
        <f t="shared" si="14"/>
        <v>0</v>
      </c>
      <c r="G117" s="1463">
        <f t="shared" si="14"/>
        <v>0</v>
      </c>
      <c r="H117" s="1461">
        <f t="shared" si="14"/>
        <v>0</v>
      </c>
      <c r="I117" s="1463">
        <f t="shared" si="14"/>
        <v>0</v>
      </c>
      <c r="J117" s="1461">
        <f t="shared" si="14"/>
        <v>0</v>
      </c>
      <c r="K117" s="1463">
        <f t="shared" si="14"/>
        <v>0</v>
      </c>
      <c r="L117" s="1461">
        <f t="shared" si="14"/>
        <v>0</v>
      </c>
      <c r="M117" s="1463">
        <f t="shared" si="14"/>
        <v>0</v>
      </c>
      <c r="N117" s="1373"/>
      <c r="O117" s="12"/>
      <c r="P117" s="12"/>
      <c r="Q117" s="12"/>
      <c r="R117" s="12"/>
      <c r="S117" s="12"/>
      <c r="T117" s="12"/>
      <c r="U117" s="1682"/>
      <c r="V117" s="1683"/>
      <c r="W117" s="1683"/>
      <c r="X117" s="1683"/>
      <c r="Y117" s="1683"/>
      <c r="Z117" s="1683"/>
      <c r="AA117" s="1683"/>
      <c r="AB117" s="1683"/>
      <c r="AC117" s="1683"/>
      <c r="AD117" s="1683"/>
      <c r="AE117" s="1683"/>
      <c r="AF117" s="1683"/>
      <c r="AG117" s="1683"/>
      <c r="AH117" s="1682"/>
      <c r="AI117" s="1683"/>
      <c r="AJ117" s="1684"/>
      <c r="AK117" s="1684"/>
      <c r="AL117" s="1684"/>
      <c r="AM117" s="1684"/>
      <c r="AN117" s="1685"/>
      <c r="AO117" s="1685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135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1683"/>
      <c r="W118" s="1683"/>
      <c r="X118" s="1683"/>
      <c r="Y118" s="1683"/>
      <c r="Z118" s="1683"/>
      <c r="AA118" s="1683"/>
      <c r="AB118" s="1683"/>
      <c r="AC118" s="1683"/>
      <c r="AD118" s="1683"/>
      <c r="AE118" s="1683"/>
      <c r="AF118" s="1683"/>
      <c r="AG118" s="1683"/>
      <c r="AH118" s="1682"/>
      <c r="AI118" s="1683"/>
      <c r="AJ118" s="1684"/>
      <c r="AK118" s="1684"/>
      <c r="AL118" s="1684"/>
      <c r="AM118" s="1684"/>
      <c r="AN118" s="1685"/>
      <c r="AO118" s="1685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1667"/>
      <c r="V119" s="1683"/>
      <c r="W119" s="1683"/>
      <c r="X119" s="1683"/>
      <c r="Y119" s="1683"/>
      <c r="Z119" s="1683"/>
      <c r="AA119" s="1683"/>
      <c r="AB119" s="1683"/>
      <c r="AC119" s="1683"/>
      <c r="AD119" s="1683"/>
      <c r="AE119" s="1683"/>
      <c r="AF119" s="1683"/>
      <c r="AG119" s="1683"/>
      <c r="AH119" s="1682"/>
      <c r="AI119" s="1683"/>
      <c r="AJ119" s="1684"/>
      <c r="AK119" s="1684"/>
      <c r="AL119" s="1684"/>
      <c r="AM119" s="1684"/>
      <c r="AN119" s="1685"/>
      <c r="AO119" s="1685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1667"/>
      <c r="V120" s="1683"/>
      <c r="W120" s="1683"/>
      <c r="X120" s="1683"/>
      <c r="Y120" s="1683"/>
      <c r="Z120" s="1683"/>
      <c r="AA120" s="1683"/>
      <c r="AB120" s="1683"/>
      <c r="AC120" s="1683"/>
      <c r="AD120" s="1683"/>
      <c r="AE120" s="1683"/>
      <c r="AF120" s="1683"/>
      <c r="AG120" s="1683"/>
      <c r="AH120" s="1682"/>
      <c r="AI120" s="1683"/>
      <c r="AJ120" s="1684"/>
      <c r="AK120" s="1684"/>
      <c r="AL120" s="1684"/>
      <c r="AM120" s="1684"/>
      <c r="AN120" s="1685"/>
      <c r="AO120" s="1685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1674"/>
      <c r="Y121" s="1674"/>
      <c r="Z121" s="1674"/>
      <c r="AA121" s="1674"/>
      <c r="AB121" s="1674"/>
      <c r="AC121" s="1674"/>
      <c r="AD121" s="1674"/>
      <c r="AE121" s="1674"/>
      <c r="AF121" s="1688"/>
      <c r="AG121" s="1684"/>
      <c r="AH121" s="1684"/>
      <c r="AI121" s="1684"/>
      <c r="AJ121" s="1689"/>
      <c r="AK121" s="1684"/>
      <c r="AL121" s="1684"/>
      <c r="AM121" s="1684"/>
      <c r="AN121" s="1684"/>
      <c r="AO121" s="1684"/>
      <c r="AP121" s="1684"/>
      <c r="AQ121" s="1684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063" t="s">
        <v>148</v>
      </c>
      <c r="B122" s="4063"/>
      <c r="C122" s="1461">
        <f t="shared" ref="C122:M122" si="16">SUM(C118:C121)</f>
        <v>0</v>
      </c>
      <c r="D122" s="1462">
        <f t="shared" si="16"/>
        <v>0</v>
      </c>
      <c r="E122" s="1463">
        <f t="shared" si="16"/>
        <v>0</v>
      </c>
      <c r="F122" s="1461">
        <f t="shared" si="16"/>
        <v>0</v>
      </c>
      <c r="G122" s="1463">
        <f t="shared" si="16"/>
        <v>0</v>
      </c>
      <c r="H122" s="1461">
        <f t="shared" si="16"/>
        <v>0</v>
      </c>
      <c r="I122" s="1463">
        <f t="shared" si="16"/>
        <v>0</v>
      </c>
      <c r="J122" s="1461">
        <f t="shared" si="16"/>
        <v>0</v>
      </c>
      <c r="K122" s="1463">
        <f t="shared" si="16"/>
        <v>0</v>
      </c>
      <c r="L122" s="1461">
        <f t="shared" si="16"/>
        <v>0</v>
      </c>
      <c r="M122" s="1463">
        <f t="shared" si="16"/>
        <v>0</v>
      </c>
      <c r="N122" s="3"/>
      <c r="P122" s="1336"/>
      <c r="Q122" s="4020"/>
      <c r="R122" s="3710"/>
      <c r="S122" s="4196"/>
      <c r="T122" s="4196"/>
      <c r="U122" s="4196"/>
      <c r="V122" s="4196"/>
      <c r="W122" s="4196"/>
      <c r="X122" s="4196"/>
      <c r="Y122" s="4196"/>
      <c r="Z122" s="4196"/>
      <c r="AA122" s="1690"/>
      <c r="AB122" s="1677"/>
      <c r="AC122" s="1677"/>
      <c r="AD122" s="1677"/>
      <c r="AE122" s="1674"/>
      <c r="AF122" s="1684"/>
      <c r="AG122" s="1684"/>
      <c r="AH122" s="1684"/>
      <c r="AI122" s="1691"/>
      <c r="AJ122" s="1691"/>
      <c r="AK122" s="1691"/>
      <c r="AL122" s="1691"/>
      <c r="AM122" s="1692"/>
      <c r="AN122" s="1683"/>
      <c r="AO122" s="1683"/>
      <c r="AP122" s="1683"/>
      <c r="AQ122" s="1683"/>
      <c r="AR122" s="1683"/>
      <c r="AS122" s="1683"/>
      <c r="AT122" s="1683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1693"/>
      <c r="R123" s="1694"/>
      <c r="S123" s="1694"/>
      <c r="T123" s="1694"/>
      <c r="U123" s="1694"/>
      <c r="V123" s="1694"/>
      <c r="W123" s="1694"/>
      <c r="X123" s="1694"/>
      <c r="Y123" s="1694"/>
      <c r="Z123" s="1694"/>
      <c r="AA123" s="1690"/>
      <c r="AB123" s="1677"/>
      <c r="AC123" s="1677"/>
      <c r="AD123" s="1677"/>
      <c r="AE123" s="1674"/>
      <c r="AF123" s="1684"/>
      <c r="AG123" s="1684"/>
      <c r="AH123" s="1684"/>
      <c r="AI123" s="1691"/>
      <c r="AJ123" s="1691"/>
      <c r="AK123" s="1691"/>
      <c r="AL123" s="1691"/>
      <c r="AM123" s="1692"/>
      <c r="AN123" s="1683"/>
      <c r="AO123" s="1683"/>
      <c r="AP123" s="1683"/>
      <c r="AQ123" s="1683"/>
      <c r="AR123" s="1683"/>
      <c r="AS123" s="1683"/>
      <c r="AT123" s="1683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1695"/>
      <c r="R124" s="1677"/>
      <c r="S124" s="1677"/>
      <c r="T124" s="1677"/>
      <c r="U124" s="1677"/>
      <c r="V124" s="1677"/>
      <c r="W124" s="1677"/>
      <c r="X124" s="1677"/>
      <c r="Y124" s="1676"/>
      <c r="Z124" s="1676"/>
      <c r="AA124" s="1690"/>
      <c r="AB124" s="1677"/>
      <c r="AC124" s="1677"/>
      <c r="AD124" s="1677"/>
      <c r="AE124" s="1674"/>
      <c r="AF124" s="1684"/>
      <c r="AG124" s="1684"/>
      <c r="AH124" s="1684"/>
      <c r="AI124" s="1691"/>
      <c r="AJ124" s="1691"/>
      <c r="AK124" s="1691"/>
      <c r="AL124" s="1691"/>
      <c r="AM124" s="1691"/>
      <c r="AN124" s="1683"/>
      <c r="AO124" s="1683"/>
      <c r="AP124" s="1683"/>
      <c r="AQ124" s="1683"/>
      <c r="AR124" s="1683"/>
      <c r="AS124" s="1683"/>
      <c r="AT124" s="1683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139" t="s">
        <v>3</v>
      </c>
      <c r="B125" s="4140"/>
      <c r="C125" s="3967" t="s">
        <v>57</v>
      </c>
      <c r="D125" s="3973"/>
      <c r="E125" s="3968"/>
      <c r="F125" s="3967" t="s">
        <v>114</v>
      </c>
      <c r="G125" s="3968"/>
      <c r="H125" s="3967" t="s">
        <v>115</v>
      </c>
      <c r="I125" s="3968"/>
      <c r="J125" s="3967" t="s">
        <v>116</v>
      </c>
      <c r="K125" s="3968"/>
      <c r="L125" s="3967" t="s">
        <v>117</v>
      </c>
      <c r="M125" s="3973"/>
      <c r="N125" s="4197" t="s">
        <v>127</v>
      </c>
      <c r="O125" s="3973"/>
      <c r="P125" s="3968"/>
      <c r="Q125" s="1695"/>
      <c r="R125" s="1677"/>
      <c r="S125" s="1677"/>
      <c r="T125" s="1677"/>
      <c r="U125" s="1677"/>
      <c r="V125" s="1677"/>
      <c r="W125" s="1677"/>
      <c r="X125" s="1677"/>
      <c r="Y125" s="1676"/>
      <c r="Z125" s="1696"/>
      <c r="AA125" s="1669"/>
      <c r="AB125" s="1665"/>
      <c r="AC125" s="1665"/>
      <c r="AD125" s="1665"/>
      <c r="AE125" s="1671"/>
      <c r="AF125" s="1697"/>
      <c r="AG125" s="1697"/>
      <c r="AH125" s="1697"/>
      <c r="AI125" s="1698"/>
      <c r="AJ125" s="1698"/>
      <c r="AK125" s="1698"/>
      <c r="AL125" s="1698"/>
      <c r="AM125" s="1691"/>
      <c r="AN125" s="1683"/>
      <c r="AO125" s="1683"/>
      <c r="AP125" s="1683"/>
      <c r="AQ125" s="1683"/>
      <c r="AR125" s="1683"/>
      <c r="AS125" s="1683"/>
      <c r="AT125" s="1683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1419" t="s">
        <v>82</v>
      </c>
      <c r="D126" s="1420" t="s">
        <v>83</v>
      </c>
      <c r="E126" s="1421" t="s">
        <v>84</v>
      </c>
      <c r="F126" s="1419" t="s">
        <v>83</v>
      </c>
      <c r="G126" s="1421" t="s">
        <v>84</v>
      </c>
      <c r="H126" s="1419" t="s">
        <v>83</v>
      </c>
      <c r="I126" s="1421" t="s">
        <v>84</v>
      </c>
      <c r="J126" s="1419" t="s">
        <v>83</v>
      </c>
      <c r="K126" s="1421" t="s">
        <v>84</v>
      </c>
      <c r="L126" s="1419" t="s">
        <v>83</v>
      </c>
      <c r="M126" s="1416" t="s">
        <v>84</v>
      </c>
      <c r="N126" s="1699" t="s">
        <v>128</v>
      </c>
      <c r="O126" s="1420" t="s">
        <v>129</v>
      </c>
      <c r="P126" s="1421" t="s">
        <v>130</v>
      </c>
      <c r="Q126" s="1695"/>
      <c r="R126" s="1677"/>
      <c r="S126" s="1677"/>
      <c r="T126" s="1677"/>
      <c r="U126" s="1677"/>
      <c r="V126" s="1677"/>
      <c r="W126" s="1677"/>
      <c r="X126" s="1677"/>
      <c r="Y126" s="1700"/>
      <c r="Z126" s="1676"/>
      <c r="AA126" s="1677"/>
      <c r="AB126" s="1677"/>
      <c r="AC126" s="1677"/>
      <c r="AD126" s="1677"/>
      <c r="AE126" s="1674"/>
      <c r="AF126" s="1684"/>
      <c r="AG126" s="1684"/>
      <c r="AH126" s="1684"/>
      <c r="AI126" s="1691"/>
      <c r="AJ126" s="1691"/>
      <c r="AK126" s="1691"/>
      <c r="AL126" s="1691"/>
      <c r="AM126" s="1691"/>
      <c r="AN126" s="1683"/>
      <c r="AO126" s="1683"/>
      <c r="AP126" s="1683"/>
      <c r="AQ126" s="1683"/>
      <c r="AR126" s="1683"/>
      <c r="AS126" s="1683"/>
      <c r="AT126" s="1683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135" t="s">
        <v>144</v>
      </c>
      <c r="B127" s="89" t="s">
        <v>145</v>
      </c>
      <c r="C127" s="289">
        <f>SUM(D127:E127)</f>
        <v>0</v>
      </c>
      <c r="D127" s="290">
        <f t="shared" ref="D127:E129" si="18">SUM(F127+H127+J127+L127)</f>
        <v>0</v>
      </c>
      <c r="E127" s="291">
        <f t="shared" si="18"/>
        <v>0</v>
      </c>
      <c r="F127" s="26"/>
      <c r="G127" s="30"/>
      <c r="H127" s="26"/>
      <c r="I127" s="30"/>
      <c r="J127" s="26"/>
      <c r="K127" s="30"/>
      <c r="L127" s="26"/>
      <c r="M127" s="746"/>
      <c r="N127" s="293"/>
      <c r="O127" s="27"/>
      <c r="P127" s="30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1701"/>
      <c r="AD127" s="1701"/>
      <c r="AE127" s="1702"/>
      <c r="AF127" s="1703"/>
      <c r="AG127" s="1703"/>
      <c r="AH127" s="1703"/>
      <c r="AI127" s="1704"/>
      <c r="AJ127" s="1704"/>
      <c r="AK127" s="1704"/>
      <c r="AL127" s="1704"/>
      <c r="AM127" s="1704"/>
      <c r="AN127" s="1705"/>
      <c r="AO127" s="1705"/>
      <c r="AP127" s="1705"/>
      <c r="AQ127" s="1705"/>
      <c r="AR127" s="1705"/>
      <c r="AS127" s="1705"/>
      <c r="AT127" s="1705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1706"/>
      <c r="R128" s="1701"/>
      <c r="S128" s="1701"/>
      <c r="T128" s="1701"/>
      <c r="U128" s="1701"/>
      <c r="V128" s="1701"/>
      <c r="W128" s="1701"/>
      <c r="X128" s="1701"/>
      <c r="Y128" s="1707"/>
      <c r="Z128" s="1701"/>
      <c r="AA128" s="1701"/>
      <c r="AB128" s="1701"/>
      <c r="AC128" s="1701"/>
      <c r="AD128" s="1701"/>
      <c r="AE128" s="1701"/>
      <c r="AF128" s="1705"/>
      <c r="AG128" s="1705"/>
      <c r="AH128" s="1705"/>
      <c r="AI128" s="1705"/>
      <c r="AJ128" s="1705"/>
      <c r="AK128" s="1705"/>
      <c r="AL128" s="1705"/>
      <c r="AM128" s="1705"/>
      <c r="AN128" s="1705"/>
      <c r="AO128" s="1703"/>
      <c r="AP128" s="1703"/>
      <c r="AQ128" s="1703"/>
      <c r="AR128" s="1703"/>
      <c r="AS128" s="1704"/>
      <c r="AT128" s="1704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1701"/>
      <c r="AA129" s="1701"/>
      <c r="AB129" s="1701"/>
      <c r="AC129" s="1701"/>
      <c r="AD129" s="1701"/>
      <c r="AE129" s="1701"/>
      <c r="AF129" s="1705"/>
      <c r="AG129" s="1705"/>
      <c r="AH129" s="1705"/>
      <c r="AI129" s="1705"/>
      <c r="AJ129" s="1705"/>
      <c r="AK129" s="1705"/>
      <c r="AL129" s="1705"/>
      <c r="AM129" s="1705"/>
      <c r="AN129" s="1705"/>
      <c r="AO129" s="1703"/>
      <c r="AP129" s="1703"/>
      <c r="AQ129" s="1703"/>
      <c r="AR129" s="1703"/>
      <c r="AS129" s="1704"/>
      <c r="AT129" s="1704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137" t="s">
        <v>148</v>
      </c>
      <c r="B130" s="4137"/>
      <c r="C130" s="1708">
        <f t="shared" ref="C130:P130" si="19">SUM(C127:C129)</f>
        <v>0</v>
      </c>
      <c r="D130" s="1709">
        <f t="shared" si="19"/>
        <v>0</v>
      </c>
      <c r="E130" s="1710">
        <f t="shared" si="19"/>
        <v>0</v>
      </c>
      <c r="F130" s="1708">
        <f t="shared" si="19"/>
        <v>0</v>
      </c>
      <c r="G130" s="1710">
        <f t="shared" si="19"/>
        <v>0</v>
      </c>
      <c r="H130" s="1708">
        <f t="shared" si="19"/>
        <v>0</v>
      </c>
      <c r="I130" s="1710">
        <f t="shared" si="19"/>
        <v>0</v>
      </c>
      <c r="J130" s="1708">
        <f t="shared" si="19"/>
        <v>0</v>
      </c>
      <c r="K130" s="1710">
        <f t="shared" si="19"/>
        <v>0</v>
      </c>
      <c r="L130" s="1708">
        <f t="shared" si="19"/>
        <v>0</v>
      </c>
      <c r="M130" s="1711">
        <f t="shared" si="19"/>
        <v>0</v>
      </c>
      <c r="N130" s="1712">
        <f t="shared" si="19"/>
        <v>0</v>
      </c>
      <c r="O130" s="1709">
        <f t="shared" si="19"/>
        <v>0</v>
      </c>
      <c r="P130" s="1710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1701"/>
      <c r="AA130" s="1701"/>
      <c r="AB130" s="1701"/>
      <c r="AC130" s="1701"/>
      <c r="AD130" s="1701"/>
      <c r="AE130" s="1701"/>
      <c r="AF130" s="1705"/>
      <c r="AG130" s="1705"/>
      <c r="AH130" s="1705"/>
      <c r="AI130" s="1705"/>
      <c r="AJ130" s="1705"/>
      <c r="AK130" s="1705"/>
      <c r="AL130" s="1705"/>
      <c r="AM130" s="1705"/>
      <c r="AN130" s="1705"/>
      <c r="AO130" s="1703"/>
      <c r="AP130" s="1703"/>
      <c r="AQ130" s="1703"/>
      <c r="AR130" s="1703"/>
      <c r="AS130" s="1704"/>
      <c r="AT130" s="1704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136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1701"/>
      <c r="AA131" s="1701"/>
      <c r="AB131" s="1701"/>
      <c r="AC131" s="1701"/>
      <c r="AD131" s="1701"/>
      <c r="AE131" s="1701"/>
      <c r="AF131" s="1705"/>
      <c r="AG131" s="1705"/>
      <c r="AH131" s="1705"/>
      <c r="AI131" s="1705"/>
      <c r="AJ131" s="1705"/>
      <c r="AK131" s="1705"/>
      <c r="AL131" s="1705"/>
      <c r="AM131" s="1705"/>
      <c r="AN131" s="1705"/>
      <c r="AO131" s="1703"/>
      <c r="AP131" s="1703"/>
      <c r="AQ131" s="1703"/>
      <c r="AR131" s="1703"/>
      <c r="AS131" s="1704"/>
      <c r="AT131" s="1704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1701"/>
      <c r="AD132" s="1701"/>
      <c r="AE132" s="1701"/>
      <c r="AF132" s="1705"/>
      <c r="AG132" s="1705"/>
      <c r="AH132" s="1705"/>
      <c r="AI132" s="1705"/>
      <c r="AJ132" s="1705"/>
      <c r="AK132" s="1705"/>
      <c r="AL132" s="1705"/>
      <c r="AM132" s="1705"/>
      <c r="AN132" s="1705"/>
      <c r="AO132" s="1703"/>
      <c r="AP132" s="1703"/>
      <c r="AQ132" s="1703"/>
      <c r="AR132" s="1703"/>
      <c r="AS132" s="1704"/>
      <c r="AT132" s="1704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1701"/>
      <c r="AA133" s="1701"/>
      <c r="AB133" s="1701"/>
      <c r="AC133" s="1701"/>
      <c r="AD133" s="1701"/>
      <c r="AE133" s="1701"/>
      <c r="AF133" s="1705"/>
      <c r="AG133" s="1705"/>
      <c r="AH133" s="1705"/>
      <c r="AI133" s="1705"/>
      <c r="AJ133" s="1705"/>
      <c r="AK133" s="1705"/>
      <c r="AL133" s="1705"/>
      <c r="AM133" s="1705"/>
      <c r="AN133" s="1705"/>
      <c r="AO133" s="1705"/>
      <c r="AP133" s="1705"/>
      <c r="AQ133" s="1705"/>
      <c r="AR133" s="1705"/>
      <c r="AS133" s="1705"/>
      <c r="AT133" s="1705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01"/>
      <c r="AC134" s="1701"/>
      <c r="AD134" s="1701"/>
      <c r="AE134" s="1701"/>
      <c r="AF134" s="1705"/>
      <c r="AG134" s="1705"/>
      <c r="AH134" s="1705"/>
      <c r="AI134" s="1705"/>
      <c r="AJ134" s="1705"/>
      <c r="AK134" s="1705"/>
      <c r="AL134" s="1705"/>
      <c r="AM134" s="1705"/>
      <c r="AN134" s="1705"/>
      <c r="AO134" s="1705"/>
      <c r="AP134" s="1705"/>
      <c r="AQ134" s="1705"/>
      <c r="AR134" s="1705"/>
      <c r="AS134" s="1705"/>
      <c r="AT134" s="1705"/>
      <c r="AU134" s="1705"/>
      <c r="AV134" s="1705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137" t="s">
        <v>148</v>
      </c>
      <c r="B135" s="4137"/>
      <c r="C135" s="1708">
        <f t="shared" ref="C135:P135" si="21">SUM(C131:C134)</f>
        <v>0</v>
      </c>
      <c r="D135" s="1709">
        <f t="shared" si="21"/>
        <v>0</v>
      </c>
      <c r="E135" s="1710">
        <f t="shared" si="21"/>
        <v>0</v>
      </c>
      <c r="F135" s="1708">
        <f t="shared" si="21"/>
        <v>0</v>
      </c>
      <c r="G135" s="1710">
        <f t="shared" si="21"/>
        <v>0</v>
      </c>
      <c r="H135" s="1708">
        <f t="shared" si="21"/>
        <v>0</v>
      </c>
      <c r="I135" s="1710">
        <f t="shared" si="21"/>
        <v>0</v>
      </c>
      <c r="J135" s="1708">
        <f t="shared" si="21"/>
        <v>0</v>
      </c>
      <c r="K135" s="1710">
        <f t="shared" si="21"/>
        <v>0</v>
      </c>
      <c r="L135" s="1708">
        <f t="shared" si="21"/>
        <v>0</v>
      </c>
      <c r="M135" s="1711">
        <f t="shared" si="21"/>
        <v>0</v>
      </c>
      <c r="N135" s="1712">
        <f t="shared" si="21"/>
        <v>0</v>
      </c>
      <c r="O135" s="1709">
        <f t="shared" si="21"/>
        <v>0</v>
      </c>
      <c r="P135" s="1710">
        <f t="shared" si="21"/>
        <v>0</v>
      </c>
      <c r="Q135" s="262"/>
      <c r="R135" s="17"/>
      <c r="S135" s="17"/>
      <c r="T135" s="17"/>
      <c r="U135" s="17"/>
      <c r="V135" s="17"/>
      <c r="W135" s="1701"/>
      <c r="X135" s="1701"/>
      <c r="Y135" s="1701"/>
      <c r="Z135" s="1701"/>
      <c r="AA135" s="1701"/>
      <c r="AB135" s="1701"/>
      <c r="AC135" s="1701"/>
      <c r="AD135" s="1701"/>
      <c r="AE135" s="1701"/>
      <c r="AF135" s="1705"/>
      <c r="AG135" s="1705"/>
      <c r="AH135" s="1705"/>
      <c r="AI135" s="1705"/>
      <c r="AJ135" s="1705"/>
      <c r="AK135" s="1705"/>
      <c r="AL135" s="1705"/>
      <c r="AM135" s="1705"/>
      <c r="AN135" s="1705"/>
      <c r="AO135" s="1705"/>
      <c r="AP135" s="1705"/>
      <c r="AQ135" s="1705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1701"/>
      <c r="X136" s="1701"/>
      <c r="Y136" s="1701"/>
      <c r="Z136" s="1701"/>
      <c r="AA136" s="1701"/>
      <c r="AB136" s="1701"/>
      <c r="AC136" s="1701"/>
      <c r="AD136" s="1701"/>
      <c r="AE136" s="1701"/>
      <c r="AF136" s="1705"/>
      <c r="AG136" s="1705"/>
      <c r="AH136" s="1705"/>
      <c r="AI136" s="1705"/>
      <c r="AJ136" s="1705"/>
      <c r="AK136" s="1705"/>
      <c r="AL136" s="1705"/>
      <c r="AM136" s="1705"/>
      <c r="AN136" s="1705"/>
      <c r="AO136" s="1705"/>
      <c r="AP136" s="1705"/>
      <c r="AQ136" s="1705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1701"/>
      <c r="X137" s="1701"/>
      <c r="Y137" s="1701"/>
      <c r="Z137" s="1701"/>
      <c r="AA137" s="1701"/>
      <c r="AB137" s="1701"/>
      <c r="AC137" s="1701"/>
      <c r="AD137" s="1701"/>
      <c r="AE137" s="1701"/>
      <c r="AF137" s="1705"/>
      <c r="AG137" s="1705"/>
      <c r="AH137" s="1705"/>
      <c r="AI137" s="1705"/>
      <c r="AJ137" s="1705"/>
      <c r="AK137" s="1705"/>
      <c r="AL137" s="1705"/>
      <c r="AM137" s="1705"/>
      <c r="AN137" s="1705"/>
      <c r="AO137" s="1705"/>
      <c r="AP137" s="1705"/>
      <c r="AQ137" s="1705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4107" t="s">
        <v>3</v>
      </c>
      <c r="B138" s="4108"/>
      <c r="C138" s="4119" t="s">
        <v>57</v>
      </c>
      <c r="D138" s="4119"/>
      <c r="E138" s="4120"/>
      <c r="F138" s="4118" t="s">
        <v>113</v>
      </c>
      <c r="G138" s="4120"/>
      <c r="H138" s="4118" t="s">
        <v>114</v>
      </c>
      <c r="I138" s="4120"/>
      <c r="J138" s="4118" t="s">
        <v>115</v>
      </c>
      <c r="K138" s="4120"/>
      <c r="L138" s="4118" t="s">
        <v>116</v>
      </c>
      <c r="M138" s="4120"/>
      <c r="N138" s="4118" t="s">
        <v>117</v>
      </c>
      <c r="O138" s="4120"/>
      <c r="P138" s="17"/>
      <c r="Q138" s="17"/>
      <c r="R138" s="17"/>
      <c r="S138" s="17"/>
      <c r="T138" s="17"/>
      <c r="U138" s="17"/>
      <c r="V138" s="17"/>
      <c r="W138" s="1701"/>
      <c r="X138" s="1701"/>
      <c r="Y138" s="1701"/>
      <c r="Z138" s="1701"/>
      <c r="AA138" s="1701"/>
      <c r="AB138" s="1701"/>
      <c r="AC138" s="1701"/>
      <c r="AD138" s="1701"/>
      <c r="AE138" s="1701"/>
      <c r="AF138" s="1705"/>
      <c r="AG138" s="1705"/>
      <c r="AH138" s="1705"/>
      <c r="AI138" s="1705"/>
      <c r="AJ138" s="1705"/>
      <c r="AK138" s="1705"/>
      <c r="AL138" s="1705"/>
      <c r="AM138" s="1705"/>
      <c r="AN138" s="1705"/>
      <c r="AO138" s="1705"/>
      <c r="AP138" s="1705"/>
      <c r="AQ138" s="1713"/>
      <c r="AR138" s="1714"/>
      <c r="AS138" s="1714"/>
      <c r="AT138" s="1714"/>
      <c r="AU138" s="1714"/>
      <c r="AV138" s="1714"/>
      <c r="AW138" s="1714"/>
      <c r="AX138" s="1714"/>
      <c r="AY138" s="1714"/>
      <c r="AZ138" s="1714"/>
      <c r="BA138" s="1714"/>
      <c r="BB138" s="1714"/>
      <c r="BC138" s="1714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1715" t="s">
        <v>82</v>
      </c>
      <c r="D139" s="1716" t="s">
        <v>83</v>
      </c>
      <c r="E139" s="1717" t="s">
        <v>84</v>
      </c>
      <c r="F139" s="1715" t="s">
        <v>83</v>
      </c>
      <c r="G139" s="1717" t="s">
        <v>84</v>
      </c>
      <c r="H139" s="1715" t="s">
        <v>83</v>
      </c>
      <c r="I139" s="1717" t="s">
        <v>84</v>
      </c>
      <c r="J139" s="1715" t="s">
        <v>83</v>
      </c>
      <c r="K139" s="1717" t="s">
        <v>84</v>
      </c>
      <c r="L139" s="1715" t="s">
        <v>83</v>
      </c>
      <c r="M139" s="1717" t="s">
        <v>84</v>
      </c>
      <c r="N139" s="1718" t="s">
        <v>83</v>
      </c>
      <c r="O139" s="1719" t="s">
        <v>84</v>
      </c>
      <c r="P139" s="17"/>
      <c r="Q139" s="17"/>
      <c r="R139" s="17"/>
      <c r="S139" s="17"/>
      <c r="T139" s="17"/>
      <c r="U139" s="17"/>
      <c r="V139" s="17"/>
      <c r="W139" s="1701"/>
      <c r="X139" s="1701"/>
      <c r="Y139" s="1701"/>
      <c r="Z139" s="1701"/>
      <c r="AA139" s="1701"/>
      <c r="AB139" s="1701"/>
      <c r="AC139" s="1701"/>
      <c r="AD139" s="1701"/>
      <c r="AE139" s="1701"/>
      <c r="AF139" s="1705"/>
      <c r="AG139" s="1705"/>
      <c r="AH139" s="1705"/>
      <c r="AI139" s="1705"/>
      <c r="AJ139" s="1705"/>
      <c r="AK139" s="1705"/>
      <c r="AL139" s="1705"/>
      <c r="AM139" s="1705"/>
      <c r="AN139" s="1705"/>
      <c r="AO139" s="1705"/>
      <c r="AP139" s="1705"/>
      <c r="AQ139" s="1720"/>
      <c r="AR139" s="1714"/>
      <c r="AS139" s="1714"/>
      <c r="AT139" s="1714"/>
      <c r="AU139" s="1714"/>
      <c r="AV139" s="1714"/>
      <c r="AW139" s="1714"/>
      <c r="AX139" s="1714"/>
      <c r="AY139" s="1714"/>
      <c r="AZ139" s="1714"/>
      <c r="BA139" s="1714"/>
      <c r="BB139" s="1714"/>
      <c r="BC139" s="1714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4198" t="s">
        <v>157</v>
      </c>
      <c r="B140" s="1721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0"/>
      <c r="H140" s="26"/>
      <c r="I140" s="107"/>
      <c r="J140" s="104"/>
      <c r="K140" s="107"/>
      <c r="L140" s="104"/>
      <c r="M140" s="107"/>
      <c r="N140" s="329"/>
      <c r="O140" s="31"/>
      <c r="P140" s="1722"/>
      <c r="Q140" s="1701"/>
      <c r="R140" s="1701"/>
      <c r="S140" s="1701"/>
      <c r="T140" s="1701"/>
      <c r="U140" s="1701"/>
      <c r="V140" s="1701"/>
      <c r="W140" s="1701"/>
      <c r="X140" s="1701"/>
      <c r="Y140" s="1701"/>
      <c r="Z140" s="1701"/>
      <c r="AA140" s="1701"/>
      <c r="AB140" s="1701"/>
      <c r="AC140" s="1701"/>
      <c r="AD140" s="1705"/>
      <c r="AE140" s="1705"/>
      <c r="AF140" s="1705"/>
      <c r="AG140" s="1705"/>
      <c r="AH140" s="1705"/>
      <c r="AI140" s="1723"/>
      <c r="AJ140" s="1724"/>
      <c r="AK140" s="1724"/>
      <c r="AL140" s="1724"/>
      <c r="AM140" s="1724"/>
      <c r="AN140" s="1724"/>
      <c r="AO140" s="1724"/>
      <c r="AP140" s="1724"/>
      <c r="AQ140" s="1724"/>
      <c r="AR140" s="1724"/>
      <c r="AS140" s="1724"/>
      <c r="AT140" s="1724"/>
      <c r="AU140" s="1724"/>
      <c r="AV140" s="1724"/>
      <c r="AW140" s="1724"/>
      <c r="AX140" s="1724"/>
      <c r="AY140" s="1724"/>
      <c r="AZ140" s="1724"/>
      <c r="BA140" s="1724"/>
      <c r="BB140" s="1724"/>
      <c r="BC140" s="1724"/>
      <c r="BD140" s="1724"/>
      <c r="BE140" s="1724"/>
      <c r="BF140" s="1724"/>
      <c r="BG140" s="1724"/>
      <c r="BH140" s="1724"/>
      <c r="BI140" s="1724"/>
      <c r="BJ140" s="1724"/>
      <c r="BK140" s="1724"/>
      <c r="BL140" s="1724"/>
      <c r="BM140" s="1724"/>
      <c r="BN140" s="1724"/>
      <c r="BO140" s="1724"/>
      <c r="BP140" s="1724"/>
      <c r="BQ140" s="1724"/>
      <c r="BR140" s="1724"/>
      <c r="BS140" s="1724"/>
      <c r="BT140" s="1724"/>
      <c r="BU140" s="1724"/>
      <c r="BV140" s="1724"/>
      <c r="BW140" s="1724"/>
      <c r="BX140" s="1724"/>
      <c r="BY140" s="1724"/>
      <c r="BZ140" s="1725"/>
      <c r="CA140" s="1726"/>
      <c r="CB140" s="1726"/>
      <c r="CC140" s="1726"/>
      <c r="CD140" s="1726"/>
      <c r="CE140" s="1726"/>
      <c r="CF140" s="1726"/>
      <c r="CG140" s="1727"/>
      <c r="CH140" s="1727"/>
      <c r="CI140" s="1727"/>
      <c r="CJ140" s="1727"/>
      <c r="CK140" s="1727"/>
      <c r="CL140" s="1727"/>
      <c r="CM140" s="1727"/>
      <c r="CN140" s="1727"/>
      <c r="CO140" s="1726"/>
      <c r="CP140" s="1726"/>
      <c r="CQ140" s="1726"/>
      <c r="CR140" s="1726"/>
      <c r="CS140" s="1726"/>
      <c r="CT140" s="1726"/>
      <c r="CU140" s="1726"/>
      <c r="CV140" s="1726"/>
      <c r="CW140" s="1726"/>
      <c r="CX140" s="1726"/>
      <c r="CY140" s="1726"/>
      <c r="CZ140" s="1726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1701"/>
      <c r="R141" s="1701"/>
      <c r="S141" s="1701"/>
      <c r="T141" s="1701"/>
      <c r="U141" s="1701"/>
      <c r="V141" s="1701"/>
      <c r="W141" s="1701"/>
      <c r="X141" s="1701"/>
      <c r="Y141" s="1701"/>
      <c r="Z141" s="1701"/>
      <c r="AA141" s="1701"/>
      <c r="AB141" s="1701"/>
      <c r="AC141" s="1701"/>
      <c r="AD141" s="1705"/>
      <c r="AE141" s="1705"/>
      <c r="AF141" s="1705"/>
      <c r="AG141" s="1705"/>
      <c r="AH141" s="1705"/>
      <c r="AI141" s="1723"/>
      <c r="AJ141" s="1724"/>
      <c r="AK141" s="1724"/>
      <c r="AL141" s="1724"/>
      <c r="AM141" s="1724"/>
      <c r="AN141" s="1724"/>
      <c r="AO141" s="1724"/>
      <c r="AP141" s="1724"/>
      <c r="AQ141" s="1724"/>
      <c r="AR141" s="1724"/>
      <c r="AS141" s="1724"/>
      <c r="AT141" s="1724"/>
      <c r="AU141" s="1724"/>
      <c r="AV141" s="1724"/>
      <c r="AW141" s="1724"/>
      <c r="AX141" s="1724"/>
      <c r="AY141" s="1724"/>
      <c r="AZ141" s="1724"/>
      <c r="BA141" s="1724"/>
      <c r="BB141" s="1724"/>
      <c r="BC141" s="1724"/>
      <c r="BD141" s="1724"/>
      <c r="BE141" s="1724"/>
      <c r="BF141" s="1724"/>
      <c r="BG141" s="1724"/>
      <c r="BH141" s="1724"/>
      <c r="BI141" s="1724"/>
      <c r="BJ141" s="1724"/>
      <c r="BK141" s="1724"/>
      <c r="BL141" s="1724"/>
      <c r="BM141" s="1724"/>
      <c r="BN141" s="1724"/>
      <c r="BO141" s="1724"/>
      <c r="BP141" s="1724"/>
      <c r="BQ141" s="1724"/>
      <c r="BR141" s="1724"/>
      <c r="BS141" s="1724"/>
      <c r="BT141" s="1724"/>
      <c r="BU141" s="1724"/>
      <c r="BV141" s="1724"/>
      <c r="BW141" s="1724"/>
      <c r="BX141" s="1724"/>
      <c r="BY141" s="1724"/>
      <c r="BZ141" s="1725"/>
      <c r="CA141" s="1726"/>
      <c r="CB141" s="1726"/>
      <c r="CC141" s="1726"/>
      <c r="CD141" s="1726"/>
      <c r="CE141" s="1726"/>
      <c r="CF141" s="1726"/>
      <c r="CG141" s="1727"/>
      <c r="CH141" s="1727"/>
      <c r="CI141" s="1727"/>
      <c r="CJ141" s="1727"/>
      <c r="CK141" s="1727"/>
      <c r="CL141" s="1727"/>
      <c r="CM141" s="1727"/>
      <c r="CN141" s="1727"/>
      <c r="CO141" s="1726"/>
      <c r="CP141" s="1726"/>
      <c r="CQ141" s="1726"/>
      <c r="CR141" s="1726"/>
      <c r="CS141" s="1726"/>
      <c r="CT141" s="1726"/>
      <c r="CU141" s="1726"/>
      <c r="CV141" s="1726"/>
      <c r="CW141" s="1726"/>
      <c r="CX141" s="1726"/>
      <c r="CY141" s="1726"/>
      <c r="CZ141" s="1726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1701"/>
      <c r="R142" s="1701"/>
      <c r="S142" s="1701"/>
      <c r="T142" s="1701"/>
      <c r="U142" s="1701"/>
      <c r="V142" s="1701"/>
      <c r="W142" s="1701"/>
      <c r="X142" s="1701"/>
      <c r="Y142" s="1701"/>
      <c r="Z142" s="1701"/>
      <c r="AA142" s="1701"/>
      <c r="AB142" s="1701"/>
      <c r="AC142" s="1701"/>
      <c r="AD142" s="1705"/>
      <c r="AE142" s="1705"/>
      <c r="AF142" s="1705"/>
      <c r="AG142" s="1705"/>
      <c r="AH142" s="1705"/>
      <c r="AI142" s="1723"/>
      <c r="AJ142" s="1714"/>
      <c r="AK142" s="1714"/>
      <c r="AL142" s="1714"/>
      <c r="AM142" s="1714"/>
      <c r="AN142" s="1714"/>
      <c r="AO142" s="1714"/>
      <c r="AP142" s="1714"/>
      <c r="AQ142" s="1714"/>
      <c r="AR142" s="1714"/>
      <c r="AS142" s="1714"/>
      <c r="AT142" s="1714"/>
      <c r="AU142" s="1714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1701"/>
      <c r="Z143" s="1701"/>
      <c r="AA143" s="1701"/>
      <c r="AB143" s="1701"/>
      <c r="AC143" s="1701"/>
      <c r="AD143" s="1705"/>
      <c r="AE143" s="1705"/>
      <c r="AF143" s="1705"/>
      <c r="AG143" s="1705"/>
      <c r="AH143" s="1705"/>
      <c r="AI143" s="1705"/>
      <c r="AJ143" s="1705"/>
      <c r="AK143" s="1705"/>
      <c r="AL143" s="1705"/>
      <c r="AM143" s="1705"/>
      <c r="AN143" s="1705"/>
      <c r="AO143" s="1713"/>
      <c r="AP143" s="1705"/>
      <c r="AQ143" s="1705"/>
      <c r="AR143" s="1728"/>
      <c r="AS143" s="1714"/>
      <c r="AT143" s="1729"/>
      <c r="AU143" s="1729"/>
      <c r="AV143" s="1729"/>
      <c r="AW143" s="1729"/>
      <c r="AX143" s="1729"/>
      <c r="AY143" s="1729"/>
      <c r="AZ143" s="1729"/>
      <c r="BA143" s="1729"/>
      <c r="BB143" s="1729"/>
      <c r="BC143" s="1729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1730"/>
      <c r="Z144" s="1731"/>
      <c r="AA144" s="17"/>
      <c r="AB144" s="1732"/>
      <c r="AC144" s="1731"/>
      <c r="AD144" s="123"/>
      <c r="AE144" s="1733"/>
      <c r="AF144" s="1733"/>
      <c r="AG144" s="1733"/>
      <c r="AH144" s="1705"/>
      <c r="AI144" s="123"/>
      <c r="AJ144" s="1713"/>
      <c r="AK144" s="1713"/>
      <c r="AL144" s="1713"/>
      <c r="AM144" s="1705"/>
      <c r="AN144" s="123"/>
      <c r="AO144" s="1713"/>
      <c r="AP144" s="1705"/>
      <c r="AQ144" s="1705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1734"/>
      <c r="AM147" s="1735"/>
      <c r="AN147" s="1735"/>
      <c r="AO147" s="1441"/>
      <c r="AP147" s="1735"/>
      <c r="AQ147" s="1441"/>
      <c r="AR147" s="1442"/>
      <c r="AS147" s="786"/>
      <c r="AT147" s="1702"/>
      <c r="AU147" s="1701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4199" t="s">
        <v>167</v>
      </c>
      <c r="B151" s="4198"/>
      <c r="C151" s="4109" t="s">
        <v>57</v>
      </c>
      <c r="D151" s="4109"/>
      <c r="E151" s="4109"/>
      <c r="F151" s="4109" t="s">
        <v>168</v>
      </c>
      <c r="G151" s="4109"/>
      <c r="H151" s="4109" t="s">
        <v>169</v>
      </c>
      <c r="I151" s="4109"/>
      <c r="J151" s="4109" t="s">
        <v>170</v>
      </c>
      <c r="K151" s="4109"/>
      <c r="L151" s="4109" t="s">
        <v>104</v>
      </c>
      <c r="M151" s="4109"/>
      <c r="N151" s="4110" t="s">
        <v>11</v>
      </c>
      <c r="O151" s="4123"/>
      <c r="P151" s="4132" t="s">
        <v>106</v>
      </c>
      <c r="Q151" s="4132"/>
      <c r="R151" s="4132" t="s">
        <v>107</v>
      </c>
      <c r="S151" s="4132"/>
      <c r="T151" s="4132" t="s">
        <v>108</v>
      </c>
      <c r="U151" s="4132"/>
      <c r="V151" s="4132" t="s">
        <v>109</v>
      </c>
      <c r="W151" s="4132"/>
      <c r="X151" s="4132" t="s">
        <v>110</v>
      </c>
      <c r="Y151" s="4132"/>
      <c r="Z151" s="4132" t="s">
        <v>111</v>
      </c>
      <c r="AA151" s="4132"/>
      <c r="AB151" s="4132" t="s">
        <v>112</v>
      </c>
      <c r="AC151" s="4132"/>
      <c r="AD151" s="4132" t="s">
        <v>113</v>
      </c>
      <c r="AE151" s="4132"/>
      <c r="AF151" s="4132" t="s">
        <v>114</v>
      </c>
      <c r="AG151" s="4132"/>
      <c r="AH151" s="4132" t="s">
        <v>115</v>
      </c>
      <c r="AI151" s="4132"/>
      <c r="AJ151" s="4132" t="s">
        <v>116</v>
      </c>
      <c r="AK151" s="4132"/>
      <c r="AL151" s="4132" t="s">
        <v>117</v>
      </c>
      <c r="AM151" s="4118"/>
      <c r="AN151" s="3530" t="s">
        <v>171</v>
      </c>
      <c r="AO151" s="3461" t="s">
        <v>172</v>
      </c>
      <c r="AP151" s="4118" t="s">
        <v>173</v>
      </c>
      <c r="AQ151" s="4120"/>
      <c r="AR151" s="4131" t="s">
        <v>174</v>
      </c>
      <c r="AS151" s="4131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1736" t="s">
        <v>82</v>
      </c>
      <c r="D152" s="1737" t="s">
        <v>83</v>
      </c>
      <c r="E152" s="1238" t="s">
        <v>84</v>
      </c>
      <c r="F152" s="1736" t="s">
        <v>83</v>
      </c>
      <c r="G152" s="1238" t="s">
        <v>84</v>
      </c>
      <c r="H152" s="1736" t="s">
        <v>83</v>
      </c>
      <c r="I152" s="1238" t="s">
        <v>84</v>
      </c>
      <c r="J152" s="1736" t="s">
        <v>83</v>
      </c>
      <c r="K152" s="1238" t="s">
        <v>84</v>
      </c>
      <c r="L152" s="1736" t="s">
        <v>83</v>
      </c>
      <c r="M152" s="1238" t="s">
        <v>84</v>
      </c>
      <c r="N152" s="1736" t="s">
        <v>83</v>
      </c>
      <c r="O152" s="1238" t="s">
        <v>84</v>
      </c>
      <c r="P152" s="1736" t="s">
        <v>83</v>
      </c>
      <c r="Q152" s="1238" t="s">
        <v>84</v>
      </c>
      <c r="R152" s="1736" t="s">
        <v>83</v>
      </c>
      <c r="S152" s="1238" t="s">
        <v>84</v>
      </c>
      <c r="T152" s="1736" t="s">
        <v>83</v>
      </c>
      <c r="U152" s="1238" t="s">
        <v>84</v>
      </c>
      <c r="V152" s="1736" t="s">
        <v>83</v>
      </c>
      <c r="W152" s="1238" t="s">
        <v>84</v>
      </c>
      <c r="X152" s="1736" t="s">
        <v>83</v>
      </c>
      <c r="Y152" s="1238" t="s">
        <v>84</v>
      </c>
      <c r="Z152" s="1736" t="s">
        <v>83</v>
      </c>
      <c r="AA152" s="1238" t="s">
        <v>84</v>
      </c>
      <c r="AB152" s="1736" t="s">
        <v>83</v>
      </c>
      <c r="AC152" s="1238" t="s">
        <v>84</v>
      </c>
      <c r="AD152" s="1736" t="s">
        <v>83</v>
      </c>
      <c r="AE152" s="1238" t="s">
        <v>84</v>
      </c>
      <c r="AF152" s="1736" t="s">
        <v>83</v>
      </c>
      <c r="AG152" s="1238" t="s">
        <v>84</v>
      </c>
      <c r="AH152" s="1736" t="s">
        <v>83</v>
      </c>
      <c r="AI152" s="1238" t="s">
        <v>84</v>
      </c>
      <c r="AJ152" s="1736" t="s">
        <v>83</v>
      </c>
      <c r="AK152" s="1238" t="s">
        <v>84</v>
      </c>
      <c r="AL152" s="1736" t="s">
        <v>83</v>
      </c>
      <c r="AM152" s="1241" t="s">
        <v>84</v>
      </c>
      <c r="AN152" s="3531"/>
      <c r="AO152" s="3463"/>
      <c r="AP152" s="1736" t="s">
        <v>83</v>
      </c>
      <c r="AQ152" s="1238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200" t="s">
        <v>176</v>
      </c>
      <c r="B153" s="4201"/>
      <c r="C153" s="1738">
        <f>SUM(D153+E153)</f>
        <v>25</v>
      </c>
      <c r="D153" s="1739">
        <f>SUM(F153+H153+J153+L153+N153+P153+R153+T153+V153+X153+Z153+AB153+AD153+AF153+AH153+AJ153+AL153)</f>
        <v>7</v>
      </c>
      <c r="E153" s="377">
        <f>SUM(G153+I153+K153+M153+O153+Q153+S153+U153+W153+Y153+AA153+AC153+AE153+AG153+AI153+AK153+AM153)</f>
        <v>18</v>
      </c>
      <c r="F153" s="1740">
        <v>1</v>
      </c>
      <c r="G153" s="378">
        <v>1</v>
      </c>
      <c r="H153" s="1740"/>
      <c r="I153" s="378">
        <v>2</v>
      </c>
      <c r="J153" s="1740"/>
      <c r="K153" s="378">
        <v>2</v>
      </c>
      <c r="L153" s="1740"/>
      <c r="M153" s="378">
        <v>3</v>
      </c>
      <c r="N153" s="1740">
        <v>1</v>
      </c>
      <c r="O153" s="378"/>
      <c r="P153" s="1740">
        <v>1</v>
      </c>
      <c r="Q153" s="378"/>
      <c r="R153" s="1740">
        <v>1</v>
      </c>
      <c r="S153" s="378">
        <v>2</v>
      </c>
      <c r="T153" s="1740">
        <v>2</v>
      </c>
      <c r="U153" s="378">
        <v>1</v>
      </c>
      <c r="V153" s="1740"/>
      <c r="W153" s="378">
        <v>3</v>
      </c>
      <c r="X153" s="1740"/>
      <c r="Y153" s="378">
        <v>1</v>
      </c>
      <c r="Z153" s="1740">
        <v>1</v>
      </c>
      <c r="AA153" s="378">
        <v>1</v>
      </c>
      <c r="AB153" s="1740"/>
      <c r="AC153" s="378">
        <v>1</v>
      </c>
      <c r="AD153" s="263"/>
      <c r="AE153" s="378"/>
      <c r="AF153" s="263"/>
      <c r="AG153" s="378">
        <v>1</v>
      </c>
      <c r="AH153" s="263"/>
      <c r="AI153" s="378"/>
      <c r="AJ153" s="263"/>
      <c r="AK153" s="378"/>
      <c r="AL153" s="263"/>
      <c r="AM153" s="353"/>
      <c r="AN153" s="1741">
        <v>0</v>
      </c>
      <c r="AO153" s="379">
        <v>0</v>
      </c>
      <c r="AP153" s="263">
        <v>0</v>
      </c>
      <c r="AQ153" s="378">
        <v>0</v>
      </c>
      <c r="AR153" s="1742">
        <v>0</v>
      </c>
      <c r="AS153" s="1742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133" t="s">
        <v>177</v>
      </c>
      <c r="B154" s="4134"/>
      <c r="C154" s="1743"/>
      <c r="D154" s="1744"/>
      <c r="E154" s="1744"/>
      <c r="F154" s="1744"/>
      <c r="G154" s="1744"/>
      <c r="H154" s="1744"/>
      <c r="I154" s="1744"/>
      <c r="J154" s="1744"/>
      <c r="K154" s="1744"/>
      <c r="L154" s="1744"/>
      <c r="M154" s="1744"/>
      <c r="N154" s="1744"/>
      <c r="O154" s="1744"/>
      <c r="P154" s="1744"/>
      <c r="Q154" s="1744"/>
      <c r="R154" s="1744"/>
      <c r="S154" s="1744"/>
      <c r="T154" s="1744"/>
      <c r="U154" s="1744"/>
      <c r="V154" s="1744"/>
      <c r="W154" s="1744"/>
      <c r="X154" s="1744"/>
      <c r="Y154" s="1744"/>
      <c r="Z154" s="1744"/>
      <c r="AA154" s="1744"/>
      <c r="AB154" s="1744"/>
      <c r="AC154" s="1744"/>
      <c r="AD154" s="1744"/>
      <c r="AE154" s="1744"/>
      <c r="AF154" s="1744"/>
      <c r="AG154" s="1744"/>
      <c r="AH154" s="1744"/>
      <c r="AI154" s="1744"/>
      <c r="AJ154" s="1744"/>
      <c r="AK154" s="1744"/>
      <c r="AL154" s="1744"/>
      <c r="AM154" s="1744"/>
      <c r="AN154" s="1744"/>
      <c r="AO154" s="1744"/>
      <c r="AP154" s="1744"/>
      <c r="AQ154" s="1744"/>
      <c r="AR154" s="1744"/>
      <c r="AS154" s="1745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3459" t="s">
        <v>178</v>
      </c>
      <c r="B155" s="1218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1207">
        <f t="shared" si="26"/>
        <v>0</v>
      </c>
      <c r="F155" s="26"/>
      <c r="G155" s="30"/>
      <c r="H155" s="26"/>
      <c r="I155" s="30"/>
      <c r="J155" s="26"/>
      <c r="K155" s="30"/>
      <c r="L155" s="26"/>
      <c r="M155" s="30"/>
      <c r="N155" s="26"/>
      <c r="O155" s="30"/>
      <c r="P155" s="26"/>
      <c r="Q155" s="30"/>
      <c r="R155" s="26"/>
      <c r="S155" s="30"/>
      <c r="T155" s="26"/>
      <c r="U155" s="30"/>
      <c r="V155" s="26"/>
      <c r="W155" s="30"/>
      <c r="X155" s="26"/>
      <c r="Y155" s="30"/>
      <c r="Z155" s="26"/>
      <c r="AA155" s="30"/>
      <c r="AB155" s="26"/>
      <c r="AC155" s="30"/>
      <c r="AD155" s="26"/>
      <c r="AE155" s="30"/>
      <c r="AF155" s="26"/>
      <c r="AG155" s="30"/>
      <c r="AH155" s="26"/>
      <c r="AI155" s="30"/>
      <c r="AJ155" s="26"/>
      <c r="AK155" s="30"/>
      <c r="AL155" s="26"/>
      <c r="AM155" s="1746"/>
      <c r="AN155" s="384"/>
      <c r="AO155" s="145"/>
      <c r="AP155" s="26"/>
      <c r="AQ155" s="30"/>
      <c r="AR155" s="30"/>
      <c r="AS155" s="30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1220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1747" t="s">
        <v>181</v>
      </c>
      <c r="B157" s="1748"/>
      <c r="C157" s="1738">
        <f t="shared" si="25"/>
        <v>0</v>
      </c>
      <c r="D157" s="1739">
        <f>SUM(F157+H157+J157+L157+N157+P157+R157+T157+V157+X157+Z157+AB157+AD157+AF157+AH157+AJ157+AL157)</f>
        <v>0</v>
      </c>
      <c r="E157" s="1749">
        <f t="shared" si="26"/>
        <v>0</v>
      </c>
      <c r="F157" s="1740"/>
      <c r="G157" s="1742"/>
      <c r="H157" s="1740"/>
      <c r="I157" s="1742"/>
      <c r="J157" s="1740"/>
      <c r="K157" s="1742"/>
      <c r="L157" s="1740"/>
      <c r="M157" s="1742"/>
      <c r="N157" s="1740"/>
      <c r="O157" s="1742"/>
      <c r="P157" s="1740"/>
      <c r="Q157" s="1742"/>
      <c r="R157" s="1740"/>
      <c r="S157" s="1742"/>
      <c r="T157" s="1740"/>
      <c r="U157" s="1742"/>
      <c r="V157" s="1740"/>
      <c r="W157" s="1742"/>
      <c r="X157" s="1740"/>
      <c r="Y157" s="1742"/>
      <c r="Z157" s="1740"/>
      <c r="AA157" s="1742"/>
      <c r="AB157" s="1740"/>
      <c r="AC157" s="1742"/>
      <c r="AD157" s="1740"/>
      <c r="AE157" s="1742"/>
      <c r="AF157" s="1740"/>
      <c r="AG157" s="1742"/>
      <c r="AH157" s="1740"/>
      <c r="AI157" s="1742"/>
      <c r="AJ157" s="1740"/>
      <c r="AK157" s="1742"/>
      <c r="AL157" s="1740"/>
      <c r="AM157" s="1750"/>
      <c r="AN157" s="1741"/>
      <c r="AO157" s="1751"/>
      <c r="AP157" s="1740"/>
      <c r="AQ157" s="1742"/>
      <c r="AR157" s="1742"/>
      <c r="AS157" s="1742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3459" t="s">
        <v>182</v>
      </c>
      <c r="B158" s="1218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1207">
        <f>SUM(G158+I158+K158+M158+O158+Q158+S158+U158+W158+Y158+AA158+AC158+AE158+AG158+AI158+AK158+AM158)</f>
        <v>0</v>
      </c>
      <c r="F158" s="26"/>
      <c r="G158" s="30"/>
      <c r="H158" s="26"/>
      <c r="I158" s="30"/>
      <c r="J158" s="26"/>
      <c r="K158" s="30"/>
      <c r="L158" s="26"/>
      <c r="M158" s="30"/>
      <c r="N158" s="26"/>
      <c r="O158" s="30"/>
      <c r="P158" s="26"/>
      <c r="Q158" s="30"/>
      <c r="R158" s="26"/>
      <c r="S158" s="30"/>
      <c r="T158" s="26"/>
      <c r="U158" s="30"/>
      <c r="V158" s="26"/>
      <c r="W158" s="30"/>
      <c r="X158" s="26"/>
      <c r="Y158" s="30"/>
      <c r="Z158" s="26"/>
      <c r="AA158" s="30"/>
      <c r="AB158" s="26"/>
      <c r="AC158" s="30"/>
      <c r="AD158" s="26"/>
      <c r="AE158" s="30"/>
      <c r="AF158" s="26"/>
      <c r="AG158" s="30"/>
      <c r="AH158" s="26"/>
      <c r="AI158" s="30"/>
      <c r="AJ158" s="26"/>
      <c r="AK158" s="30"/>
      <c r="AL158" s="26"/>
      <c r="AM158" s="1746"/>
      <c r="AN158" s="384"/>
      <c r="AO158" s="145"/>
      <c r="AP158" s="26"/>
      <c r="AQ158" s="30"/>
      <c r="AR158" s="30"/>
      <c r="AS158" s="30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1220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1752" t="s">
        <v>185</v>
      </c>
      <c r="B160" s="1753"/>
      <c r="C160" s="1754">
        <f t="shared" si="25"/>
        <v>25</v>
      </c>
      <c r="D160" s="1755">
        <f>SUM(F160+H160+J160+L160+N160+P160+R160+T160+V160+X160+Z160+AB160+AD160+AF160+AH160+AJ160+AL160)</f>
        <v>7</v>
      </c>
      <c r="E160" s="1756">
        <f t="shared" si="26"/>
        <v>18</v>
      </c>
      <c r="F160" s="1740">
        <v>1</v>
      </c>
      <c r="G160" s="1742">
        <v>1</v>
      </c>
      <c r="H160" s="1740"/>
      <c r="I160" s="1742">
        <v>2</v>
      </c>
      <c r="J160" s="1740"/>
      <c r="K160" s="1742">
        <v>2</v>
      </c>
      <c r="L160" s="1740"/>
      <c r="M160" s="1742">
        <v>3</v>
      </c>
      <c r="N160" s="1740">
        <v>1</v>
      </c>
      <c r="O160" s="1742"/>
      <c r="P160" s="1740">
        <v>1</v>
      </c>
      <c r="Q160" s="1742"/>
      <c r="R160" s="1740">
        <v>1</v>
      </c>
      <c r="S160" s="1742">
        <v>2</v>
      </c>
      <c r="T160" s="1740">
        <v>2</v>
      </c>
      <c r="U160" s="1742">
        <v>1</v>
      </c>
      <c r="V160" s="1740"/>
      <c r="W160" s="1742">
        <v>3</v>
      </c>
      <c r="X160" s="1740"/>
      <c r="Y160" s="1742">
        <v>1</v>
      </c>
      <c r="Z160" s="1740">
        <v>1</v>
      </c>
      <c r="AA160" s="1742">
        <v>1</v>
      </c>
      <c r="AB160" s="1740"/>
      <c r="AC160" s="1742">
        <v>1</v>
      </c>
      <c r="AD160" s="1740"/>
      <c r="AE160" s="1742"/>
      <c r="AF160" s="1740"/>
      <c r="AG160" s="1742">
        <v>1</v>
      </c>
      <c r="AH160" s="1740"/>
      <c r="AI160" s="1742"/>
      <c r="AJ160" s="1740"/>
      <c r="AK160" s="1742"/>
      <c r="AL160" s="1740"/>
      <c r="AM160" s="1750"/>
      <c r="AN160" s="1741">
        <v>0</v>
      </c>
      <c r="AO160" s="1751">
        <v>0</v>
      </c>
      <c r="AP160" s="263">
        <v>0</v>
      </c>
      <c r="AQ160" s="1742">
        <v>0</v>
      </c>
      <c r="AR160" s="1742">
        <v>0</v>
      </c>
      <c r="AS160" s="1742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4124" t="s">
        <v>186</v>
      </c>
      <c r="B161" s="1227" t="s">
        <v>187</v>
      </c>
      <c r="C161" s="398">
        <f t="shared" si="25"/>
        <v>0</v>
      </c>
      <c r="D161" s="399">
        <f t="shared" si="26"/>
        <v>0</v>
      </c>
      <c r="E161" s="400">
        <f t="shared" si="26"/>
        <v>0</v>
      </c>
      <c r="F161" s="104"/>
      <c r="G161" s="107"/>
      <c r="H161" s="104"/>
      <c r="I161" s="107"/>
      <c r="J161" s="104"/>
      <c r="K161" s="107"/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/>
      <c r="AO161" s="65"/>
      <c r="AP161" s="104"/>
      <c r="AQ161" s="378"/>
      <c r="AR161" s="378"/>
      <c r="AS161" s="378"/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1213" t="s">
        <v>188</v>
      </c>
      <c r="C162" s="402">
        <f t="shared" si="25"/>
        <v>1</v>
      </c>
      <c r="D162" s="403">
        <f t="shared" si="26"/>
        <v>0</v>
      </c>
      <c r="E162" s="1206">
        <f t="shared" si="26"/>
        <v>1</v>
      </c>
      <c r="F162" s="35"/>
      <c r="G162" s="39"/>
      <c r="H162" s="35"/>
      <c r="I162" s="39"/>
      <c r="J162" s="35"/>
      <c r="K162" s="39"/>
      <c r="L162" s="35"/>
      <c r="M162" s="39">
        <v>1</v>
      </c>
      <c r="N162" s="35"/>
      <c r="O162" s="39"/>
      <c r="P162" s="35"/>
      <c r="Q162" s="39"/>
      <c r="R162" s="35"/>
      <c r="S162" s="39"/>
      <c r="T162" s="35"/>
      <c r="U162" s="39"/>
      <c r="V162" s="35"/>
      <c r="W162" s="39"/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0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1213" t="s">
        <v>189</v>
      </c>
      <c r="C163" s="402">
        <f t="shared" si="25"/>
        <v>3</v>
      </c>
      <c r="D163" s="406">
        <f t="shared" si="26"/>
        <v>2</v>
      </c>
      <c r="E163" s="1206">
        <f t="shared" si="26"/>
        <v>1</v>
      </c>
      <c r="F163" s="35"/>
      <c r="G163" s="39"/>
      <c r="H163" s="35"/>
      <c r="I163" s="39"/>
      <c r="J163" s="35"/>
      <c r="K163" s="39"/>
      <c r="L163" s="35"/>
      <c r="M163" s="39"/>
      <c r="N163" s="35"/>
      <c r="O163" s="39"/>
      <c r="P163" s="35"/>
      <c r="Q163" s="39"/>
      <c r="R163" s="35">
        <v>1</v>
      </c>
      <c r="S163" s="39">
        <v>1</v>
      </c>
      <c r="T163" s="35">
        <v>1</v>
      </c>
      <c r="U163" s="39"/>
      <c r="V163" s="35"/>
      <c r="W163" s="39"/>
      <c r="X163" s="35"/>
      <c r="Y163" s="39"/>
      <c r="Z163" s="35"/>
      <c r="AA163" s="39"/>
      <c r="AB163" s="35"/>
      <c r="AC163" s="39"/>
      <c r="AD163" s="35"/>
      <c r="AE163" s="39"/>
      <c r="AF163" s="35"/>
      <c r="AG163" s="39"/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1228" t="s">
        <v>190</v>
      </c>
      <c r="C164" s="402">
        <f>SUM(D164+E164)</f>
        <v>0</v>
      </c>
      <c r="D164" s="408"/>
      <c r="E164" s="1206">
        <f>SUM(K164+M164+O164+Q164+S164+U164+W164+Y164+AA164+AC164+AE164+AG164+AI164+AK164+AM164)</f>
        <v>0</v>
      </c>
      <c r="F164" s="1757"/>
      <c r="G164" s="1758"/>
      <c r="H164" s="1757"/>
      <c r="I164" s="1758"/>
      <c r="J164" s="1757"/>
      <c r="K164" s="39"/>
      <c r="L164" s="1757"/>
      <c r="M164" s="39"/>
      <c r="N164" s="1757"/>
      <c r="O164" s="39"/>
      <c r="P164" s="1757"/>
      <c r="Q164" s="39"/>
      <c r="R164" s="1757"/>
      <c r="S164" s="39"/>
      <c r="T164" s="1757"/>
      <c r="U164" s="39"/>
      <c r="V164" s="1757"/>
      <c r="W164" s="39"/>
      <c r="X164" s="1757"/>
      <c r="Y164" s="39"/>
      <c r="Z164" s="1757"/>
      <c r="AA164" s="39"/>
      <c r="AB164" s="1757"/>
      <c r="AC164" s="39"/>
      <c r="AD164" s="1757"/>
      <c r="AE164" s="39"/>
      <c r="AF164" s="1757"/>
      <c r="AG164" s="39"/>
      <c r="AH164" s="1757"/>
      <c r="AI164" s="39"/>
      <c r="AJ164" s="1757"/>
      <c r="AK164" s="39"/>
      <c r="AL164" s="1757"/>
      <c r="AM164" s="299"/>
      <c r="AN164" s="405"/>
      <c r="AO164" s="66"/>
      <c r="AP164" s="1757"/>
      <c r="AQ164" s="39"/>
      <c r="AR164" s="39"/>
      <c r="AS164" s="39"/>
      <c r="AT164" s="380" t="str">
        <f t="shared" si="39"/>
        <v/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/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0</v>
      </c>
      <c r="CL164" s="16"/>
      <c r="CM164" s="16"/>
      <c r="CZ164" s="2"/>
    </row>
    <row r="165" spans="1:104" ht="16.149999999999999" customHeight="1" x14ac:dyDescent="0.2">
      <c r="A165" s="3420"/>
      <c r="B165" s="1213" t="s">
        <v>191</v>
      </c>
      <c r="C165" s="402">
        <f t="shared" ref="C165:C191" si="40">SUM(D165+E165)</f>
        <v>0</v>
      </c>
      <c r="D165" s="399">
        <f t="shared" ref="D165:E171" si="41">SUM(F165+H165+J165+L165+N165+P165+R165+T165+V165+X165+Z165+AB165+AD165+AF165+AH165+AJ165+AL165)</f>
        <v>0</v>
      </c>
      <c r="E165" s="1206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99"/>
      <c r="AN165" s="405"/>
      <c r="AO165" s="66"/>
      <c r="AP165" s="35"/>
      <c r="AQ165" s="39"/>
      <c r="AR165" s="39"/>
      <c r="AS165" s="39"/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1223" t="s">
        <v>192</v>
      </c>
      <c r="C166" s="402">
        <f t="shared" si="40"/>
        <v>1</v>
      </c>
      <c r="D166" s="403">
        <f t="shared" si="41"/>
        <v>0</v>
      </c>
      <c r="E166" s="1206">
        <f t="shared" si="41"/>
        <v>1</v>
      </c>
      <c r="F166" s="35"/>
      <c r="G166" s="39"/>
      <c r="H166" s="35"/>
      <c r="I166" s="39"/>
      <c r="J166" s="35"/>
      <c r="K166" s="39"/>
      <c r="L166" s="35"/>
      <c r="M166" s="39"/>
      <c r="N166" s="35"/>
      <c r="O166" s="39"/>
      <c r="P166" s="35"/>
      <c r="Q166" s="39"/>
      <c r="R166" s="35"/>
      <c r="S166" s="39">
        <v>1</v>
      </c>
      <c r="T166" s="35"/>
      <c r="U166" s="39"/>
      <c r="V166" s="35"/>
      <c r="W166" s="39"/>
      <c r="X166" s="35"/>
      <c r="Y166" s="39"/>
      <c r="Z166" s="35"/>
      <c r="AA166" s="39"/>
      <c r="AB166" s="35"/>
      <c r="AC166" s="39"/>
      <c r="AD166" s="35"/>
      <c r="AE166" s="39"/>
      <c r="AF166" s="35"/>
      <c r="AG166" s="39"/>
      <c r="AH166" s="35"/>
      <c r="AI166" s="39"/>
      <c r="AJ166" s="35"/>
      <c r="AK166" s="39"/>
      <c r="AL166" s="35"/>
      <c r="AM166" s="299"/>
      <c r="AN166" s="405">
        <v>0</v>
      </c>
      <c r="AO166" s="66">
        <v>0</v>
      </c>
      <c r="AP166" s="35">
        <v>0</v>
      </c>
      <c r="AQ166" s="378">
        <v>0</v>
      </c>
      <c r="AR166" s="378">
        <v>0</v>
      </c>
      <c r="AS166" s="378">
        <v>0</v>
      </c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1224" t="s">
        <v>193</v>
      </c>
      <c r="C167" s="402">
        <f t="shared" si="40"/>
        <v>0</v>
      </c>
      <c r="D167" s="403">
        <f t="shared" si="41"/>
        <v>0</v>
      </c>
      <c r="E167" s="1206">
        <f t="shared" si="41"/>
        <v>0</v>
      </c>
      <c r="F167" s="35"/>
      <c r="G167" s="39"/>
      <c r="H167" s="35"/>
      <c r="I167" s="39"/>
      <c r="J167" s="35"/>
      <c r="K167" s="39"/>
      <c r="L167" s="35"/>
      <c r="M167" s="39"/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/>
      <c r="AO167" s="66"/>
      <c r="AP167" s="35"/>
      <c r="AQ167" s="54"/>
      <c r="AR167" s="54"/>
      <c r="AS167" s="54"/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1225" t="s">
        <v>194</v>
      </c>
      <c r="C168" s="411">
        <f>SUM(D168+E168)</f>
        <v>0</v>
      </c>
      <c r="D168" s="406">
        <f t="shared" si="41"/>
        <v>0</v>
      </c>
      <c r="E168" s="1215">
        <f t="shared" si="41"/>
        <v>0</v>
      </c>
      <c r="F168" s="50"/>
      <c r="G168" s="54"/>
      <c r="H168" s="50"/>
      <c r="I168" s="54"/>
      <c r="J168" s="50"/>
      <c r="K168" s="54"/>
      <c r="L168" s="50"/>
      <c r="M168" s="54"/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/>
      <c r="AO168" s="261"/>
      <c r="AP168" s="50"/>
      <c r="AQ168" s="96"/>
      <c r="AR168" s="96"/>
      <c r="AS168" s="96"/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4124" t="s">
        <v>195</v>
      </c>
      <c r="B169" s="1759" t="s">
        <v>196</v>
      </c>
      <c r="C169" s="381">
        <f t="shared" si="40"/>
        <v>0</v>
      </c>
      <c r="D169" s="382">
        <f t="shared" si="41"/>
        <v>0</v>
      </c>
      <c r="E169" s="1207">
        <f t="shared" si="41"/>
        <v>0</v>
      </c>
      <c r="F169" s="26"/>
      <c r="G169" s="30"/>
      <c r="H169" s="26"/>
      <c r="I169" s="30"/>
      <c r="J169" s="26"/>
      <c r="K169" s="30"/>
      <c r="L169" s="26"/>
      <c r="M169" s="30"/>
      <c r="N169" s="26"/>
      <c r="O169" s="30"/>
      <c r="P169" s="26"/>
      <c r="Q169" s="30"/>
      <c r="R169" s="26"/>
      <c r="S169" s="30"/>
      <c r="T169" s="26"/>
      <c r="U169" s="30"/>
      <c r="V169" s="26"/>
      <c r="W169" s="30"/>
      <c r="X169" s="26"/>
      <c r="Y169" s="30"/>
      <c r="Z169" s="26"/>
      <c r="AA169" s="30"/>
      <c r="AB169" s="26"/>
      <c r="AC169" s="30"/>
      <c r="AD169" s="26"/>
      <c r="AE169" s="30"/>
      <c r="AF169" s="26"/>
      <c r="AG169" s="30"/>
      <c r="AH169" s="26"/>
      <c r="AI169" s="30"/>
      <c r="AJ169" s="26"/>
      <c r="AK169" s="30"/>
      <c r="AL169" s="26"/>
      <c r="AM169" s="1746"/>
      <c r="AN169" s="384"/>
      <c r="AO169" s="145"/>
      <c r="AP169" s="26"/>
      <c r="AQ169" s="1760"/>
      <c r="AR169" s="1760"/>
      <c r="AS169" s="1760"/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1213" t="s">
        <v>197</v>
      </c>
      <c r="C170" s="402">
        <f t="shared" si="40"/>
        <v>0</v>
      </c>
      <c r="D170" s="403">
        <f t="shared" si="41"/>
        <v>0</v>
      </c>
      <c r="E170" s="1206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/>
      <c r="AO170" s="66"/>
      <c r="AP170" s="35"/>
      <c r="AQ170" s="54"/>
      <c r="AR170" s="54"/>
      <c r="AS170" s="54"/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1214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/>
      <c r="AO171" s="67"/>
      <c r="AP171" s="93"/>
      <c r="AQ171" s="96"/>
      <c r="AR171" s="96"/>
      <c r="AS171" s="96"/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4124" t="s">
        <v>199</v>
      </c>
      <c r="B172" s="1212" t="s">
        <v>200</v>
      </c>
      <c r="C172" s="381">
        <f t="shared" si="40"/>
        <v>2</v>
      </c>
      <c r="D172" s="382">
        <f>SUM(F172+H172+J172+L172+N172)</f>
        <v>0</v>
      </c>
      <c r="E172" s="1207">
        <f>SUM(G172+I172+K172+M172+O172)</f>
        <v>2</v>
      </c>
      <c r="F172" s="26"/>
      <c r="G172" s="30"/>
      <c r="H172" s="26"/>
      <c r="I172" s="30">
        <v>1</v>
      </c>
      <c r="J172" s="26"/>
      <c r="K172" s="30">
        <v>1</v>
      </c>
      <c r="L172" s="26"/>
      <c r="M172" s="30"/>
      <c r="N172" s="26"/>
      <c r="O172" s="30"/>
      <c r="P172" s="419"/>
      <c r="Q172" s="420"/>
      <c r="R172" s="419"/>
      <c r="S172" s="420"/>
      <c r="T172" s="419"/>
      <c r="U172" s="420"/>
      <c r="V172" s="419"/>
      <c r="W172" s="420"/>
      <c r="X172" s="419"/>
      <c r="Y172" s="420"/>
      <c r="Z172" s="419"/>
      <c r="AA172" s="420"/>
      <c r="AB172" s="419"/>
      <c r="AC172" s="420"/>
      <c r="AD172" s="419"/>
      <c r="AE172" s="420"/>
      <c r="AF172" s="419"/>
      <c r="AG172" s="420"/>
      <c r="AH172" s="419"/>
      <c r="AI172" s="420"/>
      <c r="AJ172" s="419"/>
      <c r="AK172" s="420"/>
      <c r="AL172" s="419"/>
      <c r="AM172" s="421"/>
      <c r="AN172" s="384">
        <v>0</v>
      </c>
      <c r="AO172" s="422"/>
      <c r="AP172" s="26">
        <v>0</v>
      </c>
      <c r="AQ172" s="1760">
        <v>0</v>
      </c>
      <c r="AR172" s="1760">
        <v>0</v>
      </c>
      <c r="AS172" s="1760">
        <v>0</v>
      </c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1213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1206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/>
      <c r="AO173" s="424"/>
      <c r="AP173" s="35"/>
      <c r="AQ173" s="54"/>
      <c r="AR173" s="54"/>
      <c r="AS173" s="54"/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1213" t="s">
        <v>202</v>
      </c>
      <c r="C174" s="402">
        <f t="shared" si="40"/>
        <v>0</v>
      </c>
      <c r="D174" s="403">
        <f t="shared" si="42"/>
        <v>0</v>
      </c>
      <c r="E174" s="1206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/>
      <c r="AO174" s="425"/>
      <c r="AP174" s="35"/>
      <c r="AQ174" s="54"/>
      <c r="AR174" s="54"/>
      <c r="AS174" s="54"/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1214" t="s">
        <v>203</v>
      </c>
      <c r="C175" s="414">
        <f t="shared" si="40"/>
        <v>5</v>
      </c>
      <c r="D175" s="415">
        <f t="shared" si="42"/>
        <v>0</v>
      </c>
      <c r="E175" s="416">
        <f t="shared" si="42"/>
        <v>5</v>
      </c>
      <c r="F175" s="93"/>
      <c r="G175" s="96">
        <v>1</v>
      </c>
      <c r="H175" s="93"/>
      <c r="I175" s="96">
        <v>1</v>
      </c>
      <c r="J175" s="93"/>
      <c r="K175" s="96">
        <v>1</v>
      </c>
      <c r="L175" s="93"/>
      <c r="M175" s="96">
        <v>2</v>
      </c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0</v>
      </c>
      <c r="AR175" s="96">
        <v>0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4124" t="s">
        <v>204</v>
      </c>
      <c r="B176" s="1469" t="s">
        <v>205</v>
      </c>
      <c r="C176" s="398">
        <f>SUM(D176+E176)</f>
        <v>0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0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/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/>
      <c r="AO176" s="145"/>
      <c r="AP176" s="143"/>
      <c r="AQ176" s="107"/>
      <c r="AR176" s="107"/>
      <c r="AS176" s="65"/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1206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66"/>
      <c r="AP177" s="153"/>
      <c r="AQ177" s="39"/>
      <c r="AR177" s="39"/>
      <c r="AS177" s="66"/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1228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1206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66"/>
      <c r="AP178" s="153"/>
      <c r="AQ178" s="39"/>
      <c r="AR178" s="39"/>
      <c r="AS178" s="66"/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1228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1206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/>
      <c r="AO179" s="66"/>
      <c r="AP179" s="153"/>
      <c r="AQ179" s="39"/>
      <c r="AR179" s="39"/>
      <c r="AS179" s="66"/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1228" t="s">
        <v>209</v>
      </c>
      <c r="C180" s="402">
        <f t="shared" si="47"/>
        <v>2</v>
      </c>
      <c r="D180" s="403">
        <f>SUM(F180+H180+J180+L180+N180+P180+R180+T180+V180+X180+Z180+AB180+AD180+AF180+AH180+AJ180+AL180)</f>
        <v>1</v>
      </c>
      <c r="E180" s="1206">
        <f t="shared" si="48"/>
        <v>1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>
        <v>1</v>
      </c>
      <c r="Q180" s="39"/>
      <c r="R180" s="35"/>
      <c r="S180" s="39"/>
      <c r="T180" s="35"/>
      <c r="U180" s="39"/>
      <c r="V180" s="35"/>
      <c r="W180" s="39">
        <v>1</v>
      </c>
      <c r="X180" s="35"/>
      <c r="Y180" s="39"/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>
        <v>0</v>
      </c>
      <c r="AO180" s="66">
        <v>0</v>
      </c>
      <c r="AP180" s="153">
        <v>0</v>
      </c>
      <c r="AQ180" s="39">
        <v>0</v>
      </c>
      <c r="AR180" s="39">
        <v>0</v>
      </c>
      <c r="AS180" s="66">
        <v>0</v>
      </c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5</v>
      </c>
      <c r="D181" s="394">
        <f t="shared" si="49"/>
        <v>1</v>
      </c>
      <c r="E181" s="377">
        <f>SUM(G181+I181+K181+M181+O181+Q181+S181+U181+W181+Y181+AA181+AC181+AE181+AG181+AI181+AK181+AM181)</f>
        <v>4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/>
      <c r="R181" s="35"/>
      <c r="S181" s="39"/>
      <c r="T181" s="35">
        <v>1</v>
      </c>
      <c r="U181" s="39">
        <v>1</v>
      </c>
      <c r="V181" s="35"/>
      <c r="W181" s="39"/>
      <c r="X181" s="35"/>
      <c r="Y181" s="39"/>
      <c r="Z181" s="35"/>
      <c r="AA181" s="39">
        <v>1</v>
      </c>
      <c r="AB181" s="35"/>
      <c r="AC181" s="39">
        <v>1</v>
      </c>
      <c r="AD181" s="35"/>
      <c r="AE181" s="39"/>
      <c r="AF181" s="35"/>
      <c r="AG181" s="39">
        <v>1</v>
      </c>
      <c r="AH181" s="35"/>
      <c r="AI181" s="39"/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131" t="s">
        <v>211</v>
      </c>
      <c r="B182" s="1759" t="s">
        <v>212</v>
      </c>
      <c r="C182" s="381">
        <f t="shared" si="40"/>
        <v>0</v>
      </c>
      <c r="D182" s="382">
        <f t="shared" si="49"/>
        <v>0</v>
      </c>
      <c r="E182" s="1207">
        <f t="shared" si="49"/>
        <v>0</v>
      </c>
      <c r="F182" s="26"/>
      <c r="G182" s="30"/>
      <c r="H182" s="26"/>
      <c r="I182" s="30"/>
      <c r="J182" s="26"/>
      <c r="K182" s="30"/>
      <c r="L182" s="26"/>
      <c r="M182" s="30"/>
      <c r="N182" s="26"/>
      <c r="O182" s="30"/>
      <c r="P182" s="26"/>
      <c r="Q182" s="30"/>
      <c r="R182" s="26"/>
      <c r="S182" s="30"/>
      <c r="T182" s="26"/>
      <c r="U182" s="30"/>
      <c r="V182" s="26"/>
      <c r="W182" s="30"/>
      <c r="X182" s="26"/>
      <c r="Y182" s="30"/>
      <c r="Z182" s="26"/>
      <c r="AA182" s="30"/>
      <c r="AB182" s="26"/>
      <c r="AC182" s="30"/>
      <c r="AD182" s="26"/>
      <c r="AE182" s="30"/>
      <c r="AF182" s="26"/>
      <c r="AG182" s="30"/>
      <c r="AH182" s="26"/>
      <c r="AI182" s="30"/>
      <c r="AJ182" s="26"/>
      <c r="AK182" s="30"/>
      <c r="AL182" s="26"/>
      <c r="AM182" s="29"/>
      <c r="AN182" s="1761"/>
      <c r="AO182" s="422"/>
      <c r="AP182" s="143"/>
      <c r="AQ182" s="1760"/>
      <c r="AR182" s="1760"/>
      <c r="AS182" s="1760"/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1228" t="s">
        <v>213</v>
      </c>
      <c r="C183" s="402">
        <f t="shared" si="40"/>
        <v>0</v>
      </c>
      <c r="D183" s="403">
        <f t="shared" si="49"/>
        <v>0</v>
      </c>
      <c r="E183" s="1206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/>
      <c r="AQ183" s="54"/>
      <c r="AR183" s="54"/>
      <c r="AS183" s="54"/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1229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/>
      <c r="AQ184" s="96"/>
      <c r="AR184" s="96"/>
      <c r="AS184" s="96"/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3459" t="s">
        <v>215</v>
      </c>
      <c r="B185" s="3460"/>
      <c r="C185" s="398">
        <f t="shared" si="40"/>
        <v>0</v>
      </c>
      <c r="D185" s="399">
        <f t="shared" si="49"/>
        <v>0</v>
      </c>
      <c r="E185" s="400">
        <f t="shared" si="49"/>
        <v>0</v>
      </c>
      <c r="F185" s="104"/>
      <c r="G185" s="107"/>
      <c r="H185" s="104"/>
      <c r="I185" s="107"/>
      <c r="J185" s="104"/>
      <c r="K185" s="107"/>
      <c r="L185" s="104"/>
      <c r="M185" s="107"/>
      <c r="N185" s="104"/>
      <c r="O185" s="107"/>
      <c r="P185" s="104"/>
      <c r="Q185" s="107"/>
      <c r="R185" s="104"/>
      <c r="S185" s="107"/>
      <c r="T185" s="104"/>
      <c r="U185" s="107"/>
      <c r="V185" s="104"/>
      <c r="W185" s="107"/>
      <c r="X185" s="104"/>
      <c r="Y185" s="107"/>
      <c r="Z185" s="104"/>
      <c r="AA185" s="107"/>
      <c r="AB185" s="104"/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/>
      <c r="AO185" s="65"/>
      <c r="AP185" s="104"/>
      <c r="AQ185" s="107"/>
      <c r="AR185" s="107"/>
      <c r="AS185" s="107"/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1206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/>
      <c r="AO186" s="66"/>
      <c r="AP186" s="35"/>
      <c r="AQ186" s="378"/>
      <c r="AR186" s="378"/>
      <c r="AS186" s="378"/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2</v>
      </c>
      <c r="D187" s="403">
        <f t="shared" si="49"/>
        <v>2</v>
      </c>
      <c r="E187" s="1206">
        <f t="shared" si="49"/>
        <v>0</v>
      </c>
      <c r="F187" s="35">
        <v>1</v>
      </c>
      <c r="G187" s="39"/>
      <c r="H187" s="35"/>
      <c r="I187" s="39"/>
      <c r="J187" s="35"/>
      <c r="K187" s="39"/>
      <c r="L187" s="35"/>
      <c r="M187" s="39"/>
      <c r="N187" s="35"/>
      <c r="O187" s="39"/>
      <c r="P187" s="35"/>
      <c r="Q187" s="39"/>
      <c r="R187" s="35"/>
      <c r="S187" s="39"/>
      <c r="T187" s="35"/>
      <c r="U187" s="39"/>
      <c r="V187" s="35"/>
      <c r="W187" s="39"/>
      <c r="X187" s="35"/>
      <c r="Y187" s="39"/>
      <c r="Z187" s="35">
        <v>1</v>
      </c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4</v>
      </c>
      <c r="D188" s="403">
        <f t="shared" si="49"/>
        <v>1</v>
      </c>
      <c r="E188" s="1206">
        <f t="shared" si="49"/>
        <v>3</v>
      </c>
      <c r="F188" s="35"/>
      <c r="G188" s="39"/>
      <c r="H188" s="35"/>
      <c r="I188" s="39"/>
      <c r="J188" s="35"/>
      <c r="K188" s="39"/>
      <c r="L188" s="35"/>
      <c r="M188" s="39"/>
      <c r="N188" s="35">
        <v>1</v>
      </c>
      <c r="O188" s="39"/>
      <c r="P188" s="35"/>
      <c r="Q188" s="39"/>
      <c r="R188" s="35"/>
      <c r="S188" s="39"/>
      <c r="T188" s="35"/>
      <c r="U188" s="39"/>
      <c r="V188" s="35"/>
      <c r="W188" s="39">
        <v>2</v>
      </c>
      <c r="X188" s="35"/>
      <c r="Y188" s="39">
        <v>1</v>
      </c>
      <c r="Z188" s="35"/>
      <c r="AA188" s="39"/>
      <c r="AB188" s="35"/>
      <c r="AC188" s="39"/>
      <c r="AD188" s="35"/>
      <c r="AE188" s="39"/>
      <c r="AF188" s="35"/>
      <c r="AG188" s="39"/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0</v>
      </c>
      <c r="D189" s="406">
        <f t="shared" si="49"/>
        <v>0</v>
      </c>
      <c r="E189" s="1215">
        <f t="shared" si="49"/>
        <v>0</v>
      </c>
      <c r="F189" s="50"/>
      <c r="G189" s="54"/>
      <c r="H189" s="50"/>
      <c r="I189" s="54"/>
      <c r="J189" s="50"/>
      <c r="K189" s="54"/>
      <c r="L189" s="50"/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/>
      <c r="AO189" s="261"/>
      <c r="AP189" s="50"/>
      <c r="AQ189" s="54"/>
      <c r="AR189" s="54"/>
      <c r="AS189" s="54"/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1215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/>
      <c r="AO190" s="261"/>
      <c r="AP190" s="50"/>
      <c r="AQ190" s="54"/>
      <c r="AR190" s="54"/>
      <c r="AS190" s="54"/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0</v>
      </c>
      <c r="D191" s="415">
        <f t="shared" si="49"/>
        <v>0</v>
      </c>
      <c r="E191" s="416">
        <f t="shared" si="49"/>
        <v>0</v>
      </c>
      <c r="F191" s="93"/>
      <c r="G191" s="96"/>
      <c r="H191" s="93"/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/>
      <c r="V191" s="93"/>
      <c r="W191" s="96"/>
      <c r="X191" s="93"/>
      <c r="Y191" s="96"/>
      <c r="Z191" s="93"/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/>
      <c r="AO191" s="433"/>
      <c r="AP191" s="93"/>
      <c r="AQ191" s="96"/>
      <c r="AR191" s="96"/>
      <c r="AS191" s="96"/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4199" t="s">
        <v>223</v>
      </c>
      <c r="B193" s="4198"/>
      <c r="C193" s="4109" t="s">
        <v>57</v>
      </c>
      <c r="D193" s="4109"/>
      <c r="E193" s="4109"/>
      <c r="F193" s="4109" t="s">
        <v>168</v>
      </c>
      <c r="G193" s="4109"/>
      <c r="H193" s="4109" t="s">
        <v>169</v>
      </c>
      <c r="I193" s="4109"/>
      <c r="J193" s="4109" t="s">
        <v>170</v>
      </c>
      <c r="K193" s="4109"/>
      <c r="L193" s="4109" t="s">
        <v>104</v>
      </c>
      <c r="M193" s="4109"/>
      <c r="N193" s="4110" t="s">
        <v>11</v>
      </c>
      <c r="O193" s="4123"/>
      <c r="P193" s="4132" t="s">
        <v>106</v>
      </c>
      <c r="Q193" s="4132"/>
      <c r="R193" s="4132" t="s">
        <v>107</v>
      </c>
      <c r="S193" s="4132"/>
      <c r="T193" s="4132" t="s">
        <v>108</v>
      </c>
      <c r="U193" s="4132"/>
      <c r="V193" s="4132" t="s">
        <v>109</v>
      </c>
      <c r="W193" s="4132"/>
      <c r="X193" s="4132" t="s">
        <v>110</v>
      </c>
      <c r="Y193" s="4132"/>
      <c r="Z193" s="4132" t="s">
        <v>111</v>
      </c>
      <c r="AA193" s="4132"/>
      <c r="AB193" s="4132" t="s">
        <v>112</v>
      </c>
      <c r="AC193" s="4132"/>
      <c r="AD193" s="4132" t="s">
        <v>113</v>
      </c>
      <c r="AE193" s="4132"/>
      <c r="AF193" s="4132" t="s">
        <v>114</v>
      </c>
      <c r="AG193" s="4132"/>
      <c r="AH193" s="4132" t="s">
        <v>115</v>
      </c>
      <c r="AI193" s="4132"/>
      <c r="AJ193" s="4132" t="s">
        <v>116</v>
      </c>
      <c r="AK193" s="4132"/>
      <c r="AL193" s="4132" t="s">
        <v>117</v>
      </c>
      <c r="AM193" s="4118"/>
      <c r="AN193" s="4205" t="s">
        <v>126</v>
      </c>
      <c r="AO193" s="4206"/>
      <c r="AP193" s="4207"/>
      <c r="AQ193" s="3492" t="s">
        <v>171</v>
      </c>
      <c r="AR193" s="3461" t="s">
        <v>224</v>
      </c>
      <c r="AS193" s="4132" t="s">
        <v>173</v>
      </c>
      <c r="AT193" s="4132"/>
      <c r="AU193" s="4131" t="s">
        <v>225</v>
      </c>
      <c r="AV193" s="4131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1715" t="s">
        <v>82</v>
      </c>
      <c r="D194" s="1762" t="s">
        <v>83</v>
      </c>
      <c r="E194" s="1238" t="s">
        <v>84</v>
      </c>
      <c r="F194" s="1736" t="s">
        <v>83</v>
      </c>
      <c r="G194" s="1238" t="s">
        <v>84</v>
      </c>
      <c r="H194" s="1736" t="s">
        <v>83</v>
      </c>
      <c r="I194" s="1238" t="s">
        <v>84</v>
      </c>
      <c r="J194" s="1736" t="s">
        <v>83</v>
      </c>
      <c r="K194" s="1238" t="s">
        <v>84</v>
      </c>
      <c r="L194" s="1736" t="s">
        <v>83</v>
      </c>
      <c r="M194" s="1238" t="s">
        <v>84</v>
      </c>
      <c r="N194" s="1736" t="s">
        <v>83</v>
      </c>
      <c r="O194" s="1238" t="s">
        <v>84</v>
      </c>
      <c r="P194" s="1736" t="s">
        <v>83</v>
      </c>
      <c r="Q194" s="1238" t="s">
        <v>84</v>
      </c>
      <c r="R194" s="1736" t="s">
        <v>83</v>
      </c>
      <c r="S194" s="1238" t="s">
        <v>84</v>
      </c>
      <c r="T194" s="1736" t="s">
        <v>83</v>
      </c>
      <c r="U194" s="1238" t="s">
        <v>84</v>
      </c>
      <c r="V194" s="1736" t="s">
        <v>83</v>
      </c>
      <c r="W194" s="1238" t="s">
        <v>84</v>
      </c>
      <c r="X194" s="1736" t="s">
        <v>83</v>
      </c>
      <c r="Y194" s="1238" t="s">
        <v>84</v>
      </c>
      <c r="Z194" s="1736" t="s">
        <v>83</v>
      </c>
      <c r="AA194" s="1238" t="s">
        <v>84</v>
      </c>
      <c r="AB194" s="1736" t="s">
        <v>83</v>
      </c>
      <c r="AC194" s="1238" t="s">
        <v>84</v>
      </c>
      <c r="AD194" s="1736" t="s">
        <v>83</v>
      </c>
      <c r="AE194" s="1238" t="s">
        <v>84</v>
      </c>
      <c r="AF194" s="1736" t="s">
        <v>83</v>
      </c>
      <c r="AG194" s="1238" t="s">
        <v>84</v>
      </c>
      <c r="AH194" s="1736" t="s">
        <v>83</v>
      </c>
      <c r="AI194" s="1238" t="s">
        <v>84</v>
      </c>
      <c r="AJ194" s="1736" t="s">
        <v>83</v>
      </c>
      <c r="AK194" s="1238" t="s">
        <v>84</v>
      </c>
      <c r="AL194" s="1736" t="s">
        <v>83</v>
      </c>
      <c r="AM194" s="1241" t="s">
        <v>84</v>
      </c>
      <c r="AN194" s="1763" t="s">
        <v>128</v>
      </c>
      <c r="AO194" s="1764" t="s">
        <v>130</v>
      </c>
      <c r="AP194" s="1765" t="s">
        <v>129</v>
      </c>
      <c r="AQ194" s="3493"/>
      <c r="AR194" s="3463"/>
      <c r="AS194" s="1736" t="s">
        <v>83</v>
      </c>
      <c r="AT194" s="1238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202" t="s">
        <v>226</v>
      </c>
      <c r="B195" s="4201"/>
      <c r="C195" s="1738">
        <f>SUM(D195+E195)</f>
        <v>19</v>
      </c>
      <c r="D195" s="1739">
        <f>SUM(F195+H195+J195+L195+N195+P195+R195+T195+V195+X195+Z195+AB195+AD195+AF195+AH195+AJ195+AL195)</f>
        <v>13</v>
      </c>
      <c r="E195" s="377">
        <f>SUM(G195+I195+K195+M195+O195+Q195+S195+U195+W195+Y195+AA195+AC195+AE195+AG195+AI195+AK195+AM195)</f>
        <v>6</v>
      </c>
      <c r="F195" s="1740"/>
      <c r="G195" s="1742">
        <v>1</v>
      </c>
      <c r="H195" s="1740">
        <v>7</v>
      </c>
      <c r="I195" s="1742"/>
      <c r="J195" s="1740">
        <v>5</v>
      </c>
      <c r="K195" s="1742">
        <v>1</v>
      </c>
      <c r="L195" s="1740">
        <v>1</v>
      </c>
      <c r="M195" s="1742">
        <v>3</v>
      </c>
      <c r="N195" s="1740"/>
      <c r="O195" s="1742"/>
      <c r="P195" s="1740"/>
      <c r="Q195" s="1742"/>
      <c r="R195" s="1740"/>
      <c r="S195" s="1742"/>
      <c r="T195" s="1740"/>
      <c r="U195" s="1742"/>
      <c r="V195" s="1740"/>
      <c r="W195" s="1742"/>
      <c r="X195" s="1740"/>
      <c r="Y195" s="1742">
        <v>1</v>
      </c>
      <c r="Z195" s="1740"/>
      <c r="AA195" s="1742"/>
      <c r="AB195" s="1740"/>
      <c r="AC195" s="1742"/>
      <c r="AD195" s="1740"/>
      <c r="AE195" s="1742"/>
      <c r="AF195" s="1740"/>
      <c r="AG195" s="1742"/>
      <c r="AH195" s="1740"/>
      <c r="AI195" s="1742"/>
      <c r="AJ195" s="1740"/>
      <c r="AK195" s="1742"/>
      <c r="AL195" s="1740"/>
      <c r="AM195" s="1750"/>
      <c r="AN195" s="438">
        <v>0</v>
      </c>
      <c r="AO195" s="439">
        <v>0</v>
      </c>
      <c r="AP195" s="96">
        <v>11</v>
      </c>
      <c r="AQ195" s="1742">
        <v>0</v>
      </c>
      <c r="AR195" s="1751">
        <v>0</v>
      </c>
      <c r="AS195" s="1740">
        <v>0</v>
      </c>
      <c r="AT195" s="1742">
        <v>0</v>
      </c>
      <c r="AU195" s="1742">
        <v>0</v>
      </c>
      <c r="AV195" s="1742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133" t="s">
        <v>177</v>
      </c>
      <c r="B196" s="4134"/>
      <c r="C196" s="1766"/>
      <c r="D196" s="1767"/>
      <c r="E196" s="1767"/>
      <c r="F196" s="1767"/>
      <c r="G196" s="1767"/>
      <c r="H196" s="1767"/>
      <c r="I196" s="1767"/>
      <c r="J196" s="1767"/>
      <c r="K196" s="1767"/>
      <c r="L196" s="1767"/>
      <c r="M196" s="1767"/>
      <c r="N196" s="1767"/>
      <c r="O196" s="1767"/>
      <c r="P196" s="1767"/>
      <c r="Q196" s="1767"/>
      <c r="R196" s="1767"/>
      <c r="S196" s="1767"/>
      <c r="T196" s="1767"/>
      <c r="U196" s="1767"/>
      <c r="V196" s="1767"/>
      <c r="W196" s="1767"/>
      <c r="X196" s="1767"/>
      <c r="Y196" s="1767"/>
      <c r="Z196" s="1767"/>
      <c r="AA196" s="1767"/>
      <c r="AB196" s="1767"/>
      <c r="AC196" s="1767"/>
      <c r="AD196" s="1767"/>
      <c r="AE196" s="1767"/>
      <c r="AF196" s="1767"/>
      <c r="AG196" s="1767"/>
      <c r="AH196" s="1767"/>
      <c r="AI196" s="1767"/>
      <c r="AJ196" s="1767"/>
      <c r="AK196" s="1767"/>
      <c r="AL196" s="1767"/>
      <c r="AM196" s="1767"/>
      <c r="AN196" s="1768"/>
      <c r="AO196" s="1769"/>
      <c r="AP196" s="1770"/>
      <c r="AQ196" s="1767"/>
      <c r="AR196" s="1767"/>
      <c r="AS196" s="1767"/>
      <c r="AT196" s="1770"/>
      <c r="AU196" s="1770"/>
      <c r="AV196" s="1770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3487" t="s">
        <v>227</v>
      </c>
      <c r="B197" s="1219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1207">
        <f t="shared" si="68"/>
        <v>0</v>
      </c>
      <c r="F197" s="26"/>
      <c r="G197" s="30"/>
      <c r="H197" s="26"/>
      <c r="I197" s="30"/>
      <c r="J197" s="26"/>
      <c r="K197" s="30"/>
      <c r="L197" s="26"/>
      <c r="M197" s="30"/>
      <c r="N197" s="26"/>
      <c r="O197" s="30"/>
      <c r="P197" s="26"/>
      <c r="Q197" s="30"/>
      <c r="R197" s="26"/>
      <c r="S197" s="30"/>
      <c r="T197" s="26"/>
      <c r="U197" s="30"/>
      <c r="V197" s="26"/>
      <c r="W197" s="30"/>
      <c r="X197" s="26"/>
      <c r="Y197" s="30"/>
      <c r="Z197" s="26"/>
      <c r="AA197" s="30"/>
      <c r="AB197" s="26"/>
      <c r="AC197" s="30"/>
      <c r="AD197" s="26"/>
      <c r="AE197" s="30"/>
      <c r="AF197" s="26"/>
      <c r="AG197" s="30"/>
      <c r="AH197" s="26"/>
      <c r="AI197" s="30"/>
      <c r="AJ197" s="26"/>
      <c r="AK197" s="30"/>
      <c r="AL197" s="26"/>
      <c r="AM197" s="1746"/>
      <c r="AN197" s="293"/>
      <c r="AO197" s="143"/>
      <c r="AP197" s="30"/>
      <c r="AQ197" s="30"/>
      <c r="AR197" s="145"/>
      <c r="AS197" s="26"/>
      <c r="AT197" s="30"/>
      <c r="AU197" s="30"/>
      <c r="AV197" s="30"/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1221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/>
      <c r="AR198" s="67"/>
      <c r="AS198" s="93"/>
      <c r="AT198" s="96"/>
      <c r="AU198" s="96"/>
      <c r="AV198" s="96"/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203" t="s">
        <v>181</v>
      </c>
      <c r="B199" s="4204"/>
      <c r="C199" s="1771">
        <f t="shared" si="67"/>
        <v>0</v>
      </c>
      <c r="D199" s="1739">
        <f t="shared" si="68"/>
        <v>0</v>
      </c>
      <c r="E199" s="1749">
        <f t="shared" si="68"/>
        <v>0</v>
      </c>
      <c r="F199" s="1740"/>
      <c r="G199" s="1742"/>
      <c r="H199" s="1740"/>
      <c r="I199" s="1742"/>
      <c r="J199" s="1740"/>
      <c r="K199" s="1742"/>
      <c r="L199" s="1740"/>
      <c r="M199" s="1742"/>
      <c r="N199" s="1740"/>
      <c r="O199" s="1742"/>
      <c r="P199" s="1740"/>
      <c r="Q199" s="1742"/>
      <c r="R199" s="1740"/>
      <c r="S199" s="1742"/>
      <c r="T199" s="1740"/>
      <c r="U199" s="1742"/>
      <c r="V199" s="1740"/>
      <c r="W199" s="1742"/>
      <c r="X199" s="1740"/>
      <c r="Y199" s="1742"/>
      <c r="Z199" s="1740"/>
      <c r="AA199" s="1742"/>
      <c r="AB199" s="1740"/>
      <c r="AC199" s="1742"/>
      <c r="AD199" s="1740"/>
      <c r="AE199" s="1742"/>
      <c r="AF199" s="1740"/>
      <c r="AG199" s="1742"/>
      <c r="AH199" s="1740"/>
      <c r="AI199" s="1742"/>
      <c r="AJ199" s="1740"/>
      <c r="AK199" s="1742"/>
      <c r="AL199" s="1740"/>
      <c r="AM199" s="1750"/>
      <c r="AN199" s="1772"/>
      <c r="AO199" s="1773"/>
      <c r="AP199" s="1742"/>
      <c r="AQ199" s="1742"/>
      <c r="AR199" s="1751"/>
      <c r="AS199" s="1740"/>
      <c r="AT199" s="1742"/>
      <c r="AU199" s="1742"/>
      <c r="AV199" s="1742"/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3487" t="s">
        <v>182</v>
      </c>
      <c r="B200" s="1212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1207">
        <f>SUM(G200+I200+K200+M200+O200+Q200+S200+U200+W200+Y200+AA200+AC200+AE200+AG200+AI200+AK200+AM200)</f>
        <v>0</v>
      </c>
      <c r="F200" s="26"/>
      <c r="G200" s="30"/>
      <c r="H200" s="26"/>
      <c r="I200" s="30"/>
      <c r="J200" s="26"/>
      <c r="K200" s="30"/>
      <c r="L200" s="26"/>
      <c r="M200" s="30"/>
      <c r="N200" s="26"/>
      <c r="O200" s="30"/>
      <c r="P200" s="26"/>
      <c r="Q200" s="30"/>
      <c r="R200" s="26"/>
      <c r="S200" s="30"/>
      <c r="T200" s="26"/>
      <c r="U200" s="30"/>
      <c r="V200" s="26"/>
      <c r="W200" s="30"/>
      <c r="X200" s="26"/>
      <c r="Y200" s="30"/>
      <c r="Z200" s="26"/>
      <c r="AA200" s="30"/>
      <c r="AB200" s="26"/>
      <c r="AC200" s="30"/>
      <c r="AD200" s="26"/>
      <c r="AE200" s="30"/>
      <c r="AF200" s="26"/>
      <c r="AG200" s="30"/>
      <c r="AH200" s="26"/>
      <c r="AI200" s="30"/>
      <c r="AJ200" s="26"/>
      <c r="AK200" s="30"/>
      <c r="AL200" s="26"/>
      <c r="AM200" s="1746"/>
      <c r="AN200" s="293"/>
      <c r="AO200" s="143"/>
      <c r="AP200" s="30"/>
      <c r="AQ200" s="30"/>
      <c r="AR200" s="145"/>
      <c r="AS200" s="26"/>
      <c r="AT200" s="30"/>
      <c r="AU200" s="30"/>
      <c r="AV200" s="30"/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/>
      <c r="AR201" s="379"/>
      <c r="AS201" s="397"/>
      <c r="AT201" s="378"/>
      <c r="AU201" s="378"/>
      <c r="AV201" s="378"/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1752" t="s">
        <v>185</v>
      </c>
      <c r="B202" s="1753"/>
      <c r="C202" s="1754">
        <f t="shared" si="67"/>
        <v>19</v>
      </c>
      <c r="D202" s="1755">
        <f t="shared" si="68"/>
        <v>13</v>
      </c>
      <c r="E202" s="1756">
        <f t="shared" si="68"/>
        <v>6</v>
      </c>
      <c r="F202" s="1740"/>
      <c r="G202" s="1742">
        <v>1</v>
      </c>
      <c r="H202" s="1740">
        <v>7</v>
      </c>
      <c r="I202" s="1742"/>
      <c r="J202" s="1740">
        <v>5</v>
      </c>
      <c r="K202" s="1742">
        <v>1</v>
      </c>
      <c r="L202" s="1740">
        <v>1</v>
      </c>
      <c r="M202" s="1742">
        <v>3</v>
      </c>
      <c r="N202" s="1740"/>
      <c r="O202" s="1742"/>
      <c r="P202" s="1740"/>
      <c r="Q202" s="1742"/>
      <c r="R202" s="1740"/>
      <c r="S202" s="1742"/>
      <c r="T202" s="1740"/>
      <c r="U202" s="1742"/>
      <c r="V202" s="1740"/>
      <c r="W202" s="1742"/>
      <c r="X202" s="1740"/>
      <c r="Y202" s="1742">
        <v>1</v>
      </c>
      <c r="Z202" s="1740"/>
      <c r="AA202" s="1742"/>
      <c r="AB202" s="1740"/>
      <c r="AC202" s="1742"/>
      <c r="AD202" s="1740"/>
      <c r="AE202" s="1742"/>
      <c r="AF202" s="1740"/>
      <c r="AG202" s="1742"/>
      <c r="AH202" s="1740"/>
      <c r="AI202" s="1742"/>
      <c r="AJ202" s="1740"/>
      <c r="AK202" s="1742"/>
      <c r="AL202" s="1740"/>
      <c r="AM202" s="1750"/>
      <c r="AN202" s="1772">
        <v>0</v>
      </c>
      <c r="AO202" s="1773">
        <v>0</v>
      </c>
      <c r="AP202" s="1742">
        <v>11</v>
      </c>
      <c r="AQ202" s="1742">
        <v>0</v>
      </c>
      <c r="AR202" s="1751">
        <v>0</v>
      </c>
      <c r="AS202" s="1740">
        <v>0</v>
      </c>
      <c r="AT202" s="1742">
        <v>0</v>
      </c>
      <c r="AU202" s="1742">
        <v>0</v>
      </c>
      <c r="AV202" s="1742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4124" t="s">
        <v>186</v>
      </c>
      <c r="B203" s="1211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/>
      <c r="AR203" s="65"/>
      <c r="AS203" s="104"/>
      <c r="AT203" s="107"/>
      <c r="AU203" s="107"/>
      <c r="AV203" s="107"/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1210" t="s">
        <v>188</v>
      </c>
      <c r="C204" s="402">
        <f t="shared" si="67"/>
        <v>1</v>
      </c>
      <c r="D204" s="403">
        <f t="shared" si="68"/>
        <v>0</v>
      </c>
      <c r="E204" s="1206">
        <f t="shared" si="68"/>
        <v>1</v>
      </c>
      <c r="F204" s="35"/>
      <c r="G204" s="39"/>
      <c r="H204" s="35"/>
      <c r="I204" s="39"/>
      <c r="J204" s="35"/>
      <c r="K204" s="39"/>
      <c r="L204" s="35"/>
      <c r="M204" s="39">
        <v>1</v>
      </c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>
        <v>0</v>
      </c>
      <c r="AO204" s="329">
        <v>0</v>
      </c>
      <c r="AP204" s="107">
        <v>0</v>
      </c>
      <c r="AQ204" s="39">
        <v>0</v>
      </c>
      <c r="AR204" s="66">
        <v>0</v>
      </c>
      <c r="AS204" s="35">
        <v>0</v>
      </c>
      <c r="AT204" s="39">
        <v>0</v>
      </c>
      <c r="AU204" s="39">
        <v>0</v>
      </c>
      <c r="AV204" s="39">
        <v>0</v>
      </c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1210" t="s">
        <v>189</v>
      </c>
      <c r="C205" s="402">
        <f t="shared" si="67"/>
        <v>0</v>
      </c>
      <c r="D205" s="403">
        <f t="shared" si="68"/>
        <v>0</v>
      </c>
      <c r="E205" s="1206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/>
      <c r="AR205" s="66"/>
      <c r="AS205" s="35"/>
      <c r="AT205" s="39"/>
      <c r="AU205" s="39"/>
      <c r="AV205" s="39"/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1234" t="s">
        <v>190</v>
      </c>
      <c r="C206" s="402">
        <f>SUM(D206+E206)</f>
        <v>0</v>
      </c>
      <c r="D206" s="449"/>
      <c r="E206" s="1206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/>
      <c r="AR206" s="66"/>
      <c r="AS206" s="331"/>
      <c r="AT206" s="39"/>
      <c r="AU206" s="39"/>
      <c r="AV206" s="39"/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1210" t="s">
        <v>191</v>
      </c>
      <c r="C207" s="402">
        <f t="shared" ref="C207:C233" si="70">SUM(D207+E207)</f>
        <v>0</v>
      </c>
      <c r="D207" s="403">
        <f t="shared" ref="D207:E213" si="71">SUM(F207+H207+J207+L207+N207+P207+R207+T207+V207+X207+Z207+AB207+AD207+AF207+AH207+AJ207+AL207)</f>
        <v>0</v>
      </c>
      <c r="E207" s="1206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/>
      <c r="AQ207" s="39"/>
      <c r="AR207" s="66"/>
      <c r="AS207" s="35"/>
      <c r="AT207" s="39"/>
      <c r="AU207" s="39"/>
      <c r="AV207" s="39"/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1230" t="s">
        <v>192</v>
      </c>
      <c r="C208" s="402">
        <f t="shared" si="70"/>
        <v>0</v>
      </c>
      <c r="D208" s="403">
        <f t="shared" si="71"/>
        <v>0</v>
      </c>
      <c r="E208" s="1206">
        <f t="shared" si="71"/>
        <v>0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/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/>
      <c r="AR208" s="66"/>
      <c r="AS208" s="35"/>
      <c r="AT208" s="39"/>
      <c r="AU208" s="39"/>
      <c r="AV208" s="39"/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1230" t="s">
        <v>193</v>
      </c>
      <c r="C209" s="402">
        <f t="shared" si="70"/>
        <v>0</v>
      </c>
      <c r="D209" s="403">
        <f t="shared" si="71"/>
        <v>0</v>
      </c>
      <c r="E209" s="1206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/>
      <c r="AR209" s="66"/>
      <c r="AS209" s="35"/>
      <c r="AT209" s="39"/>
      <c r="AU209" s="39"/>
      <c r="AV209" s="39"/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1231" t="s">
        <v>194</v>
      </c>
      <c r="C210" s="411">
        <f t="shared" si="70"/>
        <v>0</v>
      </c>
      <c r="D210" s="406">
        <f t="shared" si="71"/>
        <v>0</v>
      </c>
      <c r="E210" s="1215">
        <f t="shared" si="71"/>
        <v>0</v>
      </c>
      <c r="F210" s="50"/>
      <c r="G210" s="54"/>
      <c r="H210" s="50"/>
      <c r="I210" s="54"/>
      <c r="J210" s="50"/>
      <c r="K210" s="54"/>
      <c r="L210" s="50"/>
      <c r="M210" s="54"/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/>
      <c r="AQ210" s="54"/>
      <c r="AR210" s="261"/>
      <c r="AS210" s="50"/>
      <c r="AT210" s="54"/>
      <c r="AU210" s="54"/>
      <c r="AV210" s="54"/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3461" t="s">
        <v>195</v>
      </c>
      <c r="B211" s="1232" t="s">
        <v>196</v>
      </c>
      <c r="C211" s="381">
        <f t="shared" si="70"/>
        <v>0</v>
      </c>
      <c r="D211" s="382">
        <f t="shared" si="71"/>
        <v>0</v>
      </c>
      <c r="E211" s="1207">
        <f t="shared" si="71"/>
        <v>0</v>
      </c>
      <c r="F211" s="26"/>
      <c r="G211" s="30"/>
      <c r="H211" s="26"/>
      <c r="I211" s="30"/>
      <c r="J211" s="26"/>
      <c r="K211" s="30"/>
      <c r="L211" s="26"/>
      <c r="M211" s="30"/>
      <c r="N211" s="26"/>
      <c r="O211" s="30"/>
      <c r="P211" s="26"/>
      <c r="Q211" s="30"/>
      <c r="R211" s="26"/>
      <c r="S211" s="30"/>
      <c r="T211" s="26"/>
      <c r="U211" s="30"/>
      <c r="V211" s="26"/>
      <c r="W211" s="30"/>
      <c r="X211" s="26"/>
      <c r="Y211" s="30"/>
      <c r="Z211" s="26"/>
      <c r="AA211" s="30"/>
      <c r="AB211" s="26"/>
      <c r="AC211" s="30"/>
      <c r="AD211" s="26"/>
      <c r="AE211" s="30"/>
      <c r="AF211" s="26"/>
      <c r="AG211" s="30"/>
      <c r="AH211" s="26"/>
      <c r="AI211" s="30"/>
      <c r="AJ211" s="1774"/>
      <c r="AK211" s="1760"/>
      <c r="AL211" s="26"/>
      <c r="AM211" s="1746"/>
      <c r="AN211" s="319"/>
      <c r="AO211" s="329"/>
      <c r="AP211" s="107"/>
      <c r="AQ211" s="30"/>
      <c r="AR211" s="145"/>
      <c r="AS211" s="26"/>
      <c r="AT211" s="30"/>
      <c r="AU211" s="30"/>
      <c r="AV211" s="30"/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1</v>
      </c>
      <c r="CM211" s="16"/>
      <c r="CZ211" s="2"/>
    </row>
    <row r="212" spans="1:104" ht="27.75" customHeight="1" x14ac:dyDescent="0.2">
      <c r="A212" s="3462"/>
      <c r="B212" s="1233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1206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/>
      <c r="AR212" s="66"/>
      <c r="AS212" s="35"/>
      <c r="AT212" s="39"/>
      <c r="AU212" s="39"/>
      <c r="AV212" s="39"/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1221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/>
      <c r="AR213" s="67"/>
      <c r="AS213" s="93"/>
      <c r="AT213" s="96"/>
      <c r="AU213" s="96"/>
      <c r="AV213" s="96"/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3461" t="s">
        <v>199</v>
      </c>
      <c r="B214" s="1219" t="s">
        <v>200</v>
      </c>
      <c r="C214" s="381">
        <f t="shared" si="70"/>
        <v>7</v>
      </c>
      <c r="D214" s="382">
        <f t="shared" ref="D214:E217" si="72">SUM(F214+H214+J214+L214+N214)</f>
        <v>7</v>
      </c>
      <c r="E214" s="1207">
        <f t="shared" si="72"/>
        <v>0</v>
      </c>
      <c r="F214" s="26"/>
      <c r="G214" s="30"/>
      <c r="H214" s="26">
        <v>4</v>
      </c>
      <c r="I214" s="30"/>
      <c r="J214" s="26">
        <v>3</v>
      </c>
      <c r="K214" s="30"/>
      <c r="L214" s="26"/>
      <c r="M214" s="30"/>
      <c r="N214" s="26"/>
      <c r="O214" s="30"/>
      <c r="P214" s="419"/>
      <c r="Q214" s="420"/>
      <c r="R214" s="419"/>
      <c r="S214" s="420"/>
      <c r="T214" s="419"/>
      <c r="U214" s="420"/>
      <c r="V214" s="419"/>
      <c r="W214" s="420"/>
      <c r="X214" s="419"/>
      <c r="Y214" s="420"/>
      <c r="Z214" s="419"/>
      <c r="AA214" s="420"/>
      <c r="AB214" s="419"/>
      <c r="AC214" s="420"/>
      <c r="AD214" s="419"/>
      <c r="AE214" s="420"/>
      <c r="AF214" s="419"/>
      <c r="AG214" s="420"/>
      <c r="AH214" s="419"/>
      <c r="AI214" s="420"/>
      <c r="AJ214" s="419"/>
      <c r="AK214" s="420"/>
      <c r="AL214" s="419"/>
      <c r="AM214" s="1775"/>
      <c r="AN214" s="293">
        <v>0</v>
      </c>
      <c r="AO214" s="143">
        <v>0</v>
      </c>
      <c r="AP214" s="30">
        <v>7</v>
      </c>
      <c r="AQ214" s="30">
        <v>0</v>
      </c>
      <c r="AR214" s="422"/>
      <c r="AS214" s="26">
        <v>0</v>
      </c>
      <c r="AT214" s="30">
        <v>0</v>
      </c>
      <c r="AU214" s="30">
        <v>0</v>
      </c>
      <c r="AV214" s="30">
        <v>0</v>
      </c>
      <c r="AW214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1222" t="s">
        <v>201</v>
      </c>
      <c r="C215" s="402">
        <f t="shared" si="70"/>
        <v>0</v>
      </c>
      <c r="D215" s="403">
        <f t="shared" si="72"/>
        <v>0</v>
      </c>
      <c r="E215" s="1206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/>
      <c r="AR215" s="452"/>
      <c r="AS215" s="35"/>
      <c r="AT215" s="39"/>
      <c r="AU215" s="39"/>
      <c r="AV215" s="39"/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1222" t="s">
        <v>202</v>
      </c>
      <c r="C216" s="402">
        <f t="shared" si="70"/>
        <v>0</v>
      </c>
      <c r="D216" s="403">
        <f t="shared" si="72"/>
        <v>0</v>
      </c>
      <c r="E216" s="1206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>
        <v>0</v>
      </c>
      <c r="AO216" s="329">
        <v>0</v>
      </c>
      <c r="AP216" s="107">
        <v>0</v>
      </c>
      <c r="AQ216" s="39">
        <v>0</v>
      </c>
      <c r="AR216" s="452"/>
      <c r="AS216" s="35">
        <v>0</v>
      </c>
      <c r="AT216" s="39">
        <v>0</v>
      </c>
      <c r="AU216" s="39">
        <v>0</v>
      </c>
      <c r="AV216" s="39">
        <v>0</v>
      </c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1221" t="s">
        <v>203</v>
      </c>
      <c r="C217" s="414">
        <f t="shared" si="70"/>
        <v>8</v>
      </c>
      <c r="D217" s="415">
        <f>SUM(F217+H217+J217+L217+N217)</f>
        <v>4</v>
      </c>
      <c r="E217" s="416">
        <f t="shared" si="72"/>
        <v>4</v>
      </c>
      <c r="F217" s="93"/>
      <c r="G217" s="96">
        <v>1</v>
      </c>
      <c r="H217" s="93">
        <v>1</v>
      </c>
      <c r="I217" s="96"/>
      <c r="J217" s="93">
        <v>2</v>
      </c>
      <c r="K217" s="96">
        <v>1</v>
      </c>
      <c r="L217" s="93">
        <v>1</v>
      </c>
      <c r="M217" s="96">
        <v>2</v>
      </c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>
        <v>0</v>
      </c>
      <c r="AO217" s="329">
        <v>0</v>
      </c>
      <c r="AP217" s="243">
        <v>2</v>
      </c>
      <c r="AQ217" s="93">
        <v>0</v>
      </c>
      <c r="AR217" s="454"/>
      <c r="AS217" s="93">
        <v>0</v>
      </c>
      <c r="AT217" s="96">
        <v>0</v>
      </c>
      <c r="AU217" s="96">
        <v>0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1226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143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1235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1206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1235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1206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1235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1206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1235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0</v>
      </c>
      <c r="D223" s="394">
        <f>SUM(F223+H223+J223+L223+N223+P223+R223+T223+V223+X223+Z223+AB223+AD223+AF223+AH223+AJ223+AL223)</f>
        <v>0</v>
      </c>
      <c r="E223" s="377">
        <f t="shared" si="74"/>
        <v>0</v>
      </c>
      <c r="F223" s="35"/>
      <c r="G223" s="39"/>
      <c r="H223" s="35"/>
      <c r="I223" s="39"/>
      <c r="J223" s="35"/>
      <c r="K223" s="39"/>
      <c r="L223" s="35"/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/>
      <c r="AR223" s="96"/>
      <c r="AS223" s="35"/>
      <c r="AT223" s="39"/>
      <c r="AU223" s="39"/>
      <c r="AV223" s="39"/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131" t="s">
        <v>211</v>
      </c>
      <c r="B224" s="1216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1207">
        <f t="shared" si="74"/>
        <v>0</v>
      </c>
      <c r="F224" s="26"/>
      <c r="G224" s="30"/>
      <c r="H224" s="26"/>
      <c r="I224" s="30"/>
      <c r="J224" s="26"/>
      <c r="K224" s="30"/>
      <c r="L224" s="26"/>
      <c r="M224" s="30"/>
      <c r="N224" s="26"/>
      <c r="O224" s="30"/>
      <c r="P224" s="26"/>
      <c r="Q224" s="30"/>
      <c r="R224" s="26"/>
      <c r="S224" s="30"/>
      <c r="T224" s="26"/>
      <c r="U224" s="30"/>
      <c r="V224" s="26"/>
      <c r="W224" s="30"/>
      <c r="X224" s="26"/>
      <c r="Y224" s="30"/>
      <c r="Z224" s="26"/>
      <c r="AA224" s="30"/>
      <c r="AB224" s="26"/>
      <c r="AC224" s="30"/>
      <c r="AD224" s="26"/>
      <c r="AE224" s="30"/>
      <c r="AF224" s="26"/>
      <c r="AG224" s="30"/>
      <c r="AH224" s="26"/>
      <c r="AI224" s="30"/>
      <c r="AJ224" s="26"/>
      <c r="AK224" s="30"/>
      <c r="AL224" s="26"/>
      <c r="AM224" s="1746"/>
      <c r="AN224" s="319"/>
      <c r="AO224" s="329"/>
      <c r="AP224" s="107"/>
      <c r="AQ224" s="455"/>
      <c r="AR224" s="456"/>
      <c r="AS224" s="26"/>
      <c r="AT224" s="30"/>
      <c r="AU224" s="30"/>
      <c r="AV224" s="30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1236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1217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3459" t="s">
        <v>215</v>
      </c>
      <c r="B227" s="3460"/>
      <c r="C227" s="398">
        <f t="shared" si="70"/>
        <v>1</v>
      </c>
      <c r="D227" s="399">
        <f>SUM(F227+H227+J227+L227+N227+P227+R227+T227+V227+X227+Z227+AB227+AD227+AF227+AH227+AJ227+AL227)</f>
        <v>0</v>
      </c>
      <c r="E227" s="400">
        <f t="shared" si="74"/>
        <v>1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>
        <v>1</v>
      </c>
      <c r="Z227" s="104"/>
      <c r="AA227" s="107"/>
      <c r="AB227" s="104"/>
      <c r="AC227" s="107"/>
      <c r="AD227" s="104"/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>
        <v>0</v>
      </c>
      <c r="AO227" s="329">
        <v>0</v>
      </c>
      <c r="AP227" s="107">
        <v>0</v>
      </c>
      <c r="AQ227" s="107">
        <v>0</v>
      </c>
      <c r="AR227" s="65">
        <v>0</v>
      </c>
      <c r="AS227" s="104">
        <v>0</v>
      </c>
      <c r="AT227" s="107">
        <v>0</v>
      </c>
      <c r="AU227" s="107">
        <v>0</v>
      </c>
      <c r="AV227" s="107">
        <v>0</v>
      </c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0</v>
      </c>
      <c r="D228" s="403">
        <f t="shared" si="75"/>
        <v>0</v>
      </c>
      <c r="E228" s="1206">
        <f t="shared" si="74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/>
      <c r="AR228" s="66"/>
      <c r="AS228" s="35"/>
      <c r="AT228" s="39"/>
      <c r="AU228" s="39"/>
      <c r="AV228" s="39"/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0</v>
      </c>
      <c r="D229" s="403">
        <f>SUM(F229+H229+J229+L229+N229+P229+R229+T229+V229+X229+Z229+AB229+AD229+AF229+AH229+AJ229+AL229)</f>
        <v>0</v>
      </c>
      <c r="E229" s="1206">
        <f t="shared" si="74"/>
        <v>0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/>
      <c r="W229" s="39"/>
      <c r="X229" s="35"/>
      <c r="Y229" s="39"/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/>
      <c r="AR229" s="66"/>
      <c r="AS229" s="35"/>
      <c r="AT229" s="39"/>
      <c r="AU229" s="39"/>
      <c r="AV229" s="39"/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0</v>
      </c>
      <c r="D230" s="403">
        <f t="shared" si="75"/>
        <v>0</v>
      </c>
      <c r="E230" s="1206">
        <f t="shared" si="74"/>
        <v>0</v>
      </c>
      <c r="F230" s="35"/>
      <c r="G230" s="39"/>
      <c r="H230" s="35"/>
      <c r="I230" s="39"/>
      <c r="J230" s="35"/>
      <c r="K230" s="39"/>
      <c r="L230" s="35"/>
      <c r="M230" s="39"/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/>
      <c r="AB230" s="35"/>
      <c r="AC230" s="39"/>
      <c r="AD230" s="35"/>
      <c r="AE230" s="39"/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/>
      <c r="AQ230" s="39"/>
      <c r="AR230" s="66"/>
      <c r="AS230" s="35"/>
      <c r="AT230" s="39"/>
      <c r="AU230" s="39"/>
      <c r="AV230" s="39"/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2</v>
      </c>
      <c r="D231" s="403">
        <f t="shared" si="75"/>
        <v>2</v>
      </c>
      <c r="E231" s="1206">
        <f>SUM(G231+I231+K231+M231+O231+Q231+S231+U231+W231+Y231+AA231+AC231+AE231+AG231+AI231+AK231+AM231)</f>
        <v>0</v>
      </c>
      <c r="F231" s="50"/>
      <c r="G231" s="54"/>
      <c r="H231" s="50">
        <v>2</v>
      </c>
      <c r="I231" s="54"/>
      <c r="J231" s="50"/>
      <c r="K231" s="54"/>
      <c r="L231" s="50"/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>
        <v>0</v>
      </c>
      <c r="AO231" s="329">
        <v>0</v>
      </c>
      <c r="AP231" s="107">
        <v>2</v>
      </c>
      <c r="AQ231" s="54">
        <v>0</v>
      </c>
      <c r="AR231" s="261">
        <v>0</v>
      </c>
      <c r="AS231" s="50">
        <v>0</v>
      </c>
      <c r="AT231" s="54">
        <v>0</v>
      </c>
      <c r="AU231" s="54">
        <v>0</v>
      </c>
      <c r="AV231" s="54">
        <v>0</v>
      </c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1215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0</v>
      </c>
      <c r="D233" s="415">
        <f t="shared" si="75"/>
        <v>0</v>
      </c>
      <c r="E233" s="416">
        <f>SUM(G233+I233+K233+M233+O233+Q233+S233+U233+W233+Y233+AA233+AC233+AE233+AG233+AI233+AK233+AM233)</f>
        <v>0</v>
      </c>
      <c r="F233" s="93"/>
      <c r="G233" s="96"/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/>
      <c r="AR233" s="433"/>
      <c r="AS233" s="93"/>
      <c r="AT233" s="96"/>
      <c r="AU233" s="96"/>
      <c r="AV233" s="96"/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4107" t="s">
        <v>56</v>
      </c>
      <c r="B235" s="4108"/>
      <c r="C235" s="4132" t="s">
        <v>57</v>
      </c>
      <c r="D235" s="4132"/>
      <c r="E235" s="4132"/>
      <c r="F235" s="4110" t="s">
        <v>230</v>
      </c>
      <c r="G235" s="4123"/>
      <c r="H235" s="4110" t="s">
        <v>231</v>
      </c>
      <c r="I235" s="4123"/>
      <c r="J235" s="4110" t="s">
        <v>232</v>
      </c>
      <c r="K235" s="4123"/>
      <c r="L235" s="4110" t="s">
        <v>233</v>
      </c>
      <c r="M235" s="4123"/>
      <c r="N235" s="4110" t="s">
        <v>234</v>
      </c>
      <c r="O235" s="4123"/>
      <c r="P235" s="4110" t="s">
        <v>235</v>
      </c>
      <c r="Q235" s="4123"/>
      <c r="R235" s="4110" t="s">
        <v>236</v>
      </c>
      <c r="S235" s="4123"/>
      <c r="T235" s="4110" t="s">
        <v>237</v>
      </c>
      <c r="U235" s="4123"/>
      <c r="V235" s="4110" t="s">
        <v>238</v>
      </c>
      <c r="W235" s="4123"/>
      <c r="X235" s="4110" t="s">
        <v>239</v>
      </c>
      <c r="Y235" s="4123"/>
      <c r="Z235" s="4110" t="s">
        <v>240</v>
      </c>
      <c r="AA235" s="4123"/>
      <c r="AB235" s="4110" t="s">
        <v>241</v>
      </c>
      <c r="AC235" s="4123"/>
      <c r="AD235" s="4110" t="s">
        <v>242</v>
      </c>
      <c r="AE235" s="4123"/>
      <c r="AF235" s="4110" t="s">
        <v>243</v>
      </c>
      <c r="AG235" s="4123"/>
      <c r="AH235" s="4110" t="s">
        <v>244</v>
      </c>
      <c r="AI235" s="4123"/>
      <c r="AJ235" s="4110" t="s">
        <v>245</v>
      </c>
      <c r="AK235" s="4123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1715" t="s">
        <v>82</v>
      </c>
      <c r="D236" s="1716" t="s">
        <v>83</v>
      </c>
      <c r="E236" s="1717" t="s">
        <v>84</v>
      </c>
      <c r="F236" s="1736" t="s">
        <v>83</v>
      </c>
      <c r="G236" s="1776" t="s">
        <v>84</v>
      </c>
      <c r="H236" s="1736" t="s">
        <v>83</v>
      </c>
      <c r="I236" s="1776" t="s">
        <v>84</v>
      </c>
      <c r="J236" s="1736" t="s">
        <v>83</v>
      </c>
      <c r="K236" s="1776" t="s">
        <v>84</v>
      </c>
      <c r="L236" s="1736" t="s">
        <v>83</v>
      </c>
      <c r="M236" s="1776" t="s">
        <v>84</v>
      </c>
      <c r="N236" s="1736" t="s">
        <v>83</v>
      </c>
      <c r="O236" s="1776" t="s">
        <v>84</v>
      </c>
      <c r="P236" s="1736" t="s">
        <v>83</v>
      </c>
      <c r="Q236" s="1776" t="s">
        <v>84</v>
      </c>
      <c r="R236" s="1736" t="s">
        <v>83</v>
      </c>
      <c r="S236" s="1776" t="s">
        <v>84</v>
      </c>
      <c r="T236" s="1736" t="s">
        <v>83</v>
      </c>
      <c r="U236" s="1776" t="s">
        <v>84</v>
      </c>
      <c r="V236" s="1736" t="s">
        <v>83</v>
      </c>
      <c r="W236" s="1776" t="s">
        <v>84</v>
      </c>
      <c r="X236" s="1736" t="s">
        <v>83</v>
      </c>
      <c r="Y236" s="1776" t="s">
        <v>84</v>
      </c>
      <c r="Z236" s="1736" t="s">
        <v>83</v>
      </c>
      <c r="AA236" s="1776" t="s">
        <v>84</v>
      </c>
      <c r="AB236" s="1736" t="s">
        <v>83</v>
      </c>
      <c r="AC236" s="1776" t="s">
        <v>84</v>
      </c>
      <c r="AD236" s="1736" t="s">
        <v>83</v>
      </c>
      <c r="AE236" s="1776" t="s">
        <v>84</v>
      </c>
      <c r="AF236" s="1736" t="s">
        <v>83</v>
      </c>
      <c r="AG236" s="1776" t="s">
        <v>84</v>
      </c>
      <c r="AH236" s="1736" t="s">
        <v>83</v>
      </c>
      <c r="AI236" s="1776" t="s">
        <v>84</v>
      </c>
      <c r="AJ236" s="1736" t="s">
        <v>83</v>
      </c>
      <c r="AK236" s="1776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4113" t="s">
        <v>246</v>
      </c>
      <c r="B237" s="465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139">
        <f t="shared" ref="D237:E240" si="77">SUM(G237+I237+K237+M237+O237+Q237+S237+U237+W237+Y237+AA237+AC237+AE237+AG237+AI237+AK237)</f>
        <v>0</v>
      </c>
      <c r="F237" s="26"/>
      <c r="G237" s="30"/>
      <c r="H237" s="26"/>
      <c r="I237" s="30"/>
      <c r="J237" s="26"/>
      <c r="K237" s="30"/>
      <c r="L237" s="26"/>
      <c r="M237" s="30"/>
      <c r="N237" s="26"/>
      <c r="O237" s="30"/>
      <c r="P237" s="26"/>
      <c r="Q237" s="30"/>
      <c r="R237" s="26"/>
      <c r="S237" s="30"/>
      <c r="T237" s="26"/>
      <c r="U237" s="30"/>
      <c r="V237" s="26"/>
      <c r="W237" s="30"/>
      <c r="X237" s="26"/>
      <c r="Y237" s="30"/>
      <c r="Z237" s="26"/>
      <c r="AA237" s="30"/>
      <c r="AB237" s="26"/>
      <c r="AC237" s="30"/>
      <c r="AD237" s="26"/>
      <c r="AE237" s="30"/>
      <c r="AF237" s="26"/>
      <c r="AG237" s="30"/>
      <c r="AH237" s="26"/>
      <c r="AI237" s="30"/>
      <c r="AJ237" s="26"/>
      <c r="AK237" s="30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4113" t="s">
        <v>247</v>
      </c>
      <c r="B239" s="465" t="s">
        <v>157</v>
      </c>
      <c r="C239" s="137">
        <f>SUM(D239+E239)</f>
        <v>0</v>
      </c>
      <c r="D239" s="138">
        <f t="shared" si="77"/>
        <v>0</v>
      </c>
      <c r="E239" s="139">
        <f t="shared" si="77"/>
        <v>0</v>
      </c>
      <c r="F239" s="26"/>
      <c r="G239" s="30"/>
      <c r="H239" s="26"/>
      <c r="I239" s="30"/>
      <c r="J239" s="26"/>
      <c r="K239" s="30"/>
      <c r="L239" s="26"/>
      <c r="M239" s="30"/>
      <c r="N239" s="26"/>
      <c r="O239" s="30"/>
      <c r="P239" s="26"/>
      <c r="Q239" s="30"/>
      <c r="R239" s="26"/>
      <c r="S239" s="30"/>
      <c r="T239" s="26"/>
      <c r="U239" s="30"/>
      <c r="V239" s="26"/>
      <c r="W239" s="30"/>
      <c r="X239" s="26"/>
      <c r="Y239" s="30"/>
      <c r="Z239" s="26"/>
      <c r="AA239" s="30"/>
      <c r="AB239" s="26"/>
      <c r="AC239" s="30"/>
      <c r="AD239" s="26"/>
      <c r="AE239" s="30"/>
      <c r="AF239" s="26"/>
      <c r="AG239" s="30"/>
      <c r="AH239" s="26"/>
      <c r="AI239" s="30"/>
      <c r="AJ239" s="26"/>
      <c r="AK239" s="30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4125" t="s">
        <v>249</v>
      </c>
      <c r="B242" s="4126" t="s">
        <v>250</v>
      </c>
      <c r="C242" s="4107" t="s">
        <v>4</v>
      </c>
      <c r="D242" s="4127"/>
      <c r="E242" s="4108"/>
      <c r="F242" s="4128" t="s">
        <v>251</v>
      </c>
      <c r="G242" s="4129"/>
      <c r="H242" s="4129"/>
      <c r="I242" s="4129"/>
      <c r="J242" s="4129"/>
      <c r="K242" s="4129"/>
      <c r="L242" s="4129"/>
      <c r="M242" s="4129"/>
      <c r="N242" s="4129"/>
      <c r="O242" s="4129"/>
      <c r="P242" s="4129"/>
      <c r="Q242" s="4129"/>
      <c r="R242" s="4129"/>
      <c r="S242" s="4129"/>
      <c r="T242" s="4129"/>
      <c r="U242" s="4129"/>
      <c r="V242" s="4129"/>
      <c r="W242" s="4129"/>
      <c r="X242" s="4129"/>
      <c r="Y242" s="4129"/>
      <c r="Z242" s="4129"/>
      <c r="AA242" s="4129"/>
      <c r="AB242" s="4129"/>
      <c r="AC242" s="4129"/>
      <c r="AD242" s="4129"/>
      <c r="AE242" s="4129"/>
      <c r="AF242" s="4129"/>
      <c r="AG242" s="4129"/>
      <c r="AH242" s="4129"/>
      <c r="AI242" s="4129"/>
      <c r="AJ242" s="4129"/>
      <c r="AK242" s="4130"/>
      <c r="AL242" s="4124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4128" t="s">
        <v>169</v>
      </c>
      <c r="G243" s="4130"/>
      <c r="H243" s="4128" t="s">
        <v>170</v>
      </c>
      <c r="I243" s="4130"/>
      <c r="J243" s="4128" t="s">
        <v>104</v>
      </c>
      <c r="K243" s="4130"/>
      <c r="L243" s="4128" t="s">
        <v>11</v>
      </c>
      <c r="M243" s="4130"/>
      <c r="N243" s="4110" t="s">
        <v>12</v>
      </c>
      <c r="O243" s="4123"/>
      <c r="P243" s="4110" t="s">
        <v>13</v>
      </c>
      <c r="Q243" s="4123"/>
      <c r="R243" s="4110" t="s">
        <v>14</v>
      </c>
      <c r="S243" s="4123"/>
      <c r="T243" s="4110" t="s">
        <v>15</v>
      </c>
      <c r="U243" s="4123"/>
      <c r="V243" s="4110" t="s">
        <v>16</v>
      </c>
      <c r="W243" s="4123"/>
      <c r="X243" s="4110" t="s">
        <v>17</v>
      </c>
      <c r="Y243" s="4123"/>
      <c r="Z243" s="4110" t="s">
        <v>253</v>
      </c>
      <c r="AA243" s="4123"/>
      <c r="AB243" s="4110" t="s">
        <v>254</v>
      </c>
      <c r="AC243" s="4123"/>
      <c r="AD243" s="4110" t="s">
        <v>255</v>
      </c>
      <c r="AE243" s="4123"/>
      <c r="AF243" s="4110" t="s">
        <v>256</v>
      </c>
      <c r="AG243" s="4123"/>
      <c r="AH243" s="4110" t="s">
        <v>257</v>
      </c>
      <c r="AI243" s="4123"/>
      <c r="AJ243" s="4118" t="s">
        <v>258</v>
      </c>
      <c r="AK243" s="4120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1777" t="s">
        <v>82</v>
      </c>
      <c r="D244" s="1778" t="s">
        <v>83</v>
      </c>
      <c r="E244" s="1208" t="s">
        <v>84</v>
      </c>
      <c r="F244" s="1779" t="s">
        <v>83</v>
      </c>
      <c r="G244" s="1780" t="s">
        <v>84</v>
      </c>
      <c r="H244" s="1779" t="s">
        <v>83</v>
      </c>
      <c r="I244" s="1780" t="s">
        <v>84</v>
      </c>
      <c r="J244" s="1779" t="s">
        <v>83</v>
      </c>
      <c r="K244" s="1780" t="s">
        <v>84</v>
      </c>
      <c r="L244" s="1779" t="s">
        <v>83</v>
      </c>
      <c r="M244" s="1780" t="s">
        <v>84</v>
      </c>
      <c r="N244" s="1779" t="s">
        <v>83</v>
      </c>
      <c r="O244" s="1780" t="s">
        <v>84</v>
      </c>
      <c r="P244" s="1779" t="s">
        <v>83</v>
      </c>
      <c r="Q244" s="1780" t="s">
        <v>84</v>
      </c>
      <c r="R244" s="1779" t="s">
        <v>83</v>
      </c>
      <c r="S244" s="1780" t="s">
        <v>84</v>
      </c>
      <c r="T244" s="1781" t="s">
        <v>83</v>
      </c>
      <c r="U244" s="1781" t="s">
        <v>84</v>
      </c>
      <c r="V244" s="1782" t="s">
        <v>83</v>
      </c>
      <c r="W244" s="1780" t="s">
        <v>84</v>
      </c>
      <c r="X244" s="1779" t="s">
        <v>83</v>
      </c>
      <c r="Y244" s="1780" t="s">
        <v>84</v>
      </c>
      <c r="Z244" s="1779" t="s">
        <v>83</v>
      </c>
      <c r="AA244" s="1780" t="s">
        <v>84</v>
      </c>
      <c r="AB244" s="1779" t="s">
        <v>83</v>
      </c>
      <c r="AC244" s="1780" t="s">
        <v>84</v>
      </c>
      <c r="AD244" s="1779" t="s">
        <v>83</v>
      </c>
      <c r="AE244" s="1780" t="s">
        <v>84</v>
      </c>
      <c r="AF244" s="1779" t="s">
        <v>83</v>
      </c>
      <c r="AG244" s="1780" t="s">
        <v>84</v>
      </c>
      <c r="AH244" s="1779" t="s">
        <v>83</v>
      </c>
      <c r="AI244" s="1780" t="s">
        <v>84</v>
      </c>
      <c r="AJ244" s="1779" t="s">
        <v>83</v>
      </c>
      <c r="AK244" s="1780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106" t="s">
        <v>259</v>
      </c>
      <c r="B245" s="1783" t="s">
        <v>58</v>
      </c>
      <c r="C245" s="1784">
        <f>SUM(D245+E245)</f>
        <v>0</v>
      </c>
      <c r="D245" s="1785">
        <f t="shared" ref="D245:E248" si="78">SUM(F245+H245+J245+L245+N245+P245+R245+T245+V245+X245+Z245+AB245+AD245+AF245+AH245+AJ245)</f>
        <v>0</v>
      </c>
      <c r="E245" s="291">
        <f t="shared" si="78"/>
        <v>0</v>
      </c>
      <c r="F245" s="26"/>
      <c r="G245" s="30"/>
      <c r="H245" s="26"/>
      <c r="I245" s="30"/>
      <c r="J245" s="26"/>
      <c r="K245" s="30"/>
      <c r="L245" s="26"/>
      <c r="M245" s="30"/>
      <c r="N245" s="26"/>
      <c r="O245" s="30"/>
      <c r="P245" s="26"/>
      <c r="Q245" s="30"/>
      <c r="R245" s="26"/>
      <c r="S245" s="30"/>
      <c r="T245" s="26"/>
      <c r="U245" s="30"/>
      <c r="V245" s="26"/>
      <c r="W245" s="30"/>
      <c r="X245" s="26"/>
      <c r="Y245" s="30"/>
      <c r="Z245" s="26"/>
      <c r="AA245" s="30"/>
      <c r="AB245" s="26"/>
      <c r="AC245" s="30"/>
      <c r="AD245" s="26"/>
      <c r="AE245" s="30"/>
      <c r="AF245" s="26"/>
      <c r="AG245" s="30"/>
      <c r="AH245" s="26"/>
      <c r="AI245" s="30"/>
      <c r="AJ245" s="26"/>
      <c r="AK245" s="30"/>
      <c r="AL245" s="145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1786"/>
      <c r="AW247" s="1787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1788"/>
      <c r="AW248" s="1789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1788"/>
      <c r="AW249" s="1789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4107" t="s">
        <v>262</v>
      </c>
      <c r="B250" s="4108"/>
      <c r="C250" s="4109" t="s">
        <v>263</v>
      </c>
      <c r="D250" s="4109"/>
      <c r="E250" s="4109"/>
      <c r="F250" s="4110" t="s">
        <v>264</v>
      </c>
      <c r="G250" s="4111"/>
      <c r="H250" s="4111"/>
      <c r="I250" s="4111"/>
      <c r="J250" s="4111"/>
      <c r="K250" s="4111"/>
      <c r="L250" s="4111"/>
      <c r="M250" s="4111"/>
      <c r="N250" s="4111"/>
      <c r="O250" s="4111"/>
      <c r="P250" s="4111"/>
      <c r="Q250" s="4111"/>
      <c r="R250" s="4111"/>
      <c r="S250" s="4111"/>
      <c r="T250" s="4111"/>
      <c r="U250" s="4111"/>
      <c r="V250" s="4111"/>
      <c r="W250" s="4111"/>
      <c r="X250" s="4111"/>
      <c r="Y250" s="4111"/>
      <c r="Z250" s="4111"/>
      <c r="AA250" s="4111"/>
      <c r="AB250" s="4111"/>
      <c r="AC250" s="4111"/>
      <c r="AD250" s="4111"/>
      <c r="AE250" s="4111"/>
      <c r="AF250" s="4111"/>
      <c r="AG250" s="4111"/>
      <c r="AH250" s="4111"/>
      <c r="AI250" s="4111"/>
      <c r="AJ250" s="4111"/>
      <c r="AK250" s="4111"/>
      <c r="AL250" s="4111"/>
      <c r="AM250" s="4112"/>
      <c r="AN250" s="4119" t="s">
        <v>126</v>
      </c>
      <c r="AO250" s="4119"/>
      <c r="AP250" s="4120"/>
      <c r="AQ250" s="4122" t="s">
        <v>265</v>
      </c>
      <c r="AR250" s="4115"/>
      <c r="AS250" s="4124" t="s">
        <v>7</v>
      </c>
      <c r="AT250" s="4124" t="s">
        <v>8</v>
      </c>
      <c r="AU250" s="4208" t="s">
        <v>225</v>
      </c>
      <c r="AV250" s="1788"/>
      <c r="AW250" s="1789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4109"/>
      <c r="D251" s="4109"/>
      <c r="E251" s="4109"/>
      <c r="F251" s="4118" t="s">
        <v>266</v>
      </c>
      <c r="G251" s="4119"/>
      <c r="H251" s="4118" t="s">
        <v>169</v>
      </c>
      <c r="I251" s="4119"/>
      <c r="J251" s="4118" t="s">
        <v>170</v>
      </c>
      <c r="K251" s="4119"/>
      <c r="L251" s="4118" t="s">
        <v>104</v>
      </c>
      <c r="M251" s="4119"/>
      <c r="N251" s="4118" t="s">
        <v>11</v>
      </c>
      <c r="O251" s="4119"/>
      <c r="P251" s="4118" t="s">
        <v>106</v>
      </c>
      <c r="Q251" s="4120"/>
      <c r="R251" s="4118" t="s">
        <v>107</v>
      </c>
      <c r="S251" s="4120"/>
      <c r="T251" s="4118" t="s">
        <v>108</v>
      </c>
      <c r="U251" s="4120"/>
      <c r="V251" s="4118" t="s">
        <v>109</v>
      </c>
      <c r="W251" s="4120"/>
      <c r="X251" s="4118" t="s">
        <v>110</v>
      </c>
      <c r="Y251" s="4120"/>
      <c r="Z251" s="4118" t="s">
        <v>111</v>
      </c>
      <c r="AA251" s="4120"/>
      <c r="AB251" s="4118" t="s">
        <v>112</v>
      </c>
      <c r="AC251" s="4120"/>
      <c r="AD251" s="4118" t="s">
        <v>113</v>
      </c>
      <c r="AE251" s="4120"/>
      <c r="AF251" s="4118" t="s">
        <v>114</v>
      </c>
      <c r="AG251" s="4120"/>
      <c r="AH251" s="4118" t="s">
        <v>115</v>
      </c>
      <c r="AI251" s="4120"/>
      <c r="AJ251" s="4118" t="s">
        <v>116</v>
      </c>
      <c r="AK251" s="4120"/>
      <c r="AL251" s="4118" t="s">
        <v>117</v>
      </c>
      <c r="AM251" s="4121"/>
      <c r="AN251" s="4209" t="s">
        <v>267</v>
      </c>
      <c r="AO251" s="4209" t="s">
        <v>268</v>
      </c>
      <c r="AP251" s="4108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1715" t="s">
        <v>82</v>
      </c>
      <c r="D252" s="1716" t="s">
        <v>83</v>
      </c>
      <c r="E252" s="1776" t="s">
        <v>84</v>
      </c>
      <c r="F252" s="1715" t="s">
        <v>270</v>
      </c>
      <c r="G252" s="1719" t="s">
        <v>84</v>
      </c>
      <c r="H252" s="1715" t="s">
        <v>270</v>
      </c>
      <c r="I252" s="1719" t="s">
        <v>84</v>
      </c>
      <c r="J252" s="1715" t="s">
        <v>270</v>
      </c>
      <c r="K252" s="1719" t="s">
        <v>84</v>
      </c>
      <c r="L252" s="1715" t="s">
        <v>270</v>
      </c>
      <c r="M252" s="1719" t="s">
        <v>84</v>
      </c>
      <c r="N252" s="1715" t="s">
        <v>270</v>
      </c>
      <c r="O252" s="1719" t="s">
        <v>84</v>
      </c>
      <c r="P252" s="1715" t="s">
        <v>270</v>
      </c>
      <c r="Q252" s="1719" t="s">
        <v>84</v>
      </c>
      <c r="R252" s="1715" t="s">
        <v>270</v>
      </c>
      <c r="S252" s="1719" t="s">
        <v>84</v>
      </c>
      <c r="T252" s="1715" t="s">
        <v>270</v>
      </c>
      <c r="U252" s="1719" t="s">
        <v>84</v>
      </c>
      <c r="V252" s="1715" t="s">
        <v>270</v>
      </c>
      <c r="W252" s="1719" t="s">
        <v>84</v>
      </c>
      <c r="X252" s="1715" t="s">
        <v>270</v>
      </c>
      <c r="Y252" s="1719" t="s">
        <v>84</v>
      </c>
      <c r="Z252" s="1715" t="s">
        <v>270</v>
      </c>
      <c r="AA252" s="1719" t="s">
        <v>84</v>
      </c>
      <c r="AB252" s="1715" t="s">
        <v>270</v>
      </c>
      <c r="AC252" s="1719" t="s">
        <v>84</v>
      </c>
      <c r="AD252" s="1715" t="s">
        <v>270</v>
      </c>
      <c r="AE252" s="1719" t="s">
        <v>84</v>
      </c>
      <c r="AF252" s="1715" t="s">
        <v>270</v>
      </c>
      <c r="AG252" s="1719" t="s">
        <v>84</v>
      </c>
      <c r="AH252" s="1715" t="s">
        <v>270</v>
      </c>
      <c r="AI252" s="1719" t="s">
        <v>84</v>
      </c>
      <c r="AJ252" s="1715" t="s">
        <v>270</v>
      </c>
      <c r="AK252" s="1719" t="s">
        <v>84</v>
      </c>
      <c r="AL252" s="1715" t="s">
        <v>270</v>
      </c>
      <c r="AM252" s="1790" t="s">
        <v>84</v>
      </c>
      <c r="AN252" s="3416"/>
      <c r="AO252" s="3416"/>
      <c r="AP252" s="3631"/>
      <c r="AQ252" s="1791" t="s">
        <v>271</v>
      </c>
      <c r="AR252" s="1240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4210" t="s">
        <v>273</v>
      </c>
      <c r="B253" s="4211"/>
      <c r="C253" s="1738">
        <f>SUM(D253+E253)</f>
        <v>21</v>
      </c>
      <c r="D253" s="1739">
        <f>SUM(F253+H253+J253+L253+N253+P253+R253+T253+V253+X253+Z253+AB253+AD253+AF253+AH253+AJ253+AL253)</f>
        <v>3</v>
      </c>
      <c r="E253" s="1749">
        <f>SUM(G253+I253+K253+M253+O253+Q253+S253+U253+W253+Y253+AA253+AC253+AE253+AG253+AI253+AK253+AM253)</f>
        <v>18</v>
      </c>
      <c r="F253" s="1738">
        <f>SUM(F263:F271)</f>
        <v>0</v>
      </c>
      <c r="G253" s="1792">
        <f>SUM(G255:G271)</f>
        <v>0</v>
      </c>
      <c r="H253" s="1738">
        <f>SUM(H263:H271)</f>
        <v>0</v>
      </c>
      <c r="I253" s="1792">
        <f>SUM(I255:I271)</f>
        <v>3</v>
      </c>
      <c r="J253" s="1738">
        <f>SUM(J263:J271)</f>
        <v>0</v>
      </c>
      <c r="K253" s="1792">
        <f>SUM(K254:K271)</f>
        <v>0</v>
      </c>
      <c r="L253" s="1738">
        <f>SUM(L263:L271)</f>
        <v>1</v>
      </c>
      <c r="M253" s="1792">
        <f>SUM(M254:M271)</f>
        <v>1</v>
      </c>
      <c r="N253" s="1738">
        <f>SUM(N263:N271)</f>
        <v>2</v>
      </c>
      <c r="O253" s="1792">
        <f>SUM(O254:O271)</f>
        <v>4</v>
      </c>
      <c r="P253" s="1738">
        <f>SUM(P263:P271)</f>
        <v>0</v>
      </c>
      <c r="Q253" s="1792">
        <f>SUM(Q254:Q271)</f>
        <v>0</v>
      </c>
      <c r="R253" s="1738">
        <f>SUM(R263:R271)</f>
        <v>0</v>
      </c>
      <c r="S253" s="1792">
        <f>SUM(S254:S271)</f>
        <v>4</v>
      </c>
      <c r="T253" s="1738">
        <f>SUM(T263:T271)</f>
        <v>0</v>
      </c>
      <c r="U253" s="1792">
        <f>SUM(U254:U271)</f>
        <v>1</v>
      </c>
      <c r="V253" s="1738">
        <f>SUM(V263:V271)</f>
        <v>0</v>
      </c>
      <c r="W253" s="1792">
        <f>SUM(W254:W271)</f>
        <v>0</v>
      </c>
      <c r="X253" s="1738">
        <f>SUM(X263:X271)</f>
        <v>0</v>
      </c>
      <c r="Y253" s="1792">
        <f>SUM(Y254:Y271)</f>
        <v>1</v>
      </c>
      <c r="Z253" s="1738">
        <f>SUM(Z263:Z271)</f>
        <v>0</v>
      </c>
      <c r="AA253" s="1792">
        <f>SUM(AA254:AA271)</f>
        <v>2</v>
      </c>
      <c r="AB253" s="1738">
        <f t="shared" ref="AB253:AM253" si="79">SUM(AB263:AB271)</f>
        <v>0</v>
      </c>
      <c r="AC253" s="1792">
        <f t="shared" si="79"/>
        <v>1</v>
      </c>
      <c r="AD253" s="1738">
        <f t="shared" si="79"/>
        <v>0</v>
      </c>
      <c r="AE253" s="1792">
        <f t="shared" si="79"/>
        <v>1</v>
      </c>
      <c r="AF253" s="1738">
        <f t="shared" si="79"/>
        <v>0</v>
      </c>
      <c r="AG253" s="1792">
        <f t="shared" si="79"/>
        <v>0</v>
      </c>
      <c r="AH253" s="1738">
        <f t="shared" si="79"/>
        <v>0</v>
      </c>
      <c r="AI253" s="1792">
        <f t="shared" si="79"/>
        <v>0</v>
      </c>
      <c r="AJ253" s="1738">
        <f t="shared" si="79"/>
        <v>0</v>
      </c>
      <c r="AK253" s="1792">
        <f t="shared" si="79"/>
        <v>0</v>
      </c>
      <c r="AL253" s="1738">
        <f t="shared" si="79"/>
        <v>0</v>
      </c>
      <c r="AM253" s="1793">
        <f t="shared" si="79"/>
        <v>0</v>
      </c>
      <c r="AN253" s="1771">
        <f t="shared" ref="AN253:AU253" si="80">SUM(AN254:AN271)</f>
        <v>1</v>
      </c>
      <c r="AO253" s="1771">
        <f t="shared" si="80"/>
        <v>1</v>
      </c>
      <c r="AP253" s="1794">
        <f t="shared" si="80"/>
        <v>0</v>
      </c>
      <c r="AQ253" s="1738">
        <f t="shared" si="80"/>
        <v>0</v>
      </c>
      <c r="AR253" s="1794">
        <f t="shared" si="80"/>
        <v>0</v>
      </c>
      <c r="AS253" s="1795">
        <f t="shared" si="80"/>
        <v>0</v>
      </c>
      <c r="AT253" s="1795">
        <f t="shared" si="80"/>
        <v>0</v>
      </c>
      <c r="AU253" s="1749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1207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143"/>
      <c r="AO254" s="329"/>
      <c r="AP254" s="107"/>
      <c r="AQ254" s="104">
        <v>0</v>
      </c>
      <c r="AR254" s="107">
        <v>0</v>
      </c>
      <c r="AS254" s="65">
        <v>0</v>
      </c>
      <c r="AT254" s="65">
        <v>0</v>
      </c>
      <c r="AU254" s="107">
        <v>0</v>
      </c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/>
      <c r="AO255" s="329"/>
      <c r="AP255" s="107"/>
      <c r="AQ255" s="104">
        <v>0</v>
      </c>
      <c r="AR255" s="107">
        <v>0</v>
      </c>
      <c r="AS255" s="65">
        <v>0</v>
      </c>
      <c r="AT255" s="65">
        <v>0</v>
      </c>
      <c r="AU255" s="107">
        <v>0</v>
      </c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0</v>
      </c>
      <c r="D256" s="1167"/>
      <c r="E256" s="1206">
        <f>SUM(G256+I256+K256+M256+O256+Q256+S256+U256+W256+Y256+AA256+AC256)</f>
        <v>0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/>
      <c r="AO256" s="153"/>
      <c r="AP256" s="39"/>
      <c r="AQ256" s="35">
        <v>0</v>
      </c>
      <c r="AR256" s="39">
        <v>0</v>
      </c>
      <c r="AS256" s="66">
        <v>0</v>
      </c>
      <c r="AT256" s="66">
        <v>0</v>
      </c>
      <c r="AU256" s="39">
        <v>0</v>
      </c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1206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/>
      <c r="AO257" s="153"/>
      <c r="AP257" s="39"/>
      <c r="AQ257" s="35">
        <v>0</v>
      </c>
      <c r="AR257" s="39">
        <v>0</v>
      </c>
      <c r="AS257" s="66">
        <v>0</v>
      </c>
      <c r="AT257" s="66">
        <v>0</v>
      </c>
      <c r="AU257" s="39">
        <v>0</v>
      </c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1206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/>
      <c r="AO258" s="153"/>
      <c r="AP258" s="39"/>
      <c r="AQ258" s="35">
        <v>0</v>
      </c>
      <c r="AR258" s="39">
        <v>0</v>
      </c>
      <c r="AS258" s="66">
        <v>0</v>
      </c>
      <c r="AT258" s="66">
        <v>0</v>
      </c>
      <c r="AU258" s="39">
        <v>0</v>
      </c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1206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/>
      <c r="AO259" s="153"/>
      <c r="AP259" s="39"/>
      <c r="AQ259" s="35">
        <v>0</v>
      </c>
      <c r="AR259" s="39">
        <v>0</v>
      </c>
      <c r="AS259" s="66">
        <v>0</v>
      </c>
      <c r="AT259" s="66">
        <v>0</v>
      </c>
      <c r="AU259" s="39">
        <v>0</v>
      </c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1206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/>
      <c r="AO260" s="153"/>
      <c r="AP260" s="39"/>
      <c r="AQ260" s="35">
        <v>0</v>
      </c>
      <c r="AR260" s="39">
        <v>0</v>
      </c>
      <c r="AS260" s="66">
        <v>0</v>
      </c>
      <c r="AT260" s="66">
        <v>0</v>
      </c>
      <c r="AU260" s="39">
        <v>0</v>
      </c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1206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/>
      <c r="AO261" s="153"/>
      <c r="AP261" s="39"/>
      <c r="AQ261" s="35">
        <v>0</v>
      </c>
      <c r="AR261" s="39">
        <v>0</v>
      </c>
      <c r="AS261" s="66">
        <v>0</v>
      </c>
      <c r="AT261" s="66">
        <v>0</v>
      </c>
      <c r="AU261" s="39">
        <v>0</v>
      </c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2</v>
      </c>
      <c r="D262" s="1168"/>
      <c r="E262" s="416">
        <f t="shared" si="89"/>
        <v>2</v>
      </c>
      <c r="F262" s="335"/>
      <c r="G262" s="510"/>
      <c r="H262" s="335"/>
      <c r="I262" s="510"/>
      <c r="J262" s="335"/>
      <c r="K262" s="96"/>
      <c r="L262" s="335"/>
      <c r="M262" s="96">
        <v>1</v>
      </c>
      <c r="N262" s="335"/>
      <c r="O262" s="96">
        <v>1</v>
      </c>
      <c r="P262" s="335"/>
      <c r="Q262" s="96"/>
      <c r="R262" s="335"/>
      <c r="S262" s="96"/>
      <c r="T262" s="335"/>
      <c r="U262" s="96"/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/>
      <c r="AO262" s="173"/>
      <c r="AP262" s="96"/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4212" t="s">
        <v>282</v>
      </c>
      <c r="B263" s="495" t="s">
        <v>33</v>
      </c>
      <c r="C263" s="398">
        <f>SUM(D263+E263)</f>
        <v>1</v>
      </c>
      <c r="D263" s="399">
        <f t="shared" ref="D263:D271" si="90">SUM(F263+H263+J263+L263+N263+P263+R263+T263+V263+X263+Z263+AB263+AD263+AF263+AH263+AJ263+AL263)</f>
        <v>1</v>
      </c>
      <c r="E263" s="400">
        <f t="shared" ref="E263:E271" si="91">SUM(G263+I263+K263+M263+O263+Q263+S263+U263+W263+Y263+AA263+AC263+AE263+AG263+AI263+AK263+AM263)</f>
        <v>0</v>
      </c>
      <c r="F263" s="512"/>
      <c r="G263" s="513"/>
      <c r="H263" s="514"/>
      <c r="I263" s="513"/>
      <c r="J263" s="514"/>
      <c r="K263" s="333"/>
      <c r="L263" s="515"/>
      <c r="M263" s="513"/>
      <c r="N263" s="514">
        <v>1</v>
      </c>
      <c r="O263" s="516"/>
      <c r="P263" s="512"/>
      <c r="Q263" s="513"/>
      <c r="R263" s="514"/>
      <c r="S263" s="516"/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143"/>
      <c r="AO263" s="329"/>
      <c r="AP263" s="107"/>
      <c r="AQ263" s="104">
        <v>0</v>
      </c>
      <c r="AR263" s="107">
        <v>0</v>
      </c>
      <c r="AS263" s="65">
        <v>0</v>
      </c>
      <c r="AT263" s="65">
        <v>0</v>
      </c>
      <c r="AU263" s="107">
        <v>0</v>
      </c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/>
      <c r="AO264" s="329"/>
      <c r="AP264" s="107"/>
      <c r="AQ264" s="104">
        <v>0</v>
      </c>
      <c r="AR264" s="107">
        <v>0</v>
      </c>
      <c r="AS264" s="65">
        <v>0</v>
      </c>
      <c r="AT264" s="65">
        <v>0</v>
      </c>
      <c r="AU264" s="107">
        <v>0</v>
      </c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4</v>
      </c>
      <c r="D265" s="148">
        <f t="shared" si="90"/>
        <v>1</v>
      </c>
      <c r="E265" s="1206">
        <f t="shared" si="91"/>
        <v>3</v>
      </c>
      <c r="F265" s="35"/>
      <c r="G265" s="40"/>
      <c r="H265" s="35"/>
      <c r="I265" s="40"/>
      <c r="J265" s="35"/>
      <c r="K265" s="40"/>
      <c r="L265" s="35"/>
      <c r="M265" s="40"/>
      <c r="N265" s="35">
        <v>1</v>
      </c>
      <c r="O265" s="37"/>
      <c r="P265" s="35"/>
      <c r="Q265" s="40"/>
      <c r="R265" s="153"/>
      <c r="S265" s="37">
        <v>1</v>
      </c>
      <c r="T265" s="35"/>
      <c r="U265" s="40"/>
      <c r="V265" s="153"/>
      <c r="W265" s="37"/>
      <c r="X265" s="35"/>
      <c r="Y265" s="40"/>
      <c r="Z265" s="153"/>
      <c r="AA265" s="37">
        <v>2</v>
      </c>
      <c r="AB265" s="35"/>
      <c r="AC265" s="40"/>
      <c r="AD265" s="153"/>
      <c r="AE265" s="37"/>
      <c r="AF265" s="35"/>
      <c r="AG265" s="40"/>
      <c r="AH265" s="153"/>
      <c r="AI265" s="37"/>
      <c r="AJ265" s="35"/>
      <c r="AK265" s="40"/>
      <c r="AL265" s="153"/>
      <c r="AM265" s="38"/>
      <c r="AN265" s="153">
        <v>1</v>
      </c>
      <c r="AO265" s="153">
        <v>1</v>
      </c>
      <c r="AP265" s="39">
        <v>0</v>
      </c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1206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/>
      <c r="AO266" s="153"/>
      <c r="AP266" s="39"/>
      <c r="AQ266" s="35">
        <v>0</v>
      </c>
      <c r="AR266" s="39">
        <v>0</v>
      </c>
      <c r="AS266" s="66">
        <v>0</v>
      </c>
      <c r="AT266" s="66">
        <v>0</v>
      </c>
      <c r="AU266" s="39">
        <v>0</v>
      </c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1206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/>
      <c r="AO267" s="153"/>
      <c r="AP267" s="39"/>
      <c r="AQ267" s="35">
        <v>0</v>
      </c>
      <c r="AR267" s="39">
        <v>0</v>
      </c>
      <c r="AS267" s="66">
        <v>0</v>
      </c>
      <c r="AT267" s="66">
        <v>0</v>
      </c>
      <c r="AU267" s="39">
        <v>0</v>
      </c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1206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/>
      <c r="AO268" s="153"/>
      <c r="AP268" s="39"/>
      <c r="AQ268" s="35">
        <v>0</v>
      </c>
      <c r="AR268" s="39">
        <v>0</v>
      </c>
      <c r="AS268" s="66">
        <v>0</v>
      </c>
      <c r="AT268" s="66">
        <v>0</v>
      </c>
      <c r="AU268" s="39">
        <v>0</v>
      </c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1206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/>
      <c r="AO269" s="153"/>
      <c r="AP269" s="39"/>
      <c r="AQ269" s="35">
        <v>0</v>
      </c>
      <c r="AR269" s="39">
        <v>0</v>
      </c>
      <c r="AS269" s="66">
        <v>0</v>
      </c>
      <c r="AT269" s="66">
        <v>0</v>
      </c>
      <c r="AU269" s="39">
        <v>0</v>
      </c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1206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/>
      <c r="AO270" s="153"/>
      <c r="AP270" s="39"/>
      <c r="AQ270" s="35">
        <v>0</v>
      </c>
      <c r="AR270" s="39">
        <v>0</v>
      </c>
      <c r="AS270" s="66">
        <v>0</v>
      </c>
      <c r="AT270" s="66">
        <v>0</v>
      </c>
      <c r="AU270" s="39">
        <v>0</v>
      </c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14</v>
      </c>
      <c r="D271" s="241">
        <f t="shared" si="90"/>
        <v>1</v>
      </c>
      <c r="E271" s="416">
        <f t="shared" si="91"/>
        <v>13</v>
      </c>
      <c r="F271" s="93"/>
      <c r="G271" s="243"/>
      <c r="H271" s="93"/>
      <c r="I271" s="243">
        <v>3</v>
      </c>
      <c r="J271" s="93"/>
      <c r="K271" s="243"/>
      <c r="L271" s="93">
        <v>1</v>
      </c>
      <c r="M271" s="243"/>
      <c r="N271" s="93"/>
      <c r="O271" s="519">
        <v>3</v>
      </c>
      <c r="P271" s="93"/>
      <c r="Q271" s="243"/>
      <c r="R271" s="173"/>
      <c r="S271" s="519">
        <v>3</v>
      </c>
      <c r="T271" s="93"/>
      <c r="U271" s="243">
        <v>1</v>
      </c>
      <c r="V271" s="173"/>
      <c r="W271" s="519"/>
      <c r="X271" s="93"/>
      <c r="Y271" s="243">
        <v>1</v>
      </c>
      <c r="Z271" s="173"/>
      <c r="AA271" s="519"/>
      <c r="AB271" s="93"/>
      <c r="AC271" s="243">
        <v>1</v>
      </c>
      <c r="AD271" s="173"/>
      <c r="AE271" s="519">
        <v>1</v>
      </c>
      <c r="AF271" s="93"/>
      <c r="AG271" s="243"/>
      <c r="AH271" s="173"/>
      <c r="AI271" s="519"/>
      <c r="AJ271" s="93"/>
      <c r="AK271" s="243"/>
      <c r="AL271" s="173"/>
      <c r="AM271" s="95"/>
      <c r="AN271" s="173"/>
      <c r="AO271" s="173"/>
      <c r="AP271" s="96"/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1788"/>
      <c r="AY271" s="1789"/>
      <c r="AZ271" s="1789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1788"/>
      <c r="AY272" s="1789"/>
      <c r="AZ272" s="1789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4107" t="s">
        <v>56</v>
      </c>
      <c r="B273" s="4108"/>
      <c r="C273" s="4199" t="s">
        <v>263</v>
      </c>
      <c r="D273" s="4213"/>
      <c r="E273" s="4198"/>
      <c r="F273" s="4110" t="s">
        <v>284</v>
      </c>
      <c r="G273" s="4111"/>
      <c r="H273" s="4111"/>
      <c r="I273" s="4111"/>
      <c r="J273" s="4111"/>
      <c r="K273" s="4111"/>
      <c r="L273" s="4111"/>
      <c r="M273" s="4111"/>
      <c r="N273" s="4111"/>
      <c r="O273" s="4111"/>
      <c r="P273" s="4111"/>
      <c r="Q273" s="4111"/>
      <c r="R273" s="4111"/>
      <c r="S273" s="4111"/>
      <c r="T273" s="4111"/>
      <c r="U273" s="4111"/>
      <c r="V273" s="4111"/>
      <c r="W273" s="4111"/>
      <c r="X273" s="4111"/>
      <c r="Y273" s="4111"/>
      <c r="Z273" s="4111"/>
      <c r="AA273" s="4111"/>
      <c r="AB273" s="4111"/>
      <c r="AC273" s="4111"/>
      <c r="AD273" s="4111"/>
      <c r="AE273" s="4111"/>
      <c r="AF273" s="4111"/>
      <c r="AG273" s="4111"/>
      <c r="AH273" s="4111"/>
      <c r="AI273" s="4111"/>
      <c r="AJ273" s="4111"/>
      <c r="AK273" s="4111"/>
      <c r="AL273" s="4111"/>
      <c r="AM273" s="4111"/>
      <c r="AN273" s="4111"/>
      <c r="AO273" s="4111"/>
      <c r="AP273" s="4111"/>
      <c r="AQ273" s="4111"/>
      <c r="AR273" s="4111"/>
      <c r="AS273" s="4123"/>
      <c r="AT273" s="4214" t="s">
        <v>265</v>
      </c>
      <c r="AU273" s="4215"/>
      <c r="AV273" s="4124" t="s">
        <v>7</v>
      </c>
      <c r="AW273" s="4108" t="s">
        <v>8</v>
      </c>
      <c r="AX273" s="4108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4118" t="s">
        <v>285</v>
      </c>
      <c r="G274" s="4119"/>
      <c r="H274" s="4118" t="s">
        <v>286</v>
      </c>
      <c r="I274" s="4119"/>
      <c r="J274" s="4118" t="s">
        <v>287</v>
      </c>
      <c r="K274" s="4119"/>
      <c r="L274" s="4118" t="s">
        <v>288</v>
      </c>
      <c r="M274" s="4119"/>
      <c r="N274" s="4118" t="s">
        <v>289</v>
      </c>
      <c r="O274" s="4119"/>
      <c r="P274" s="4118" t="s">
        <v>170</v>
      </c>
      <c r="Q274" s="4119"/>
      <c r="R274" s="4118" t="s">
        <v>104</v>
      </c>
      <c r="S274" s="4119"/>
      <c r="T274" s="4118" t="s">
        <v>11</v>
      </c>
      <c r="U274" s="4119"/>
      <c r="V274" s="4118" t="s">
        <v>106</v>
      </c>
      <c r="W274" s="4120"/>
      <c r="X274" s="4118" t="s">
        <v>107</v>
      </c>
      <c r="Y274" s="4120"/>
      <c r="Z274" s="4118" t="s">
        <v>108</v>
      </c>
      <c r="AA274" s="4120"/>
      <c r="AB274" s="4118" t="s">
        <v>109</v>
      </c>
      <c r="AC274" s="4120"/>
      <c r="AD274" s="4118" t="s">
        <v>110</v>
      </c>
      <c r="AE274" s="4120"/>
      <c r="AF274" s="4118" t="s">
        <v>111</v>
      </c>
      <c r="AG274" s="4120"/>
      <c r="AH274" s="4118" t="s">
        <v>112</v>
      </c>
      <c r="AI274" s="4120"/>
      <c r="AJ274" s="4118" t="s">
        <v>113</v>
      </c>
      <c r="AK274" s="4120"/>
      <c r="AL274" s="4118" t="s">
        <v>114</v>
      </c>
      <c r="AM274" s="4120"/>
      <c r="AN274" s="4118" t="s">
        <v>115</v>
      </c>
      <c r="AO274" s="4120"/>
      <c r="AP274" s="4118" t="s">
        <v>116</v>
      </c>
      <c r="AQ274" s="4120"/>
      <c r="AR274" s="4118" t="s">
        <v>117</v>
      </c>
      <c r="AS274" s="4120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1715" t="s">
        <v>82</v>
      </c>
      <c r="D275" s="1796" t="s">
        <v>83</v>
      </c>
      <c r="E275" s="1797" t="s">
        <v>84</v>
      </c>
      <c r="F275" s="1715" t="s">
        <v>270</v>
      </c>
      <c r="G275" s="1719" t="s">
        <v>84</v>
      </c>
      <c r="H275" s="1715" t="s">
        <v>270</v>
      </c>
      <c r="I275" s="1719" t="s">
        <v>84</v>
      </c>
      <c r="J275" s="1715" t="s">
        <v>270</v>
      </c>
      <c r="K275" s="1719" t="s">
        <v>84</v>
      </c>
      <c r="L275" s="1715" t="s">
        <v>270</v>
      </c>
      <c r="M275" s="1719" t="s">
        <v>84</v>
      </c>
      <c r="N275" s="1715" t="s">
        <v>270</v>
      </c>
      <c r="O275" s="1719" t="s">
        <v>84</v>
      </c>
      <c r="P275" s="1715" t="s">
        <v>270</v>
      </c>
      <c r="Q275" s="1719" t="s">
        <v>84</v>
      </c>
      <c r="R275" s="1715" t="s">
        <v>270</v>
      </c>
      <c r="S275" s="1719" t="s">
        <v>84</v>
      </c>
      <c r="T275" s="1715" t="s">
        <v>270</v>
      </c>
      <c r="U275" s="1719" t="s">
        <v>84</v>
      </c>
      <c r="V275" s="1715" t="s">
        <v>270</v>
      </c>
      <c r="W275" s="1719" t="s">
        <v>84</v>
      </c>
      <c r="X275" s="1715" t="s">
        <v>270</v>
      </c>
      <c r="Y275" s="1719" t="s">
        <v>84</v>
      </c>
      <c r="Z275" s="1715" t="s">
        <v>270</v>
      </c>
      <c r="AA275" s="1719" t="s">
        <v>84</v>
      </c>
      <c r="AB275" s="1715" t="s">
        <v>270</v>
      </c>
      <c r="AC275" s="1719" t="s">
        <v>84</v>
      </c>
      <c r="AD275" s="1715" t="s">
        <v>270</v>
      </c>
      <c r="AE275" s="1719" t="s">
        <v>84</v>
      </c>
      <c r="AF275" s="1715" t="s">
        <v>270</v>
      </c>
      <c r="AG275" s="1719" t="s">
        <v>84</v>
      </c>
      <c r="AH275" s="1715" t="s">
        <v>270</v>
      </c>
      <c r="AI275" s="1719" t="s">
        <v>84</v>
      </c>
      <c r="AJ275" s="1715" t="s">
        <v>270</v>
      </c>
      <c r="AK275" s="1719" t="s">
        <v>84</v>
      </c>
      <c r="AL275" s="1715" t="s">
        <v>270</v>
      </c>
      <c r="AM275" s="1719" t="s">
        <v>84</v>
      </c>
      <c r="AN275" s="1715" t="s">
        <v>270</v>
      </c>
      <c r="AO275" s="1719" t="s">
        <v>84</v>
      </c>
      <c r="AP275" s="1715" t="s">
        <v>270</v>
      </c>
      <c r="AQ275" s="1719" t="s">
        <v>84</v>
      </c>
      <c r="AR275" s="1715" t="s">
        <v>270</v>
      </c>
      <c r="AS275" s="1719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4113" t="s">
        <v>176</v>
      </c>
      <c r="B276" s="188" t="s">
        <v>171</v>
      </c>
      <c r="C276" s="276">
        <f>SUM(D276+E276)</f>
        <v>1</v>
      </c>
      <c r="D276" s="1171"/>
      <c r="E276" s="139">
        <f>+Q276+S276+U276+W276+Y276+AA276+AC276+AE276+AG276</f>
        <v>1</v>
      </c>
      <c r="F276" s="527"/>
      <c r="G276" s="527"/>
      <c r="H276" s="391"/>
      <c r="I276" s="527"/>
      <c r="J276" s="391"/>
      <c r="K276" s="392"/>
      <c r="L276" s="391"/>
      <c r="M276" s="1798"/>
      <c r="N276" s="391"/>
      <c r="O276" s="392"/>
      <c r="P276" s="391"/>
      <c r="Q276" s="143"/>
      <c r="R276" s="391"/>
      <c r="S276" s="143"/>
      <c r="T276" s="391"/>
      <c r="U276" s="143"/>
      <c r="V276" s="391"/>
      <c r="W276" s="143"/>
      <c r="X276" s="391"/>
      <c r="Y276" s="143">
        <v>1</v>
      </c>
      <c r="Z276" s="391"/>
      <c r="AA276" s="143"/>
      <c r="AB276" s="391"/>
      <c r="AC276" s="143"/>
      <c r="AD276" s="391"/>
      <c r="AE276" s="143"/>
      <c r="AF276" s="391"/>
      <c r="AG276" s="143"/>
      <c r="AH276" s="391"/>
      <c r="AI276" s="527"/>
      <c r="AJ276" s="391"/>
      <c r="AK276" s="527"/>
      <c r="AL276" s="391"/>
      <c r="AM276" s="527"/>
      <c r="AN276" s="391"/>
      <c r="AO276" s="527"/>
      <c r="AP276" s="391"/>
      <c r="AQ276" s="527"/>
      <c r="AR276" s="391"/>
      <c r="AS276" s="392"/>
      <c r="AT276" s="26">
        <v>0</v>
      </c>
      <c r="AU276" s="30">
        <v>0</v>
      </c>
      <c r="AV276" s="145">
        <v>0</v>
      </c>
      <c r="AW276" s="30">
        <v>0</v>
      </c>
      <c r="AX276" s="30">
        <v>0</v>
      </c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1</v>
      </c>
      <c r="D277" s="349">
        <f>SUM(F277+H277+J277+L277+N277+P277+R277+T277+V277+X277+Z277+AB277+AD277+AF277+AH277+AJ277+AL277+AN277+AP277+AR277)</f>
        <v>1</v>
      </c>
      <c r="E277" s="350">
        <f>SUM(G277+I277+K277+M277+O277+Q277+S277+U277+W277+Y277+AA277+AC277+AE277+AG277+AI277+AK277+AM277+AO277+AQ277+AS277)</f>
        <v>0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>
        <v>1</v>
      </c>
      <c r="S277" s="448"/>
      <c r="T277" s="397"/>
      <c r="U277" s="448"/>
      <c r="V277" s="397"/>
      <c r="W277" s="448"/>
      <c r="X277" s="397"/>
      <c r="Y277" s="448"/>
      <c r="Z277" s="397"/>
      <c r="AA277" s="448"/>
      <c r="AB277" s="397"/>
      <c r="AC277" s="448"/>
      <c r="AD277" s="397"/>
      <c r="AE277" s="448"/>
      <c r="AF277" s="397"/>
      <c r="AG277" s="448"/>
      <c r="AH277" s="397"/>
      <c r="AI277" s="448"/>
      <c r="AJ277" s="397"/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/>
      <c r="AU277" s="378"/>
      <c r="AV277" s="379"/>
      <c r="AW277" s="378"/>
      <c r="AX277" s="378"/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 xml:space="preserve">* No olvide digitar los campos Trans y/o Pueblo Originario y/o Migrantes (Digite CERO si no tiene). </v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1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1799">
        <f t="shared" si="93"/>
        <v>2</v>
      </c>
      <c r="D278" s="1800">
        <f>SUM(F278+H278+J278+L278+N278+P278+R278+T278+V278+X278+Z278+AB278+AD278+AF278+AH278+AJ278+AL278+AN278+AP278+AR278)</f>
        <v>1</v>
      </c>
      <c r="E278" s="1801">
        <f>SUM(G278+I278+K278+M278+O278+Q278+S278+U278+W278+Y278+AA278+AC278+AE278+AG278+AI278+AK278+AM278+AO278+AQ278+AS278)</f>
        <v>1</v>
      </c>
      <c r="F278" s="1802"/>
      <c r="G278" s="1802"/>
      <c r="H278" s="1774"/>
      <c r="I278" s="1802"/>
      <c r="J278" s="1774"/>
      <c r="K278" s="1760"/>
      <c r="L278" s="1774"/>
      <c r="M278" s="1803"/>
      <c r="N278" s="1774"/>
      <c r="O278" s="1760"/>
      <c r="P278" s="1774"/>
      <c r="Q278" s="1802"/>
      <c r="R278" s="1774"/>
      <c r="S278" s="1802"/>
      <c r="T278" s="1774"/>
      <c r="U278" s="1802"/>
      <c r="V278" s="1774"/>
      <c r="W278" s="1802">
        <v>1</v>
      </c>
      <c r="X278" s="1774"/>
      <c r="Y278" s="1802"/>
      <c r="Z278" s="1774"/>
      <c r="AA278" s="1802"/>
      <c r="AB278" s="1774"/>
      <c r="AC278" s="1802"/>
      <c r="AD278" s="1774"/>
      <c r="AE278" s="1802"/>
      <c r="AF278" s="1774">
        <v>1</v>
      </c>
      <c r="AG278" s="1802"/>
      <c r="AH278" s="1774"/>
      <c r="AI278" s="1802"/>
      <c r="AJ278" s="1774"/>
      <c r="AK278" s="1802"/>
      <c r="AL278" s="1774"/>
      <c r="AM278" s="1802"/>
      <c r="AN278" s="1774"/>
      <c r="AO278" s="1802"/>
      <c r="AP278" s="1774"/>
      <c r="AQ278" s="1802"/>
      <c r="AR278" s="1774"/>
      <c r="AS278" s="1760"/>
      <c r="AT278" s="1774">
        <v>0</v>
      </c>
      <c r="AU278" s="1760">
        <v>0</v>
      </c>
      <c r="AV278" s="1804">
        <v>0</v>
      </c>
      <c r="AW278" s="1760">
        <v>0</v>
      </c>
      <c r="AX278" s="1760">
        <v>0</v>
      </c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/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0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0</v>
      </c>
      <c r="D279" s="1179">
        <f>SUM(F279+H279+J279+L279+N279+P279+R279+T279+V279+X279+Z279+AB279+AD279+AF279+AH279+AJ279+AL279+AN279+AP279+AR279)</f>
        <v>0</v>
      </c>
      <c r="E279" s="1180">
        <f t="shared" ref="E279" si="98">SUM(G279+I279+K279+M279+O279+Q279+S279+U279+W279+Y279+AA279+AC279+AE279+AG279+AI279+AK279+AM279+AO279+AQ279+AS279)</f>
        <v>0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/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/>
      <c r="AW279" s="534"/>
      <c r="AX279" s="534"/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/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0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0</v>
      </c>
      <c r="D283" s="168">
        <f>SUM(F283+H283+J283+L283+N283+P283+R283+T283+V283+X283+Z283+AB283+AD283+AF283+AH283+AJ283+AL283+AN283+AP283+AR283)</f>
        <v>0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863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/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1789"/>
      <c r="AN284" s="1789"/>
      <c r="AO284" s="1789"/>
      <c r="AP284" s="1789"/>
      <c r="AQ284" s="1789"/>
      <c r="AR284" s="1789"/>
      <c r="AS284" s="1789"/>
      <c r="AT284" s="1789"/>
      <c r="AU284" s="1789"/>
      <c r="AV284" s="1788"/>
      <c r="AW284" s="1788"/>
      <c r="AX284" s="1788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4107" t="s">
        <v>56</v>
      </c>
      <c r="B285" s="4108"/>
      <c r="C285" s="4109" t="s">
        <v>263</v>
      </c>
      <c r="D285" s="4109"/>
      <c r="E285" s="4109"/>
      <c r="F285" s="4110" t="s">
        <v>251</v>
      </c>
      <c r="G285" s="4111"/>
      <c r="H285" s="4111"/>
      <c r="I285" s="4111"/>
      <c r="J285" s="4111"/>
      <c r="K285" s="4111"/>
      <c r="L285" s="4111"/>
      <c r="M285" s="4111"/>
      <c r="N285" s="4111"/>
      <c r="O285" s="4111"/>
      <c r="P285" s="4111"/>
      <c r="Q285" s="4111"/>
      <c r="R285" s="4111"/>
      <c r="S285" s="4111"/>
      <c r="T285" s="4111"/>
      <c r="U285" s="4111"/>
      <c r="V285" s="4111"/>
      <c r="W285" s="4111"/>
      <c r="X285" s="4111"/>
      <c r="Y285" s="4111"/>
      <c r="Z285" s="4111"/>
      <c r="AA285" s="4111"/>
      <c r="AB285" s="4111"/>
      <c r="AC285" s="4111"/>
      <c r="AD285" s="4111"/>
      <c r="AE285" s="4111"/>
      <c r="AF285" s="4111"/>
      <c r="AG285" s="4112"/>
      <c r="AH285" s="4114" t="s">
        <v>265</v>
      </c>
      <c r="AI285" s="4115"/>
      <c r="AJ285" s="4117" t="s">
        <v>7</v>
      </c>
      <c r="AK285" s="4108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4109"/>
      <c r="D286" s="4109"/>
      <c r="E286" s="4109"/>
      <c r="F286" s="4118" t="s">
        <v>104</v>
      </c>
      <c r="G286" s="4119"/>
      <c r="H286" s="4118" t="s">
        <v>11</v>
      </c>
      <c r="I286" s="4119"/>
      <c r="J286" s="4118" t="s">
        <v>106</v>
      </c>
      <c r="K286" s="4120"/>
      <c r="L286" s="4118" t="s">
        <v>107</v>
      </c>
      <c r="M286" s="4120"/>
      <c r="N286" s="4118" t="s">
        <v>108</v>
      </c>
      <c r="O286" s="4120"/>
      <c r="P286" s="4118" t="s">
        <v>109</v>
      </c>
      <c r="Q286" s="4120"/>
      <c r="R286" s="4118" t="s">
        <v>110</v>
      </c>
      <c r="S286" s="4120"/>
      <c r="T286" s="4118" t="s">
        <v>111</v>
      </c>
      <c r="U286" s="4120"/>
      <c r="V286" s="4118" t="s">
        <v>112</v>
      </c>
      <c r="W286" s="4120"/>
      <c r="X286" s="4118" t="s">
        <v>113</v>
      </c>
      <c r="Y286" s="4120"/>
      <c r="Z286" s="4118" t="s">
        <v>114</v>
      </c>
      <c r="AA286" s="4120"/>
      <c r="AB286" s="4118" t="s">
        <v>115</v>
      </c>
      <c r="AC286" s="4120"/>
      <c r="AD286" s="4118" t="s">
        <v>116</v>
      </c>
      <c r="AE286" s="4120"/>
      <c r="AF286" s="4118" t="s">
        <v>117</v>
      </c>
      <c r="AG286" s="4121"/>
      <c r="AH286" s="4116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1715" t="s">
        <v>82</v>
      </c>
      <c r="D287" s="1716" t="s">
        <v>83</v>
      </c>
      <c r="E287" s="1776" t="s">
        <v>84</v>
      </c>
      <c r="F287" s="1715" t="s">
        <v>270</v>
      </c>
      <c r="G287" s="1719" t="s">
        <v>84</v>
      </c>
      <c r="H287" s="1715" t="s">
        <v>270</v>
      </c>
      <c r="I287" s="1719" t="s">
        <v>84</v>
      </c>
      <c r="J287" s="1715" t="s">
        <v>270</v>
      </c>
      <c r="K287" s="1719" t="s">
        <v>84</v>
      </c>
      <c r="L287" s="1715" t="s">
        <v>270</v>
      </c>
      <c r="M287" s="1719" t="s">
        <v>84</v>
      </c>
      <c r="N287" s="1715" t="s">
        <v>270</v>
      </c>
      <c r="O287" s="1719" t="s">
        <v>84</v>
      </c>
      <c r="P287" s="1715" t="s">
        <v>270</v>
      </c>
      <c r="Q287" s="1719" t="s">
        <v>84</v>
      </c>
      <c r="R287" s="1715" t="s">
        <v>270</v>
      </c>
      <c r="S287" s="1719" t="s">
        <v>84</v>
      </c>
      <c r="T287" s="1715" t="s">
        <v>270</v>
      </c>
      <c r="U287" s="1719" t="s">
        <v>84</v>
      </c>
      <c r="V287" s="1715" t="s">
        <v>270</v>
      </c>
      <c r="W287" s="1719" t="s">
        <v>84</v>
      </c>
      <c r="X287" s="1715" t="s">
        <v>270</v>
      </c>
      <c r="Y287" s="1719" t="s">
        <v>84</v>
      </c>
      <c r="Z287" s="1715" t="s">
        <v>270</v>
      </c>
      <c r="AA287" s="1719" t="s">
        <v>84</v>
      </c>
      <c r="AB287" s="1715" t="s">
        <v>270</v>
      </c>
      <c r="AC287" s="1719" t="s">
        <v>84</v>
      </c>
      <c r="AD287" s="1715" t="s">
        <v>270</v>
      </c>
      <c r="AE287" s="1719" t="s">
        <v>84</v>
      </c>
      <c r="AF287" s="1715" t="s">
        <v>270</v>
      </c>
      <c r="AG287" s="1790" t="s">
        <v>84</v>
      </c>
      <c r="AH287" s="1805" t="s">
        <v>271</v>
      </c>
      <c r="AI287" s="1240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4216" t="s">
        <v>176</v>
      </c>
      <c r="B288" s="4216"/>
      <c r="C288" s="1806">
        <f>SUM(D288+E288)</f>
        <v>0</v>
      </c>
      <c r="D288" s="1807">
        <f t="shared" ref="D288:E290" si="100">SUM(F288+H288+J288+L288+N288+P288+R288+T288+V288+X288+Z288+AB288+AD288+AF288)</f>
        <v>0</v>
      </c>
      <c r="E288" s="1808">
        <f t="shared" si="100"/>
        <v>0</v>
      </c>
      <c r="F288" s="1774"/>
      <c r="G288" s="1802"/>
      <c r="H288" s="1774"/>
      <c r="I288" s="1802"/>
      <c r="J288" s="1774"/>
      <c r="K288" s="1802"/>
      <c r="L288" s="1774"/>
      <c r="M288" s="1802"/>
      <c r="N288" s="1774"/>
      <c r="O288" s="1802"/>
      <c r="P288" s="1774"/>
      <c r="Q288" s="1802"/>
      <c r="R288" s="1774"/>
      <c r="S288" s="1802"/>
      <c r="T288" s="1774"/>
      <c r="U288" s="1802"/>
      <c r="V288" s="1774"/>
      <c r="W288" s="1802"/>
      <c r="X288" s="1774"/>
      <c r="Y288" s="1802"/>
      <c r="Z288" s="1774"/>
      <c r="AA288" s="1802"/>
      <c r="AB288" s="1774"/>
      <c r="AC288" s="1802"/>
      <c r="AD288" s="1774"/>
      <c r="AE288" s="1802"/>
      <c r="AF288" s="1774"/>
      <c r="AG288" s="1809"/>
      <c r="AH288" s="1802">
        <v>0</v>
      </c>
      <c r="AI288" s="1810">
        <v>0</v>
      </c>
      <c r="AJ288" s="1774">
        <v>0</v>
      </c>
      <c r="AK288" s="1760">
        <v>0</v>
      </c>
      <c r="AL288" s="1352"/>
      <c r="AM288" s="15"/>
      <c r="AN288" s="15"/>
      <c r="AO288" s="15"/>
      <c r="AP288" s="15"/>
      <c r="AQ288" s="15"/>
      <c r="AR288" s="1811"/>
      <c r="AS288" s="1811"/>
      <c r="AT288" s="1811"/>
      <c r="AU288" s="1811"/>
      <c r="AV288" s="1811"/>
      <c r="AW288" s="1811"/>
      <c r="AX288" s="1811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>
        <v>0</v>
      </c>
      <c r="AI289" s="554">
        <v>0</v>
      </c>
      <c r="AJ289" s="551">
        <v>0</v>
      </c>
      <c r="AK289" s="554">
        <v>0</v>
      </c>
      <c r="AL289" s="1352"/>
      <c r="AM289" s="15"/>
      <c r="AN289" s="15"/>
      <c r="AO289" s="15"/>
      <c r="AP289" s="15"/>
      <c r="AQ289" s="15"/>
      <c r="AR289" s="1811"/>
      <c r="AS289" s="1811"/>
      <c r="AT289" s="1811"/>
      <c r="AU289" s="1811"/>
      <c r="AV289" s="1811"/>
      <c r="AW289" s="1811"/>
      <c r="AX289" s="1811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4</v>
      </c>
      <c r="D290" s="168">
        <f t="shared" si="100"/>
        <v>0</v>
      </c>
      <c r="E290" s="856">
        <f t="shared" si="100"/>
        <v>4</v>
      </c>
      <c r="F290" s="111"/>
      <c r="G290" s="555"/>
      <c r="H290" s="111"/>
      <c r="I290" s="555"/>
      <c r="J290" s="111"/>
      <c r="K290" s="555">
        <v>1</v>
      </c>
      <c r="L290" s="111"/>
      <c r="M290" s="555">
        <v>1</v>
      </c>
      <c r="N290" s="111"/>
      <c r="O290" s="555">
        <v>2</v>
      </c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>
        <v>0</v>
      </c>
      <c r="AI290" s="114">
        <v>0</v>
      </c>
      <c r="AJ290" s="111">
        <v>0</v>
      </c>
      <c r="AK290" s="114">
        <v>0</v>
      </c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1812" t="s">
        <v>299</v>
      </c>
      <c r="B291" s="1813"/>
      <c r="C291" s="1814"/>
      <c r="D291" s="1814"/>
      <c r="E291" s="1814"/>
      <c r="F291" s="1814"/>
      <c r="G291" s="1814"/>
      <c r="H291" s="1814"/>
      <c r="I291" s="1814"/>
      <c r="J291" s="1814"/>
      <c r="K291" s="1814"/>
      <c r="L291" s="1814"/>
      <c r="M291" s="1814"/>
      <c r="N291" s="1814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30"/>
      <c r="G292" s="3630"/>
      <c r="H292" s="3630"/>
      <c r="I292" s="3630"/>
      <c r="J292" s="3630"/>
      <c r="K292" s="3630"/>
      <c r="L292" s="3630"/>
      <c r="M292" s="3630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30"/>
      <c r="D293" s="3631"/>
      <c r="E293" s="4118" t="s">
        <v>168</v>
      </c>
      <c r="F293" s="4120"/>
      <c r="G293" s="4118" t="s">
        <v>169</v>
      </c>
      <c r="H293" s="4120"/>
      <c r="I293" s="4118" t="s">
        <v>170</v>
      </c>
      <c r="J293" s="4120"/>
      <c r="K293" s="4118" t="s">
        <v>104</v>
      </c>
      <c r="L293" s="4120"/>
      <c r="M293" s="4118" t="s">
        <v>11</v>
      </c>
      <c r="N293" s="4120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1237" t="s">
        <v>82</v>
      </c>
      <c r="C294" s="1532" t="s">
        <v>83</v>
      </c>
      <c r="D294" s="1239" t="s">
        <v>84</v>
      </c>
      <c r="E294" s="1715" t="s">
        <v>83</v>
      </c>
      <c r="F294" s="1717" t="s">
        <v>84</v>
      </c>
      <c r="G294" s="1715" t="s">
        <v>83</v>
      </c>
      <c r="H294" s="1717" t="s">
        <v>84</v>
      </c>
      <c r="I294" s="1715" t="s">
        <v>83</v>
      </c>
      <c r="J294" s="1717" t="s">
        <v>84</v>
      </c>
      <c r="K294" s="1715" t="s">
        <v>83</v>
      </c>
      <c r="L294" s="1717" t="s">
        <v>84</v>
      </c>
      <c r="M294" s="1715" t="s">
        <v>83</v>
      </c>
      <c r="N294" s="1717" t="s">
        <v>84</v>
      </c>
    </row>
    <row r="295" spans="1:88" ht="20.25" customHeight="1" x14ac:dyDescent="0.2">
      <c r="A295" s="1209" t="s">
        <v>58</v>
      </c>
      <c r="B295" s="1533">
        <f>SUM(C295+D295)</f>
        <v>0</v>
      </c>
      <c r="C295" s="1534">
        <f>SUM(E295+G295+I295+K295+M295)</f>
        <v>0</v>
      </c>
      <c r="D295" s="291">
        <f>SUM(F295+H295+J295+L295+N295)</f>
        <v>0</v>
      </c>
      <c r="E295" s="26"/>
      <c r="F295" s="30"/>
      <c r="G295" s="26"/>
      <c r="H295" s="30"/>
      <c r="I295" s="26"/>
      <c r="J295" s="31"/>
      <c r="K295" s="26"/>
      <c r="L295" s="31"/>
      <c r="M295" s="144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863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396</v>
      </c>
      <c r="B317" s="570">
        <f>SUM(CF8:CN296)</f>
        <v>3</v>
      </c>
    </row>
    <row r="318" spans="1:104" hidden="1" x14ac:dyDescent="0.2"/>
  </sheetData>
  <mergeCells count="418">
    <mergeCell ref="A292:A294"/>
    <mergeCell ref="B292:D293"/>
    <mergeCell ref="E292:M292"/>
    <mergeCell ref="E293:F293"/>
    <mergeCell ref="G293:H293"/>
    <mergeCell ref="I293:J293"/>
    <mergeCell ref="K293:L293"/>
    <mergeCell ref="M293:N293"/>
    <mergeCell ref="V286:W286"/>
    <mergeCell ref="A288:B288"/>
    <mergeCell ref="A289:B289"/>
    <mergeCell ref="A290:B290"/>
    <mergeCell ref="AW273:AW275"/>
    <mergeCell ref="A280:B280"/>
    <mergeCell ref="A281:A283"/>
    <mergeCell ref="A285:B287"/>
    <mergeCell ref="C285:E286"/>
    <mergeCell ref="F285:AG28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U274:AU275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L251:AM251"/>
    <mergeCell ref="AN251:AN252"/>
    <mergeCell ref="AV273:AV275"/>
    <mergeCell ref="A254:A262"/>
    <mergeCell ref="Z243:AA243"/>
    <mergeCell ref="AB243:AC243"/>
    <mergeCell ref="AD243:AE243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H103:AJ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AH104:AH105"/>
    <mergeCell ref="AI104:AI105"/>
    <mergeCell ref="AJ104:AJ105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1:A52"/>
    <mergeCell ref="A53:B53"/>
    <mergeCell ref="N62:O62"/>
    <mergeCell ref="P62:Q62"/>
    <mergeCell ref="R62:S62"/>
    <mergeCell ref="A64:B64"/>
    <mergeCell ref="A58:B58"/>
    <mergeCell ref="A59:B59"/>
    <mergeCell ref="A61:B63"/>
    <mergeCell ref="C61:E62"/>
    <mergeCell ref="F61:Q61"/>
    <mergeCell ref="F62:G62"/>
    <mergeCell ref="H62:I62"/>
    <mergeCell ref="J62:K62"/>
    <mergeCell ref="L62:M62"/>
    <mergeCell ref="R61:S61"/>
    <mergeCell ref="T61:U61"/>
    <mergeCell ref="T62:U62"/>
    <mergeCell ref="V62:W62"/>
    <mergeCell ref="A65:B65"/>
    <mergeCell ref="A66:B66"/>
    <mergeCell ref="A67:B67"/>
    <mergeCell ref="A73:B73"/>
    <mergeCell ref="A74:B74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A96:B96"/>
    <mergeCell ref="A97:A101"/>
    <mergeCell ref="A103:B105"/>
    <mergeCell ref="C103:E104"/>
    <mergeCell ref="F103:AG103"/>
    <mergeCell ref="A106:B106"/>
    <mergeCell ref="F83:AG83"/>
    <mergeCell ref="F84:G84"/>
    <mergeCell ref="H84:I84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A107:B107"/>
    <mergeCell ref="A108:A109"/>
    <mergeCell ref="A110:B110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A131:A134"/>
    <mergeCell ref="A122:B122"/>
    <mergeCell ref="Q122:R122"/>
    <mergeCell ref="A127:A129"/>
    <mergeCell ref="A130:B130"/>
    <mergeCell ref="A135:B135"/>
    <mergeCell ref="A136:B136"/>
    <mergeCell ref="A138:B139"/>
    <mergeCell ref="C138:E138"/>
    <mergeCell ref="F138:G138"/>
    <mergeCell ref="H138:I138"/>
    <mergeCell ref="J138:K138"/>
    <mergeCell ref="L138:M138"/>
    <mergeCell ref="A154:B154"/>
    <mergeCell ref="A155:A156"/>
    <mergeCell ref="A158:A159"/>
    <mergeCell ref="A161:A168"/>
    <mergeCell ref="A169:A171"/>
    <mergeCell ref="A172:A175"/>
    <mergeCell ref="A176:A181"/>
    <mergeCell ref="A182:A184"/>
    <mergeCell ref="A185:B185"/>
    <mergeCell ref="A203:A210"/>
    <mergeCell ref="A211:A213"/>
    <mergeCell ref="A214:A217"/>
    <mergeCell ref="A218:A223"/>
    <mergeCell ref="A224:A226"/>
    <mergeCell ref="A227:B227"/>
    <mergeCell ref="H235:I235"/>
    <mergeCell ref="J235:K235"/>
    <mergeCell ref="L235:M235"/>
    <mergeCell ref="N235:O235"/>
    <mergeCell ref="P235:Q235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N250:AP250"/>
    <mergeCell ref="AQ250:AR251"/>
    <mergeCell ref="A279:B279"/>
    <mergeCell ref="R235:S235"/>
    <mergeCell ref="T235:U235"/>
    <mergeCell ref="V235:W235"/>
    <mergeCell ref="X235:Y235"/>
    <mergeCell ref="Z235:AA235"/>
    <mergeCell ref="AL242:AL244"/>
    <mergeCell ref="AF243:AG243"/>
    <mergeCell ref="AH243:AI243"/>
    <mergeCell ref="AJ243:AK243"/>
    <mergeCell ref="AB235:AC235"/>
    <mergeCell ref="AD235:AE235"/>
    <mergeCell ref="AF235:AG235"/>
    <mergeCell ref="AH235:AI235"/>
    <mergeCell ref="AJ235:AK235"/>
    <mergeCell ref="A237:A238"/>
    <mergeCell ref="A239:A240"/>
    <mergeCell ref="A242:A244"/>
    <mergeCell ref="B242:B244"/>
    <mergeCell ref="C242:E243"/>
    <mergeCell ref="F242:AK242"/>
    <mergeCell ref="F243:G243"/>
    <mergeCell ref="A245:A246"/>
    <mergeCell ref="A247:A248"/>
    <mergeCell ref="A250:B252"/>
    <mergeCell ref="C250:E251"/>
    <mergeCell ref="F250:AM250"/>
    <mergeCell ref="A276:A277"/>
    <mergeCell ref="A278:B278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X286:Y286"/>
    <mergeCell ref="Z286:AA286"/>
    <mergeCell ref="AB286:AC286"/>
    <mergeCell ref="AD286:AE286"/>
    <mergeCell ref="AF286:AG286"/>
  </mergeCells>
  <dataValidations count="2">
    <dataValidation operator="greaterThanOrEqual" allowBlank="1" showInputMessage="1" showErrorMessage="1" error="Valor no Permitido" sqref="B283 AX273:AX275" xr:uid="{D109E78E-C269-4691-BFE7-4E18F859C677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BE949E42-ACC1-4FA9-AC51-E7C7EB26A02E}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60A91-E8D2-42BA-AA9E-B82A37690A12}">
  <dimension ref="A1:DB318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",[7]NOMBRE!B2," - ","( ",[7]NOMBRE!C2,[7]NOMBRE!D2,[7]NOMBRE!E2,[7]NOMBRE!F2,[7]NOMBRE!G2," )")</f>
        <v>COMUNA: LINARES - ( 07401 )</v>
      </c>
    </row>
    <row r="3" spans="1:92" ht="16.149999999999999" customHeigh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",[7]NOMBRE!B6," - ","( ",[7]NOMBRE!C6,[7]NOMBRE!D6," )")</f>
        <v>MES: JUNIO - ( 06 )</v>
      </c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855"/>
    </row>
    <row r="5" spans="1:92" ht="16.149999999999999" customHeight="1" x14ac:dyDescent="0.2">
      <c r="A5" s="1" t="str">
        <f>CONCATENATE("AÑO: ",[7]NOMBRE!B7)</f>
        <v>AÑO: 2019</v>
      </c>
      <c r="AE5" s="1855"/>
      <c r="AF5" s="1855"/>
      <c r="AG5" s="1855"/>
      <c r="AH5" s="1855"/>
      <c r="AI5" s="1855"/>
      <c r="AJ5" s="1855"/>
      <c r="AK5" s="1855"/>
      <c r="AL5" s="1855"/>
      <c r="AM5" s="1855"/>
      <c r="AN5" s="1855"/>
      <c r="AO5" s="1855"/>
      <c r="AP5" s="1855"/>
      <c r="AQ5" s="1855"/>
      <c r="AR5" s="1855"/>
      <c r="AS5" s="1855"/>
      <c r="AT5" s="1855"/>
      <c r="AU5" s="1855"/>
      <c r="AV5" s="1855"/>
      <c r="AW5" s="1855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1856"/>
      <c r="AF6" s="1856"/>
      <c r="AG6" s="1856"/>
      <c r="AH6" s="1856"/>
      <c r="AI6" s="1856"/>
      <c r="AJ6" s="1856"/>
      <c r="AK6" s="1856"/>
      <c r="AL6" s="1856"/>
      <c r="AM6" s="1856"/>
      <c r="AN6" s="1856"/>
      <c r="AO6" s="1856"/>
      <c r="AP6" s="1856"/>
      <c r="AQ6" s="1856"/>
      <c r="AR6" s="1856"/>
      <c r="AS6" s="1856"/>
      <c r="AT6" s="1856"/>
      <c r="AU6" s="1856"/>
      <c r="AV6" s="1856"/>
      <c r="AW6" s="1855"/>
    </row>
    <row r="7" spans="1:92" ht="15" x14ac:dyDescent="0.2">
      <c r="A7" s="1571"/>
      <c r="B7" s="1571"/>
      <c r="C7" s="1571"/>
      <c r="D7" s="1571"/>
      <c r="E7" s="1571"/>
      <c r="F7" s="1571"/>
      <c r="G7" s="1571"/>
      <c r="H7" s="1571"/>
      <c r="I7" s="1571"/>
      <c r="J7" s="1571"/>
      <c r="K7" s="1571"/>
      <c r="L7" s="1571"/>
      <c r="M7" s="1571"/>
      <c r="N7" s="1571"/>
      <c r="O7" s="1571"/>
      <c r="P7" s="1571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1856"/>
      <c r="AF7" s="1856"/>
      <c r="AG7" s="1856"/>
      <c r="AH7" s="1856"/>
      <c r="AI7" s="1856"/>
      <c r="AJ7" s="1856"/>
      <c r="AK7" s="1856"/>
      <c r="AL7" s="1856"/>
      <c r="AM7" s="1856"/>
      <c r="AN7" s="1856"/>
      <c r="AO7" s="1856"/>
      <c r="AP7" s="1856"/>
      <c r="AQ7" s="1856"/>
      <c r="AR7" s="1856"/>
      <c r="AS7" s="1856"/>
      <c r="AT7" s="1856"/>
      <c r="AU7" s="1856"/>
      <c r="AV7" s="1856"/>
      <c r="AW7" s="1855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1856"/>
      <c r="AF8" s="1856"/>
      <c r="AG8" s="1856"/>
      <c r="AH8" s="1856"/>
      <c r="AI8" s="1856"/>
      <c r="AJ8" s="1856"/>
      <c r="AK8" s="1856"/>
      <c r="AL8" s="1856"/>
      <c r="AM8" s="1856"/>
      <c r="AN8" s="1856"/>
      <c r="AO8" s="1856"/>
      <c r="AP8" s="1856"/>
      <c r="AQ8" s="1856"/>
      <c r="AR8" s="1856"/>
      <c r="AS8" s="1856"/>
      <c r="AT8" s="1856"/>
      <c r="AU8" s="1856"/>
      <c r="AV8" s="1856"/>
      <c r="AW8" s="1855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199" t="s">
        <v>3</v>
      </c>
      <c r="B9" s="4198"/>
      <c r="C9" s="4124" t="s">
        <v>4</v>
      </c>
      <c r="D9" s="4110" t="s">
        <v>5</v>
      </c>
      <c r="E9" s="4111"/>
      <c r="F9" s="4111"/>
      <c r="G9" s="4111"/>
      <c r="H9" s="4111"/>
      <c r="I9" s="4111"/>
      <c r="J9" s="4111"/>
      <c r="K9" s="4111"/>
      <c r="L9" s="4111"/>
      <c r="M9" s="4112"/>
      <c r="N9" s="4108" t="s">
        <v>6</v>
      </c>
      <c r="O9" s="4124" t="s">
        <v>7</v>
      </c>
      <c r="P9" s="4124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1856"/>
      <c r="AG9" s="1856"/>
      <c r="AH9" s="1856"/>
      <c r="AI9" s="1856"/>
      <c r="AJ9" s="1856"/>
      <c r="AK9" s="1856"/>
      <c r="AL9" s="1856"/>
      <c r="AM9" s="1856"/>
      <c r="AN9" s="1856"/>
      <c r="AO9" s="1856"/>
      <c r="AP9" s="1857"/>
      <c r="AQ9" s="1857"/>
      <c r="AR9" s="1857"/>
      <c r="AS9" s="1857"/>
      <c r="AT9" s="1857"/>
      <c r="AU9" s="1857"/>
      <c r="AV9" s="1857"/>
      <c r="AW9" s="1857"/>
      <c r="AX9" s="1855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1715" t="s">
        <v>9</v>
      </c>
      <c r="E10" s="1737" t="s">
        <v>10</v>
      </c>
      <c r="F10" s="1737" t="s">
        <v>11</v>
      </c>
      <c r="G10" s="1737" t="s">
        <v>12</v>
      </c>
      <c r="H10" s="1737" t="s">
        <v>13</v>
      </c>
      <c r="I10" s="1737" t="s">
        <v>14</v>
      </c>
      <c r="J10" s="1737" t="s">
        <v>15</v>
      </c>
      <c r="K10" s="1737" t="s">
        <v>16</v>
      </c>
      <c r="L10" s="1737" t="s">
        <v>17</v>
      </c>
      <c r="M10" s="1858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1859"/>
      <c r="AG10" s="1859"/>
      <c r="AH10" s="1859"/>
      <c r="AI10" s="1859"/>
      <c r="AJ10" s="1859"/>
      <c r="AK10" s="1859"/>
      <c r="AL10" s="1859"/>
      <c r="AM10" s="1859"/>
      <c r="AN10" s="1859"/>
      <c r="AO10" s="1787"/>
      <c r="AP10" s="1787"/>
      <c r="AQ10" s="1787"/>
      <c r="AR10" s="1787"/>
      <c r="AS10" s="1787"/>
      <c r="AT10" s="1787"/>
      <c r="AU10" s="1787"/>
      <c r="AV10" s="1787"/>
      <c r="AW10" s="1787"/>
      <c r="AX10" s="1855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4317" t="s">
        <v>19</v>
      </c>
      <c r="B11" s="4318"/>
      <c r="C11" s="1860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1609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1859"/>
      <c r="AG11" s="1859"/>
      <c r="AH11" s="1859"/>
      <c r="AI11" s="1859"/>
      <c r="AJ11" s="1859"/>
      <c r="AK11" s="1787"/>
      <c r="AL11" s="1787"/>
      <c r="AM11" s="1787"/>
      <c r="AN11" s="1787"/>
      <c r="AO11" s="1787"/>
      <c r="AP11" s="1787"/>
      <c r="AQ11" s="1787"/>
      <c r="AR11" s="1787"/>
      <c r="AS11" s="1787"/>
      <c r="AT11" s="1787"/>
      <c r="AU11" s="1787"/>
      <c r="AV11" s="1787"/>
      <c r="AW11" s="1787"/>
      <c r="AX11" s="1855"/>
      <c r="CD11" s="4" t="str">
        <f>IF(C11&gt;=[7]A03!C78,"","*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1859"/>
      <c r="AG12" s="1859"/>
      <c r="AH12" s="1859"/>
      <c r="AI12" s="1859"/>
      <c r="AJ12" s="1859"/>
      <c r="AK12" s="1787"/>
      <c r="AL12" s="1787"/>
      <c r="AM12" s="1787"/>
      <c r="AN12" s="1787"/>
      <c r="AO12" s="1859"/>
      <c r="AP12" s="1859"/>
      <c r="AQ12" s="1787"/>
      <c r="AR12" s="1787"/>
      <c r="AS12" s="1787"/>
      <c r="AT12" s="1787"/>
      <c r="AU12" s="1787"/>
      <c r="AV12" s="1787"/>
      <c r="AW12" s="1787"/>
      <c r="AX12" s="1855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1859"/>
      <c r="AG13" s="1859"/>
      <c r="AH13" s="1859"/>
      <c r="AI13" s="1859"/>
      <c r="AJ13" s="1859"/>
      <c r="AK13" s="1787"/>
      <c r="AL13" s="1787"/>
      <c r="AM13" s="1787"/>
      <c r="AN13" s="1787"/>
      <c r="AO13" s="1859"/>
      <c r="AP13" s="1859"/>
      <c r="AQ13" s="1859"/>
      <c r="AR13" s="1787"/>
      <c r="AS13" s="1787"/>
      <c r="AT13" s="1787"/>
      <c r="AU13" s="1787"/>
      <c r="AV13" s="1787"/>
      <c r="AW13" s="1787"/>
      <c r="AX13" s="1855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1859"/>
      <c r="AG14" s="1859"/>
      <c r="AH14" s="1859"/>
      <c r="AI14" s="1859"/>
      <c r="AJ14" s="1859"/>
      <c r="AK14" s="1859"/>
      <c r="AL14" s="1859"/>
      <c r="AM14" s="1859"/>
      <c r="AN14" s="1859"/>
      <c r="AO14" s="1787"/>
      <c r="AP14" s="1787"/>
      <c r="AQ14" s="1787"/>
      <c r="AR14" s="1787"/>
      <c r="AS14" s="1787"/>
      <c r="AT14" s="1787"/>
      <c r="AU14" s="1787"/>
      <c r="AV14" s="1787"/>
      <c r="AW14" s="1787"/>
      <c r="AX14" s="1855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1859"/>
      <c r="AG15" s="1859"/>
      <c r="AH15" s="1859"/>
      <c r="AI15" s="1859"/>
      <c r="AJ15" s="1859"/>
      <c r="AK15" s="1859"/>
      <c r="AL15" s="1859"/>
      <c r="AM15" s="1859"/>
      <c r="AN15" s="1859"/>
      <c r="AO15" s="1787"/>
      <c r="AP15" s="1787"/>
      <c r="AQ15" s="1787"/>
      <c r="AR15" s="1787"/>
      <c r="AS15" s="1787"/>
      <c r="AT15" s="1787"/>
      <c r="AU15" s="1787"/>
      <c r="AV15" s="1787"/>
      <c r="AW15" s="1787"/>
      <c r="AX15" s="1855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319" t="s">
        <v>23</v>
      </c>
      <c r="B16" s="4320"/>
      <c r="C16" s="1861">
        <f>SUM(D16:M16)</f>
        <v>0</v>
      </c>
      <c r="D16" s="1740"/>
      <c r="E16" s="1862"/>
      <c r="F16" s="1862"/>
      <c r="G16" s="1862"/>
      <c r="H16" s="1862"/>
      <c r="I16" s="1862"/>
      <c r="J16" s="1862"/>
      <c r="K16" s="1862"/>
      <c r="L16" s="1589"/>
      <c r="M16" s="1863"/>
      <c r="N16" s="1742"/>
      <c r="O16" s="1864"/>
      <c r="P16" s="1864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1859"/>
      <c r="AG16" s="1859"/>
      <c r="AH16" s="1859"/>
      <c r="AI16" s="1859"/>
      <c r="AJ16" s="1859"/>
      <c r="AK16" s="1859"/>
      <c r="AL16" s="1859"/>
      <c r="AM16" s="1859"/>
      <c r="AN16" s="1859"/>
      <c r="AO16" s="1787"/>
      <c r="AP16" s="1787"/>
      <c r="AQ16" s="1787"/>
      <c r="AR16" s="1787"/>
      <c r="AS16" s="1787"/>
      <c r="AT16" s="1787"/>
      <c r="AU16" s="1787"/>
      <c r="AV16" s="1787"/>
      <c r="AW16" s="1787"/>
      <c r="AX16" s="1855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1859"/>
      <c r="AF17" s="1859"/>
      <c r="AG17" s="1859"/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59"/>
      <c r="AR17" s="1859"/>
      <c r="AS17" s="1859"/>
      <c r="AT17" s="1859"/>
      <c r="AU17" s="1859"/>
      <c r="AV17" s="1859"/>
      <c r="AW17" s="1855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107" t="s">
        <v>25</v>
      </c>
      <c r="B18" s="4108"/>
      <c r="C18" s="4124" t="s">
        <v>26</v>
      </c>
      <c r="D18" s="4124" t="s">
        <v>27</v>
      </c>
      <c r="E18" s="4124" t="s">
        <v>7</v>
      </c>
      <c r="F18" s="4124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1859"/>
      <c r="AF18" s="1787"/>
      <c r="AG18" s="1787"/>
      <c r="AH18" s="1787"/>
      <c r="AI18" s="1787"/>
      <c r="AJ18" s="1787"/>
      <c r="AK18" s="1787"/>
      <c r="AL18" s="1787"/>
      <c r="AM18" s="1787"/>
      <c r="AN18" s="1787"/>
      <c r="AO18" s="1787"/>
      <c r="AP18" s="1787"/>
      <c r="AQ18" s="1787"/>
      <c r="AR18" s="1787"/>
      <c r="AS18" s="1787"/>
      <c r="AT18" s="1787"/>
      <c r="AU18" s="1787"/>
      <c r="AV18" s="1787"/>
      <c r="AW18" s="1855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1859"/>
      <c r="AF19" s="1787"/>
      <c r="AG19" s="1787"/>
      <c r="AH19" s="1787"/>
      <c r="AI19" s="1787"/>
      <c r="AJ19" s="1787"/>
      <c r="AK19" s="1787"/>
      <c r="AL19" s="1787"/>
      <c r="AM19" s="1787"/>
      <c r="AN19" s="1787"/>
      <c r="AO19" s="1787"/>
      <c r="AP19" s="1787"/>
      <c r="AQ19" s="1787"/>
      <c r="AR19" s="1787"/>
      <c r="AS19" s="1787"/>
      <c r="AT19" s="1787"/>
      <c r="AU19" s="1787"/>
      <c r="AV19" s="1787"/>
      <c r="AW19" s="1855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315" t="s">
        <v>28</v>
      </c>
      <c r="B20" s="4316"/>
      <c r="C20" s="1751">
        <v>82</v>
      </c>
      <c r="D20" s="1751">
        <v>0</v>
      </c>
      <c r="E20" s="1751">
        <v>1</v>
      </c>
      <c r="F20" s="1751">
        <v>6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1859"/>
      <c r="AF20" s="1787"/>
      <c r="AG20" s="1787"/>
      <c r="AH20" s="1787"/>
      <c r="AI20" s="1787"/>
      <c r="AJ20" s="1787"/>
      <c r="AK20" s="1787"/>
      <c r="AL20" s="1787"/>
      <c r="AM20" s="1787"/>
      <c r="AN20" s="1787"/>
      <c r="AO20" s="1787"/>
      <c r="AP20" s="1787"/>
      <c r="AQ20" s="1787"/>
      <c r="AR20" s="1787"/>
      <c r="AS20" s="1787"/>
      <c r="AT20" s="1787"/>
      <c r="AU20" s="1787"/>
      <c r="AV20" s="1787"/>
      <c r="AW20" s="1855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4313" t="s">
        <v>29</v>
      </c>
      <c r="B21" s="4314"/>
      <c r="C21" s="65">
        <v>2</v>
      </c>
      <c r="D21" s="65">
        <v>0</v>
      </c>
      <c r="E21" s="65">
        <v>0</v>
      </c>
      <c r="F21" s="65">
        <v>0</v>
      </c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1859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87"/>
      <c r="AU21" s="1787"/>
      <c r="AV21" s="1787"/>
      <c r="AW21" s="1855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4</v>
      </c>
      <c r="D22" s="66">
        <v>0</v>
      </c>
      <c r="E22" s="66">
        <v>0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1859"/>
      <c r="AF22" s="1787"/>
      <c r="AG22" s="1787"/>
      <c r="AH22" s="1787"/>
      <c r="AI22" s="1787"/>
      <c r="AJ22" s="1787"/>
      <c r="AK22" s="1787"/>
      <c r="AL22" s="1787"/>
      <c r="AM22" s="1787"/>
      <c r="AN22" s="1787"/>
      <c r="AO22" s="1787"/>
      <c r="AP22" s="1787"/>
      <c r="AQ22" s="1787"/>
      <c r="AR22" s="1787"/>
      <c r="AS22" s="1787"/>
      <c r="AT22" s="1787"/>
      <c r="AU22" s="1787"/>
      <c r="AV22" s="1787"/>
      <c r="AW22" s="1855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6</v>
      </c>
      <c r="D23" s="66">
        <v>0</v>
      </c>
      <c r="E23" s="66">
        <v>0</v>
      </c>
      <c r="F23" s="66">
        <v>1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1859"/>
      <c r="AF23" s="1787"/>
      <c r="AG23" s="1787"/>
      <c r="AH23" s="1787"/>
      <c r="AI23" s="1787"/>
      <c r="AJ23" s="1787"/>
      <c r="AK23" s="1787"/>
      <c r="AL23" s="1787"/>
      <c r="AM23" s="1787"/>
      <c r="AN23" s="1787"/>
      <c r="AO23" s="1787"/>
      <c r="AP23" s="1787"/>
      <c r="AQ23" s="1787"/>
      <c r="AR23" s="1787"/>
      <c r="AS23" s="1787"/>
      <c r="AT23" s="1787"/>
      <c r="AU23" s="1787"/>
      <c r="AV23" s="1787"/>
      <c r="AW23" s="1855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3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1859"/>
      <c r="AF24" s="1787"/>
      <c r="AG24" s="1787"/>
      <c r="AH24" s="1787"/>
      <c r="AI24" s="1787"/>
      <c r="AJ24" s="1787"/>
      <c r="AK24" s="1787"/>
      <c r="AL24" s="1787"/>
      <c r="AM24" s="1787"/>
      <c r="AN24" s="1787"/>
      <c r="AO24" s="1787"/>
      <c r="AP24" s="1787"/>
      <c r="AQ24" s="1787"/>
      <c r="AR24" s="1787"/>
      <c r="AS24" s="1787"/>
      <c r="AT24" s="1787"/>
      <c r="AU24" s="1787"/>
      <c r="AV24" s="1787"/>
      <c r="AW24" s="1855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1859"/>
      <c r="AF25" s="1787"/>
      <c r="AG25" s="1787"/>
      <c r="AH25" s="1787"/>
      <c r="AI25" s="1787"/>
      <c r="AJ25" s="1787"/>
      <c r="AK25" s="1787"/>
      <c r="AL25" s="1787"/>
      <c r="AM25" s="1787"/>
      <c r="AN25" s="1787"/>
      <c r="AO25" s="1787"/>
      <c r="AP25" s="1787"/>
      <c r="AQ25" s="1787"/>
      <c r="AR25" s="1787"/>
      <c r="AS25" s="1787"/>
      <c r="AT25" s="1787"/>
      <c r="AU25" s="1787"/>
      <c r="AV25" s="1787"/>
      <c r="AW25" s="1855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>
        <v>1</v>
      </c>
      <c r="D26" s="66">
        <v>0</v>
      </c>
      <c r="E26" s="66">
        <v>0</v>
      </c>
      <c r="F26" s="66">
        <v>1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1859"/>
      <c r="AF26" s="1787"/>
      <c r="AG26" s="1787"/>
      <c r="AH26" s="1787"/>
      <c r="AI26" s="1787"/>
      <c r="AJ26" s="1787"/>
      <c r="AK26" s="1787"/>
      <c r="AL26" s="1787"/>
      <c r="AM26" s="1787"/>
      <c r="AN26" s="1787"/>
      <c r="AO26" s="1787"/>
      <c r="AP26" s="1787"/>
      <c r="AQ26" s="1787"/>
      <c r="AR26" s="1787"/>
      <c r="AS26" s="1787"/>
      <c r="AT26" s="1787"/>
      <c r="AU26" s="1787"/>
      <c r="AV26" s="1787"/>
      <c r="AW26" s="1855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11</v>
      </c>
      <c r="D27" s="66">
        <v>0</v>
      </c>
      <c r="E27" s="66">
        <v>0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1859"/>
      <c r="AF27" s="1787"/>
      <c r="AG27" s="1787"/>
      <c r="AH27" s="1787"/>
      <c r="AI27" s="1787"/>
      <c r="AJ27" s="1787"/>
      <c r="AK27" s="1787"/>
      <c r="AL27" s="1787"/>
      <c r="AM27" s="1787"/>
      <c r="AN27" s="1787"/>
      <c r="AO27" s="1787"/>
      <c r="AP27" s="1787"/>
      <c r="AQ27" s="1787"/>
      <c r="AR27" s="1787"/>
      <c r="AS27" s="1787"/>
      <c r="AT27" s="1787"/>
      <c r="AU27" s="1787"/>
      <c r="AV27" s="1787"/>
      <c r="AW27" s="1855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15</v>
      </c>
      <c r="D28" s="66">
        <v>0</v>
      </c>
      <c r="E28" s="66">
        <v>1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1859"/>
      <c r="AF28" s="1787"/>
      <c r="AG28" s="1787"/>
      <c r="AH28" s="1787"/>
      <c r="AI28" s="1787"/>
      <c r="AJ28" s="1787"/>
      <c r="AK28" s="1787"/>
      <c r="AL28" s="1787"/>
      <c r="AM28" s="1787"/>
      <c r="AN28" s="1787"/>
      <c r="AO28" s="1787"/>
      <c r="AP28" s="1787"/>
      <c r="AQ28" s="1787"/>
      <c r="AR28" s="1787"/>
      <c r="AS28" s="1787"/>
      <c r="AT28" s="1787"/>
      <c r="AU28" s="1787"/>
      <c r="AV28" s="1787"/>
      <c r="AW28" s="1855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/>
      <c r="D29" s="66"/>
      <c r="E29" s="66"/>
      <c r="F29" s="66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1859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87"/>
      <c r="AU29" s="1787"/>
      <c r="AV29" s="1787"/>
      <c r="AW29" s="1855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40</v>
      </c>
      <c r="D30" s="67">
        <v>0</v>
      </c>
      <c r="E30" s="67">
        <v>0</v>
      </c>
      <c r="F30" s="67">
        <v>4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1856"/>
      <c r="AF30" s="1856"/>
      <c r="AG30" s="1856"/>
      <c r="AH30" s="1865"/>
      <c r="AI30" s="1856"/>
      <c r="AJ30" s="1856"/>
      <c r="AK30" s="1856"/>
      <c r="AL30" s="1856"/>
      <c r="AM30" s="1856"/>
      <c r="AN30" s="1856"/>
      <c r="AO30" s="1856"/>
      <c r="AP30" s="1856"/>
      <c r="AQ30" s="1856"/>
      <c r="AR30" s="1856"/>
      <c r="AS30" s="1856"/>
      <c r="AT30" s="1856"/>
      <c r="AU30" s="1856"/>
      <c r="AV30" s="1856"/>
      <c r="AW30" s="1866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1856"/>
      <c r="AF31" s="1856"/>
      <c r="AG31" s="1856"/>
      <c r="AH31" s="1865"/>
      <c r="AI31" s="1856"/>
      <c r="AJ31" s="1856"/>
      <c r="AK31" s="1856"/>
      <c r="AL31" s="1856"/>
      <c r="AM31" s="1856"/>
      <c r="AN31" s="1856"/>
      <c r="AO31" s="1856"/>
      <c r="AP31" s="1856"/>
      <c r="AQ31" s="1856"/>
      <c r="AR31" s="1856"/>
      <c r="AS31" s="1856"/>
      <c r="AT31" s="1856"/>
      <c r="AU31" s="1856"/>
      <c r="AV31" s="1856"/>
      <c r="AW31" s="1866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199" t="s">
        <v>40</v>
      </c>
      <c r="B32" s="4198"/>
      <c r="C32" s="4124" t="s">
        <v>4</v>
      </c>
      <c r="D32" s="4110" t="s">
        <v>5</v>
      </c>
      <c r="E32" s="4111"/>
      <c r="F32" s="4111"/>
      <c r="G32" s="4111"/>
      <c r="H32" s="4111"/>
      <c r="I32" s="4111"/>
      <c r="J32" s="4111"/>
      <c r="K32" s="4111"/>
      <c r="L32" s="4111"/>
      <c r="M32" s="4111"/>
      <c r="N32" s="4123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1856"/>
      <c r="AG32" s="1856"/>
      <c r="AH32" s="1856"/>
      <c r="AI32" s="1865"/>
      <c r="AJ32" s="1856"/>
      <c r="AK32" s="1856"/>
      <c r="AL32" s="1857"/>
      <c r="AM32" s="1857"/>
      <c r="AN32" s="1857"/>
      <c r="AO32" s="1857"/>
      <c r="AP32" s="1857"/>
      <c r="AQ32" s="1857"/>
      <c r="AR32" s="1857"/>
      <c r="AS32" s="1857"/>
      <c r="AT32" s="1857"/>
      <c r="AU32" s="1857"/>
      <c r="AV32" s="1857"/>
      <c r="AW32" s="1857"/>
      <c r="AX32" s="1866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1715" t="s">
        <v>9</v>
      </c>
      <c r="E33" s="1737" t="s">
        <v>10</v>
      </c>
      <c r="F33" s="1737" t="s">
        <v>11</v>
      </c>
      <c r="G33" s="1737" t="s">
        <v>12</v>
      </c>
      <c r="H33" s="1737" t="s">
        <v>13</v>
      </c>
      <c r="I33" s="1737" t="s">
        <v>14</v>
      </c>
      <c r="J33" s="1737" t="s">
        <v>15</v>
      </c>
      <c r="K33" s="1737" t="s">
        <v>16</v>
      </c>
      <c r="L33" s="1737" t="s">
        <v>17</v>
      </c>
      <c r="M33" s="1858" t="s">
        <v>18</v>
      </c>
      <c r="N33" s="1867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1859"/>
      <c r="AG33" s="1859"/>
      <c r="AH33" s="1859"/>
      <c r="AI33" s="1868"/>
      <c r="AJ33" s="1859"/>
      <c r="AK33" s="1859"/>
      <c r="AL33" s="1859"/>
      <c r="AM33" s="1859"/>
      <c r="AN33" s="1859"/>
      <c r="AO33" s="1859"/>
      <c r="AP33" s="1859"/>
      <c r="AQ33" s="1787"/>
      <c r="AR33" s="1787"/>
      <c r="AS33" s="1787"/>
      <c r="AT33" s="1787"/>
      <c r="AU33" s="1787"/>
      <c r="AV33" s="1787"/>
      <c r="AW33" s="1787"/>
      <c r="AX33" s="1866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4109" t="s">
        <v>42</v>
      </c>
      <c r="B34" s="4109"/>
      <c r="C34" s="1869">
        <f>SUM(D34:M34)</f>
        <v>0</v>
      </c>
      <c r="D34" s="1754">
        <f>SUM(D35:D44)</f>
        <v>0</v>
      </c>
      <c r="E34" s="1755">
        <f t="shared" ref="E34:K34" si="1">SUM(E35:E44)</f>
        <v>0</v>
      </c>
      <c r="F34" s="1755">
        <f t="shared" si="1"/>
        <v>0</v>
      </c>
      <c r="G34" s="1755">
        <f t="shared" si="1"/>
        <v>0</v>
      </c>
      <c r="H34" s="1755">
        <f t="shared" si="1"/>
        <v>0</v>
      </c>
      <c r="I34" s="1755">
        <f t="shared" si="1"/>
        <v>0</v>
      </c>
      <c r="J34" s="1755">
        <f t="shared" si="1"/>
        <v>0</v>
      </c>
      <c r="K34" s="1755">
        <f t="shared" si="1"/>
        <v>0</v>
      </c>
      <c r="L34" s="1755">
        <f>SUM(L35:L44)</f>
        <v>0</v>
      </c>
      <c r="M34" s="1870">
        <f>SUM(M35:M44)</f>
        <v>0</v>
      </c>
      <c r="N34" s="1756">
        <f>SUM(N35:N44)</f>
        <v>0</v>
      </c>
      <c r="O34" s="1598"/>
      <c r="P34" s="1871"/>
      <c r="Q34" s="1600"/>
      <c r="R34" s="87"/>
      <c r="S34" s="87"/>
      <c r="T34" s="1600"/>
      <c r="U34" s="1601"/>
      <c r="V34" s="1601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859"/>
      <c r="AK34" s="1859"/>
      <c r="AL34" s="1859"/>
      <c r="AM34" s="1859"/>
      <c r="AN34" s="1859"/>
      <c r="AO34" s="1859"/>
      <c r="AP34" s="1859"/>
      <c r="AQ34" s="1787"/>
      <c r="AR34" s="1787"/>
      <c r="AS34" s="1787"/>
      <c r="AT34" s="1787"/>
      <c r="AU34" s="1787"/>
      <c r="AV34" s="1787"/>
      <c r="AW34" s="1787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307" t="s">
        <v>304</v>
      </c>
      <c r="B35" s="4308"/>
      <c r="C35" s="1608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1609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859"/>
      <c r="AK35" s="1787"/>
      <c r="AL35" s="1787"/>
      <c r="AM35" s="1787"/>
      <c r="AN35" s="1787"/>
      <c r="AO35" s="1787"/>
      <c r="AP35" s="1787"/>
      <c r="AQ35" s="1787"/>
      <c r="AR35" s="1787"/>
      <c r="AS35" s="1787"/>
      <c r="AT35" s="1787"/>
      <c r="AU35" s="1787"/>
      <c r="AV35" s="1787"/>
      <c r="AW35" s="1787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859"/>
      <c r="AK36" s="1787"/>
      <c r="AL36" s="1787"/>
      <c r="AM36" s="1787"/>
      <c r="AN36" s="1787"/>
      <c r="AO36" s="1787"/>
      <c r="AP36" s="1787"/>
      <c r="AQ36" s="1787"/>
      <c r="AR36" s="1787"/>
      <c r="AS36" s="1787"/>
      <c r="AT36" s="1787"/>
      <c r="AU36" s="1787"/>
      <c r="AV36" s="1787"/>
      <c r="AW36" s="1787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044" t="s">
        <v>45</v>
      </c>
      <c r="B37" s="1872" t="s">
        <v>306</v>
      </c>
      <c r="C37" s="1873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1609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859"/>
      <c r="AK37" s="1787"/>
      <c r="AL37" s="1787"/>
      <c r="AM37" s="1787"/>
      <c r="AN37" s="1787"/>
      <c r="AO37" s="1787"/>
      <c r="AP37" s="1787"/>
      <c r="AQ37" s="1787"/>
      <c r="AR37" s="1787"/>
      <c r="AS37" s="1787"/>
      <c r="AT37" s="1787"/>
      <c r="AU37" s="1787"/>
      <c r="AV37" s="1787"/>
      <c r="AW37" s="1787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859"/>
      <c r="AK38" s="1787"/>
      <c r="AL38" s="1787"/>
      <c r="AM38" s="1787"/>
      <c r="AN38" s="1787"/>
      <c r="AO38" s="1787"/>
      <c r="AP38" s="1787"/>
      <c r="AQ38" s="1787"/>
      <c r="AR38" s="1787"/>
      <c r="AS38" s="1787"/>
      <c r="AT38" s="1787"/>
      <c r="AU38" s="1787"/>
      <c r="AV38" s="1787"/>
      <c r="AW38" s="1787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859"/>
      <c r="AK39" s="1787"/>
      <c r="AL39" s="1787"/>
      <c r="AM39" s="1787"/>
      <c r="AN39" s="1787"/>
      <c r="AO39" s="1787"/>
      <c r="AP39" s="1787"/>
      <c r="AQ39" s="1787"/>
      <c r="AR39" s="1787"/>
      <c r="AS39" s="1787"/>
      <c r="AT39" s="1787"/>
      <c r="AU39" s="1787"/>
      <c r="AV39" s="1787"/>
      <c r="AW39" s="1787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859"/>
      <c r="AK40" s="1787"/>
      <c r="AL40" s="1787"/>
      <c r="AM40" s="1787"/>
      <c r="AN40" s="1787"/>
      <c r="AO40" s="1787"/>
      <c r="AP40" s="1787"/>
      <c r="AQ40" s="1787"/>
      <c r="AR40" s="1787"/>
      <c r="AS40" s="1787"/>
      <c r="AT40" s="1787"/>
      <c r="AU40" s="1787"/>
      <c r="AV40" s="1787"/>
      <c r="AW40" s="1787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859"/>
      <c r="AK41" s="1787"/>
      <c r="AL41" s="1787"/>
      <c r="AM41" s="1787"/>
      <c r="AN41" s="1787"/>
      <c r="AO41" s="1787"/>
      <c r="AP41" s="1787"/>
      <c r="AQ41" s="1787"/>
      <c r="AR41" s="1787"/>
      <c r="AS41" s="1787"/>
      <c r="AT41" s="1787"/>
      <c r="AU41" s="1787"/>
      <c r="AV41" s="1787"/>
      <c r="AW41" s="1787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859"/>
      <c r="AK42" s="1787"/>
      <c r="AL42" s="1787"/>
      <c r="AM42" s="1787"/>
      <c r="AN42" s="1787"/>
      <c r="AO42" s="1787"/>
      <c r="AP42" s="1787"/>
      <c r="AQ42" s="1787"/>
      <c r="AR42" s="1787"/>
      <c r="AS42" s="1787"/>
      <c r="AT42" s="1787"/>
      <c r="AU42" s="1787"/>
      <c r="AV42" s="1787"/>
      <c r="AW42" s="1787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124" t="s">
        <v>312</v>
      </c>
      <c r="B43" s="1874" t="s">
        <v>313</v>
      </c>
      <c r="C43" s="1608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1609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859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87"/>
      <c r="AU43" s="1787"/>
      <c r="AV43" s="1787"/>
      <c r="AW43" s="1787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859"/>
      <c r="AK44" s="1787"/>
      <c r="AL44" s="1787"/>
      <c r="AM44" s="1787"/>
      <c r="AN44" s="1787"/>
      <c r="AO44" s="1787"/>
      <c r="AP44" s="1787"/>
      <c r="AQ44" s="1787"/>
      <c r="AR44" s="1787"/>
      <c r="AS44" s="1787"/>
      <c r="AT44" s="1787"/>
      <c r="AU44" s="1787"/>
      <c r="AV44" s="1787"/>
      <c r="AW44" s="1787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309" t="s">
        <v>314</v>
      </c>
      <c r="B45" s="1274" t="s">
        <v>313</v>
      </c>
      <c r="C45" s="1873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1875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876"/>
      <c r="AK45" s="1877"/>
      <c r="AL45" s="1877"/>
      <c r="AM45" s="1877"/>
      <c r="AN45" s="1877"/>
      <c r="AO45" s="1877"/>
      <c r="AP45" s="1877"/>
      <c r="AQ45" s="1877"/>
      <c r="AR45" s="1877"/>
      <c r="AS45" s="1877"/>
      <c r="AT45" s="1877"/>
      <c r="AU45" s="1877"/>
      <c r="AV45" s="1877"/>
      <c r="AW45" s="1877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876"/>
      <c r="AK46" s="1877"/>
      <c r="AL46" s="1877"/>
      <c r="AM46" s="1877"/>
      <c r="AN46" s="1877"/>
      <c r="AO46" s="1877"/>
      <c r="AP46" s="1877"/>
      <c r="AQ46" s="1877"/>
      <c r="AR46" s="1877"/>
      <c r="AS46" s="1877"/>
      <c r="AT46" s="1877"/>
      <c r="AU46" s="1877"/>
      <c r="AV46" s="1877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876"/>
      <c r="AK47" s="1877"/>
      <c r="AL47" s="1877"/>
      <c r="AM47" s="1877"/>
      <c r="AN47" s="1877"/>
      <c r="AO47" s="1877"/>
      <c r="AP47" s="1877"/>
      <c r="AQ47" s="1877"/>
      <c r="AR47" s="1877"/>
      <c r="AS47" s="1877"/>
      <c r="AT47" s="1877"/>
      <c r="AU47" s="1877"/>
      <c r="AV47" s="1877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269" t="s">
        <v>316</v>
      </c>
      <c r="B48" s="4270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876"/>
      <c r="AK48" s="1877"/>
      <c r="AL48" s="1877"/>
      <c r="AM48" s="1877"/>
      <c r="AN48" s="1877"/>
      <c r="AO48" s="1877"/>
      <c r="AP48" s="1877"/>
      <c r="AQ48" s="1877"/>
      <c r="AR48" s="1877"/>
      <c r="AS48" s="1877"/>
      <c r="AT48" s="1877"/>
      <c r="AU48" s="1877"/>
      <c r="AV48" s="1877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304" t="s">
        <v>317</v>
      </c>
      <c r="B49" s="1872" t="s">
        <v>313</v>
      </c>
      <c r="C49" s="1873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1875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876"/>
      <c r="AK49" s="1877"/>
      <c r="AL49" s="1877"/>
      <c r="AM49" s="1877"/>
      <c r="AN49" s="1877"/>
      <c r="AO49" s="1877"/>
      <c r="AP49" s="1877"/>
      <c r="AQ49" s="1877"/>
      <c r="AR49" s="1877"/>
      <c r="AS49" s="1877"/>
      <c r="AT49" s="1877"/>
      <c r="AU49" s="1877"/>
      <c r="AV49" s="1877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876"/>
      <c r="AK50" s="1877"/>
      <c r="AL50" s="1877"/>
      <c r="AM50" s="1877"/>
      <c r="AN50" s="1877"/>
      <c r="AO50" s="1877"/>
      <c r="AP50" s="1877"/>
      <c r="AQ50" s="1877"/>
      <c r="AR50" s="1877"/>
      <c r="AS50" s="1877"/>
      <c r="AT50" s="1877"/>
      <c r="AU50" s="1877"/>
      <c r="AV50" s="1877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304" t="s">
        <v>318</v>
      </c>
      <c r="B51" s="1872" t="s">
        <v>313</v>
      </c>
      <c r="C51" s="1873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1875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876"/>
      <c r="AK51" s="1877"/>
      <c r="AL51" s="1877"/>
      <c r="AM51" s="1877"/>
      <c r="AN51" s="1877"/>
      <c r="AO51" s="1877"/>
      <c r="AP51" s="1877"/>
      <c r="AQ51" s="1877"/>
      <c r="AR51" s="1877"/>
      <c r="AS51" s="1877"/>
      <c r="AT51" s="1877"/>
      <c r="AU51" s="1877"/>
      <c r="AV51" s="1877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878"/>
      <c r="AJ52" s="1878"/>
      <c r="AK52" s="1878"/>
      <c r="AL52" s="1878"/>
      <c r="AM52" s="1878"/>
      <c r="AN52" s="1878"/>
      <c r="AO52" s="1878"/>
      <c r="AP52" s="1878"/>
      <c r="AQ52" s="1878"/>
      <c r="AR52" s="1878"/>
      <c r="AS52" s="1878"/>
      <c r="AT52" s="1878"/>
      <c r="AU52" s="1878"/>
      <c r="AV52" s="1878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305" t="s">
        <v>319</v>
      </c>
      <c r="B53" s="4306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878"/>
      <c r="AJ53" s="1878"/>
      <c r="AK53" s="1878"/>
      <c r="AL53" s="1878"/>
      <c r="AM53" s="1878"/>
      <c r="AN53" s="1878"/>
      <c r="AO53" s="1878"/>
      <c r="AP53" s="1878"/>
      <c r="AQ53" s="1878"/>
      <c r="AR53" s="1878"/>
      <c r="AS53" s="1878"/>
      <c r="AT53" s="1878"/>
      <c r="AU53" s="1878"/>
      <c r="AV53" s="1878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878"/>
      <c r="AJ54" s="1878"/>
      <c r="AK54" s="1878"/>
      <c r="AL54" s="1878"/>
      <c r="AM54" s="1878"/>
      <c r="AN54" s="1878"/>
      <c r="AO54" s="1879"/>
      <c r="AP54" s="1879"/>
      <c r="AQ54" s="1879"/>
      <c r="AR54" s="1879"/>
      <c r="AS54" s="1879"/>
      <c r="AT54" s="1879"/>
      <c r="AU54" s="1879"/>
      <c r="AV54" s="1879"/>
      <c r="CA54" s="4" t="str">
        <f>IF(AND(([7]A01!$C18+[7]A01!$C19+[7]A01!$C20+[7]A01!$C21+[7]A01!$F31+[7]A01!$F32+[7]A01!$F33)&lt;&gt;0,D54=0,E54=""),"*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1880" t="s">
        <v>56</v>
      </c>
      <c r="B55" s="1881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1878"/>
      <c r="AP55" s="1878"/>
      <c r="AQ55" s="1878"/>
      <c r="AR55" s="1878"/>
      <c r="AS55" s="1878"/>
      <c r="AT55" s="1878"/>
      <c r="AU55" s="1878"/>
      <c r="AV55" s="1878"/>
      <c r="AW55" s="1882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1883" t="s">
        <v>58</v>
      </c>
      <c r="B56" s="1884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876"/>
      <c r="AP56" s="1876"/>
      <c r="AQ56" s="1876"/>
      <c r="AR56" s="1876"/>
      <c r="AS56" s="1876"/>
      <c r="AT56" s="1876"/>
      <c r="AU56" s="1876"/>
      <c r="AV56" s="1876"/>
      <c r="AW56" s="1882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1877"/>
      <c r="AP57" s="1877"/>
      <c r="AQ57" s="1876"/>
      <c r="AR57" s="1876"/>
      <c r="AS57" s="1876"/>
      <c r="AT57" s="1876"/>
      <c r="AU57" s="1876"/>
      <c r="AV57" s="1876"/>
      <c r="AW57" s="1882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293" t="s">
        <v>60</v>
      </c>
      <c r="B58" s="4294"/>
      <c r="C58" s="1881" t="s">
        <v>57</v>
      </c>
      <c r="D58" s="1885" t="s">
        <v>61</v>
      </c>
      <c r="E58" s="1886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887"/>
      <c r="AT58" s="1887"/>
      <c r="AU58" s="1887"/>
      <c r="AV58" s="1888"/>
      <c r="AW58" s="1888"/>
      <c r="AX58" s="1888"/>
      <c r="AY58" s="1888"/>
      <c r="AZ58" s="1888"/>
      <c r="BA58" s="1882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269" t="s">
        <v>63</v>
      </c>
      <c r="B59" s="4270"/>
      <c r="C59" s="1889">
        <f>SUM(D59:E59)</f>
        <v>0</v>
      </c>
      <c r="D59" s="1890"/>
      <c r="E59" s="1891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1887"/>
      <c r="AT59" s="1887"/>
      <c r="AU59" s="1887"/>
      <c r="AV59" s="1888"/>
      <c r="AW59" s="1888"/>
      <c r="AX59" s="1888"/>
      <c r="AY59" s="1888"/>
      <c r="AZ59" s="1888"/>
      <c r="BA59" s="1882"/>
      <c r="BZ59" s="2"/>
      <c r="CA59" s="3" t="str">
        <f>IF(AND(([7]A01!$C18+[7]A01!$C19+[7]A01!$C20+[7]A01!$C21+[7]A01!$F31+[7]A01!$F32+[7]A01!$F33)&lt;&gt;0,D59=0,E59=""),"*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887"/>
      <c r="AT60" s="1887"/>
      <c r="AU60" s="1887"/>
      <c r="AV60" s="1888"/>
      <c r="AW60" s="1888"/>
      <c r="AX60" s="1888"/>
      <c r="AY60" s="1888"/>
      <c r="AZ60" s="1888"/>
      <c r="BA60" s="1882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257" t="s">
        <v>65</v>
      </c>
      <c r="B61" s="4258"/>
      <c r="C61" s="4257" t="s">
        <v>66</v>
      </c>
      <c r="D61" s="4271"/>
      <c r="E61" s="4258"/>
      <c r="F61" s="4310" t="s">
        <v>67</v>
      </c>
      <c r="G61" s="4311"/>
      <c r="H61" s="4311"/>
      <c r="I61" s="4311"/>
      <c r="J61" s="4311"/>
      <c r="K61" s="4311"/>
      <c r="L61" s="4311"/>
      <c r="M61" s="4311"/>
      <c r="N61" s="4311"/>
      <c r="O61" s="4311"/>
      <c r="P61" s="4311"/>
      <c r="Q61" s="4312"/>
      <c r="R61" s="4286" t="s">
        <v>68</v>
      </c>
      <c r="S61" s="4285"/>
      <c r="T61" s="4283" t="s">
        <v>69</v>
      </c>
      <c r="U61" s="4285"/>
      <c r="V61" s="1892" t="s">
        <v>70</v>
      </c>
      <c r="W61" s="1892"/>
      <c r="X61" s="1892"/>
      <c r="Y61" s="1892"/>
      <c r="Z61" s="1893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1887"/>
      <c r="AT61" s="1887"/>
      <c r="AU61" s="1887"/>
      <c r="AV61" s="1888"/>
      <c r="AW61" s="1888"/>
      <c r="AX61" s="1888"/>
      <c r="AY61" s="1888"/>
      <c r="AZ61" s="1888"/>
      <c r="BA61" s="1882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4272" t="s">
        <v>71</v>
      </c>
      <c r="G62" s="4273"/>
      <c r="H62" s="4272" t="s">
        <v>72</v>
      </c>
      <c r="I62" s="4273"/>
      <c r="J62" s="4272" t="s">
        <v>73</v>
      </c>
      <c r="K62" s="4273"/>
      <c r="L62" s="4272" t="s">
        <v>74</v>
      </c>
      <c r="M62" s="4273"/>
      <c r="N62" s="4272" t="s">
        <v>75</v>
      </c>
      <c r="O62" s="4273"/>
      <c r="P62" s="4272" t="s">
        <v>76</v>
      </c>
      <c r="Q62" s="4297"/>
      <c r="R62" s="4298" t="s">
        <v>77</v>
      </c>
      <c r="S62" s="4299"/>
      <c r="T62" s="4302" t="s">
        <v>78</v>
      </c>
      <c r="U62" s="4299"/>
      <c r="V62" s="4303" t="s">
        <v>79</v>
      </c>
      <c r="W62" s="4273"/>
      <c r="X62" s="4044" t="s">
        <v>80</v>
      </c>
      <c r="Y62" s="4272" t="s">
        <v>81</v>
      </c>
      <c r="Z62" s="4273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1887"/>
      <c r="AT62" s="1887"/>
      <c r="AU62" s="1887"/>
      <c r="AV62" s="1888"/>
      <c r="AW62" s="1888"/>
      <c r="AX62" s="1888"/>
      <c r="AY62" s="1888"/>
      <c r="AZ62" s="1888"/>
      <c r="BA62" s="1882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1885" t="s">
        <v>82</v>
      </c>
      <c r="D63" s="1894" t="s">
        <v>83</v>
      </c>
      <c r="E63" s="1572" t="s">
        <v>84</v>
      </c>
      <c r="F63" s="1895" t="s">
        <v>83</v>
      </c>
      <c r="G63" s="1896" t="s">
        <v>84</v>
      </c>
      <c r="H63" s="1895" t="s">
        <v>83</v>
      </c>
      <c r="I63" s="1896" t="s">
        <v>84</v>
      </c>
      <c r="J63" s="1895" t="s">
        <v>83</v>
      </c>
      <c r="K63" s="1896" t="s">
        <v>84</v>
      </c>
      <c r="L63" s="1895" t="s">
        <v>83</v>
      </c>
      <c r="M63" s="1896" t="s">
        <v>84</v>
      </c>
      <c r="N63" s="1895" t="s">
        <v>83</v>
      </c>
      <c r="O63" s="1896" t="s">
        <v>84</v>
      </c>
      <c r="P63" s="1895" t="s">
        <v>83</v>
      </c>
      <c r="Q63" s="1897" t="s">
        <v>84</v>
      </c>
      <c r="R63" s="1898" t="s">
        <v>83</v>
      </c>
      <c r="S63" s="1899" t="s">
        <v>84</v>
      </c>
      <c r="T63" s="1898" t="s">
        <v>83</v>
      </c>
      <c r="U63" s="1899" t="s">
        <v>84</v>
      </c>
      <c r="V63" s="1896" t="s">
        <v>85</v>
      </c>
      <c r="W63" s="1881" t="s">
        <v>86</v>
      </c>
      <c r="X63" s="3421"/>
      <c r="Y63" s="1880" t="s">
        <v>87</v>
      </c>
      <c r="Z63" s="1881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1882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300" t="s">
        <v>89</v>
      </c>
      <c r="B64" s="4301"/>
      <c r="C64" s="137">
        <f>SUM(D64:E64)</f>
        <v>0</v>
      </c>
      <c r="D64" s="138">
        <f>SUM(F64+H64+J64+L64+N64+P64)</f>
        <v>0</v>
      </c>
      <c r="E64" s="1900">
        <f t="shared" ref="D64:E66" si="6">SUM(G64+I64+K64+M64+O64+Q64)</f>
        <v>0</v>
      </c>
      <c r="F64" s="26"/>
      <c r="G64" s="1875"/>
      <c r="H64" s="26"/>
      <c r="I64" s="1875"/>
      <c r="J64" s="26"/>
      <c r="K64" s="1875"/>
      <c r="L64" s="26"/>
      <c r="M64" s="1875"/>
      <c r="N64" s="26"/>
      <c r="O64" s="1875"/>
      <c r="P64" s="26"/>
      <c r="Q64" s="1901"/>
      <c r="R64" s="141"/>
      <c r="S64" s="1902"/>
      <c r="T64" s="141"/>
      <c r="U64" s="1902"/>
      <c r="V64" s="1903"/>
      <c r="W64" s="26"/>
      <c r="X64" s="1904"/>
      <c r="Y64" s="1904"/>
      <c r="Z64" s="1905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855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855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274" t="s">
        <v>65</v>
      </c>
      <c r="B70" s="4275"/>
      <c r="C70" s="4274" t="s">
        <v>66</v>
      </c>
      <c r="D70" s="4276"/>
      <c r="E70" s="4275"/>
      <c r="F70" s="4277" t="s">
        <v>94</v>
      </c>
      <c r="G70" s="4278"/>
      <c r="H70" s="4278"/>
      <c r="I70" s="4278"/>
      <c r="J70" s="4278"/>
      <c r="K70" s="4278"/>
      <c r="L70" s="4278"/>
      <c r="M70" s="4278"/>
      <c r="N70" s="4278"/>
      <c r="O70" s="4278"/>
      <c r="P70" s="4278"/>
      <c r="Q70" s="4279"/>
      <c r="R70" s="4280" t="s">
        <v>95</v>
      </c>
      <c r="S70" s="4281"/>
      <c r="T70" s="4281"/>
      <c r="U70" s="4281"/>
      <c r="V70" s="4282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4283" t="s">
        <v>71</v>
      </c>
      <c r="G71" s="4284"/>
      <c r="H71" s="4283" t="s">
        <v>72</v>
      </c>
      <c r="I71" s="4284"/>
      <c r="J71" s="4283" t="s">
        <v>73</v>
      </c>
      <c r="K71" s="4284"/>
      <c r="L71" s="4283" t="s">
        <v>74</v>
      </c>
      <c r="M71" s="4284"/>
      <c r="N71" s="4283" t="s">
        <v>75</v>
      </c>
      <c r="O71" s="4284"/>
      <c r="P71" s="4283" t="s">
        <v>76</v>
      </c>
      <c r="Q71" s="4285"/>
      <c r="R71" s="4286" t="s">
        <v>79</v>
      </c>
      <c r="S71" s="4284"/>
      <c r="T71" s="4266" t="s">
        <v>80</v>
      </c>
      <c r="U71" s="4283" t="s">
        <v>81</v>
      </c>
      <c r="V71" s="4284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1906" t="s">
        <v>82</v>
      </c>
      <c r="D72" s="1907" t="s">
        <v>83</v>
      </c>
      <c r="E72" s="1573" t="s">
        <v>84</v>
      </c>
      <c r="F72" s="1908" t="s">
        <v>83</v>
      </c>
      <c r="G72" s="1909" t="s">
        <v>84</v>
      </c>
      <c r="H72" s="1908" t="s">
        <v>83</v>
      </c>
      <c r="I72" s="1909" t="s">
        <v>84</v>
      </c>
      <c r="J72" s="1908" t="s">
        <v>83</v>
      </c>
      <c r="K72" s="1909" t="s">
        <v>84</v>
      </c>
      <c r="L72" s="1908" t="s">
        <v>83</v>
      </c>
      <c r="M72" s="1909" t="s">
        <v>84</v>
      </c>
      <c r="N72" s="1908" t="s">
        <v>83</v>
      </c>
      <c r="O72" s="1909" t="s">
        <v>84</v>
      </c>
      <c r="P72" s="1908" t="s">
        <v>83</v>
      </c>
      <c r="Q72" s="1899" t="s">
        <v>84</v>
      </c>
      <c r="R72" s="1909" t="s">
        <v>85</v>
      </c>
      <c r="S72" s="1910" t="s">
        <v>86</v>
      </c>
      <c r="T72" s="3458"/>
      <c r="U72" s="1911" t="s">
        <v>87</v>
      </c>
      <c r="V72" s="1910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4295" t="s">
        <v>89</v>
      </c>
      <c r="B73" s="4296"/>
      <c r="C73" s="186">
        <f>SUM(D73:E73)</f>
        <v>0</v>
      </c>
      <c r="D73" s="187">
        <f t="shared" ref="D73:E76" si="7">SUM(F73+H73+J73+L73+N73+P73)</f>
        <v>0</v>
      </c>
      <c r="E73" s="1912">
        <f t="shared" si="7"/>
        <v>0</v>
      </c>
      <c r="F73" s="189"/>
      <c r="G73" s="1913"/>
      <c r="H73" s="189"/>
      <c r="I73" s="1913"/>
      <c r="J73" s="189"/>
      <c r="K73" s="1913"/>
      <c r="L73" s="189"/>
      <c r="M73" s="1913"/>
      <c r="N73" s="189"/>
      <c r="O73" s="1913"/>
      <c r="P73" s="189"/>
      <c r="Q73" s="1914"/>
      <c r="R73" s="1915"/>
      <c r="S73" s="189"/>
      <c r="T73" s="1916"/>
      <c r="U73" s="1916"/>
      <c r="V73" s="1917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1918"/>
      <c r="X74" s="1919"/>
      <c r="Y74" s="1919"/>
      <c r="Z74" s="1855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1918"/>
      <c r="X75" s="1919"/>
      <c r="Y75" s="1919"/>
      <c r="Z75" s="1855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1920"/>
      <c r="X76" s="1921"/>
      <c r="Y76" s="1921"/>
      <c r="Z76" s="1882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1922"/>
      <c r="S77" s="1922"/>
      <c r="T77" s="1922"/>
      <c r="U77" s="1921"/>
      <c r="V77" s="1921"/>
      <c r="W77" s="1921"/>
      <c r="X77" s="1921"/>
      <c r="Y77" s="1921"/>
      <c r="Z77" s="1882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4290" t="s">
        <v>97</v>
      </c>
      <c r="B78" s="4291"/>
      <c r="C78" s="4257" t="s">
        <v>57</v>
      </c>
      <c r="D78" s="4271"/>
      <c r="E78" s="4258"/>
      <c r="F78" s="4267" t="s">
        <v>98</v>
      </c>
      <c r="G78" s="4292"/>
      <c r="H78" s="4292"/>
      <c r="I78" s="4292"/>
      <c r="J78" s="4292"/>
      <c r="K78" s="4292"/>
      <c r="L78" s="4292"/>
      <c r="M78" s="4292"/>
      <c r="N78" s="4292"/>
      <c r="O78" s="4268"/>
      <c r="P78" s="127"/>
      <c r="Q78" s="127"/>
      <c r="R78" s="1922"/>
      <c r="S78" s="1922"/>
      <c r="T78" s="1922"/>
      <c r="U78" s="1921"/>
      <c r="V78" s="1921"/>
      <c r="W78" s="1921"/>
      <c r="X78" s="1921"/>
      <c r="Y78" s="1921"/>
      <c r="Z78" s="1882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4267" t="s">
        <v>99</v>
      </c>
      <c r="G79" s="4268"/>
      <c r="H79" s="4267" t="s">
        <v>100</v>
      </c>
      <c r="I79" s="4268"/>
      <c r="J79" s="4267" t="s">
        <v>101</v>
      </c>
      <c r="K79" s="4268"/>
      <c r="L79" s="4267" t="s">
        <v>102</v>
      </c>
      <c r="M79" s="4268"/>
      <c r="N79" s="4293" t="s">
        <v>11</v>
      </c>
      <c r="O79" s="4294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1921"/>
      <c r="AP79" s="1921"/>
      <c r="AQ79" s="1921"/>
      <c r="AR79" s="1921"/>
      <c r="AS79" s="1921"/>
      <c r="AT79" s="1921"/>
      <c r="AU79" s="1921"/>
      <c r="AV79" s="1921"/>
      <c r="AW79" s="1882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1923" t="s">
        <v>82</v>
      </c>
      <c r="D80" s="1894" t="s">
        <v>83</v>
      </c>
      <c r="E80" s="1896" t="s">
        <v>84</v>
      </c>
      <c r="F80" s="1885" t="s">
        <v>83</v>
      </c>
      <c r="G80" s="1896" t="s">
        <v>84</v>
      </c>
      <c r="H80" s="1885" t="s">
        <v>83</v>
      </c>
      <c r="I80" s="1896" t="s">
        <v>84</v>
      </c>
      <c r="J80" s="1885" t="s">
        <v>83</v>
      </c>
      <c r="K80" s="1896" t="s">
        <v>84</v>
      </c>
      <c r="L80" s="1885" t="s">
        <v>83</v>
      </c>
      <c r="M80" s="1896" t="s">
        <v>84</v>
      </c>
      <c r="N80" s="1885" t="s">
        <v>83</v>
      </c>
      <c r="O80" s="1896" t="s">
        <v>84</v>
      </c>
      <c r="AG80" s="1336"/>
      <c r="AH80" s="1337"/>
      <c r="AI80" s="12"/>
      <c r="AJ80" s="12"/>
      <c r="AK80" s="12"/>
      <c r="AL80" s="1876"/>
      <c r="AM80" s="1876"/>
      <c r="AN80" s="1876"/>
      <c r="AO80" s="1876"/>
      <c r="AP80" s="1876"/>
      <c r="AQ80" s="1876"/>
      <c r="AR80" s="1876"/>
      <c r="AS80" s="1876"/>
      <c r="AT80" s="1876"/>
      <c r="AU80" s="1924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4267" t="s">
        <v>58</v>
      </c>
      <c r="B81" s="4268"/>
      <c r="C81" s="1925">
        <f>SUM(D81:E81)</f>
        <v>0</v>
      </c>
      <c r="D81" s="1926">
        <f>SUM(F81+H81+J81+L81+N81)</f>
        <v>0</v>
      </c>
      <c r="E81" s="1927">
        <f>SUM(G81+I81+K81+M81+O81)</f>
        <v>0</v>
      </c>
      <c r="F81" s="1890"/>
      <c r="G81" s="1891"/>
      <c r="H81" s="1890"/>
      <c r="I81" s="1891"/>
      <c r="J81" s="1890"/>
      <c r="K81" s="1928"/>
      <c r="L81" s="1890"/>
      <c r="M81" s="1928"/>
      <c r="N81" s="1890"/>
      <c r="O81" s="1928"/>
      <c r="AH81" s="12"/>
      <c r="AI81" s="12"/>
      <c r="AJ81" s="12"/>
      <c r="AK81" s="12"/>
      <c r="AL81" s="1876"/>
      <c r="AM81" s="1876"/>
      <c r="AN81" s="1876"/>
      <c r="AO81" s="1876"/>
      <c r="AP81" s="1876"/>
      <c r="AQ81" s="1876"/>
      <c r="AR81" s="1876"/>
      <c r="AS81" s="1876"/>
      <c r="AT81" s="1876"/>
      <c r="AU81" s="1924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1929"/>
      <c r="AM82" s="1929"/>
      <c r="AN82" s="1929"/>
      <c r="AO82" s="1929"/>
      <c r="AP82" s="1929"/>
      <c r="AQ82" s="1929"/>
      <c r="AR82" s="1929"/>
      <c r="AS82" s="1929"/>
      <c r="AT82" s="1929"/>
      <c r="AU82" s="1930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4257" t="s">
        <v>56</v>
      </c>
      <c r="B83" s="4258"/>
      <c r="C83" s="4257" t="s">
        <v>57</v>
      </c>
      <c r="D83" s="4271"/>
      <c r="E83" s="4258"/>
      <c r="F83" s="4267" t="s">
        <v>58</v>
      </c>
      <c r="G83" s="4292"/>
      <c r="H83" s="4292"/>
      <c r="I83" s="4292"/>
      <c r="J83" s="4292"/>
      <c r="K83" s="4292"/>
      <c r="L83" s="4292"/>
      <c r="M83" s="4292"/>
      <c r="N83" s="4292"/>
      <c r="O83" s="4292"/>
      <c r="P83" s="4292"/>
      <c r="Q83" s="4292"/>
      <c r="R83" s="4292"/>
      <c r="S83" s="4292"/>
      <c r="T83" s="4292"/>
      <c r="U83" s="4292"/>
      <c r="V83" s="4292"/>
      <c r="W83" s="4292"/>
      <c r="X83" s="4292"/>
      <c r="Y83" s="4292"/>
      <c r="Z83" s="4292"/>
      <c r="AA83" s="4292"/>
      <c r="AB83" s="4292"/>
      <c r="AC83" s="4292"/>
      <c r="AD83" s="4292"/>
      <c r="AE83" s="4292"/>
      <c r="AF83" s="4292"/>
      <c r="AG83" s="4268"/>
      <c r="AH83" s="12"/>
      <c r="AI83" s="12"/>
      <c r="AJ83" s="12"/>
      <c r="AK83" s="17"/>
      <c r="AL83" s="1929"/>
      <c r="AM83" s="1929"/>
      <c r="AN83" s="1929"/>
      <c r="AO83" s="1929"/>
      <c r="AP83" s="1929"/>
      <c r="AQ83" s="1929"/>
      <c r="AR83" s="1929"/>
      <c r="AS83" s="1929"/>
      <c r="AT83" s="1929"/>
      <c r="AU83" s="1930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4265" t="s">
        <v>104</v>
      </c>
      <c r="G84" s="4265"/>
      <c r="H84" s="4265" t="s">
        <v>105</v>
      </c>
      <c r="I84" s="4265"/>
      <c r="J84" s="4265" t="s">
        <v>106</v>
      </c>
      <c r="K84" s="4265"/>
      <c r="L84" s="4265" t="s">
        <v>107</v>
      </c>
      <c r="M84" s="4265"/>
      <c r="N84" s="4265" t="s">
        <v>108</v>
      </c>
      <c r="O84" s="4265"/>
      <c r="P84" s="4265" t="s">
        <v>109</v>
      </c>
      <c r="Q84" s="4265"/>
      <c r="R84" s="4265" t="s">
        <v>110</v>
      </c>
      <c r="S84" s="4265"/>
      <c r="T84" s="4265" t="s">
        <v>111</v>
      </c>
      <c r="U84" s="4265"/>
      <c r="V84" s="4265" t="s">
        <v>112</v>
      </c>
      <c r="W84" s="4265"/>
      <c r="X84" s="4265" t="s">
        <v>113</v>
      </c>
      <c r="Y84" s="4265"/>
      <c r="Z84" s="4267" t="s">
        <v>114</v>
      </c>
      <c r="AA84" s="4268"/>
      <c r="AB84" s="4267" t="s">
        <v>115</v>
      </c>
      <c r="AC84" s="4268"/>
      <c r="AD84" s="4267" t="s">
        <v>116</v>
      </c>
      <c r="AE84" s="4268"/>
      <c r="AF84" s="4267" t="s">
        <v>117</v>
      </c>
      <c r="AG84" s="4268"/>
      <c r="AH84" s="12"/>
      <c r="AI84" s="12"/>
      <c r="AJ84" s="123"/>
      <c r="AK84" s="1931"/>
      <c r="AL84" s="1929"/>
      <c r="AM84" s="1929"/>
      <c r="AN84" s="1929"/>
      <c r="AO84" s="1929"/>
      <c r="AP84" s="1929"/>
      <c r="AQ84" s="1929"/>
      <c r="AR84" s="1929"/>
      <c r="AS84" s="1929"/>
      <c r="AT84" s="1929"/>
      <c r="AU84" s="1930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1885" t="s">
        <v>82</v>
      </c>
      <c r="D85" s="1894" t="s">
        <v>83</v>
      </c>
      <c r="E85" s="1896" t="s">
        <v>84</v>
      </c>
      <c r="F85" s="1895" t="s">
        <v>83</v>
      </c>
      <c r="G85" s="1932" t="s">
        <v>84</v>
      </c>
      <c r="H85" s="1895" t="s">
        <v>83</v>
      </c>
      <c r="I85" s="1932" t="s">
        <v>84</v>
      </c>
      <c r="J85" s="1895" t="s">
        <v>83</v>
      </c>
      <c r="K85" s="1932" t="s">
        <v>84</v>
      </c>
      <c r="L85" s="1895" t="s">
        <v>83</v>
      </c>
      <c r="M85" s="1932" t="s">
        <v>84</v>
      </c>
      <c r="N85" s="1895" t="s">
        <v>83</v>
      </c>
      <c r="O85" s="1932" t="s">
        <v>84</v>
      </c>
      <c r="P85" s="1895" t="s">
        <v>83</v>
      </c>
      <c r="Q85" s="1932" t="s">
        <v>84</v>
      </c>
      <c r="R85" s="1895" t="s">
        <v>83</v>
      </c>
      <c r="S85" s="1932" t="s">
        <v>84</v>
      </c>
      <c r="T85" s="1895" t="s">
        <v>83</v>
      </c>
      <c r="U85" s="1932" t="s">
        <v>84</v>
      </c>
      <c r="V85" s="1895" t="s">
        <v>83</v>
      </c>
      <c r="W85" s="1932" t="s">
        <v>84</v>
      </c>
      <c r="X85" s="1895" t="s">
        <v>83</v>
      </c>
      <c r="Y85" s="1932" t="s">
        <v>84</v>
      </c>
      <c r="Z85" s="1895" t="s">
        <v>83</v>
      </c>
      <c r="AA85" s="1932" t="s">
        <v>84</v>
      </c>
      <c r="AB85" s="1895" t="s">
        <v>83</v>
      </c>
      <c r="AC85" s="1932" t="s">
        <v>84</v>
      </c>
      <c r="AD85" s="1895" t="s">
        <v>83</v>
      </c>
      <c r="AE85" s="1932" t="s">
        <v>84</v>
      </c>
      <c r="AF85" s="1895" t="s">
        <v>83</v>
      </c>
      <c r="AG85" s="1932" t="s">
        <v>84</v>
      </c>
      <c r="AH85" s="127"/>
      <c r="AI85" s="12"/>
      <c r="AJ85" s="1933"/>
      <c r="AK85" s="1929"/>
      <c r="AL85" s="1929"/>
      <c r="AM85" s="1929"/>
      <c r="AN85" s="1929"/>
      <c r="AO85" s="1929"/>
      <c r="AP85" s="1929"/>
      <c r="AQ85" s="1929"/>
      <c r="AR85" s="1929"/>
      <c r="AS85" s="1929"/>
      <c r="AT85" s="1929"/>
      <c r="AU85" s="1930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269" t="s">
        <v>118</v>
      </c>
      <c r="B86" s="4270"/>
      <c r="C86" s="1934">
        <f t="shared" ref="C86:C91" si="8">SUM(D86:E86)</f>
        <v>16</v>
      </c>
      <c r="D86" s="1935">
        <f t="shared" ref="D86:E91" si="9">SUM(F86+H86+J86+L86+N86+P86+R86+T86+V86+X86+Z86+AB86+AD86+AF86)</f>
        <v>3</v>
      </c>
      <c r="E86" s="1936">
        <f t="shared" si="9"/>
        <v>13</v>
      </c>
      <c r="F86" s="26"/>
      <c r="G86" s="1639"/>
      <c r="H86" s="26"/>
      <c r="I86" s="1639">
        <v>2</v>
      </c>
      <c r="J86" s="26"/>
      <c r="K86" s="1639"/>
      <c r="L86" s="26"/>
      <c r="M86" s="1639"/>
      <c r="N86" s="26"/>
      <c r="O86" s="1639">
        <v>1</v>
      </c>
      <c r="P86" s="26"/>
      <c r="Q86" s="1639">
        <v>1</v>
      </c>
      <c r="R86" s="26"/>
      <c r="S86" s="1639">
        <v>2</v>
      </c>
      <c r="T86" s="26"/>
      <c r="U86" s="1639">
        <v>1</v>
      </c>
      <c r="V86" s="26"/>
      <c r="W86" s="1639">
        <v>1</v>
      </c>
      <c r="X86" s="26">
        <v>1</v>
      </c>
      <c r="Y86" s="1639">
        <v>1</v>
      </c>
      <c r="Z86" s="26"/>
      <c r="AA86" s="1639">
        <v>2</v>
      </c>
      <c r="AB86" s="26">
        <v>1</v>
      </c>
      <c r="AC86" s="1639">
        <v>1</v>
      </c>
      <c r="AD86" s="26"/>
      <c r="AE86" s="1639">
        <v>1</v>
      </c>
      <c r="AF86" s="26">
        <v>1</v>
      </c>
      <c r="AG86" s="31"/>
      <c r="AH86" s="463"/>
      <c r="AI86" s="12"/>
      <c r="AJ86" s="1937"/>
      <c r="AK86" s="17"/>
      <c r="AL86" s="1929"/>
      <c r="AM86" s="1929"/>
      <c r="AN86" s="1929"/>
      <c r="AO86" s="1929"/>
      <c r="AP86" s="1929"/>
      <c r="AQ86" s="1929"/>
      <c r="AR86" s="1929"/>
      <c r="AS86" s="1929"/>
      <c r="AT86" s="1929"/>
      <c r="AU86" s="1930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4271" t="s">
        <v>119</v>
      </c>
      <c r="B87" s="1938" t="s">
        <v>120</v>
      </c>
      <c r="C87" s="137">
        <f t="shared" si="8"/>
        <v>0</v>
      </c>
      <c r="D87" s="138">
        <f t="shared" si="9"/>
        <v>0</v>
      </c>
      <c r="E87" s="1636">
        <f t="shared" si="9"/>
        <v>0</v>
      </c>
      <c r="F87" s="26"/>
      <c r="G87" s="1609"/>
      <c r="H87" s="26"/>
      <c r="I87" s="1609"/>
      <c r="J87" s="26"/>
      <c r="K87" s="1609"/>
      <c r="L87" s="26"/>
      <c r="M87" s="1609"/>
      <c r="N87" s="26"/>
      <c r="O87" s="1609"/>
      <c r="P87" s="26"/>
      <c r="Q87" s="1609"/>
      <c r="R87" s="26"/>
      <c r="S87" s="1609"/>
      <c r="T87" s="26"/>
      <c r="U87" s="1609"/>
      <c r="V87" s="26"/>
      <c r="W87" s="1609"/>
      <c r="X87" s="26"/>
      <c r="Y87" s="1609"/>
      <c r="Z87" s="26"/>
      <c r="AA87" s="1609"/>
      <c r="AB87" s="26"/>
      <c r="AC87" s="1609"/>
      <c r="AD87" s="26"/>
      <c r="AE87" s="1609"/>
      <c r="AF87" s="26"/>
      <c r="AG87" s="31"/>
      <c r="AH87" s="463"/>
      <c r="AI87" s="12"/>
      <c r="AJ87" s="1939"/>
      <c r="AK87" s="1931"/>
      <c r="AL87" s="1929"/>
      <c r="AM87" s="1929"/>
      <c r="AN87" s="1929"/>
      <c r="AO87" s="1929"/>
      <c r="AP87" s="1929"/>
      <c r="AQ87" s="1929"/>
      <c r="AR87" s="1929"/>
      <c r="AS87" s="1929"/>
      <c r="AT87" s="1929"/>
      <c r="AU87" s="1930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1570" t="s">
        <v>121</v>
      </c>
      <c r="C88" s="147">
        <f t="shared" si="8"/>
        <v>16</v>
      </c>
      <c r="D88" s="148">
        <f t="shared" si="9"/>
        <v>3</v>
      </c>
      <c r="E88" s="149">
        <f t="shared" si="9"/>
        <v>13</v>
      </c>
      <c r="F88" s="35"/>
      <c r="G88" s="39"/>
      <c r="H88" s="35"/>
      <c r="I88" s="39">
        <v>2</v>
      </c>
      <c r="J88" s="35"/>
      <c r="K88" s="39"/>
      <c r="L88" s="35"/>
      <c r="M88" s="39"/>
      <c r="N88" s="35"/>
      <c r="O88" s="39">
        <v>1</v>
      </c>
      <c r="P88" s="35"/>
      <c r="Q88" s="39">
        <v>1</v>
      </c>
      <c r="R88" s="35"/>
      <c r="S88" s="39">
        <v>2</v>
      </c>
      <c r="T88" s="35"/>
      <c r="U88" s="39">
        <v>1</v>
      </c>
      <c r="V88" s="35"/>
      <c r="W88" s="39">
        <v>1</v>
      </c>
      <c r="X88" s="35">
        <v>1</v>
      </c>
      <c r="Y88" s="39">
        <v>1</v>
      </c>
      <c r="Z88" s="35"/>
      <c r="AA88" s="39">
        <v>2</v>
      </c>
      <c r="AB88" s="35">
        <v>1</v>
      </c>
      <c r="AC88" s="39">
        <v>1</v>
      </c>
      <c r="AD88" s="35"/>
      <c r="AE88" s="39">
        <v>1</v>
      </c>
      <c r="AF88" s="35">
        <v>1</v>
      </c>
      <c r="AG88" s="40"/>
      <c r="AH88" s="463"/>
      <c r="AI88" s="12"/>
      <c r="AJ88" s="1937"/>
      <c r="AK88" s="1940"/>
      <c r="AL88" s="1929"/>
      <c r="AM88" s="1929"/>
      <c r="AN88" s="1929"/>
      <c r="AO88" s="1929"/>
      <c r="AP88" s="1929"/>
      <c r="AQ88" s="1929"/>
      <c r="AR88" s="1929"/>
      <c r="AS88" s="1929"/>
      <c r="AT88" s="1929"/>
      <c r="AU88" s="1930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1570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1941"/>
      <c r="AO89" s="1941"/>
      <c r="AP89" s="1941"/>
      <c r="AQ89" s="1941"/>
      <c r="AR89" s="1941"/>
      <c r="AS89" s="1941"/>
      <c r="AT89" s="1941"/>
      <c r="AU89" s="1941"/>
      <c r="AV89" s="1941"/>
      <c r="AW89" s="1930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1929"/>
      <c r="AM90" s="1929"/>
      <c r="AN90" s="1929"/>
      <c r="AO90" s="1929"/>
      <c r="AP90" s="1929"/>
      <c r="AQ90" s="1929"/>
      <c r="AR90" s="1929"/>
      <c r="AS90" s="1929"/>
      <c r="AT90" s="1929"/>
      <c r="AU90" s="1930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1929"/>
      <c r="AM91" s="1929"/>
      <c r="AN91" s="1929"/>
      <c r="AO91" s="1929"/>
      <c r="AP91" s="1929"/>
      <c r="AQ91" s="1929"/>
      <c r="AR91" s="1929"/>
      <c r="AS91" s="1929"/>
      <c r="AT91" s="1929"/>
      <c r="AU91" s="1930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1929"/>
      <c r="AM92" s="1929"/>
      <c r="AN92" s="1929"/>
      <c r="AO92" s="1929"/>
      <c r="AP92" s="1929"/>
      <c r="AQ92" s="1929"/>
      <c r="AR92" s="1929"/>
      <c r="AS92" s="1929"/>
      <c r="AT92" s="1929"/>
      <c r="AU92" s="1930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4257" t="s">
        <v>56</v>
      </c>
      <c r="B93" s="4258"/>
      <c r="C93" s="4259" t="s">
        <v>57</v>
      </c>
      <c r="D93" s="4259"/>
      <c r="E93" s="4259"/>
      <c r="F93" s="4260" t="s">
        <v>126</v>
      </c>
      <c r="G93" s="4260"/>
      <c r="H93" s="4260"/>
      <c r="I93" s="4260"/>
      <c r="J93" s="4260"/>
      <c r="K93" s="4260"/>
      <c r="L93" s="4260"/>
      <c r="M93" s="4260"/>
      <c r="N93" s="4260"/>
      <c r="O93" s="4260"/>
      <c r="P93" s="4260"/>
      <c r="Q93" s="4260"/>
      <c r="R93" s="4260"/>
      <c r="S93" s="4260"/>
      <c r="T93" s="4260"/>
      <c r="U93" s="4260"/>
      <c r="V93" s="4260"/>
      <c r="W93" s="4260"/>
      <c r="X93" s="4260"/>
      <c r="Y93" s="4260"/>
      <c r="Z93" s="4260"/>
      <c r="AA93" s="4260"/>
      <c r="AB93" s="4260"/>
      <c r="AC93" s="4260"/>
      <c r="AD93" s="4260"/>
      <c r="AE93" s="4260"/>
      <c r="AF93" s="4260"/>
      <c r="AG93" s="4261"/>
      <c r="AH93" s="4262" t="s">
        <v>127</v>
      </c>
      <c r="AI93" s="4263"/>
      <c r="AJ93" s="4263"/>
      <c r="AK93" s="4264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4265" t="s">
        <v>104</v>
      </c>
      <c r="G94" s="4265"/>
      <c r="H94" s="4265" t="s">
        <v>105</v>
      </c>
      <c r="I94" s="4265"/>
      <c r="J94" s="4260" t="s">
        <v>106</v>
      </c>
      <c r="K94" s="4260"/>
      <c r="L94" s="4260" t="s">
        <v>107</v>
      </c>
      <c r="M94" s="4260"/>
      <c r="N94" s="4260" t="s">
        <v>108</v>
      </c>
      <c r="O94" s="4260"/>
      <c r="P94" s="4260" t="s">
        <v>109</v>
      </c>
      <c r="Q94" s="4260"/>
      <c r="R94" s="4265" t="s">
        <v>110</v>
      </c>
      <c r="S94" s="4265"/>
      <c r="T94" s="4260" t="s">
        <v>111</v>
      </c>
      <c r="U94" s="4260"/>
      <c r="V94" s="4260" t="s">
        <v>112</v>
      </c>
      <c r="W94" s="4260"/>
      <c r="X94" s="4260" t="s">
        <v>113</v>
      </c>
      <c r="Y94" s="4260"/>
      <c r="Z94" s="4260" t="s">
        <v>114</v>
      </c>
      <c r="AA94" s="4260"/>
      <c r="AB94" s="4260" t="s">
        <v>115</v>
      </c>
      <c r="AC94" s="4260"/>
      <c r="AD94" s="4260" t="s">
        <v>116</v>
      </c>
      <c r="AE94" s="4260"/>
      <c r="AF94" s="4260" t="s">
        <v>117</v>
      </c>
      <c r="AG94" s="4261"/>
      <c r="AH94" s="4258" t="s">
        <v>128</v>
      </c>
      <c r="AI94" s="4259" t="s">
        <v>129</v>
      </c>
      <c r="AJ94" s="4259" t="s">
        <v>130</v>
      </c>
      <c r="AK94" s="4266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1885" t="s">
        <v>82</v>
      </c>
      <c r="D95" s="1894" t="s">
        <v>83</v>
      </c>
      <c r="E95" s="1896" t="s">
        <v>84</v>
      </c>
      <c r="F95" s="1895" t="s">
        <v>83</v>
      </c>
      <c r="G95" s="1942" t="s">
        <v>84</v>
      </c>
      <c r="H95" s="1895" t="s">
        <v>83</v>
      </c>
      <c r="I95" s="1942" t="s">
        <v>84</v>
      </c>
      <c r="J95" s="1895" t="s">
        <v>83</v>
      </c>
      <c r="K95" s="1942" t="s">
        <v>84</v>
      </c>
      <c r="L95" s="1895" t="s">
        <v>83</v>
      </c>
      <c r="M95" s="1942" t="s">
        <v>84</v>
      </c>
      <c r="N95" s="1895" t="s">
        <v>83</v>
      </c>
      <c r="O95" s="1942" t="s">
        <v>84</v>
      </c>
      <c r="P95" s="1895" t="s">
        <v>83</v>
      </c>
      <c r="Q95" s="1942" t="s">
        <v>84</v>
      </c>
      <c r="R95" s="1895" t="s">
        <v>83</v>
      </c>
      <c r="S95" s="1942" t="s">
        <v>84</v>
      </c>
      <c r="T95" s="1895" t="s">
        <v>83</v>
      </c>
      <c r="U95" s="1942" t="s">
        <v>84</v>
      </c>
      <c r="V95" s="1895" t="s">
        <v>83</v>
      </c>
      <c r="W95" s="1942" t="s">
        <v>84</v>
      </c>
      <c r="X95" s="1895" t="s">
        <v>83</v>
      </c>
      <c r="Y95" s="1942" t="s">
        <v>84</v>
      </c>
      <c r="Z95" s="1895" t="s">
        <v>83</v>
      </c>
      <c r="AA95" s="1942" t="s">
        <v>84</v>
      </c>
      <c r="AB95" s="1895" t="s">
        <v>83</v>
      </c>
      <c r="AC95" s="1942" t="s">
        <v>84</v>
      </c>
      <c r="AD95" s="1895" t="s">
        <v>83</v>
      </c>
      <c r="AE95" s="1942" t="s">
        <v>84</v>
      </c>
      <c r="AF95" s="1895" t="s">
        <v>83</v>
      </c>
      <c r="AG95" s="1943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269" t="s">
        <v>132</v>
      </c>
      <c r="B96" s="4270"/>
      <c r="C96" s="1934">
        <f t="shared" ref="C96:C101" si="10">SUM(D96:E96)</f>
        <v>6</v>
      </c>
      <c r="D96" s="1935">
        <f t="shared" ref="D96:E101" si="11">SUM(F96+H96+J96+L96+N96+P96+R96+T96+V96+X96+Z96+AB96+AD96+AF96)</f>
        <v>3</v>
      </c>
      <c r="E96" s="1936">
        <f t="shared" si="11"/>
        <v>3</v>
      </c>
      <c r="F96" s="26"/>
      <c r="G96" s="1609"/>
      <c r="H96" s="26"/>
      <c r="I96" s="1609"/>
      <c r="J96" s="26"/>
      <c r="K96" s="1609"/>
      <c r="L96" s="26"/>
      <c r="M96" s="1609"/>
      <c r="N96" s="26"/>
      <c r="O96" s="1609"/>
      <c r="P96" s="26"/>
      <c r="Q96" s="1609"/>
      <c r="R96" s="26"/>
      <c r="S96" s="1609">
        <v>1</v>
      </c>
      <c r="T96" s="26">
        <v>1</v>
      </c>
      <c r="U96" s="1609">
        <v>1</v>
      </c>
      <c r="V96" s="26"/>
      <c r="W96" s="1609">
        <v>1</v>
      </c>
      <c r="X96" s="26">
        <v>1</v>
      </c>
      <c r="Y96" s="1609"/>
      <c r="Z96" s="26">
        <v>1</v>
      </c>
      <c r="AA96" s="1609"/>
      <c r="AB96" s="26"/>
      <c r="AC96" s="1609"/>
      <c r="AD96" s="26"/>
      <c r="AE96" s="1609"/>
      <c r="AF96" s="26"/>
      <c r="AG96" s="1637"/>
      <c r="AH96" s="1609">
        <v>1</v>
      </c>
      <c r="AI96" s="1641">
        <v>2</v>
      </c>
      <c r="AJ96" s="1641">
        <v>2</v>
      </c>
      <c r="AK96" s="1641"/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4271" t="s">
        <v>119</v>
      </c>
      <c r="B97" s="1938" t="s">
        <v>120</v>
      </c>
      <c r="C97" s="137">
        <f t="shared" si="10"/>
        <v>0</v>
      </c>
      <c r="D97" s="138">
        <f t="shared" si="11"/>
        <v>0</v>
      </c>
      <c r="E97" s="1636">
        <f t="shared" si="11"/>
        <v>0</v>
      </c>
      <c r="F97" s="26"/>
      <c r="G97" s="1609"/>
      <c r="H97" s="26"/>
      <c r="I97" s="1609"/>
      <c r="J97" s="26"/>
      <c r="K97" s="1609"/>
      <c r="L97" s="26"/>
      <c r="M97" s="1609"/>
      <c r="N97" s="26"/>
      <c r="O97" s="1609"/>
      <c r="P97" s="26"/>
      <c r="Q97" s="1609"/>
      <c r="R97" s="26"/>
      <c r="S97" s="1609"/>
      <c r="T97" s="26"/>
      <c r="U97" s="1609"/>
      <c r="V97" s="26"/>
      <c r="W97" s="1609"/>
      <c r="X97" s="26"/>
      <c r="Y97" s="1609"/>
      <c r="Z97" s="26"/>
      <c r="AA97" s="1609"/>
      <c r="AB97" s="26"/>
      <c r="AC97" s="1609"/>
      <c r="AD97" s="26"/>
      <c r="AE97" s="1609"/>
      <c r="AF97" s="26"/>
      <c r="AG97" s="1637"/>
      <c r="AH97" s="1609"/>
      <c r="AI97" s="1641"/>
      <c r="AJ97" s="1641"/>
      <c r="AK97" s="1641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1570" t="s">
        <v>121</v>
      </c>
      <c r="C98" s="147">
        <f t="shared" si="10"/>
        <v>6</v>
      </c>
      <c r="D98" s="148">
        <f t="shared" si="11"/>
        <v>3</v>
      </c>
      <c r="E98" s="149">
        <f t="shared" si="11"/>
        <v>3</v>
      </c>
      <c r="F98" s="35"/>
      <c r="G98" s="39"/>
      <c r="H98" s="35"/>
      <c r="I98" s="39"/>
      <c r="J98" s="35"/>
      <c r="K98" s="39"/>
      <c r="L98" s="35"/>
      <c r="M98" s="39"/>
      <c r="N98" s="35"/>
      <c r="O98" s="39"/>
      <c r="P98" s="35"/>
      <c r="Q98" s="39"/>
      <c r="R98" s="35"/>
      <c r="S98" s="39">
        <v>1</v>
      </c>
      <c r="T98" s="35">
        <v>1</v>
      </c>
      <c r="U98" s="39">
        <v>1</v>
      </c>
      <c r="V98" s="35"/>
      <c r="W98" s="39">
        <v>1</v>
      </c>
      <c r="X98" s="35">
        <v>1</v>
      </c>
      <c r="Y98" s="39"/>
      <c r="Z98" s="35">
        <v>1</v>
      </c>
      <c r="AA98" s="39"/>
      <c r="AB98" s="35"/>
      <c r="AC98" s="39"/>
      <c r="AD98" s="35"/>
      <c r="AE98" s="39"/>
      <c r="AF98" s="35"/>
      <c r="AG98" s="150"/>
      <c r="AH98" s="39">
        <v>1</v>
      </c>
      <c r="AI98" s="66">
        <v>2</v>
      </c>
      <c r="AJ98" s="66">
        <v>2</v>
      </c>
      <c r="AK98" s="66"/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1570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1199"/>
      <c r="AO99" s="1199"/>
      <c r="AP99" s="1199"/>
      <c r="AQ99" s="1199"/>
      <c r="AR99" s="1199"/>
      <c r="AS99" s="1199"/>
      <c r="AT99" s="1199"/>
      <c r="AU99" s="1944"/>
      <c r="AV99" s="1944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1945"/>
      <c r="AM100" s="1199"/>
      <c r="AN100" s="1199"/>
      <c r="AO100" s="1199"/>
      <c r="AP100" s="1199"/>
      <c r="AQ100" s="1199"/>
      <c r="AR100" s="1946"/>
      <c r="AS100" s="1199"/>
      <c r="AT100" s="1199"/>
      <c r="AU100" s="1947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1948"/>
      <c r="AM101" s="1184"/>
      <c r="AN101" s="1184"/>
      <c r="AO101" s="1184"/>
      <c r="AP101" s="1184"/>
      <c r="AQ101" s="1184"/>
      <c r="AR101" s="1949"/>
      <c r="AS101" s="1184"/>
      <c r="AT101" s="1184"/>
      <c r="AU101" s="1947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1184"/>
      <c r="AT102" s="1184"/>
      <c r="AU102" s="1947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3854" t="s">
        <v>56</v>
      </c>
      <c r="B103" s="3854"/>
      <c r="C103" s="4069" t="s">
        <v>57</v>
      </c>
      <c r="D103" s="3854"/>
      <c r="E103" s="3855"/>
      <c r="F103" s="3856" t="s">
        <v>58</v>
      </c>
      <c r="G103" s="3867"/>
      <c r="H103" s="3867"/>
      <c r="I103" s="3867"/>
      <c r="J103" s="3867"/>
      <c r="K103" s="3867"/>
      <c r="L103" s="3867"/>
      <c r="M103" s="3867"/>
      <c r="N103" s="3867"/>
      <c r="O103" s="3867"/>
      <c r="P103" s="3867"/>
      <c r="Q103" s="3867"/>
      <c r="R103" s="3867"/>
      <c r="S103" s="3867"/>
      <c r="T103" s="3867"/>
      <c r="U103" s="3867"/>
      <c r="V103" s="3867"/>
      <c r="W103" s="3867"/>
      <c r="X103" s="3867"/>
      <c r="Y103" s="3867"/>
      <c r="Z103" s="3867"/>
      <c r="AA103" s="3867"/>
      <c r="AB103" s="3867"/>
      <c r="AC103" s="3867"/>
      <c r="AD103" s="3867"/>
      <c r="AE103" s="3867"/>
      <c r="AF103" s="3867"/>
      <c r="AG103" s="3858"/>
      <c r="AH103" s="4288" t="s">
        <v>127</v>
      </c>
      <c r="AI103" s="4289"/>
      <c r="AJ103" s="4289"/>
      <c r="AK103" s="256"/>
      <c r="AL103" s="17"/>
      <c r="AM103" s="17"/>
      <c r="AN103" s="17"/>
      <c r="AO103" s="17"/>
      <c r="AP103" s="17"/>
      <c r="AQ103" s="17"/>
      <c r="AR103" s="17"/>
      <c r="AS103" s="1184"/>
      <c r="AT103" s="1184"/>
      <c r="AU103" s="1947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3861" t="s">
        <v>134</v>
      </c>
      <c r="G104" s="4070"/>
      <c r="H104" s="3861" t="s">
        <v>105</v>
      </c>
      <c r="I104" s="4070"/>
      <c r="J104" s="3861" t="s">
        <v>106</v>
      </c>
      <c r="K104" s="4070"/>
      <c r="L104" s="3861" t="s">
        <v>107</v>
      </c>
      <c r="M104" s="4070"/>
      <c r="N104" s="3861" t="s">
        <v>108</v>
      </c>
      <c r="O104" s="4070"/>
      <c r="P104" s="3861" t="s">
        <v>109</v>
      </c>
      <c r="Q104" s="4070"/>
      <c r="R104" s="3861" t="s">
        <v>110</v>
      </c>
      <c r="S104" s="4070"/>
      <c r="T104" s="3861" t="s">
        <v>111</v>
      </c>
      <c r="U104" s="4070"/>
      <c r="V104" s="3861" t="s">
        <v>112</v>
      </c>
      <c r="W104" s="4070"/>
      <c r="X104" s="3861" t="s">
        <v>113</v>
      </c>
      <c r="Y104" s="4070"/>
      <c r="Z104" s="3856" t="s">
        <v>114</v>
      </c>
      <c r="AA104" s="3857"/>
      <c r="AB104" s="3856" t="s">
        <v>115</v>
      </c>
      <c r="AC104" s="3857"/>
      <c r="AD104" s="3856" t="s">
        <v>116</v>
      </c>
      <c r="AE104" s="3857"/>
      <c r="AF104" s="3856" t="s">
        <v>117</v>
      </c>
      <c r="AG104" s="3858"/>
      <c r="AH104" s="3855" t="s">
        <v>135</v>
      </c>
      <c r="AI104" s="4087" t="s">
        <v>136</v>
      </c>
      <c r="AJ104" s="4087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1184"/>
      <c r="AT104" s="1184"/>
      <c r="AU104" s="1947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1187" t="s">
        <v>82</v>
      </c>
      <c r="D105" s="1188" t="s">
        <v>83</v>
      </c>
      <c r="E105" s="1577" t="s">
        <v>84</v>
      </c>
      <c r="F105" s="1578" t="s">
        <v>83</v>
      </c>
      <c r="G105" s="1576" t="s">
        <v>84</v>
      </c>
      <c r="H105" s="1578" t="s">
        <v>83</v>
      </c>
      <c r="I105" s="1576" t="s">
        <v>84</v>
      </c>
      <c r="J105" s="1578" t="s">
        <v>83</v>
      </c>
      <c r="K105" s="1576" t="s">
        <v>84</v>
      </c>
      <c r="L105" s="1578" t="s">
        <v>83</v>
      </c>
      <c r="M105" s="1576" t="s">
        <v>84</v>
      </c>
      <c r="N105" s="1578" t="s">
        <v>83</v>
      </c>
      <c r="O105" s="1576" t="s">
        <v>84</v>
      </c>
      <c r="P105" s="1578" t="s">
        <v>83</v>
      </c>
      <c r="Q105" s="1576" t="s">
        <v>84</v>
      </c>
      <c r="R105" s="1578" t="s">
        <v>83</v>
      </c>
      <c r="S105" s="1576" t="s">
        <v>84</v>
      </c>
      <c r="T105" s="1578" t="s">
        <v>83</v>
      </c>
      <c r="U105" s="1576" t="s">
        <v>84</v>
      </c>
      <c r="V105" s="1578" t="s">
        <v>83</v>
      </c>
      <c r="W105" s="1576" t="s">
        <v>84</v>
      </c>
      <c r="X105" s="1578" t="s">
        <v>83</v>
      </c>
      <c r="Y105" s="1576" t="s">
        <v>84</v>
      </c>
      <c r="Z105" s="1578" t="s">
        <v>83</v>
      </c>
      <c r="AA105" s="1576" t="s">
        <v>84</v>
      </c>
      <c r="AB105" s="1578" t="s">
        <v>83</v>
      </c>
      <c r="AC105" s="1576" t="s">
        <v>84</v>
      </c>
      <c r="AD105" s="1578" t="s">
        <v>83</v>
      </c>
      <c r="AE105" s="1576" t="s">
        <v>84</v>
      </c>
      <c r="AF105" s="1578" t="s">
        <v>83</v>
      </c>
      <c r="AG105" s="1950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1184"/>
      <c r="AT105" s="1184"/>
      <c r="AU105" s="1947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47" t="s">
        <v>137</v>
      </c>
      <c r="B106" s="3548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139">
        <f t="shared" si="12"/>
        <v>0</v>
      </c>
      <c r="F106" s="26"/>
      <c r="G106" s="30"/>
      <c r="H106" s="26"/>
      <c r="I106" s="30"/>
      <c r="J106" s="26"/>
      <c r="K106" s="30"/>
      <c r="L106" s="26"/>
      <c r="M106" s="30"/>
      <c r="N106" s="26"/>
      <c r="O106" s="30"/>
      <c r="P106" s="26"/>
      <c r="Q106" s="30"/>
      <c r="R106" s="26"/>
      <c r="S106" s="30"/>
      <c r="T106" s="26"/>
      <c r="U106" s="30"/>
      <c r="V106" s="26"/>
      <c r="W106" s="30"/>
      <c r="X106" s="26"/>
      <c r="Y106" s="30"/>
      <c r="Z106" s="26"/>
      <c r="AA106" s="30"/>
      <c r="AB106" s="26"/>
      <c r="AC106" s="30"/>
      <c r="AD106" s="26"/>
      <c r="AE106" s="30"/>
      <c r="AF106" s="26"/>
      <c r="AG106" s="140"/>
      <c r="AH106" s="30"/>
      <c r="AI106" s="145"/>
      <c r="AJ106" s="145"/>
      <c r="AK106" s="262"/>
      <c r="AL106" s="17"/>
      <c r="AM106" s="17"/>
      <c r="AN106" s="17"/>
      <c r="AO106" s="17"/>
      <c r="AP106" s="17"/>
      <c r="AQ106" s="17"/>
      <c r="AR106" s="17"/>
      <c r="AS106" s="1342"/>
      <c r="AT106" s="1342"/>
      <c r="AU106" s="1947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256" t="s">
        <v>139</v>
      </c>
      <c r="B108" s="1569" t="s">
        <v>140</v>
      </c>
      <c r="C108" s="137">
        <f>SUM(D108:E108)</f>
        <v>0</v>
      </c>
      <c r="D108" s="138">
        <f t="shared" si="12"/>
        <v>0</v>
      </c>
      <c r="E108" s="139">
        <f t="shared" si="12"/>
        <v>0</v>
      </c>
      <c r="F108" s="26"/>
      <c r="G108" s="30"/>
      <c r="H108" s="26"/>
      <c r="I108" s="30"/>
      <c r="J108" s="26"/>
      <c r="K108" s="30"/>
      <c r="L108" s="26"/>
      <c r="M108" s="30"/>
      <c r="N108" s="26"/>
      <c r="O108" s="30"/>
      <c r="P108" s="26"/>
      <c r="Q108" s="30"/>
      <c r="R108" s="26"/>
      <c r="S108" s="30"/>
      <c r="T108" s="26"/>
      <c r="U108" s="30"/>
      <c r="V108" s="26"/>
      <c r="W108" s="30"/>
      <c r="X108" s="26"/>
      <c r="Y108" s="30"/>
      <c r="Z108" s="26"/>
      <c r="AA108" s="30"/>
      <c r="AB108" s="26"/>
      <c r="AC108" s="30"/>
      <c r="AD108" s="26"/>
      <c r="AE108" s="30"/>
      <c r="AF108" s="26"/>
      <c r="AG108" s="140"/>
      <c r="AH108" s="30"/>
      <c r="AI108" s="145"/>
      <c r="AJ108" s="145"/>
      <c r="AK108" s="1352"/>
      <c r="AL108" s="729"/>
      <c r="AM108" s="15"/>
      <c r="AN108" s="1199"/>
      <c r="AO108" s="1199"/>
      <c r="AP108" s="1199"/>
      <c r="AQ108" s="1199"/>
      <c r="AR108" s="1199"/>
      <c r="AS108" s="1199"/>
      <c r="AT108" s="1199"/>
      <c r="AU108" s="1199"/>
      <c r="AV108" s="1199"/>
      <c r="AW108" s="1341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1951"/>
      <c r="N111" s="1952"/>
      <c r="O111" s="1182"/>
      <c r="P111" s="1182"/>
      <c r="Q111" s="1182"/>
      <c r="R111" s="1182"/>
      <c r="S111" s="1182"/>
      <c r="T111" s="1182"/>
      <c r="U111" s="1182"/>
      <c r="V111" s="1952"/>
      <c r="W111" s="1182"/>
      <c r="X111" s="1182"/>
      <c r="Y111" s="1182"/>
      <c r="Z111" s="1243"/>
      <c r="AA111" s="1243"/>
      <c r="AB111" s="1242"/>
      <c r="AC111" s="1242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069" t="s">
        <v>3</v>
      </c>
      <c r="B112" s="3855"/>
      <c r="C112" s="3856" t="s">
        <v>57</v>
      </c>
      <c r="D112" s="3867"/>
      <c r="E112" s="3857"/>
      <c r="F112" s="3856" t="s">
        <v>114</v>
      </c>
      <c r="G112" s="3857"/>
      <c r="H112" s="3856" t="s">
        <v>115</v>
      </c>
      <c r="I112" s="3857"/>
      <c r="J112" s="3856" t="s">
        <v>116</v>
      </c>
      <c r="K112" s="3857"/>
      <c r="L112" s="3856" t="s">
        <v>117</v>
      </c>
      <c r="M112" s="3857"/>
      <c r="N112" s="1953"/>
      <c r="O112" s="1182"/>
      <c r="P112" s="1182"/>
      <c r="Q112" s="1182"/>
      <c r="R112" s="1182"/>
      <c r="S112" s="1182"/>
      <c r="T112" s="1182"/>
      <c r="U112" s="1182"/>
      <c r="V112" s="1952"/>
      <c r="W112" s="1182"/>
      <c r="X112" s="1182"/>
      <c r="Y112" s="1182"/>
      <c r="Z112" s="1243"/>
      <c r="AA112" s="1243"/>
      <c r="AB112" s="1242"/>
      <c r="AC112" s="1242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1187" t="s">
        <v>82</v>
      </c>
      <c r="D113" s="1188" t="s">
        <v>83</v>
      </c>
      <c r="E113" s="1577" t="s">
        <v>84</v>
      </c>
      <c r="F113" s="1187" t="s">
        <v>83</v>
      </c>
      <c r="G113" s="1577" t="s">
        <v>84</v>
      </c>
      <c r="H113" s="1187" t="s">
        <v>83</v>
      </c>
      <c r="I113" s="1577" t="s">
        <v>84</v>
      </c>
      <c r="J113" s="1187" t="s">
        <v>83</v>
      </c>
      <c r="K113" s="1577" t="s">
        <v>84</v>
      </c>
      <c r="L113" s="1187" t="s">
        <v>83</v>
      </c>
      <c r="M113" s="1577" t="s">
        <v>84</v>
      </c>
      <c r="N113" s="1953"/>
      <c r="O113" s="1182"/>
      <c r="P113" s="1182"/>
      <c r="Q113" s="1182"/>
      <c r="R113" s="1182"/>
      <c r="S113" s="1182"/>
      <c r="T113" s="1182"/>
      <c r="U113" s="1182"/>
      <c r="V113" s="1952"/>
      <c r="W113" s="1182"/>
      <c r="X113" s="1182"/>
      <c r="Y113" s="1182"/>
      <c r="Z113" s="1243"/>
      <c r="AA113" s="1243"/>
      <c r="AB113" s="1242"/>
      <c r="AC113" s="1242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255" t="s">
        <v>144</v>
      </c>
      <c r="B114" s="89" t="s">
        <v>145</v>
      </c>
      <c r="C114" s="137">
        <f>SUM(D114:E114)</f>
        <v>0</v>
      </c>
      <c r="D114" s="138">
        <f t="shared" ref="D114:E116" si="13">SUM(F114+H114+J114+L114)</f>
        <v>0</v>
      </c>
      <c r="E114" s="139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1954"/>
      <c r="O114" s="1182"/>
      <c r="P114" s="1182"/>
      <c r="Q114" s="1182"/>
      <c r="R114" s="1182"/>
      <c r="S114" s="1182"/>
      <c r="T114" s="1182"/>
      <c r="U114" s="1182"/>
      <c r="V114" s="1952"/>
      <c r="W114" s="1182"/>
      <c r="X114" s="1182"/>
      <c r="Y114" s="1182"/>
      <c r="Z114" s="1243"/>
      <c r="AA114" s="1243"/>
      <c r="AB114" s="1242"/>
      <c r="AC114" s="1242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1954"/>
      <c r="O115" s="1182"/>
      <c r="P115" s="1182"/>
      <c r="Q115" s="1182"/>
      <c r="R115" s="1182"/>
      <c r="S115" s="1182"/>
      <c r="T115" s="1182"/>
      <c r="U115" s="1182"/>
      <c r="V115" s="1952"/>
      <c r="W115" s="1182"/>
      <c r="X115" s="1243"/>
      <c r="Y115" s="1243"/>
      <c r="Z115" s="1243"/>
      <c r="AA115" s="1243"/>
      <c r="AB115" s="1242"/>
      <c r="AC115" s="1242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1952"/>
      <c r="V116" s="1182"/>
      <c r="W116" s="1182"/>
      <c r="X116" s="1182"/>
      <c r="Y116" s="1182"/>
      <c r="Z116" s="1182"/>
      <c r="AA116" s="1182"/>
      <c r="AB116" s="1182"/>
      <c r="AC116" s="1182"/>
      <c r="AD116" s="1182"/>
      <c r="AE116" s="1182"/>
      <c r="AF116" s="1182"/>
      <c r="AG116" s="1182"/>
      <c r="AH116" s="1952"/>
      <c r="AI116" s="1182"/>
      <c r="AJ116" s="1243"/>
      <c r="AK116" s="1243"/>
      <c r="AL116" s="1243"/>
      <c r="AM116" s="1243"/>
      <c r="AN116" s="1242"/>
      <c r="AO116" s="1242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4254" t="s">
        <v>148</v>
      </c>
      <c r="B117" s="4254"/>
      <c r="C117" s="1259">
        <f t="shared" ref="C117:M117" si="14">SUM(C114:C116)</f>
        <v>0</v>
      </c>
      <c r="D117" s="1260">
        <f t="shared" si="14"/>
        <v>0</v>
      </c>
      <c r="E117" s="1262">
        <f t="shared" si="14"/>
        <v>0</v>
      </c>
      <c r="F117" s="1259">
        <f t="shared" si="14"/>
        <v>0</v>
      </c>
      <c r="G117" s="1262">
        <f t="shared" si="14"/>
        <v>0</v>
      </c>
      <c r="H117" s="1259">
        <f t="shared" si="14"/>
        <v>0</v>
      </c>
      <c r="I117" s="1262">
        <f t="shared" si="14"/>
        <v>0</v>
      </c>
      <c r="J117" s="1259">
        <f t="shared" si="14"/>
        <v>0</v>
      </c>
      <c r="K117" s="1262">
        <f t="shared" si="14"/>
        <v>0</v>
      </c>
      <c r="L117" s="1259">
        <f t="shared" si="14"/>
        <v>0</v>
      </c>
      <c r="M117" s="1262">
        <f t="shared" si="14"/>
        <v>0</v>
      </c>
      <c r="N117" s="1373"/>
      <c r="O117" s="12"/>
      <c r="P117" s="12"/>
      <c r="Q117" s="12"/>
      <c r="R117" s="12"/>
      <c r="S117" s="12"/>
      <c r="T117" s="12"/>
      <c r="U117" s="1952"/>
      <c r="V117" s="1182"/>
      <c r="W117" s="1182"/>
      <c r="X117" s="1182"/>
      <c r="Y117" s="1182"/>
      <c r="Z117" s="1182"/>
      <c r="AA117" s="1182"/>
      <c r="AB117" s="1182"/>
      <c r="AC117" s="1182"/>
      <c r="AD117" s="1182"/>
      <c r="AE117" s="1182"/>
      <c r="AF117" s="1182"/>
      <c r="AG117" s="1182"/>
      <c r="AH117" s="1952"/>
      <c r="AI117" s="1182"/>
      <c r="AJ117" s="1243"/>
      <c r="AK117" s="1243"/>
      <c r="AL117" s="1243"/>
      <c r="AM117" s="1243"/>
      <c r="AN117" s="1242"/>
      <c r="AO117" s="1242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255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1182"/>
      <c r="W118" s="1182"/>
      <c r="X118" s="1182"/>
      <c r="Y118" s="1182"/>
      <c r="Z118" s="1182"/>
      <c r="AA118" s="1182"/>
      <c r="AB118" s="1182"/>
      <c r="AC118" s="1182"/>
      <c r="AD118" s="1182"/>
      <c r="AE118" s="1182"/>
      <c r="AF118" s="1182"/>
      <c r="AG118" s="1182"/>
      <c r="AH118" s="1952"/>
      <c r="AI118" s="1182"/>
      <c r="AJ118" s="1243"/>
      <c r="AK118" s="1243"/>
      <c r="AL118" s="1243"/>
      <c r="AM118" s="1243"/>
      <c r="AN118" s="1242"/>
      <c r="AO118" s="1242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1937"/>
      <c r="V119" s="1182"/>
      <c r="W119" s="1182"/>
      <c r="X119" s="1182"/>
      <c r="Y119" s="1182"/>
      <c r="Z119" s="1182"/>
      <c r="AA119" s="1182"/>
      <c r="AB119" s="1182"/>
      <c r="AC119" s="1182"/>
      <c r="AD119" s="1182"/>
      <c r="AE119" s="1182"/>
      <c r="AF119" s="1182"/>
      <c r="AG119" s="1182"/>
      <c r="AH119" s="1952"/>
      <c r="AI119" s="1182"/>
      <c r="AJ119" s="1243"/>
      <c r="AK119" s="1243"/>
      <c r="AL119" s="1243"/>
      <c r="AM119" s="1243"/>
      <c r="AN119" s="1242"/>
      <c r="AO119" s="1242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1937"/>
      <c r="V120" s="1182"/>
      <c r="W120" s="1182"/>
      <c r="X120" s="1182"/>
      <c r="Y120" s="1182"/>
      <c r="Z120" s="1182"/>
      <c r="AA120" s="1182"/>
      <c r="AB120" s="1182"/>
      <c r="AC120" s="1182"/>
      <c r="AD120" s="1182"/>
      <c r="AE120" s="1182"/>
      <c r="AF120" s="1182"/>
      <c r="AG120" s="1182"/>
      <c r="AH120" s="1952"/>
      <c r="AI120" s="1182"/>
      <c r="AJ120" s="1243"/>
      <c r="AK120" s="1243"/>
      <c r="AL120" s="1243"/>
      <c r="AM120" s="1243"/>
      <c r="AN120" s="1242"/>
      <c r="AO120" s="1242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1199"/>
      <c r="Y121" s="1199"/>
      <c r="Z121" s="1199"/>
      <c r="AA121" s="1199"/>
      <c r="AB121" s="1199"/>
      <c r="AC121" s="1199"/>
      <c r="AD121" s="1199"/>
      <c r="AE121" s="1199"/>
      <c r="AF121" s="1181"/>
      <c r="AG121" s="1243"/>
      <c r="AH121" s="1243"/>
      <c r="AI121" s="1243"/>
      <c r="AJ121" s="1955"/>
      <c r="AK121" s="1243"/>
      <c r="AL121" s="1243"/>
      <c r="AM121" s="1243"/>
      <c r="AN121" s="1243"/>
      <c r="AO121" s="1243"/>
      <c r="AP121" s="1243"/>
      <c r="AQ121" s="1243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254" t="s">
        <v>148</v>
      </c>
      <c r="B122" s="4254"/>
      <c r="C122" s="1259">
        <f t="shared" ref="C122:M122" si="16">SUM(C118:C121)</f>
        <v>0</v>
      </c>
      <c r="D122" s="1260">
        <f t="shared" si="16"/>
        <v>0</v>
      </c>
      <c r="E122" s="1262">
        <f t="shared" si="16"/>
        <v>0</v>
      </c>
      <c r="F122" s="1259">
        <f t="shared" si="16"/>
        <v>0</v>
      </c>
      <c r="G122" s="1262">
        <f t="shared" si="16"/>
        <v>0</v>
      </c>
      <c r="H122" s="1259">
        <f t="shared" si="16"/>
        <v>0</v>
      </c>
      <c r="I122" s="1262">
        <f t="shared" si="16"/>
        <v>0</v>
      </c>
      <c r="J122" s="1259">
        <f t="shared" si="16"/>
        <v>0</v>
      </c>
      <c r="K122" s="1262">
        <f t="shared" si="16"/>
        <v>0</v>
      </c>
      <c r="L122" s="1259">
        <f t="shared" si="16"/>
        <v>0</v>
      </c>
      <c r="M122" s="1262">
        <f t="shared" si="16"/>
        <v>0</v>
      </c>
      <c r="N122" s="3"/>
      <c r="P122" s="1336"/>
      <c r="Q122" s="4020"/>
      <c r="R122" s="3710"/>
      <c r="S122" s="4252"/>
      <c r="T122" s="4252"/>
      <c r="U122" s="4252"/>
      <c r="V122" s="4252"/>
      <c r="W122" s="4252"/>
      <c r="X122" s="4252"/>
      <c r="Y122" s="4252"/>
      <c r="Z122" s="4252"/>
      <c r="AA122" s="1956"/>
      <c r="AB122" s="1184"/>
      <c r="AC122" s="1184"/>
      <c r="AD122" s="1184"/>
      <c r="AE122" s="1199"/>
      <c r="AF122" s="1243"/>
      <c r="AG122" s="1243"/>
      <c r="AH122" s="1243"/>
      <c r="AI122" s="1245"/>
      <c r="AJ122" s="1245"/>
      <c r="AK122" s="1245"/>
      <c r="AL122" s="1245"/>
      <c r="AM122" s="1957"/>
      <c r="AN122" s="1182"/>
      <c r="AO122" s="1182"/>
      <c r="AP122" s="1182"/>
      <c r="AQ122" s="1182"/>
      <c r="AR122" s="1182"/>
      <c r="AS122" s="1182"/>
      <c r="AT122" s="1182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1958"/>
      <c r="R123" s="1959"/>
      <c r="S123" s="1959"/>
      <c r="T123" s="1959"/>
      <c r="U123" s="1959"/>
      <c r="V123" s="1959"/>
      <c r="W123" s="1959"/>
      <c r="X123" s="1959"/>
      <c r="Y123" s="1959"/>
      <c r="Z123" s="1959"/>
      <c r="AA123" s="1956"/>
      <c r="AB123" s="1184"/>
      <c r="AC123" s="1184"/>
      <c r="AD123" s="1184"/>
      <c r="AE123" s="1199"/>
      <c r="AF123" s="1243"/>
      <c r="AG123" s="1243"/>
      <c r="AH123" s="1243"/>
      <c r="AI123" s="1245"/>
      <c r="AJ123" s="1245"/>
      <c r="AK123" s="1245"/>
      <c r="AL123" s="1245"/>
      <c r="AM123" s="1957"/>
      <c r="AN123" s="1182"/>
      <c r="AO123" s="1182"/>
      <c r="AP123" s="1182"/>
      <c r="AQ123" s="1182"/>
      <c r="AR123" s="1182"/>
      <c r="AS123" s="1182"/>
      <c r="AT123" s="1182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1960"/>
      <c r="R124" s="1184"/>
      <c r="S124" s="1184"/>
      <c r="T124" s="1184"/>
      <c r="U124" s="1184"/>
      <c r="V124" s="1184"/>
      <c r="W124" s="1184"/>
      <c r="X124" s="1184"/>
      <c r="Y124" s="1948"/>
      <c r="Z124" s="1948"/>
      <c r="AA124" s="1956"/>
      <c r="AB124" s="1184"/>
      <c r="AC124" s="1184"/>
      <c r="AD124" s="1184"/>
      <c r="AE124" s="1199"/>
      <c r="AF124" s="1243"/>
      <c r="AG124" s="1243"/>
      <c r="AH124" s="1243"/>
      <c r="AI124" s="1245"/>
      <c r="AJ124" s="1245"/>
      <c r="AK124" s="1245"/>
      <c r="AL124" s="1245"/>
      <c r="AM124" s="1245"/>
      <c r="AN124" s="1182"/>
      <c r="AO124" s="1182"/>
      <c r="AP124" s="1182"/>
      <c r="AQ124" s="1182"/>
      <c r="AR124" s="1182"/>
      <c r="AS124" s="1182"/>
      <c r="AT124" s="1182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069" t="s">
        <v>3</v>
      </c>
      <c r="B125" s="3855"/>
      <c r="C125" s="3856" t="s">
        <v>57</v>
      </c>
      <c r="D125" s="3867"/>
      <c r="E125" s="3857"/>
      <c r="F125" s="3856" t="s">
        <v>114</v>
      </c>
      <c r="G125" s="3857"/>
      <c r="H125" s="3856" t="s">
        <v>115</v>
      </c>
      <c r="I125" s="3857"/>
      <c r="J125" s="3856" t="s">
        <v>116</v>
      </c>
      <c r="K125" s="3857"/>
      <c r="L125" s="3856" t="s">
        <v>117</v>
      </c>
      <c r="M125" s="3867"/>
      <c r="N125" s="4253" t="s">
        <v>127</v>
      </c>
      <c r="O125" s="3867"/>
      <c r="P125" s="3857"/>
      <c r="Q125" s="1960"/>
      <c r="R125" s="1184"/>
      <c r="S125" s="1184"/>
      <c r="T125" s="1184"/>
      <c r="U125" s="1184"/>
      <c r="V125" s="1184"/>
      <c r="W125" s="1184"/>
      <c r="X125" s="1184"/>
      <c r="Y125" s="1948"/>
      <c r="Z125" s="1961"/>
      <c r="AA125" s="1940"/>
      <c r="AB125" s="1931"/>
      <c r="AC125" s="1931"/>
      <c r="AD125" s="1931"/>
      <c r="AE125" s="1962"/>
      <c r="AF125" s="1963"/>
      <c r="AG125" s="1963"/>
      <c r="AH125" s="1963"/>
      <c r="AI125" s="1964"/>
      <c r="AJ125" s="1964"/>
      <c r="AK125" s="1964"/>
      <c r="AL125" s="1964"/>
      <c r="AM125" s="1245"/>
      <c r="AN125" s="1182"/>
      <c r="AO125" s="1182"/>
      <c r="AP125" s="1182"/>
      <c r="AQ125" s="1182"/>
      <c r="AR125" s="1182"/>
      <c r="AS125" s="1182"/>
      <c r="AT125" s="1182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1187" t="s">
        <v>82</v>
      </c>
      <c r="D126" s="1188" t="s">
        <v>83</v>
      </c>
      <c r="E126" s="1577" t="s">
        <v>84</v>
      </c>
      <c r="F126" s="1187" t="s">
        <v>83</v>
      </c>
      <c r="G126" s="1577" t="s">
        <v>84</v>
      </c>
      <c r="H126" s="1187" t="s">
        <v>83</v>
      </c>
      <c r="I126" s="1577" t="s">
        <v>84</v>
      </c>
      <c r="J126" s="1187" t="s">
        <v>83</v>
      </c>
      <c r="K126" s="1577" t="s">
        <v>84</v>
      </c>
      <c r="L126" s="1187" t="s">
        <v>83</v>
      </c>
      <c r="M126" s="1579" t="s">
        <v>84</v>
      </c>
      <c r="N126" s="1965" t="s">
        <v>128</v>
      </c>
      <c r="O126" s="1188" t="s">
        <v>129</v>
      </c>
      <c r="P126" s="1577" t="s">
        <v>130</v>
      </c>
      <c r="Q126" s="1960"/>
      <c r="R126" s="1184"/>
      <c r="S126" s="1184"/>
      <c r="T126" s="1184"/>
      <c r="U126" s="1184"/>
      <c r="V126" s="1184"/>
      <c r="W126" s="1184"/>
      <c r="X126" s="1184"/>
      <c r="Y126" s="1966"/>
      <c r="Z126" s="1967"/>
      <c r="AA126" s="1929"/>
      <c r="AB126" s="1929"/>
      <c r="AC126" s="1929"/>
      <c r="AD126" s="1929"/>
      <c r="AE126" s="1941"/>
      <c r="AF126" s="1968"/>
      <c r="AG126" s="1968"/>
      <c r="AH126" s="1968"/>
      <c r="AI126" s="1876"/>
      <c r="AJ126" s="1876"/>
      <c r="AK126" s="1876"/>
      <c r="AL126" s="1876"/>
      <c r="AM126" s="1876"/>
      <c r="AN126" s="1877"/>
      <c r="AO126" s="1877"/>
      <c r="AP126" s="1877"/>
      <c r="AQ126" s="1877"/>
      <c r="AR126" s="1877"/>
      <c r="AS126" s="1877"/>
      <c r="AT126" s="1877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255" t="s">
        <v>144</v>
      </c>
      <c r="B127" s="89" t="s">
        <v>145</v>
      </c>
      <c r="C127" s="289">
        <f>SUM(D127:E127)</f>
        <v>0</v>
      </c>
      <c r="D127" s="290">
        <f t="shared" ref="D127:E129" si="18">SUM(F127+H127+J127+L127)</f>
        <v>0</v>
      </c>
      <c r="E127" s="291">
        <f t="shared" si="18"/>
        <v>0</v>
      </c>
      <c r="F127" s="26"/>
      <c r="G127" s="30"/>
      <c r="H127" s="26"/>
      <c r="I127" s="30"/>
      <c r="J127" s="26"/>
      <c r="K127" s="30"/>
      <c r="L127" s="26"/>
      <c r="M127" s="1126"/>
      <c r="N127" s="293"/>
      <c r="O127" s="27"/>
      <c r="P127" s="30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1929"/>
      <c r="AD127" s="1929"/>
      <c r="AE127" s="1941"/>
      <c r="AF127" s="1968"/>
      <c r="AG127" s="1968"/>
      <c r="AH127" s="1968"/>
      <c r="AI127" s="1876"/>
      <c r="AJ127" s="1876"/>
      <c r="AK127" s="1876"/>
      <c r="AL127" s="1876"/>
      <c r="AM127" s="1876"/>
      <c r="AN127" s="1877"/>
      <c r="AO127" s="1877"/>
      <c r="AP127" s="1877"/>
      <c r="AQ127" s="1877"/>
      <c r="AR127" s="1877"/>
      <c r="AS127" s="1877"/>
      <c r="AT127" s="1877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1969"/>
      <c r="R128" s="1929"/>
      <c r="S128" s="1929"/>
      <c r="T128" s="1929"/>
      <c r="U128" s="1929"/>
      <c r="V128" s="1929"/>
      <c r="W128" s="1929"/>
      <c r="X128" s="1929"/>
      <c r="Y128" s="1970"/>
      <c r="Z128" s="1929"/>
      <c r="AA128" s="1929"/>
      <c r="AB128" s="1929"/>
      <c r="AC128" s="1929"/>
      <c r="AD128" s="1929"/>
      <c r="AE128" s="1929"/>
      <c r="AF128" s="1877"/>
      <c r="AG128" s="1877"/>
      <c r="AH128" s="1877"/>
      <c r="AI128" s="1877"/>
      <c r="AJ128" s="1877"/>
      <c r="AK128" s="1877"/>
      <c r="AL128" s="1877"/>
      <c r="AM128" s="1877"/>
      <c r="AN128" s="1877"/>
      <c r="AO128" s="1968"/>
      <c r="AP128" s="1968"/>
      <c r="AQ128" s="1968"/>
      <c r="AR128" s="1968"/>
      <c r="AS128" s="1876"/>
      <c r="AT128" s="1876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1929"/>
      <c r="AA129" s="1929"/>
      <c r="AB129" s="1929"/>
      <c r="AC129" s="1929"/>
      <c r="AD129" s="1929"/>
      <c r="AE129" s="1929"/>
      <c r="AF129" s="1877"/>
      <c r="AG129" s="1877"/>
      <c r="AH129" s="1877"/>
      <c r="AI129" s="1877"/>
      <c r="AJ129" s="1877"/>
      <c r="AK129" s="1877"/>
      <c r="AL129" s="1877"/>
      <c r="AM129" s="1877"/>
      <c r="AN129" s="1877"/>
      <c r="AO129" s="1968"/>
      <c r="AP129" s="1968"/>
      <c r="AQ129" s="1968"/>
      <c r="AR129" s="1968"/>
      <c r="AS129" s="1876"/>
      <c r="AT129" s="1876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254" t="s">
        <v>148</v>
      </c>
      <c r="B130" s="4254"/>
      <c r="C130" s="1971">
        <f t="shared" ref="C130:P130" si="19">SUM(C127:C129)</f>
        <v>0</v>
      </c>
      <c r="D130" s="1972">
        <f t="shared" si="19"/>
        <v>0</v>
      </c>
      <c r="E130" s="1973">
        <f t="shared" si="19"/>
        <v>0</v>
      </c>
      <c r="F130" s="1971">
        <f t="shared" si="19"/>
        <v>0</v>
      </c>
      <c r="G130" s="1973">
        <f t="shared" si="19"/>
        <v>0</v>
      </c>
      <c r="H130" s="1971">
        <f t="shared" si="19"/>
        <v>0</v>
      </c>
      <c r="I130" s="1973">
        <f t="shared" si="19"/>
        <v>0</v>
      </c>
      <c r="J130" s="1971">
        <f t="shared" si="19"/>
        <v>0</v>
      </c>
      <c r="K130" s="1973">
        <f t="shared" si="19"/>
        <v>0</v>
      </c>
      <c r="L130" s="1971">
        <f t="shared" si="19"/>
        <v>0</v>
      </c>
      <c r="M130" s="1974">
        <f t="shared" si="19"/>
        <v>0</v>
      </c>
      <c r="N130" s="1975">
        <f t="shared" si="19"/>
        <v>0</v>
      </c>
      <c r="O130" s="1972">
        <f t="shared" si="19"/>
        <v>0</v>
      </c>
      <c r="P130" s="1973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1929"/>
      <c r="AA130" s="1929"/>
      <c r="AB130" s="1929"/>
      <c r="AC130" s="1929"/>
      <c r="AD130" s="1929"/>
      <c r="AE130" s="1929"/>
      <c r="AF130" s="1877"/>
      <c r="AG130" s="1877"/>
      <c r="AH130" s="1877"/>
      <c r="AI130" s="1877"/>
      <c r="AJ130" s="1877"/>
      <c r="AK130" s="1877"/>
      <c r="AL130" s="1877"/>
      <c r="AM130" s="1877"/>
      <c r="AN130" s="1877"/>
      <c r="AO130" s="1968"/>
      <c r="AP130" s="1968"/>
      <c r="AQ130" s="1968"/>
      <c r="AR130" s="1968"/>
      <c r="AS130" s="1876"/>
      <c r="AT130" s="1876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255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1929"/>
      <c r="AA131" s="1929"/>
      <c r="AB131" s="1929"/>
      <c r="AC131" s="1929"/>
      <c r="AD131" s="1929"/>
      <c r="AE131" s="1929"/>
      <c r="AF131" s="1877"/>
      <c r="AG131" s="1877"/>
      <c r="AH131" s="1877"/>
      <c r="AI131" s="1877"/>
      <c r="AJ131" s="1877"/>
      <c r="AK131" s="1877"/>
      <c r="AL131" s="1877"/>
      <c r="AM131" s="1877"/>
      <c r="AN131" s="1877"/>
      <c r="AO131" s="1968"/>
      <c r="AP131" s="1968"/>
      <c r="AQ131" s="1968"/>
      <c r="AR131" s="1968"/>
      <c r="AS131" s="1876"/>
      <c r="AT131" s="1876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1929"/>
      <c r="AD132" s="1929"/>
      <c r="AE132" s="1929"/>
      <c r="AF132" s="1877"/>
      <c r="AG132" s="1877"/>
      <c r="AH132" s="1877"/>
      <c r="AI132" s="1877"/>
      <c r="AJ132" s="1877"/>
      <c r="AK132" s="1877"/>
      <c r="AL132" s="1877"/>
      <c r="AM132" s="1877"/>
      <c r="AN132" s="1877"/>
      <c r="AO132" s="1968"/>
      <c r="AP132" s="1968"/>
      <c r="AQ132" s="1968"/>
      <c r="AR132" s="1968"/>
      <c r="AS132" s="1876"/>
      <c r="AT132" s="1876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1929"/>
      <c r="AA133" s="1929"/>
      <c r="AB133" s="1929"/>
      <c r="AC133" s="1929"/>
      <c r="AD133" s="1929"/>
      <c r="AE133" s="1929"/>
      <c r="AF133" s="1877"/>
      <c r="AG133" s="1877"/>
      <c r="AH133" s="1877"/>
      <c r="AI133" s="1877"/>
      <c r="AJ133" s="1877"/>
      <c r="AK133" s="1877"/>
      <c r="AL133" s="1877"/>
      <c r="AM133" s="1877"/>
      <c r="AN133" s="1877"/>
      <c r="AO133" s="1877"/>
      <c r="AP133" s="1877"/>
      <c r="AQ133" s="1877"/>
      <c r="AR133" s="1877"/>
      <c r="AS133" s="1877"/>
      <c r="AT133" s="1877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929"/>
      <c r="AC134" s="1929"/>
      <c r="AD134" s="1929"/>
      <c r="AE134" s="1929"/>
      <c r="AF134" s="1877"/>
      <c r="AG134" s="1877"/>
      <c r="AH134" s="1877"/>
      <c r="AI134" s="1877"/>
      <c r="AJ134" s="1877"/>
      <c r="AK134" s="1877"/>
      <c r="AL134" s="1877"/>
      <c r="AM134" s="1877"/>
      <c r="AN134" s="1877"/>
      <c r="AO134" s="1877"/>
      <c r="AP134" s="1877"/>
      <c r="AQ134" s="1877"/>
      <c r="AR134" s="1877"/>
      <c r="AS134" s="1877"/>
      <c r="AT134" s="1877"/>
      <c r="AU134" s="1877"/>
      <c r="AV134" s="1877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254" t="s">
        <v>148</v>
      </c>
      <c r="B135" s="4254"/>
      <c r="C135" s="1971">
        <f t="shared" ref="C135:P135" si="21">SUM(C131:C134)</f>
        <v>0</v>
      </c>
      <c r="D135" s="1972">
        <f t="shared" si="21"/>
        <v>0</v>
      </c>
      <c r="E135" s="1973">
        <f t="shared" si="21"/>
        <v>0</v>
      </c>
      <c r="F135" s="1971">
        <f t="shared" si="21"/>
        <v>0</v>
      </c>
      <c r="G135" s="1973">
        <f t="shared" si="21"/>
        <v>0</v>
      </c>
      <c r="H135" s="1971">
        <f t="shared" si="21"/>
        <v>0</v>
      </c>
      <c r="I135" s="1973">
        <f t="shared" si="21"/>
        <v>0</v>
      </c>
      <c r="J135" s="1971">
        <f t="shared" si="21"/>
        <v>0</v>
      </c>
      <c r="K135" s="1973">
        <f t="shared" si="21"/>
        <v>0</v>
      </c>
      <c r="L135" s="1971">
        <f t="shared" si="21"/>
        <v>0</v>
      </c>
      <c r="M135" s="1974">
        <f t="shared" si="21"/>
        <v>0</v>
      </c>
      <c r="N135" s="1975">
        <f t="shared" si="21"/>
        <v>0</v>
      </c>
      <c r="O135" s="1972">
        <f t="shared" si="21"/>
        <v>0</v>
      </c>
      <c r="P135" s="1973">
        <f t="shared" si="21"/>
        <v>0</v>
      </c>
      <c r="Q135" s="262"/>
      <c r="R135" s="17"/>
      <c r="S135" s="17"/>
      <c r="T135" s="17"/>
      <c r="U135" s="17"/>
      <c r="V135" s="17"/>
      <c r="W135" s="1929"/>
      <c r="X135" s="1929"/>
      <c r="Y135" s="1929"/>
      <c r="Z135" s="1929"/>
      <c r="AA135" s="1929"/>
      <c r="AB135" s="1929"/>
      <c r="AC135" s="1929"/>
      <c r="AD135" s="1929"/>
      <c r="AE135" s="1929"/>
      <c r="AF135" s="1877"/>
      <c r="AG135" s="1877"/>
      <c r="AH135" s="1877"/>
      <c r="AI135" s="1877"/>
      <c r="AJ135" s="1877"/>
      <c r="AK135" s="1877"/>
      <c r="AL135" s="1877"/>
      <c r="AM135" s="1877"/>
      <c r="AN135" s="1877"/>
      <c r="AO135" s="1877"/>
      <c r="AP135" s="1877"/>
      <c r="AQ135" s="1877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1929"/>
      <c r="X136" s="1929"/>
      <c r="Y136" s="1929"/>
      <c r="Z136" s="1929"/>
      <c r="AA136" s="1929"/>
      <c r="AB136" s="1929"/>
      <c r="AC136" s="1929"/>
      <c r="AD136" s="1929"/>
      <c r="AE136" s="1929"/>
      <c r="AF136" s="1877"/>
      <c r="AG136" s="1877"/>
      <c r="AH136" s="1877"/>
      <c r="AI136" s="1877"/>
      <c r="AJ136" s="1877"/>
      <c r="AK136" s="1877"/>
      <c r="AL136" s="1877"/>
      <c r="AM136" s="1877"/>
      <c r="AN136" s="1877"/>
      <c r="AO136" s="1877"/>
      <c r="AP136" s="1877"/>
      <c r="AQ136" s="1877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1929"/>
      <c r="X137" s="1929"/>
      <c r="Y137" s="1929"/>
      <c r="Z137" s="1929"/>
      <c r="AA137" s="1929"/>
      <c r="AB137" s="1929"/>
      <c r="AC137" s="1929"/>
      <c r="AD137" s="1929"/>
      <c r="AE137" s="1929"/>
      <c r="AF137" s="1877"/>
      <c r="AG137" s="1877"/>
      <c r="AH137" s="1877"/>
      <c r="AI137" s="1877"/>
      <c r="AJ137" s="1877"/>
      <c r="AK137" s="1877"/>
      <c r="AL137" s="1877"/>
      <c r="AM137" s="1877"/>
      <c r="AN137" s="1877"/>
      <c r="AO137" s="1877"/>
      <c r="AP137" s="1877"/>
      <c r="AQ137" s="1877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4069" t="s">
        <v>3</v>
      </c>
      <c r="B138" s="3855"/>
      <c r="C138" s="3867" t="s">
        <v>57</v>
      </c>
      <c r="D138" s="3867"/>
      <c r="E138" s="3857"/>
      <c r="F138" s="3856" t="s">
        <v>113</v>
      </c>
      <c r="G138" s="3857"/>
      <c r="H138" s="3856" t="s">
        <v>114</v>
      </c>
      <c r="I138" s="3857"/>
      <c r="J138" s="3856" t="s">
        <v>115</v>
      </c>
      <c r="K138" s="3857"/>
      <c r="L138" s="3856" t="s">
        <v>116</v>
      </c>
      <c r="M138" s="3857"/>
      <c r="N138" s="3856" t="s">
        <v>117</v>
      </c>
      <c r="O138" s="3857"/>
      <c r="P138" s="17"/>
      <c r="Q138" s="17"/>
      <c r="R138" s="17"/>
      <c r="S138" s="17"/>
      <c r="T138" s="17"/>
      <c r="U138" s="17"/>
      <c r="V138" s="17"/>
      <c r="W138" s="1929"/>
      <c r="X138" s="1929"/>
      <c r="Y138" s="1929"/>
      <c r="Z138" s="1929"/>
      <c r="AA138" s="1929"/>
      <c r="AB138" s="1929"/>
      <c r="AC138" s="1929"/>
      <c r="AD138" s="1929"/>
      <c r="AE138" s="1929"/>
      <c r="AF138" s="1877"/>
      <c r="AG138" s="1877"/>
      <c r="AH138" s="1877"/>
      <c r="AI138" s="1877"/>
      <c r="AJ138" s="1877"/>
      <c r="AK138" s="1877"/>
      <c r="AL138" s="1877"/>
      <c r="AM138" s="1877"/>
      <c r="AN138" s="1877"/>
      <c r="AO138" s="1877"/>
      <c r="AP138" s="1877"/>
      <c r="AQ138" s="1976"/>
      <c r="AR138" s="1882"/>
      <c r="AS138" s="1882"/>
      <c r="AT138" s="1882"/>
      <c r="AU138" s="1882"/>
      <c r="AV138" s="1882"/>
      <c r="AW138" s="1882"/>
      <c r="AX138" s="1882"/>
      <c r="AY138" s="1882"/>
      <c r="AZ138" s="1882"/>
      <c r="BA138" s="1882"/>
      <c r="BB138" s="1882"/>
      <c r="BC138" s="1882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1187" t="s">
        <v>82</v>
      </c>
      <c r="D139" s="1188" t="s">
        <v>83</v>
      </c>
      <c r="E139" s="1577" t="s">
        <v>84</v>
      </c>
      <c r="F139" s="1187" t="s">
        <v>83</v>
      </c>
      <c r="G139" s="1577" t="s">
        <v>84</v>
      </c>
      <c r="H139" s="1187" t="s">
        <v>83</v>
      </c>
      <c r="I139" s="1577" t="s">
        <v>84</v>
      </c>
      <c r="J139" s="1187" t="s">
        <v>83</v>
      </c>
      <c r="K139" s="1577" t="s">
        <v>84</v>
      </c>
      <c r="L139" s="1187" t="s">
        <v>83</v>
      </c>
      <c r="M139" s="1577" t="s">
        <v>84</v>
      </c>
      <c r="N139" s="1977" t="s">
        <v>83</v>
      </c>
      <c r="O139" s="1190" t="s">
        <v>84</v>
      </c>
      <c r="P139" s="17"/>
      <c r="Q139" s="17"/>
      <c r="R139" s="17"/>
      <c r="S139" s="17"/>
      <c r="T139" s="17"/>
      <c r="U139" s="17"/>
      <c r="V139" s="17"/>
      <c r="W139" s="1929"/>
      <c r="X139" s="1929"/>
      <c r="Y139" s="1929"/>
      <c r="Z139" s="1929"/>
      <c r="AA139" s="1929"/>
      <c r="AB139" s="1929"/>
      <c r="AC139" s="1929"/>
      <c r="AD139" s="1929"/>
      <c r="AE139" s="1929"/>
      <c r="AF139" s="1877"/>
      <c r="AG139" s="1877"/>
      <c r="AH139" s="1877"/>
      <c r="AI139" s="1877"/>
      <c r="AJ139" s="1877"/>
      <c r="AK139" s="1877"/>
      <c r="AL139" s="1877"/>
      <c r="AM139" s="1877"/>
      <c r="AN139" s="1877"/>
      <c r="AO139" s="1877"/>
      <c r="AP139" s="1877"/>
      <c r="AQ139" s="1933"/>
      <c r="AR139" s="1882"/>
      <c r="AS139" s="1882"/>
      <c r="AT139" s="1882"/>
      <c r="AU139" s="1882"/>
      <c r="AV139" s="1882"/>
      <c r="AW139" s="1882"/>
      <c r="AX139" s="1882"/>
      <c r="AY139" s="1882"/>
      <c r="AZ139" s="1882"/>
      <c r="BA139" s="1882"/>
      <c r="BB139" s="1882"/>
      <c r="BC139" s="1882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4068" t="s">
        <v>157</v>
      </c>
      <c r="B140" s="1978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0"/>
      <c r="H140" s="26"/>
      <c r="I140" s="107"/>
      <c r="J140" s="104"/>
      <c r="K140" s="107"/>
      <c r="L140" s="104"/>
      <c r="M140" s="107"/>
      <c r="N140" s="329"/>
      <c r="O140" s="31"/>
      <c r="P140" s="1966"/>
      <c r="Q140" s="1929"/>
      <c r="R140" s="1929"/>
      <c r="S140" s="1929"/>
      <c r="T140" s="1929"/>
      <c r="U140" s="1929"/>
      <c r="V140" s="1929"/>
      <c r="W140" s="1929"/>
      <c r="X140" s="1929"/>
      <c r="Y140" s="1929"/>
      <c r="Z140" s="1929"/>
      <c r="AA140" s="1929"/>
      <c r="AB140" s="1929"/>
      <c r="AC140" s="1929"/>
      <c r="AD140" s="1877"/>
      <c r="AE140" s="1877"/>
      <c r="AF140" s="1877"/>
      <c r="AG140" s="1877"/>
      <c r="AH140" s="1877"/>
      <c r="AI140" s="1952"/>
      <c r="AJ140" s="1979"/>
      <c r="AK140" s="1979"/>
      <c r="AL140" s="1979"/>
      <c r="AM140" s="1979"/>
      <c r="AN140" s="1979"/>
      <c r="AO140" s="1979"/>
      <c r="AP140" s="1979"/>
      <c r="AQ140" s="1979"/>
      <c r="AR140" s="1979"/>
      <c r="AS140" s="1979"/>
      <c r="AT140" s="1979"/>
      <c r="AU140" s="1979"/>
      <c r="AV140" s="1979"/>
      <c r="AW140" s="1979"/>
      <c r="AX140" s="1979"/>
      <c r="AY140" s="1979"/>
      <c r="AZ140" s="1979"/>
      <c r="BA140" s="1979"/>
      <c r="BB140" s="1979"/>
      <c r="BC140" s="1979"/>
      <c r="BD140" s="1979"/>
      <c r="BE140" s="1979"/>
      <c r="BF140" s="1979"/>
      <c r="BG140" s="1979"/>
      <c r="BH140" s="1979"/>
      <c r="BI140" s="1979"/>
      <c r="BJ140" s="1979"/>
      <c r="BK140" s="1979"/>
      <c r="BL140" s="1979"/>
      <c r="BM140" s="1979"/>
      <c r="BN140" s="1979"/>
      <c r="BO140" s="1979"/>
      <c r="BP140" s="1979"/>
      <c r="BQ140" s="1979"/>
      <c r="BR140" s="1979"/>
      <c r="BS140" s="1979"/>
      <c r="BT140" s="1979"/>
      <c r="BU140" s="1979"/>
      <c r="BV140" s="1979"/>
      <c r="BW140" s="1979"/>
      <c r="BX140" s="1979"/>
      <c r="BY140" s="1979"/>
      <c r="BZ140" s="1980"/>
      <c r="CA140" s="1981"/>
      <c r="CB140" s="1981"/>
      <c r="CC140" s="1981"/>
      <c r="CD140" s="1981"/>
      <c r="CE140" s="1981"/>
      <c r="CF140" s="1981"/>
      <c r="CG140" s="1982"/>
      <c r="CH140" s="1982"/>
      <c r="CI140" s="1982"/>
      <c r="CJ140" s="1982"/>
      <c r="CK140" s="1982"/>
      <c r="CL140" s="1982"/>
      <c r="CM140" s="1982"/>
      <c r="CN140" s="1982"/>
      <c r="CO140" s="1981"/>
      <c r="CP140" s="1981"/>
      <c r="CQ140" s="1981"/>
      <c r="CR140" s="1981"/>
      <c r="CS140" s="1981"/>
      <c r="CT140" s="1981"/>
      <c r="CU140" s="1981"/>
      <c r="CV140" s="1981"/>
      <c r="CW140" s="1981"/>
      <c r="CX140" s="1981"/>
      <c r="CY140" s="1981"/>
      <c r="CZ140" s="1981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1929"/>
      <c r="R141" s="1929"/>
      <c r="S141" s="1929"/>
      <c r="T141" s="1929"/>
      <c r="U141" s="1929"/>
      <c r="V141" s="1929"/>
      <c r="W141" s="1929"/>
      <c r="X141" s="1929"/>
      <c r="Y141" s="1929"/>
      <c r="Z141" s="1929"/>
      <c r="AA141" s="1929"/>
      <c r="AB141" s="1929"/>
      <c r="AC141" s="1929"/>
      <c r="AD141" s="1877"/>
      <c r="AE141" s="1877"/>
      <c r="AF141" s="1877"/>
      <c r="AG141" s="1877"/>
      <c r="AH141" s="1877"/>
      <c r="AI141" s="1952"/>
      <c r="AJ141" s="1979"/>
      <c r="AK141" s="1979"/>
      <c r="AL141" s="1979"/>
      <c r="AM141" s="1979"/>
      <c r="AN141" s="1979"/>
      <c r="AO141" s="1979"/>
      <c r="AP141" s="1979"/>
      <c r="AQ141" s="1979"/>
      <c r="AR141" s="1979"/>
      <c r="AS141" s="1979"/>
      <c r="AT141" s="1979"/>
      <c r="AU141" s="1979"/>
      <c r="AV141" s="1979"/>
      <c r="AW141" s="1979"/>
      <c r="AX141" s="1979"/>
      <c r="AY141" s="1979"/>
      <c r="AZ141" s="1979"/>
      <c r="BA141" s="1979"/>
      <c r="BB141" s="1979"/>
      <c r="BC141" s="1979"/>
      <c r="BD141" s="1979"/>
      <c r="BE141" s="1979"/>
      <c r="BF141" s="1979"/>
      <c r="BG141" s="1979"/>
      <c r="BH141" s="1979"/>
      <c r="BI141" s="1979"/>
      <c r="BJ141" s="1979"/>
      <c r="BK141" s="1979"/>
      <c r="BL141" s="1979"/>
      <c r="BM141" s="1979"/>
      <c r="BN141" s="1979"/>
      <c r="BO141" s="1979"/>
      <c r="BP141" s="1979"/>
      <c r="BQ141" s="1979"/>
      <c r="BR141" s="1979"/>
      <c r="BS141" s="1979"/>
      <c r="BT141" s="1979"/>
      <c r="BU141" s="1979"/>
      <c r="BV141" s="1979"/>
      <c r="BW141" s="1979"/>
      <c r="BX141" s="1979"/>
      <c r="BY141" s="1979"/>
      <c r="BZ141" s="1980"/>
      <c r="CA141" s="1981"/>
      <c r="CB141" s="1981"/>
      <c r="CC141" s="1981"/>
      <c r="CD141" s="1981"/>
      <c r="CE141" s="1981"/>
      <c r="CF141" s="1981"/>
      <c r="CG141" s="1982"/>
      <c r="CH141" s="1982"/>
      <c r="CI141" s="1982"/>
      <c r="CJ141" s="1982"/>
      <c r="CK141" s="1982"/>
      <c r="CL141" s="1982"/>
      <c r="CM141" s="1982"/>
      <c r="CN141" s="1982"/>
      <c r="CO141" s="1981"/>
      <c r="CP141" s="1981"/>
      <c r="CQ141" s="1981"/>
      <c r="CR141" s="1981"/>
      <c r="CS141" s="1981"/>
      <c r="CT141" s="1981"/>
      <c r="CU141" s="1981"/>
      <c r="CV141" s="1981"/>
      <c r="CW141" s="1981"/>
      <c r="CX141" s="1981"/>
      <c r="CY141" s="1981"/>
      <c r="CZ141" s="1981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1929"/>
      <c r="R142" s="1929"/>
      <c r="S142" s="1929"/>
      <c r="T142" s="1929"/>
      <c r="U142" s="1929"/>
      <c r="V142" s="1929"/>
      <c r="W142" s="1929"/>
      <c r="X142" s="1929"/>
      <c r="Y142" s="1929"/>
      <c r="Z142" s="1929"/>
      <c r="AA142" s="1929"/>
      <c r="AB142" s="1929"/>
      <c r="AC142" s="1929"/>
      <c r="AD142" s="1877"/>
      <c r="AE142" s="1877"/>
      <c r="AF142" s="1877"/>
      <c r="AG142" s="1877"/>
      <c r="AH142" s="1877"/>
      <c r="AI142" s="1952"/>
      <c r="AJ142" s="1882"/>
      <c r="AK142" s="1882"/>
      <c r="AL142" s="1882"/>
      <c r="AM142" s="1882"/>
      <c r="AN142" s="1882"/>
      <c r="AO142" s="1882"/>
      <c r="AP142" s="1882"/>
      <c r="AQ142" s="1882"/>
      <c r="AR142" s="1882"/>
      <c r="AS142" s="1882"/>
      <c r="AT142" s="1882"/>
      <c r="AU142" s="1882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1929"/>
      <c r="Z143" s="1929"/>
      <c r="AA143" s="1929"/>
      <c r="AB143" s="1929"/>
      <c r="AC143" s="1929"/>
      <c r="AD143" s="1877"/>
      <c r="AE143" s="1877"/>
      <c r="AF143" s="1877"/>
      <c r="AG143" s="1877"/>
      <c r="AH143" s="1877"/>
      <c r="AI143" s="1877"/>
      <c r="AJ143" s="1877"/>
      <c r="AK143" s="1877"/>
      <c r="AL143" s="1877"/>
      <c r="AM143" s="1877"/>
      <c r="AN143" s="1877"/>
      <c r="AO143" s="1976"/>
      <c r="AP143" s="1877"/>
      <c r="AQ143" s="1877"/>
      <c r="AR143" s="1924"/>
      <c r="AS143" s="1882"/>
      <c r="AT143" s="1983"/>
      <c r="AU143" s="1983"/>
      <c r="AV143" s="1983"/>
      <c r="AW143" s="1983"/>
      <c r="AX143" s="1983"/>
      <c r="AY143" s="1983"/>
      <c r="AZ143" s="1983"/>
      <c r="BA143" s="1983"/>
      <c r="BB143" s="1983"/>
      <c r="BC143" s="1983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1940"/>
      <c r="Z144" s="1931"/>
      <c r="AA144" s="17"/>
      <c r="AB144" s="1984"/>
      <c r="AC144" s="1931"/>
      <c r="AD144" s="123"/>
      <c r="AE144" s="1985"/>
      <c r="AF144" s="1985"/>
      <c r="AG144" s="1985"/>
      <c r="AH144" s="1877"/>
      <c r="AI144" s="123"/>
      <c r="AJ144" s="1976"/>
      <c r="AK144" s="1976"/>
      <c r="AL144" s="1976"/>
      <c r="AM144" s="1877"/>
      <c r="AN144" s="123"/>
      <c r="AO144" s="1976"/>
      <c r="AP144" s="1877"/>
      <c r="AQ144" s="1877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1986"/>
      <c r="AM147" s="1987"/>
      <c r="AN147" s="1987"/>
      <c r="AO147" s="1441"/>
      <c r="AP147" s="1987"/>
      <c r="AQ147" s="1441"/>
      <c r="AR147" s="1442"/>
      <c r="AS147" s="786"/>
      <c r="AT147" s="1941"/>
      <c r="AU147" s="1929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4067" t="s">
        <v>167</v>
      </c>
      <c r="B151" s="4068"/>
      <c r="C151" s="3860" t="s">
        <v>57</v>
      </c>
      <c r="D151" s="3860"/>
      <c r="E151" s="3860"/>
      <c r="F151" s="3860" t="s">
        <v>168</v>
      </c>
      <c r="G151" s="3860"/>
      <c r="H151" s="3860" t="s">
        <v>169</v>
      </c>
      <c r="I151" s="3860"/>
      <c r="J151" s="3860" t="s">
        <v>170</v>
      </c>
      <c r="K151" s="3860"/>
      <c r="L151" s="3860" t="s">
        <v>104</v>
      </c>
      <c r="M151" s="3860"/>
      <c r="N151" s="3861" t="s">
        <v>11</v>
      </c>
      <c r="O151" s="4070"/>
      <c r="P151" s="4240" t="s">
        <v>106</v>
      </c>
      <c r="Q151" s="4240"/>
      <c r="R151" s="4240" t="s">
        <v>107</v>
      </c>
      <c r="S151" s="4240"/>
      <c r="T151" s="4240" t="s">
        <v>108</v>
      </c>
      <c r="U151" s="4240"/>
      <c r="V151" s="4240" t="s">
        <v>109</v>
      </c>
      <c r="W151" s="4240"/>
      <c r="X151" s="4240" t="s">
        <v>110</v>
      </c>
      <c r="Y151" s="4240"/>
      <c r="Z151" s="4240" t="s">
        <v>111</v>
      </c>
      <c r="AA151" s="4240"/>
      <c r="AB151" s="4240" t="s">
        <v>112</v>
      </c>
      <c r="AC151" s="4240"/>
      <c r="AD151" s="4240" t="s">
        <v>113</v>
      </c>
      <c r="AE151" s="4240"/>
      <c r="AF151" s="4240" t="s">
        <v>114</v>
      </c>
      <c r="AG151" s="4240"/>
      <c r="AH151" s="4240" t="s">
        <v>115</v>
      </c>
      <c r="AI151" s="4240"/>
      <c r="AJ151" s="4240" t="s">
        <v>116</v>
      </c>
      <c r="AK151" s="4240"/>
      <c r="AL151" s="4240" t="s">
        <v>117</v>
      </c>
      <c r="AM151" s="3856"/>
      <c r="AN151" s="3530" t="s">
        <v>171</v>
      </c>
      <c r="AO151" s="3461" t="s">
        <v>172</v>
      </c>
      <c r="AP151" s="3856" t="s">
        <v>173</v>
      </c>
      <c r="AQ151" s="3857"/>
      <c r="AR151" s="4250" t="s">
        <v>174</v>
      </c>
      <c r="AS151" s="4250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1200" t="s">
        <v>82</v>
      </c>
      <c r="D152" s="1201" t="s">
        <v>83</v>
      </c>
      <c r="E152" s="1575" t="s">
        <v>84</v>
      </c>
      <c r="F152" s="1200" t="s">
        <v>83</v>
      </c>
      <c r="G152" s="1575" t="s">
        <v>84</v>
      </c>
      <c r="H152" s="1200" t="s">
        <v>83</v>
      </c>
      <c r="I152" s="1575" t="s">
        <v>84</v>
      </c>
      <c r="J152" s="1200" t="s">
        <v>83</v>
      </c>
      <c r="K152" s="1575" t="s">
        <v>84</v>
      </c>
      <c r="L152" s="1200" t="s">
        <v>83</v>
      </c>
      <c r="M152" s="1575" t="s">
        <v>84</v>
      </c>
      <c r="N152" s="1200" t="s">
        <v>83</v>
      </c>
      <c r="O152" s="1575" t="s">
        <v>84</v>
      </c>
      <c r="P152" s="1200" t="s">
        <v>83</v>
      </c>
      <c r="Q152" s="1575" t="s">
        <v>84</v>
      </c>
      <c r="R152" s="1200" t="s">
        <v>83</v>
      </c>
      <c r="S152" s="1575" t="s">
        <v>84</v>
      </c>
      <c r="T152" s="1200" t="s">
        <v>83</v>
      </c>
      <c r="U152" s="1575" t="s">
        <v>84</v>
      </c>
      <c r="V152" s="1200" t="s">
        <v>83</v>
      </c>
      <c r="W152" s="1575" t="s">
        <v>84</v>
      </c>
      <c r="X152" s="1200" t="s">
        <v>83</v>
      </c>
      <c r="Y152" s="1575" t="s">
        <v>84</v>
      </c>
      <c r="Z152" s="1200" t="s">
        <v>83</v>
      </c>
      <c r="AA152" s="1575" t="s">
        <v>84</v>
      </c>
      <c r="AB152" s="1200" t="s">
        <v>83</v>
      </c>
      <c r="AC152" s="1575" t="s">
        <v>84</v>
      </c>
      <c r="AD152" s="1200" t="s">
        <v>83</v>
      </c>
      <c r="AE152" s="1575" t="s">
        <v>84</v>
      </c>
      <c r="AF152" s="1200" t="s">
        <v>83</v>
      </c>
      <c r="AG152" s="1575" t="s">
        <v>84</v>
      </c>
      <c r="AH152" s="1200" t="s">
        <v>83</v>
      </c>
      <c r="AI152" s="1575" t="s">
        <v>84</v>
      </c>
      <c r="AJ152" s="1200" t="s">
        <v>83</v>
      </c>
      <c r="AK152" s="1575" t="s">
        <v>84</v>
      </c>
      <c r="AL152" s="1200" t="s">
        <v>83</v>
      </c>
      <c r="AM152" s="1574" t="s">
        <v>84</v>
      </c>
      <c r="AN152" s="3531"/>
      <c r="AO152" s="3463"/>
      <c r="AP152" s="1200" t="s">
        <v>83</v>
      </c>
      <c r="AQ152" s="1575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251" t="s">
        <v>176</v>
      </c>
      <c r="B153" s="4242"/>
      <c r="C153" s="1988">
        <f>SUM(D153+E153)</f>
        <v>40</v>
      </c>
      <c r="D153" s="1989">
        <f>SUM(F153+H153+J153+L153+N153+P153+R153+T153+V153+X153+Z153+AB153+AD153+AF153+AH153+AJ153+AL153)</f>
        <v>15</v>
      </c>
      <c r="E153" s="377">
        <f>SUM(G153+I153+K153+M153+O153+Q153+S153+U153+W153+Y153+AA153+AC153+AE153+AG153+AI153+AK153+AM153)</f>
        <v>25</v>
      </c>
      <c r="F153" s="1247">
        <v>2</v>
      </c>
      <c r="G153" s="378">
        <v>1</v>
      </c>
      <c r="H153" s="1247">
        <v>8</v>
      </c>
      <c r="I153" s="378">
        <v>4</v>
      </c>
      <c r="J153" s="1247">
        <v>2</v>
      </c>
      <c r="K153" s="378">
        <v>3</v>
      </c>
      <c r="L153" s="1247">
        <v>1</v>
      </c>
      <c r="M153" s="378">
        <v>11</v>
      </c>
      <c r="N153" s="1247">
        <v>0</v>
      </c>
      <c r="O153" s="378">
        <v>1</v>
      </c>
      <c r="P153" s="1247">
        <v>0</v>
      </c>
      <c r="Q153" s="378">
        <v>1</v>
      </c>
      <c r="R153" s="1247">
        <v>0</v>
      </c>
      <c r="S153" s="378">
        <v>0</v>
      </c>
      <c r="T153" s="1247">
        <v>1</v>
      </c>
      <c r="U153" s="378">
        <v>0</v>
      </c>
      <c r="V153" s="1247">
        <v>1</v>
      </c>
      <c r="W153" s="378">
        <v>0</v>
      </c>
      <c r="X153" s="1247">
        <v>0</v>
      </c>
      <c r="Y153" s="378">
        <v>2</v>
      </c>
      <c r="Z153" s="1247">
        <v>0</v>
      </c>
      <c r="AA153" s="378">
        <v>0</v>
      </c>
      <c r="AB153" s="1247">
        <v>0</v>
      </c>
      <c r="AC153" s="378">
        <v>2</v>
      </c>
      <c r="AD153" s="263">
        <v>0</v>
      </c>
      <c r="AE153" s="378">
        <v>0</v>
      </c>
      <c r="AF153" s="263">
        <v>0</v>
      </c>
      <c r="AG153" s="378">
        <v>0</v>
      </c>
      <c r="AH153" s="263">
        <v>0</v>
      </c>
      <c r="AI153" s="378">
        <v>0</v>
      </c>
      <c r="AJ153" s="263">
        <v>0</v>
      </c>
      <c r="AK153" s="378">
        <v>0</v>
      </c>
      <c r="AL153" s="263">
        <v>0</v>
      </c>
      <c r="AM153" s="353">
        <v>0</v>
      </c>
      <c r="AN153" s="1990">
        <v>0</v>
      </c>
      <c r="AO153" s="379">
        <v>0</v>
      </c>
      <c r="AP153" s="263">
        <v>0</v>
      </c>
      <c r="AQ153" s="378">
        <v>0</v>
      </c>
      <c r="AR153" s="1251">
        <v>0</v>
      </c>
      <c r="AS153" s="1251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243" t="s">
        <v>177</v>
      </c>
      <c r="B154" s="4244"/>
      <c r="C154" s="1991"/>
      <c r="D154" s="1992"/>
      <c r="E154" s="1992"/>
      <c r="F154" s="1992"/>
      <c r="G154" s="1992"/>
      <c r="H154" s="1992"/>
      <c r="I154" s="1992"/>
      <c r="J154" s="1992"/>
      <c r="K154" s="1992"/>
      <c r="L154" s="1992"/>
      <c r="M154" s="1992"/>
      <c r="N154" s="1992"/>
      <c r="O154" s="1992"/>
      <c r="P154" s="1992"/>
      <c r="Q154" s="1992"/>
      <c r="R154" s="1992"/>
      <c r="S154" s="1992"/>
      <c r="T154" s="1992"/>
      <c r="U154" s="1992"/>
      <c r="V154" s="1992"/>
      <c r="W154" s="1992"/>
      <c r="X154" s="1992"/>
      <c r="Y154" s="1992"/>
      <c r="Z154" s="1992"/>
      <c r="AA154" s="1992"/>
      <c r="AB154" s="1992"/>
      <c r="AC154" s="1992"/>
      <c r="AD154" s="1992"/>
      <c r="AE154" s="1992"/>
      <c r="AF154" s="1992"/>
      <c r="AG154" s="1992"/>
      <c r="AH154" s="1992"/>
      <c r="AI154" s="1992"/>
      <c r="AJ154" s="1992"/>
      <c r="AK154" s="1992"/>
      <c r="AL154" s="1992"/>
      <c r="AM154" s="1992"/>
      <c r="AN154" s="1992"/>
      <c r="AO154" s="1992"/>
      <c r="AP154" s="1992"/>
      <c r="AQ154" s="1992"/>
      <c r="AR154" s="1992"/>
      <c r="AS154" s="1993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3459" t="s">
        <v>178</v>
      </c>
      <c r="B155" s="1564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1568">
        <f t="shared" si="26"/>
        <v>0</v>
      </c>
      <c r="F155" s="26"/>
      <c r="G155" s="30"/>
      <c r="H155" s="26"/>
      <c r="I155" s="30"/>
      <c r="J155" s="26"/>
      <c r="K155" s="30"/>
      <c r="L155" s="26"/>
      <c r="M155" s="30"/>
      <c r="N155" s="26"/>
      <c r="O155" s="30"/>
      <c r="P155" s="26"/>
      <c r="Q155" s="30"/>
      <c r="R155" s="26"/>
      <c r="S155" s="30"/>
      <c r="T155" s="26"/>
      <c r="U155" s="30"/>
      <c r="V155" s="26"/>
      <c r="W155" s="30"/>
      <c r="X155" s="26"/>
      <c r="Y155" s="30"/>
      <c r="Z155" s="26"/>
      <c r="AA155" s="30"/>
      <c r="AB155" s="26"/>
      <c r="AC155" s="30"/>
      <c r="AD155" s="26"/>
      <c r="AE155" s="30"/>
      <c r="AF155" s="26"/>
      <c r="AG155" s="30"/>
      <c r="AH155" s="26"/>
      <c r="AI155" s="30"/>
      <c r="AJ155" s="26"/>
      <c r="AK155" s="30"/>
      <c r="AL155" s="26"/>
      <c r="AM155" s="1126"/>
      <c r="AN155" s="384"/>
      <c r="AO155" s="145"/>
      <c r="AP155" s="26"/>
      <c r="AQ155" s="30"/>
      <c r="AR155" s="30"/>
      <c r="AS155" s="30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1565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1994" t="s">
        <v>181</v>
      </c>
      <c r="B157" s="1995"/>
      <c r="C157" s="1988">
        <f t="shared" si="25"/>
        <v>0</v>
      </c>
      <c r="D157" s="1989">
        <f>SUM(F157+H157+J157+L157+N157+P157+R157+T157+V157+X157+Z157+AB157+AD157+AF157+AH157+AJ157+AL157)</f>
        <v>0</v>
      </c>
      <c r="E157" s="1996">
        <f t="shared" si="26"/>
        <v>0</v>
      </c>
      <c r="F157" s="1247"/>
      <c r="G157" s="1251"/>
      <c r="H157" s="1247"/>
      <c r="I157" s="1251"/>
      <c r="J157" s="1247"/>
      <c r="K157" s="1251"/>
      <c r="L157" s="1247"/>
      <c r="M157" s="1251"/>
      <c r="N157" s="1247"/>
      <c r="O157" s="1251"/>
      <c r="P157" s="1247"/>
      <c r="Q157" s="1251"/>
      <c r="R157" s="1247"/>
      <c r="S157" s="1251"/>
      <c r="T157" s="1247"/>
      <c r="U157" s="1251"/>
      <c r="V157" s="1247"/>
      <c r="W157" s="1251"/>
      <c r="X157" s="1247"/>
      <c r="Y157" s="1251"/>
      <c r="Z157" s="1247"/>
      <c r="AA157" s="1251"/>
      <c r="AB157" s="1247"/>
      <c r="AC157" s="1251"/>
      <c r="AD157" s="1247"/>
      <c r="AE157" s="1251"/>
      <c r="AF157" s="1247"/>
      <c r="AG157" s="1251"/>
      <c r="AH157" s="1247"/>
      <c r="AI157" s="1251"/>
      <c r="AJ157" s="1247"/>
      <c r="AK157" s="1251"/>
      <c r="AL157" s="1247"/>
      <c r="AM157" s="1997"/>
      <c r="AN157" s="1990"/>
      <c r="AO157" s="1253"/>
      <c r="AP157" s="1247"/>
      <c r="AQ157" s="1251"/>
      <c r="AR157" s="1251"/>
      <c r="AS157" s="1251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3459" t="s">
        <v>182</v>
      </c>
      <c r="B158" s="1564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1568">
        <f>SUM(G158+I158+K158+M158+O158+Q158+S158+U158+W158+Y158+AA158+AC158+AE158+AG158+AI158+AK158+AM158)</f>
        <v>0</v>
      </c>
      <c r="F158" s="26"/>
      <c r="G158" s="30"/>
      <c r="H158" s="26"/>
      <c r="I158" s="30"/>
      <c r="J158" s="26"/>
      <c r="K158" s="30"/>
      <c r="L158" s="26"/>
      <c r="M158" s="30"/>
      <c r="N158" s="26"/>
      <c r="O158" s="30"/>
      <c r="P158" s="26"/>
      <c r="Q158" s="30"/>
      <c r="R158" s="26"/>
      <c r="S158" s="30"/>
      <c r="T158" s="26"/>
      <c r="U158" s="30"/>
      <c r="V158" s="26"/>
      <c r="W158" s="30"/>
      <c r="X158" s="26"/>
      <c r="Y158" s="30"/>
      <c r="Z158" s="26"/>
      <c r="AA158" s="30"/>
      <c r="AB158" s="26"/>
      <c r="AC158" s="30"/>
      <c r="AD158" s="26"/>
      <c r="AE158" s="30"/>
      <c r="AF158" s="26"/>
      <c r="AG158" s="30"/>
      <c r="AH158" s="26"/>
      <c r="AI158" s="30"/>
      <c r="AJ158" s="26"/>
      <c r="AK158" s="30"/>
      <c r="AL158" s="26"/>
      <c r="AM158" s="1126"/>
      <c r="AN158" s="384"/>
      <c r="AO158" s="145"/>
      <c r="AP158" s="26"/>
      <c r="AQ158" s="30"/>
      <c r="AR158" s="30"/>
      <c r="AS158" s="30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1565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1998" t="s">
        <v>185</v>
      </c>
      <c r="B160" s="1999"/>
      <c r="C160" s="1259">
        <f t="shared" si="25"/>
        <v>40</v>
      </c>
      <c r="D160" s="1260">
        <f>SUM(F160+H160+J160+L160+N160+P160+R160+T160+V160+X160+Z160+AB160+AD160+AF160+AH160+AJ160+AL160)</f>
        <v>15</v>
      </c>
      <c r="E160" s="1262">
        <f t="shared" si="26"/>
        <v>25</v>
      </c>
      <c r="F160" s="1247">
        <v>2</v>
      </c>
      <c r="G160" s="1251">
        <v>1</v>
      </c>
      <c r="H160" s="1247">
        <v>8</v>
      </c>
      <c r="I160" s="1251">
        <v>4</v>
      </c>
      <c r="J160" s="1247">
        <v>2</v>
      </c>
      <c r="K160" s="1251">
        <v>3</v>
      </c>
      <c r="L160" s="1247">
        <v>1</v>
      </c>
      <c r="M160" s="1251">
        <v>11</v>
      </c>
      <c r="N160" s="1247">
        <v>0</v>
      </c>
      <c r="O160" s="1251">
        <v>1</v>
      </c>
      <c r="P160" s="1247">
        <v>0</v>
      </c>
      <c r="Q160" s="1251">
        <v>1</v>
      </c>
      <c r="R160" s="1247">
        <v>0</v>
      </c>
      <c r="S160" s="1251">
        <v>0</v>
      </c>
      <c r="T160" s="1247">
        <v>1</v>
      </c>
      <c r="U160" s="1251">
        <v>0</v>
      </c>
      <c r="V160" s="1247">
        <v>1</v>
      </c>
      <c r="W160" s="1251">
        <v>0</v>
      </c>
      <c r="X160" s="1247">
        <v>0</v>
      </c>
      <c r="Y160" s="1251">
        <v>2</v>
      </c>
      <c r="Z160" s="1247">
        <v>0</v>
      </c>
      <c r="AA160" s="1251">
        <v>0</v>
      </c>
      <c r="AB160" s="1247">
        <v>0</v>
      </c>
      <c r="AC160" s="1251">
        <v>2</v>
      </c>
      <c r="AD160" s="1247">
        <v>0</v>
      </c>
      <c r="AE160" s="1251">
        <v>0</v>
      </c>
      <c r="AF160" s="1247">
        <v>0</v>
      </c>
      <c r="AG160" s="1251">
        <v>0</v>
      </c>
      <c r="AH160" s="1247">
        <v>0</v>
      </c>
      <c r="AI160" s="1251">
        <v>0</v>
      </c>
      <c r="AJ160" s="1247">
        <v>0</v>
      </c>
      <c r="AK160" s="1251">
        <v>0</v>
      </c>
      <c r="AL160" s="1247">
        <v>0</v>
      </c>
      <c r="AM160" s="1997">
        <v>0</v>
      </c>
      <c r="AN160" s="1990">
        <v>0</v>
      </c>
      <c r="AO160" s="1253">
        <v>0</v>
      </c>
      <c r="AP160" s="263">
        <v>0</v>
      </c>
      <c r="AQ160" s="1251">
        <v>0</v>
      </c>
      <c r="AR160" s="1251">
        <v>0</v>
      </c>
      <c r="AS160" s="1251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4044" t="s">
        <v>186</v>
      </c>
      <c r="B161" s="1557" t="s">
        <v>187</v>
      </c>
      <c r="C161" s="398">
        <f t="shared" si="25"/>
        <v>1</v>
      </c>
      <c r="D161" s="399">
        <f t="shared" si="26"/>
        <v>0</v>
      </c>
      <c r="E161" s="400">
        <f t="shared" si="26"/>
        <v>1</v>
      </c>
      <c r="F161" s="104"/>
      <c r="G161" s="107"/>
      <c r="H161" s="104"/>
      <c r="I161" s="107"/>
      <c r="J161" s="104"/>
      <c r="K161" s="107"/>
      <c r="L161" s="104"/>
      <c r="M161" s="107">
        <v>1</v>
      </c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>
        <v>0</v>
      </c>
      <c r="AO161" s="65">
        <v>0</v>
      </c>
      <c r="AP161" s="104">
        <v>0</v>
      </c>
      <c r="AQ161" s="378">
        <v>0</v>
      </c>
      <c r="AR161" s="378">
        <v>0</v>
      </c>
      <c r="AS161" s="378">
        <v>0</v>
      </c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1558" t="s">
        <v>188</v>
      </c>
      <c r="C162" s="402">
        <f t="shared" si="25"/>
        <v>0</v>
      </c>
      <c r="D162" s="403">
        <f t="shared" si="26"/>
        <v>0</v>
      </c>
      <c r="E162" s="1567">
        <f t="shared" si="26"/>
        <v>0</v>
      </c>
      <c r="F162" s="35"/>
      <c r="G162" s="39"/>
      <c r="H162" s="35"/>
      <c r="I162" s="39"/>
      <c r="J162" s="35"/>
      <c r="K162" s="39"/>
      <c r="L162" s="35"/>
      <c r="M162" s="39"/>
      <c r="N162" s="35"/>
      <c r="O162" s="39"/>
      <c r="P162" s="35"/>
      <c r="Q162" s="39"/>
      <c r="R162" s="35"/>
      <c r="S162" s="39"/>
      <c r="T162" s="35"/>
      <c r="U162" s="39"/>
      <c r="V162" s="35"/>
      <c r="W162" s="39"/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/>
      <c r="AO162" s="66"/>
      <c r="AP162" s="35"/>
      <c r="AQ162" s="54"/>
      <c r="AR162" s="54"/>
      <c r="AS162" s="54"/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1558" t="s">
        <v>189</v>
      </c>
      <c r="C163" s="402">
        <f t="shared" si="25"/>
        <v>4</v>
      </c>
      <c r="D163" s="406">
        <f t="shared" si="26"/>
        <v>1</v>
      </c>
      <c r="E163" s="1567">
        <f t="shared" si="26"/>
        <v>3</v>
      </c>
      <c r="F163" s="35"/>
      <c r="G163" s="39"/>
      <c r="H163" s="35"/>
      <c r="I163" s="39"/>
      <c r="J163" s="35"/>
      <c r="K163" s="39">
        <v>1</v>
      </c>
      <c r="L163" s="35"/>
      <c r="M163" s="39">
        <v>1</v>
      </c>
      <c r="N163" s="35"/>
      <c r="O163" s="39"/>
      <c r="P163" s="35"/>
      <c r="Q163" s="39"/>
      <c r="R163" s="35"/>
      <c r="S163" s="39"/>
      <c r="T163" s="35"/>
      <c r="U163" s="39"/>
      <c r="V163" s="35">
        <v>1</v>
      </c>
      <c r="W163" s="39"/>
      <c r="X163" s="35"/>
      <c r="Y163" s="39">
        <v>1</v>
      </c>
      <c r="Z163" s="35"/>
      <c r="AA163" s="39"/>
      <c r="AB163" s="35"/>
      <c r="AC163" s="39"/>
      <c r="AD163" s="35"/>
      <c r="AE163" s="39"/>
      <c r="AF163" s="35"/>
      <c r="AG163" s="39"/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1543" t="s">
        <v>190</v>
      </c>
      <c r="C164" s="402">
        <f>SUM(D164+E164)</f>
        <v>0</v>
      </c>
      <c r="D164" s="408"/>
      <c r="E164" s="1567">
        <f>SUM(K164+M164+O164+Q164+S164+U164+W164+Y164+AA164+AC164+AE164+AG164+AI164+AK164+AM164)</f>
        <v>0</v>
      </c>
      <c r="F164" s="2000"/>
      <c r="G164" s="2001"/>
      <c r="H164" s="2000"/>
      <c r="I164" s="2001"/>
      <c r="J164" s="2000"/>
      <c r="K164" s="39"/>
      <c r="L164" s="2000"/>
      <c r="M164" s="39"/>
      <c r="N164" s="2000"/>
      <c r="O164" s="39"/>
      <c r="P164" s="2000"/>
      <c r="Q164" s="39"/>
      <c r="R164" s="2000"/>
      <c r="S164" s="39"/>
      <c r="T164" s="2000"/>
      <c r="U164" s="39"/>
      <c r="V164" s="2000"/>
      <c r="W164" s="39"/>
      <c r="X164" s="2000"/>
      <c r="Y164" s="39"/>
      <c r="Z164" s="2000"/>
      <c r="AA164" s="39"/>
      <c r="AB164" s="2000"/>
      <c r="AC164" s="39"/>
      <c r="AD164" s="2000"/>
      <c r="AE164" s="39"/>
      <c r="AF164" s="2000"/>
      <c r="AG164" s="39"/>
      <c r="AH164" s="2000"/>
      <c r="AI164" s="39"/>
      <c r="AJ164" s="2000"/>
      <c r="AK164" s="39"/>
      <c r="AL164" s="2000"/>
      <c r="AM164" s="299"/>
      <c r="AN164" s="405"/>
      <c r="AO164" s="66"/>
      <c r="AP164" s="2000"/>
      <c r="AQ164" s="39"/>
      <c r="AR164" s="39"/>
      <c r="AS164" s="39"/>
      <c r="AT164" s="380" t="str">
        <f t="shared" si="39"/>
        <v/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/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0</v>
      </c>
      <c r="CL164" s="16"/>
      <c r="CM164" s="16"/>
      <c r="CZ164" s="2"/>
    </row>
    <row r="165" spans="1:104" ht="16.149999999999999" customHeight="1" x14ac:dyDescent="0.2">
      <c r="A165" s="3420"/>
      <c r="B165" s="1558" t="s">
        <v>191</v>
      </c>
      <c r="C165" s="402">
        <f t="shared" ref="C165:C191" si="40">SUM(D165+E165)</f>
        <v>1</v>
      </c>
      <c r="D165" s="399">
        <f t="shared" ref="D165:E171" si="41">SUM(F165+H165+J165+L165+N165+P165+R165+T165+V165+X165+Z165+AB165+AD165+AF165+AH165+AJ165+AL165)</f>
        <v>0</v>
      </c>
      <c r="E165" s="1567">
        <f t="shared" si="41"/>
        <v>1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>
        <v>1</v>
      </c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99"/>
      <c r="AN165" s="405">
        <v>0</v>
      </c>
      <c r="AO165" s="66">
        <v>0</v>
      </c>
      <c r="AP165" s="35">
        <v>0</v>
      </c>
      <c r="AQ165" s="39">
        <v>0</v>
      </c>
      <c r="AR165" s="39">
        <v>0</v>
      </c>
      <c r="AS165" s="39">
        <v>0</v>
      </c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1561" t="s">
        <v>192</v>
      </c>
      <c r="C166" s="402">
        <f t="shared" si="40"/>
        <v>0</v>
      </c>
      <c r="D166" s="403">
        <f t="shared" si="41"/>
        <v>0</v>
      </c>
      <c r="E166" s="1567">
        <f t="shared" si="41"/>
        <v>0</v>
      </c>
      <c r="F166" s="35"/>
      <c r="G166" s="39"/>
      <c r="H166" s="35"/>
      <c r="I166" s="39"/>
      <c r="J166" s="35"/>
      <c r="K166" s="39"/>
      <c r="L166" s="35"/>
      <c r="M166" s="39"/>
      <c r="N166" s="35"/>
      <c r="O166" s="39"/>
      <c r="P166" s="35"/>
      <c r="Q166" s="39"/>
      <c r="R166" s="35"/>
      <c r="S166" s="39"/>
      <c r="T166" s="35"/>
      <c r="U166" s="39"/>
      <c r="V166" s="35"/>
      <c r="W166" s="39"/>
      <c r="X166" s="35"/>
      <c r="Y166" s="39"/>
      <c r="Z166" s="35"/>
      <c r="AA166" s="39"/>
      <c r="AB166" s="35"/>
      <c r="AC166" s="39"/>
      <c r="AD166" s="35"/>
      <c r="AE166" s="39"/>
      <c r="AF166" s="35"/>
      <c r="AG166" s="39"/>
      <c r="AH166" s="35"/>
      <c r="AI166" s="39"/>
      <c r="AJ166" s="35"/>
      <c r="AK166" s="39"/>
      <c r="AL166" s="35"/>
      <c r="AM166" s="299"/>
      <c r="AN166" s="405"/>
      <c r="AO166" s="66"/>
      <c r="AP166" s="35"/>
      <c r="AQ166" s="378"/>
      <c r="AR166" s="378"/>
      <c r="AS166" s="378"/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1562" t="s">
        <v>193</v>
      </c>
      <c r="C167" s="402">
        <f t="shared" si="40"/>
        <v>0</v>
      </c>
      <c r="D167" s="403">
        <f t="shared" si="41"/>
        <v>0</v>
      </c>
      <c r="E167" s="1567">
        <f t="shared" si="41"/>
        <v>0</v>
      </c>
      <c r="F167" s="35"/>
      <c r="G167" s="39"/>
      <c r="H167" s="35"/>
      <c r="I167" s="39"/>
      <c r="J167" s="35"/>
      <c r="K167" s="39"/>
      <c r="L167" s="35"/>
      <c r="M167" s="39"/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/>
      <c r="AO167" s="66"/>
      <c r="AP167" s="35"/>
      <c r="AQ167" s="54"/>
      <c r="AR167" s="54"/>
      <c r="AS167" s="54"/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1563" t="s">
        <v>194</v>
      </c>
      <c r="C168" s="411">
        <f>SUM(D168+E168)</f>
        <v>2</v>
      </c>
      <c r="D168" s="406">
        <f t="shared" si="41"/>
        <v>1</v>
      </c>
      <c r="E168" s="1566">
        <f t="shared" si="41"/>
        <v>1</v>
      </c>
      <c r="F168" s="50"/>
      <c r="G168" s="54"/>
      <c r="H168" s="50"/>
      <c r="I168" s="54"/>
      <c r="J168" s="50"/>
      <c r="K168" s="54"/>
      <c r="L168" s="50">
        <v>1</v>
      </c>
      <c r="M168" s="54">
        <v>1</v>
      </c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>
        <v>0</v>
      </c>
      <c r="AO168" s="261">
        <v>0</v>
      </c>
      <c r="AP168" s="50">
        <v>0</v>
      </c>
      <c r="AQ168" s="96">
        <v>0</v>
      </c>
      <c r="AR168" s="96">
        <v>0</v>
      </c>
      <c r="AS168" s="96">
        <v>0</v>
      </c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4044" t="s">
        <v>195</v>
      </c>
      <c r="B169" s="1580" t="s">
        <v>196</v>
      </c>
      <c r="C169" s="381">
        <f t="shared" si="40"/>
        <v>0</v>
      </c>
      <c r="D169" s="382">
        <f t="shared" si="41"/>
        <v>0</v>
      </c>
      <c r="E169" s="1568">
        <f t="shared" si="41"/>
        <v>0</v>
      </c>
      <c r="F169" s="26"/>
      <c r="G169" s="30"/>
      <c r="H169" s="26"/>
      <c r="I169" s="30"/>
      <c r="J169" s="26"/>
      <c r="K169" s="30"/>
      <c r="L169" s="26"/>
      <c r="M169" s="30"/>
      <c r="N169" s="26"/>
      <c r="O169" s="30"/>
      <c r="P169" s="26"/>
      <c r="Q169" s="30"/>
      <c r="R169" s="26"/>
      <c r="S169" s="30"/>
      <c r="T169" s="26"/>
      <c r="U169" s="30"/>
      <c r="V169" s="26"/>
      <c r="W169" s="30"/>
      <c r="X169" s="26"/>
      <c r="Y169" s="30"/>
      <c r="Z169" s="26"/>
      <c r="AA169" s="30"/>
      <c r="AB169" s="26"/>
      <c r="AC169" s="30"/>
      <c r="AD169" s="26"/>
      <c r="AE169" s="30"/>
      <c r="AF169" s="26"/>
      <c r="AG169" s="30"/>
      <c r="AH169" s="26"/>
      <c r="AI169" s="30"/>
      <c r="AJ169" s="26"/>
      <c r="AK169" s="30"/>
      <c r="AL169" s="26"/>
      <c r="AM169" s="1126"/>
      <c r="AN169" s="384"/>
      <c r="AO169" s="145"/>
      <c r="AP169" s="26"/>
      <c r="AQ169" s="2002"/>
      <c r="AR169" s="2002"/>
      <c r="AS169" s="2002"/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1558" t="s">
        <v>197</v>
      </c>
      <c r="C170" s="402">
        <f t="shared" si="40"/>
        <v>0</v>
      </c>
      <c r="D170" s="403">
        <f t="shared" si="41"/>
        <v>0</v>
      </c>
      <c r="E170" s="1567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/>
      <c r="AO170" s="66"/>
      <c r="AP170" s="35"/>
      <c r="AQ170" s="54"/>
      <c r="AR170" s="54"/>
      <c r="AS170" s="54"/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1560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/>
      <c r="AO171" s="67"/>
      <c r="AP171" s="93"/>
      <c r="AQ171" s="96"/>
      <c r="AR171" s="96"/>
      <c r="AS171" s="96"/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4044" t="s">
        <v>199</v>
      </c>
      <c r="B172" s="1559" t="s">
        <v>200</v>
      </c>
      <c r="C172" s="381">
        <f t="shared" si="40"/>
        <v>4</v>
      </c>
      <c r="D172" s="382">
        <f>SUM(F172+H172+J172+L172+N172)</f>
        <v>3</v>
      </c>
      <c r="E172" s="1568">
        <f>SUM(G172+I172+K172+M172+O172)</f>
        <v>1</v>
      </c>
      <c r="F172" s="26"/>
      <c r="G172" s="30"/>
      <c r="H172" s="26">
        <v>2</v>
      </c>
      <c r="I172" s="30"/>
      <c r="J172" s="26">
        <v>1</v>
      </c>
      <c r="K172" s="30"/>
      <c r="L172" s="26"/>
      <c r="M172" s="30">
        <v>1</v>
      </c>
      <c r="N172" s="26"/>
      <c r="O172" s="30"/>
      <c r="P172" s="419"/>
      <c r="Q172" s="420"/>
      <c r="R172" s="419"/>
      <c r="S172" s="420"/>
      <c r="T172" s="419"/>
      <c r="U172" s="420"/>
      <c r="V172" s="419"/>
      <c r="W172" s="420"/>
      <c r="X172" s="419"/>
      <c r="Y172" s="420"/>
      <c r="Z172" s="419"/>
      <c r="AA172" s="420"/>
      <c r="AB172" s="419"/>
      <c r="AC172" s="420"/>
      <c r="AD172" s="419"/>
      <c r="AE172" s="420"/>
      <c r="AF172" s="419"/>
      <c r="AG172" s="420"/>
      <c r="AH172" s="419"/>
      <c r="AI172" s="420"/>
      <c r="AJ172" s="419"/>
      <c r="AK172" s="420"/>
      <c r="AL172" s="419"/>
      <c r="AM172" s="421"/>
      <c r="AN172" s="384">
        <v>0</v>
      </c>
      <c r="AO172" s="422"/>
      <c r="AP172" s="26">
        <v>0</v>
      </c>
      <c r="AQ172" s="2002">
        <v>0</v>
      </c>
      <c r="AR172" s="2002">
        <v>0</v>
      </c>
      <c r="AS172" s="2002">
        <v>0</v>
      </c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1558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1567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/>
      <c r="AO173" s="424"/>
      <c r="AP173" s="35"/>
      <c r="AQ173" s="54"/>
      <c r="AR173" s="54"/>
      <c r="AS173" s="54"/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1558" t="s">
        <v>202</v>
      </c>
      <c r="C174" s="402">
        <f t="shared" si="40"/>
        <v>0</v>
      </c>
      <c r="D174" s="403">
        <f t="shared" si="42"/>
        <v>0</v>
      </c>
      <c r="E174" s="1567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/>
      <c r="AO174" s="425"/>
      <c r="AP174" s="35"/>
      <c r="AQ174" s="54"/>
      <c r="AR174" s="54"/>
      <c r="AS174" s="54"/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1560" t="s">
        <v>203</v>
      </c>
      <c r="C175" s="414">
        <f t="shared" si="40"/>
        <v>17</v>
      </c>
      <c r="D175" s="415">
        <f t="shared" si="42"/>
        <v>5</v>
      </c>
      <c r="E175" s="416">
        <f t="shared" si="42"/>
        <v>12</v>
      </c>
      <c r="F175" s="93">
        <v>1</v>
      </c>
      <c r="G175" s="96"/>
      <c r="H175" s="93">
        <v>3</v>
      </c>
      <c r="I175" s="96">
        <v>4</v>
      </c>
      <c r="J175" s="93">
        <v>1</v>
      </c>
      <c r="K175" s="96">
        <v>2</v>
      </c>
      <c r="L175" s="93"/>
      <c r="M175" s="96">
        <v>6</v>
      </c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1</v>
      </c>
      <c r="AR175" s="96">
        <v>1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4044" t="s">
        <v>204</v>
      </c>
      <c r="B176" s="1469" t="s">
        <v>205</v>
      </c>
      <c r="C176" s="398">
        <f>SUM(D176+E176)</f>
        <v>0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0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/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/>
      <c r="AO176" s="145"/>
      <c r="AP176" s="143"/>
      <c r="AQ176" s="107"/>
      <c r="AR176" s="107"/>
      <c r="AS176" s="65"/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1567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66"/>
      <c r="AP177" s="153"/>
      <c r="AQ177" s="39"/>
      <c r="AR177" s="39"/>
      <c r="AS177" s="66"/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1543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1567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66"/>
      <c r="AP178" s="153"/>
      <c r="AQ178" s="39"/>
      <c r="AR178" s="39"/>
      <c r="AS178" s="66"/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1543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1567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/>
      <c r="AO179" s="66"/>
      <c r="AP179" s="153"/>
      <c r="AQ179" s="39"/>
      <c r="AR179" s="39"/>
      <c r="AS179" s="66"/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1543" t="s">
        <v>209</v>
      </c>
      <c r="C180" s="402">
        <f t="shared" si="47"/>
        <v>0</v>
      </c>
      <c r="D180" s="403">
        <f>SUM(F180+H180+J180+L180+N180+P180+R180+T180+V180+X180+Z180+AB180+AD180+AF180+AH180+AJ180+AL180)</f>
        <v>0</v>
      </c>
      <c r="E180" s="1567">
        <f t="shared" si="48"/>
        <v>0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/>
      <c r="V180" s="35"/>
      <c r="W180" s="39"/>
      <c r="X180" s="35"/>
      <c r="Y180" s="39"/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/>
      <c r="AO180" s="66"/>
      <c r="AP180" s="153"/>
      <c r="AQ180" s="39"/>
      <c r="AR180" s="39"/>
      <c r="AS180" s="66"/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5</v>
      </c>
      <c r="D181" s="394">
        <f t="shared" si="49"/>
        <v>1</v>
      </c>
      <c r="E181" s="377">
        <f>SUM(G181+I181+K181+M181+O181+Q181+S181+U181+W181+Y181+AA181+AC181+AE181+AG181+AI181+AK181+AM181)</f>
        <v>4</v>
      </c>
      <c r="F181" s="35"/>
      <c r="G181" s="39"/>
      <c r="H181" s="35"/>
      <c r="I181" s="39"/>
      <c r="J181" s="35"/>
      <c r="K181" s="39"/>
      <c r="L181" s="35"/>
      <c r="M181" s="39"/>
      <c r="N181" s="35"/>
      <c r="O181" s="39"/>
      <c r="P181" s="35"/>
      <c r="Q181" s="39">
        <v>1</v>
      </c>
      <c r="R181" s="35"/>
      <c r="S181" s="39"/>
      <c r="T181" s="35">
        <v>1</v>
      </c>
      <c r="U181" s="39"/>
      <c r="V181" s="35"/>
      <c r="W181" s="39"/>
      <c r="X181" s="35"/>
      <c r="Y181" s="39">
        <v>1</v>
      </c>
      <c r="Z181" s="35"/>
      <c r="AA181" s="39"/>
      <c r="AB181" s="35"/>
      <c r="AC181" s="39">
        <v>2</v>
      </c>
      <c r="AD181" s="35"/>
      <c r="AE181" s="39"/>
      <c r="AF181" s="35"/>
      <c r="AG181" s="39"/>
      <c r="AH181" s="35"/>
      <c r="AI181" s="39"/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060" t="s">
        <v>211</v>
      </c>
      <c r="B182" s="1580" t="s">
        <v>212</v>
      </c>
      <c r="C182" s="381">
        <f t="shared" si="40"/>
        <v>0</v>
      </c>
      <c r="D182" s="382">
        <f t="shared" si="49"/>
        <v>0</v>
      </c>
      <c r="E182" s="1568">
        <f t="shared" si="49"/>
        <v>0</v>
      </c>
      <c r="F182" s="26"/>
      <c r="G182" s="30"/>
      <c r="H182" s="26"/>
      <c r="I182" s="30"/>
      <c r="J182" s="26"/>
      <c r="K182" s="30"/>
      <c r="L182" s="26"/>
      <c r="M182" s="30"/>
      <c r="N182" s="26"/>
      <c r="O182" s="30"/>
      <c r="P182" s="26"/>
      <c r="Q182" s="30"/>
      <c r="R182" s="26"/>
      <c r="S182" s="30"/>
      <c r="T182" s="26"/>
      <c r="U182" s="30"/>
      <c r="V182" s="26"/>
      <c r="W182" s="30"/>
      <c r="X182" s="26"/>
      <c r="Y182" s="30"/>
      <c r="Z182" s="26"/>
      <c r="AA182" s="30"/>
      <c r="AB182" s="26"/>
      <c r="AC182" s="30"/>
      <c r="AD182" s="26"/>
      <c r="AE182" s="30"/>
      <c r="AF182" s="26"/>
      <c r="AG182" s="30"/>
      <c r="AH182" s="26"/>
      <c r="AI182" s="30"/>
      <c r="AJ182" s="26"/>
      <c r="AK182" s="30"/>
      <c r="AL182" s="26"/>
      <c r="AM182" s="29"/>
      <c r="AN182" s="2003"/>
      <c r="AO182" s="422"/>
      <c r="AP182" s="143"/>
      <c r="AQ182" s="2002"/>
      <c r="AR182" s="2002"/>
      <c r="AS182" s="2002"/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1543" t="s">
        <v>213</v>
      </c>
      <c r="C183" s="402">
        <f t="shared" si="40"/>
        <v>0</v>
      </c>
      <c r="D183" s="403">
        <f t="shared" si="49"/>
        <v>0</v>
      </c>
      <c r="E183" s="1567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/>
      <c r="AQ183" s="54"/>
      <c r="AR183" s="54"/>
      <c r="AS183" s="54"/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1540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/>
      <c r="AQ184" s="96"/>
      <c r="AR184" s="96"/>
      <c r="AS184" s="96"/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3459" t="s">
        <v>215</v>
      </c>
      <c r="B185" s="3460"/>
      <c r="C185" s="398">
        <f t="shared" si="40"/>
        <v>0</v>
      </c>
      <c r="D185" s="399">
        <f t="shared" si="49"/>
        <v>0</v>
      </c>
      <c r="E185" s="400">
        <f t="shared" si="49"/>
        <v>0</v>
      </c>
      <c r="F185" s="104"/>
      <c r="G185" s="107"/>
      <c r="H185" s="104"/>
      <c r="I185" s="107"/>
      <c r="J185" s="104"/>
      <c r="K185" s="107"/>
      <c r="L185" s="104"/>
      <c r="M185" s="107"/>
      <c r="N185" s="104"/>
      <c r="O185" s="107"/>
      <c r="P185" s="104"/>
      <c r="Q185" s="107"/>
      <c r="R185" s="104"/>
      <c r="S185" s="107"/>
      <c r="T185" s="104"/>
      <c r="U185" s="107"/>
      <c r="V185" s="104"/>
      <c r="W185" s="107"/>
      <c r="X185" s="104"/>
      <c r="Y185" s="107"/>
      <c r="Z185" s="104"/>
      <c r="AA185" s="107"/>
      <c r="AB185" s="104"/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/>
      <c r="AO185" s="65"/>
      <c r="AP185" s="104"/>
      <c r="AQ185" s="107"/>
      <c r="AR185" s="107"/>
      <c r="AS185" s="107"/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1567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/>
      <c r="AO186" s="66"/>
      <c r="AP186" s="35"/>
      <c r="AQ186" s="378"/>
      <c r="AR186" s="378"/>
      <c r="AS186" s="378"/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1</v>
      </c>
      <c r="D187" s="403">
        <f t="shared" si="49"/>
        <v>1</v>
      </c>
      <c r="E187" s="1567">
        <f t="shared" si="49"/>
        <v>0</v>
      </c>
      <c r="F187" s="35"/>
      <c r="G187" s="39"/>
      <c r="H187" s="35">
        <v>1</v>
      </c>
      <c r="I187" s="39"/>
      <c r="J187" s="35"/>
      <c r="K187" s="39"/>
      <c r="L187" s="35"/>
      <c r="M187" s="39"/>
      <c r="N187" s="35"/>
      <c r="O187" s="39"/>
      <c r="P187" s="35"/>
      <c r="Q187" s="39"/>
      <c r="R187" s="35"/>
      <c r="S187" s="39"/>
      <c r="T187" s="35"/>
      <c r="U187" s="39"/>
      <c r="V187" s="35"/>
      <c r="W187" s="39"/>
      <c r="X187" s="35"/>
      <c r="Y187" s="39"/>
      <c r="Z187" s="35"/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1</v>
      </c>
      <c r="D188" s="403">
        <f t="shared" si="49"/>
        <v>0</v>
      </c>
      <c r="E188" s="1567">
        <f t="shared" si="49"/>
        <v>1</v>
      </c>
      <c r="F188" s="35"/>
      <c r="G188" s="39"/>
      <c r="H188" s="35"/>
      <c r="I188" s="39"/>
      <c r="J188" s="35"/>
      <c r="K188" s="39"/>
      <c r="L188" s="35"/>
      <c r="M188" s="39">
        <v>1</v>
      </c>
      <c r="N188" s="35"/>
      <c r="O188" s="39"/>
      <c r="P188" s="35"/>
      <c r="Q188" s="39"/>
      <c r="R188" s="35"/>
      <c r="S188" s="39"/>
      <c r="T188" s="35"/>
      <c r="U188" s="39"/>
      <c r="V188" s="35"/>
      <c r="W188" s="39"/>
      <c r="X188" s="35"/>
      <c r="Y188" s="39"/>
      <c r="Z188" s="35"/>
      <c r="AA188" s="39"/>
      <c r="AB188" s="35"/>
      <c r="AC188" s="39"/>
      <c r="AD188" s="35"/>
      <c r="AE188" s="39"/>
      <c r="AF188" s="35"/>
      <c r="AG188" s="39"/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4</v>
      </c>
      <c r="D189" s="406">
        <f t="shared" si="49"/>
        <v>3</v>
      </c>
      <c r="E189" s="1566">
        <f t="shared" si="49"/>
        <v>1</v>
      </c>
      <c r="F189" s="50">
        <v>1</v>
      </c>
      <c r="G189" s="54">
        <v>1</v>
      </c>
      <c r="H189" s="50">
        <v>2</v>
      </c>
      <c r="I189" s="54"/>
      <c r="J189" s="50"/>
      <c r="K189" s="54"/>
      <c r="L189" s="50"/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>
        <v>0</v>
      </c>
      <c r="AO189" s="261">
        <v>0</v>
      </c>
      <c r="AP189" s="50">
        <v>0</v>
      </c>
      <c r="AQ189" s="54">
        <v>0</v>
      </c>
      <c r="AR189" s="54">
        <v>0</v>
      </c>
      <c r="AS189" s="54">
        <v>0</v>
      </c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1566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/>
      <c r="AO190" s="261"/>
      <c r="AP190" s="50"/>
      <c r="AQ190" s="54"/>
      <c r="AR190" s="54"/>
      <c r="AS190" s="54"/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0</v>
      </c>
      <c r="D191" s="415">
        <f t="shared" si="49"/>
        <v>0</v>
      </c>
      <c r="E191" s="416">
        <f t="shared" si="49"/>
        <v>0</v>
      </c>
      <c r="F191" s="93"/>
      <c r="G191" s="96"/>
      <c r="H191" s="93"/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/>
      <c r="V191" s="93"/>
      <c r="W191" s="96"/>
      <c r="X191" s="93"/>
      <c r="Y191" s="96"/>
      <c r="Z191" s="93"/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/>
      <c r="AO191" s="433"/>
      <c r="AP191" s="93"/>
      <c r="AQ191" s="96"/>
      <c r="AR191" s="96"/>
      <c r="AS191" s="96"/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4226" t="s">
        <v>223</v>
      </c>
      <c r="B193" s="4228"/>
      <c r="C193" s="3860" t="s">
        <v>57</v>
      </c>
      <c r="D193" s="3860"/>
      <c r="E193" s="3860"/>
      <c r="F193" s="3860" t="s">
        <v>168</v>
      </c>
      <c r="G193" s="3860"/>
      <c r="H193" s="3860" t="s">
        <v>169</v>
      </c>
      <c r="I193" s="3860"/>
      <c r="J193" s="3860" t="s">
        <v>170</v>
      </c>
      <c r="K193" s="3860"/>
      <c r="L193" s="3860" t="s">
        <v>104</v>
      </c>
      <c r="M193" s="3860"/>
      <c r="N193" s="3861" t="s">
        <v>11</v>
      </c>
      <c r="O193" s="4070"/>
      <c r="P193" s="4240" t="s">
        <v>106</v>
      </c>
      <c r="Q193" s="4240"/>
      <c r="R193" s="4240" t="s">
        <v>107</v>
      </c>
      <c r="S193" s="4240"/>
      <c r="T193" s="4240" t="s">
        <v>108</v>
      </c>
      <c r="U193" s="4240"/>
      <c r="V193" s="4240" t="s">
        <v>109</v>
      </c>
      <c r="W193" s="4240"/>
      <c r="X193" s="4240" t="s">
        <v>110</v>
      </c>
      <c r="Y193" s="4240"/>
      <c r="Z193" s="4240" t="s">
        <v>111</v>
      </c>
      <c r="AA193" s="4240"/>
      <c r="AB193" s="4240" t="s">
        <v>112</v>
      </c>
      <c r="AC193" s="4240"/>
      <c r="AD193" s="4240" t="s">
        <v>113</v>
      </c>
      <c r="AE193" s="4240"/>
      <c r="AF193" s="4240" t="s">
        <v>114</v>
      </c>
      <c r="AG193" s="4240"/>
      <c r="AH193" s="4240" t="s">
        <v>115</v>
      </c>
      <c r="AI193" s="4240"/>
      <c r="AJ193" s="4240" t="s">
        <v>116</v>
      </c>
      <c r="AK193" s="4240"/>
      <c r="AL193" s="4240" t="s">
        <v>117</v>
      </c>
      <c r="AM193" s="3856"/>
      <c r="AN193" s="4247" t="s">
        <v>126</v>
      </c>
      <c r="AO193" s="4248"/>
      <c r="AP193" s="4249"/>
      <c r="AQ193" s="3492" t="s">
        <v>171</v>
      </c>
      <c r="AR193" s="3461" t="s">
        <v>224</v>
      </c>
      <c r="AS193" s="4240" t="s">
        <v>173</v>
      </c>
      <c r="AT193" s="4240"/>
      <c r="AU193" s="4060" t="s">
        <v>225</v>
      </c>
      <c r="AV193" s="4060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1187" t="s">
        <v>82</v>
      </c>
      <c r="D194" s="2004" t="s">
        <v>83</v>
      </c>
      <c r="E194" s="1575" t="s">
        <v>84</v>
      </c>
      <c r="F194" s="1200" t="s">
        <v>83</v>
      </c>
      <c r="G194" s="1575" t="s">
        <v>84</v>
      </c>
      <c r="H194" s="1200" t="s">
        <v>83</v>
      </c>
      <c r="I194" s="1575" t="s">
        <v>84</v>
      </c>
      <c r="J194" s="1200" t="s">
        <v>83</v>
      </c>
      <c r="K194" s="1575" t="s">
        <v>84</v>
      </c>
      <c r="L194" s="1200" t="s">
        <v>83</v>
      </c>
      <c r="M194" s="1575" t="s">
        <v>84</v>
      </c>
      <c r="N194" s="1200" t="s">
        <v>83</v>
      </c>
      <c r="O194" s="1575" t="s">
        <v>84</v>
      </c>
      <c r="P194" s="1200" t="s">
        <v>83</v>
      </c>
      <c r="Q194" s="1575" t="s">
        <v>84</v>
      </c>
      <c r="R194" s="1200" t="s">
        <v>83</v>
      </c>
      <c r="S194" s="1575" t="s">
        <v>84</v>
      </c>
      <c r="T194" s="1200" t="s">
        <v>83</v>
      </c>
      <c r="U194" s="1575" t="s">
        <v>84</v>
      </c>
      <c r="V194" s="1200" t="s">
        <v>83</v>
      </c>
      <c r="W194" s="1575" t="s">
        <v>84</v>
      </c>
      <c r="X194" s="1200" t="s">
        <v>83</v>
      </c>
      <c r="Y194" s="1575" t="s">
        <v>84</v>
      </c>
      <c r="Z194" s="1200" t="s">
        <v>83</v>
      </c>
      <c r="AA194" s="1575" t="s">
        <v>84</v>
      </c>
      <c r="AB194" s="1200" t="s">
        <v>83</v>
      </c>
      <c r="AC194" s="1575" t="s">
        <v>84</v>
      </c>
      <c r="AD194" s="1200" t="s">
        <v>83</v>
      </c>
      <c r="AE194" s="1575" t="s">
        <v>84</v>
      </c>
      <c r="AF194" s="1200" t="s">
        <v>83</v>
      </c>
      <c r="AG194" s="1575" t="s">
        <v>84</v>
      </c>
      <c r="AH194" s="1200" t="s">
        <v>83</v>
      </c>
      <c r="AI194" s="1575" t="s">
        <v>84</v>
      </c>
      <c r="AJ194" s="1200" t="s">
        <v>83</v>
      </c>
      <c r="AK194" s="1575" t="s">
        <v>84</v>
      </c>
      <c r="AL194" s="1200" t="s">
        <v>83</v>
      </c>
      <c r="AM194" s="1574" t="s">
        <v>84</v>
      </c>
      <c r="AN194" s="2005" t="s">
        <v>128</v>
      </c>
      <c r="AO194" s="2006" t="s">
        <v>130</v>
      </c>
      <c r="AP194" s="2007" t="s">
        <v>129</v>
      </c>
      <c r="AQ194" s="3493"/>
      <c r="AR194" s="3463"/>
      <c r="AS194" s="1200" t="s">
        <v>83</v>
      </c>
      <c r="AT194" s="1575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241" t="s">
        <v>226</v>
      </c>
      <c r="B195" s="4242"/>
      <c r="C195" s="1988">
        <f>SUM(D195+E195)</f>
        <v>14</v>
      </c>
      <c r="D195" s="1989">
        <f>SUM(F195+H195+J195+L195+N195+P195+R195+T195+V195+X195+Z195+AB195+AD195+AF195+AH195+AJ195+AL195)</f>
        <v>4</v>
      </c>
      <c r="E195" s="377">
        <f>SUM(G195+I195+K195+M195+O195+Q195+S195+U195+W195+Y195+AA195+AC195+AE195+AG195+AI195+AK195+AM195)</f>
        <v>10</v>
      </c>
      <c r="F195" s="1247">
        <v>0</v>
      </c>
      <c r="G195" s="1251">
        <v>0</v>
      </c>
      <c r="H195" s="1247">
        <v>1</v>
      </c>
      <c r="I195" s="1251">
        <v>2</v>
      </c>
      <c r="J195" s="1247">
        <v>3</v>
      </c>
      <c r="K195" s="1251">
        <v>3</v>
      </c>
      <c r="L195" s="1247">
        <v>0</v>
      </c>
      <c r="M195" s="1251">
        <v>5</v>
      </c>
      <c r="N195" s="1247">
        <v>0</v>
      </c>
      <c r="O195" s="1251">
        <v>0</v>
      </c>
      <c r="P195" s="1247">
        <v>0</v>
      </c>
      <c r="Q195" s="1251">
        <v>0</v>
      </c>
      <c r="R195" s="1247">
        <v>0</v>
      </c>
      <c r="S195" s="1251">
        <v>0</v>
      </c>
      <c r="T195" s="1247">
        <v>0</v>
      </c>
      <c r="U195" s="1251">
        <v>0</v>
      </c>
      <c r="V195" s="1247">
        <v>0</v>
      </c>
      <c r="W195" s="1251">
        <v>0</v>
      </c>
      <c r="X195" s="1247">
        <v>0</v>
      </c>
      <c r="Y195" s="1251">
        <v>0</v>
      </c>
      <c r="Z195" s="1247">
        <v>0</v>
      </c>
      <c r="AA195" s="1251">
        <v>0</v>
      </c>
      <c r="AB195" s="1247">
        <v>0</v>
      </c>
      <c r="AC195" s="1251">
        <v>0</v>
      </c>
      <c r="AD195" s="1247">
        <v>0</v>
      </c>
      <c r="AE195" s="1251">
        <v>0</v>
      </c>
      <c r="AF195" s="1247">
        <v>0</v>
      </c>
      <c r="AG195" s="1251">
        <v>0</v>
      </c>
      <c r="AH195" s="1247">
        <v>0</v>
      </c>
      <c r="AI195" s="1251">
        <v>0</v>
      </c>
      <c r="AJ195" s="1247">
        <v>0</v>
      </c>
      <c r="AK195" s="1251">
        <v>0</v>
      </c>
      <c r="AL195" s="1247"/>
      <c r="AM195" s="1997"/>
      <c r="AN195" s="438">
        <v>1</v>
      </c>
      <c r="AO195" s="439">
        <v>0</v>
      </c>
      <c r="AP195" s="96">
        <v>15</v>
      </c>
      <c r="AQ195" s="1251">
        <v>0</v>
      </c>
      <c r="AR195" s="1253">
        <v>0</v>
      </c>
      <c r="AS195" s="1247">
        <v>0</v>
      </c>
      <c r="AT195" s="1251">
        <v>1</v>
      </c>
      <c r="AU195" s="1251">
        <v>2</v>
      </c>
      <c r="AV195" s="1251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243" t="s">
        <v>177</v>
      </c>
      <c r="B196" s="4244"/>
      <c r="C196" s="2008"/>
      <c r="D196" s="2009"/>
      <c r="E196" s="2009"/>
      <c r="F196" s="2009"/>
      <c r="G196" s="2009"/>
      <c r="H196" s="2009"/>
      <c r="I196" s="2009"/>
      <c r="J196" s="2009"/>
      <c r="K196" s="2009"/>
      <c r="L196" s="2009"/>
      <c r="M196" s="2009"/>
      <c r="N196" s="2009"/>
      <c r="O196" s="2009"/>
      <c r="P196" s="2009"/>
      <c r="Q196" s="2009"/>
      <c r="R196" s="2009"/>
      <c r="S196" s="2009"/>
      <c r="T196" s="2009"/>
      <c r="U196" s="2009"/>
      <c r="V196" s="2009"/>
      <c r="W196" s="2009"/>
      <c r="X196" s="2009"/>
      <c r="Y196" s="2009"/>
      <c r="Z196" s="2009"/>
      <c r="AA196" s="2009"/>
      <c r="AB196" s="2009"/>
      <c r="AC196" s="2009"/>
      <c r="AD196" s="2009"/>
      <c r="AE196" s="2009"/>
      <c r="AF196" s="2009"/>
      <c r="AG196" s="2009"/>
      <c r="AH196" s="2009"/>
      <c r="AI196" s="2009"/>
      <c r="AJ196" s="2009"/>
      <c r="AK196" s="2009"/>
      <c r="AL196" s="2009"/>
      <c r="AM196" s="2009"/>
      <c r="AN196" s="2010"/>
      <c r="AO196" s="2011"/>
      <c r="AP196" s="2012"/>
      <c r="AQ196" s="2009"/>
      <c r="AR196" s="2009"/>
      <c r="AS196" s="2009"/>
      <c r="AT196" s="2012"/>
      <c r="AU196" s="2012"/>
      <c r="AV196" s="2012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3487" t="s">
        <v>227</v>
      </c>
      <c r="B197" s="1546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1568">
        <f t="shared" si="68"/>
        <v>0</v>
      </c>
      <c r="F197" s="26"/>
      <c r="G197" s="30"/>
      <c r="H197" s="26"/>
      <c r="I197" s="30"/>
      <c r="J197" s="26"/>
      <c r="K197" s="30"/>
      <c r="L197" s="26"/>
      <c r="M197" s="30"/>
      <c r="N197" s="26"/>
      <c r="O197" s="30"/>
      <c r="P197" s="26"/>
      <c r="Q197" s="30"/>
      <c r="R197" s="26"/>
      <c r="S197" s="30"/>
      <c r="T197" s="26"/>
      <c r="U197" s="30"/>
      <c r="V197" s="26"/>
      <c r="W197" s="30"/>
      <c r="X197" s="26"/>
      <c r="Y197" s="30"/>
      <c r="Z197" s="26"/>
      <c r="AA197" s="30"/>
      <c r="AB197" s="26"/>
      <c r="AC197" s="30"/>
      <c r="AD197" s="26"/>
      <c r="AE197" s="30"/>
      <c r="AF197" s="26"/>
      <c r="AG197" s="30"/>
      <c r="AH197" s="26"/>
      <c r="AI197" s="30"/>
      <c r="AJ197" s="26"/>
      <c r="AK197" s="30"/>
      <c r="AL197" s="26"/>
      <c r="AM197" s="1126"/>
      <c r="AN197" s="293"/>
      <c r="AO197" s="143"/>
      <c r="AP197" s="30"/>
      <c r="AQ197" s="30"/>
      <c r="AR197" s="145"/>
      <c r="AS197" s="26"/>
      <c r="AT197" s="30"/>
      <c r="AU197" s="30"/>
      <c r="AV197" s="30"/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1547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/>
      <c r="AR198" s="67"/>
      <c r="AS198" s="93"/>
      <c r="AT198" s="96"/>
      <c r="AU198" s="96"/>
      <c r="AV198" s="96"/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245" t="s">
        <v>181</v>
      </c>
      <c r="B199" s="4246"/>
      <c r="C199" s="2013">
        <f t="shared" si="67"/>
        <v>0</v>
      </c>
      <c r="D199" s="1989">
        <f t="shared" si="68"/>
        <v>0</v>
      </c>
      <c r="E199" s="1996">
        <f t="shared" si="68"/>
        <v>0</v>
      </c>
      <c r="F199" s="1247"/>
      <c r="G199" s="1251"/>
      <c r="H199" s="1247"/>
      <c r="I199" s="1251"/>
      <c r="J199" s="1247"/>
      <c r="K199" s="1251"/>
      <c r="L199" s="1247"/>
      <c r="M199" s="1251"/>
      <c r="N199" s="1247"/>
      <c r="O199" s="1251"/>
      <c r="P199" s="1247"/>
      <c r="Q199" s="1251"/>
      <c r="R199" s="1247"/>
      <c r="S199" s="1251"/>
      <c r="T199" s="1247"/>
      <c r="U199" s="1251"/>
      <c r="V199" s="1247"/>
      <c r="W199" s="1251"/>
      <c r="X199" s="1247"/>
      <c r="Y199" s="1251"/>
      <c r="Z199" s="1247"/>
      <c r="AA199" s="1251"/>
      <c r="AB199" s="1247"/>
      <c r="AC199" s="1251"/>
      <c r="AD199" s="1247"/>
      <c r="AE199" s="1251"/>
      <c r="AF199" s="1247"/>
      <c r="AG199" s="1251"/>
      <c r="AH199" s="1247"/>
      <c r="AI199" s="1251"/>
      <c r="AJ199" s="1247"/>
      <c r="AK199" s="1251"/>
      <c r="AL199" s="1247"/>
      <c r="AM199" s="1997"/>
      <c r="AN199" s="2014">
        <v>1</v>
      </c>
      <c r="AO199" s="2015"/>
      <c r="AP199" s="1251"/>
      <c r="AQ199" s="1251"/>
      <c r="AR199" s="1253"/>
      <c r="AS199" s="1247"/>
      <c r="AT199" s="1251"/>
      <c r="AU199" s="1251"/>
      <c r="AV199" s="1251"/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3487" t="s">
        <v>182</v>
      </c>
      <c r="B200" s="1559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1568">
        <f>SUM(G200+I200+K200+M200+O200+Q200+S200+U200+W200+Y200+AA200+AC200+AE200+AG200+AI200+AK200+AM200)</f>
        <v>0</v>
      </c>
      <c r="F200" s="26"/>
      <c r="G200" s="30"/>
      <c r="H200" s="26"/>
      <c r="I200" s="30"/>
      <c r="J200" s="26"/>
      <c r="K200" s="30"/>
      <c r="L200" s="26"/>
      <c r="M200" s="30"/>
      <c r="N200" s="26"/>
      <c r="O200" s="30"/>
      <c r="P200" s="26"/>
      <c r="Q200" s="30"/>
      <c r="R200" s="26"/>
      <c r="S200" s="30"/>
      <c r="T200" s="26"/>
      <c r="U200" s="30"/>
      <c r="V200" s="26"/>
      <c r="W200" s="30"/>
      <c r="X200" s="26"/>
      <c r="Y200" s="30"/>
      <c r="Z200" s="26"/>
      <c r="AA200" s="30"/>
      <c r="AB200" s="26"/>
      <c r="AC200" s="30"/>
      <c r="AD200" s="26"/>
      <c r="AE200" s="30"/>
      <c r="AF200" s="26"/>
      <c r="AG200" s="30"/>
      <c r="AH200" s="26"/>
      <c r="AI200" s="30"/>
      <c r="AJ200" s="26"/>
      <c r="AK200" s="30"/>
      <c r="AL200" s="26"/>
      <c r="AM200" s="1126"/>
      <c r="AN200" s="293"/>
      <c r="AO200" s="143"/>
      <c r="AP200" s="30"/>
      <c r="AQ200" s="30"/>
      <c r="AR200" s="145"/>
      <c r="AS200" s="26"/>
      <c r="AT200" s="30"/>
      <c r="AU200" s="30"/>
      <c r="AV200" s="30"/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/>
      <c r="AR201" s="379"/>
      <c r="AS201" s="397"/>
      <c r="AT201" s="378"/>
      <c r="AU201" s="378"/>
      <c r="AV201" s="378"/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1998" t="s">
        <v>185</v>
      </c>
      <c r="B202" s="1999"/>
      <c r="C202" s="1259">
        <f t="shared" si="67"/>
        <v>14</v>
      </c>
      <c r="D202" s="1260">
        <f t="shared" si="68"/>
        <v>4</v>
      </c>
      <c r="E202" s="1262">
        <f t="shared" si="68"/>
        <v>10</v>
      </c>
      <c r="F202" s="1247">
        <v>0</v>
      </c>
      <c r="G202" s="1251">
        <v>0</v>
      </c>
      <c r="H202" s="1247">
        <v>1</v>
      </c>
      <c r="I202" s="1251">
        <v>2</v>
      </c>
      <c r="J202" s="1247">
        <v>3</v>
      </c>
      <c r="K202" s="1251">
        <v>3</v>
      </c>
      <c r="L202" s="1247">
        <v>0</v>
      </c>
      <c r="M202" s="1251">
        <v>5</v>
      </c>
      <c r="N202" s="1247">
        <v>0</v>
      </c>
      <c r="O202" s="1251">
        <v>0</v>
      </c>
      <c r="P202" s="1247">
        <v>0</v>
      </c>
      <c r="Q202" s="1251">
        <v>0</v>
      </c>
      <c r="R202" s="1247">
        <v>0</v>
      </c>
      <c r="S202" s="1251">
        <v>0</v>
      </c>
      <c r="T202" s="1247">
        <v>0</v>
      </c>
      <c r="U202" s="1251">
        <v>0</v>
      </c>
      <c r="V202" s="1247">
        <v>0</v>
      </c>
      <c r="W202" s="1251">
        <v>0</v>
      </c>
      <c r="X202" s="1247">
        <v>0</v>
      </c>
      <c r="Y202" s="1251">
        <v>0</v>
      </c>
      <c r="Z202" s="1247">
        <v>0</v>
      </c>
      <c r="AA202" s="1251">
        <v>0</v>
      </c>
      <c r="AB202" s="1247">
        <v>0</v>
      </c>
      <c r="AC202" s="1251">
        <v>0</v>
      </c>
      <c r="AD202" s="1247">
        <v>0</v>
      </c>
      <c r="AE202" s="1251">
        <v>0</v>
      </c>
      <c r="AF202" s="1247">
        <v>0</v>
      </c>
      <c r="AG202" s="1251">
        <v>0</v>
      </c>
      <c r="AH202" s="1247">
        <v>0</v>
      </c>
      <c r="AI202" s="1251">
        <v>0</v>
      </c>
      <c r="AJ202" s="1247">
        <v>0</v>
      </c>
      <c r="AK202" s="1251">
        <v>0</v>
      </c>
      <c r="AL202" s="1247"/>
      <c r="AM202" s="1997"/>
      <c r="AN202" s="2014">
        <v>1</v>
      </c>
      <c r="AO202" s="2015">
        <v>0</v>
      </c>
      <c r="AP202" s="1251">
        <v>15</v>
      </c>
      <c r="AQ202" s="1251">
        <v>0</v>
      </c>
      <c r="AR202" s="1253">
        <v>0</v>
      </c>
      <c r="AS202" s="1247">
        <v>0</v>
      </c>
      <c r="AT202" s="1251">
        <v>1</v>
      </c>
      <c r="AU202" s="1251">
        <v>2</v>
      </c>
      <c r="AV202" s="1251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4087" t="s">
        <v>186</v>
      </c>
      <c r="B203" s="1554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/>
      <c r="AR203" s="65"/>
      <c r="AS203" s="104"/>
      <c r="AT203" s="107"/>
      <c r="AU203" s="107"/>
      <c r="AV203" s="107"/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1549" t="s">
        <v>188</v>
      </c>
      <c r="C204" s="402">
        <f t="shared" si="67"/>
        <v>0</v>
      </c>
      <c r="D204" s="403">
        <f t="shared" si="68"/>
        <v>0</v>
      </c>
      <c r="E204" s="1567">
        <f t="shared" si="68"/>
        <v>0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/>
      <c r="AR204" s="66"/>
      <c r="AS204" s="35"/>
      <c r="AT204" s="39"/>
      <c r="AU204" s="39"/>
      <c r="AV204" s="39"/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1549" t="s">
        <v>189</v>
      </c>
      <c r="C205" s="402">
        <f t="shared" si="67"/>
        <v>0</v>
      </c>
      <c r="D205" s="403">
        <f t="shared" si="68"/>
        <v>0</v>
      </c>
      <c r="E205" s="1567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/>
      <c r="AR205" s="66"/>
      <c r="AS205" s="35"/>
      <c r="AT205" s="39"/>
      <c r="AU205" s="39"/>
      <c r="AV205" s="39"/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1555" t="s">
        <v>190</v>
      </c>
      <c r="C206" s="402">
        <f>SUM(D206+E206)</f>
        <v>0</v>
      </c>
      <c r="D206" s="449"/>
      <c r="E206" s="1567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/>
      <c r="AR206" s="66"/>
      <c r="AS206" s="331"/>
      <c r="AT206" s="39"/>
      <c r="AU206" s="39"/>
      <c r="AV206" s="39"/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1549" t="s">
        <v>191</v>
      </c>
      <c r="C207" s="402">
        <f t="shared" ref="C207:C233" si="70">SUM(D207+E207)</f>
        <v>1</v>
      </c>
      <c r="D207" s="403">
        <f t="shared" ref="D207:E213" si="71">SUM(F207+H207+J207+L207+N207+P207+R207+T207+V207+X207+Z207+AB207+AD207+AF207+AH207+AJ207+AL207)</f>
        <v>1</v>
      </c>
      <c r="E207" s="1567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>
        <v>1</v>
      </c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>
        <v>0</v>
      </c>
      <c r="AO207" s="329">
        <v>0</v>
      </c>
      <c r="AP207" s="107">
        <v>0</v>
      </c>
      <c r="AQ207" s="39">
        <v>0</v>
      </c>
      <c r="AR207" s="66">
        <v>0</v>
      </c>
      <c r="AS207" s="35">
        <v>0</v>
      </c>
      <c r="AT207" s="39">
        <v>0</v>
      </c>
      <c r="AU207" s="39">
        <v>0</v>
      </c>
      <c r="AV207" s="39">
        <v>0</v>
      </c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1550" t="s">
        <v>192</v>
      </c>
      <c r="C208" s="402">
        <f t="shared" si="70"/>
        <v>2</v>
      </c>
      <c r="D208" s="403">
        <f t="shared" si="71"/>
        <v>0</v>
      </c>
      <c r="E208" s="1567">
        <f t="shared" si="71"/>
        <v>2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>
        <v>1</v>
      </c>
      <c r="X208" s="35"/>
      <c r="Y208" s="39"/>
      <c r="Z208" s="35"/>
      <c r="AA208" s="39"/>
      <c r="AB208" s="35"/>
      <c r="AC208" s="39">
        <v>1</v>
      </c>
      <c r="AD208" s="35"/>
      <c r="AE208" s="39"/>
      <c r="AF208" s="35"/>
      <c r="AG208" s="39"/>
      <c r="AH208" s="35"/>
      <c r="AI208" s="39"/>
      <c r="AJ208" s="35"/>
      <c r="AK208" s="39"/>
      <c r="AL208" s="35"/>
      <c r="AM208" s="299"/>
      <c r="AN208" s="319">
        <v>0</v>
      </c>
      <c r="AO208" s="329">
        <v>0</v>
      </c>
      <c r="AP208" s="107">
        <v>1</v>
      </c>
      <c r="AQ208" s="39">
        <v>0</v>
      </c>
      <c r="AR208" s="66">
        <v>0</v>
      </c>
      <c r="AS208" s="35">
        <v>0</v>
      </c>
      <c r="AT208" s="39">
        <v>0</v>
      </c>
      <c r="AU208" s="39">
        <v>0</v>
      </c>
      <c r="AV208" s="39">
        <v>0</v>
      </c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1550" t="s">
        <v>193</v>
      </c>
      <c r="C209" s="402">
        <f t="shared" si="70"/>
        <v>0</v>
      </c>
      <c r="D209" s="403">
        <f t="shared" si="71"/>
        <v>0</v>
      </c>
      <c r="E209" s="1567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/>
      <c r="AR209" s="66"/>
      <c r="AS209" s="35"/>
      <c r="AT209" s="39"/>
      <c r="AU209" s="39"/>
      <c r="AV209" s="39"/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1551" t="s">
        <v>194</v>
      </c>
      <c r="C210" s="411">
        <f t="shared" si="70"/>
        <v>2</v>
      </c>
      <c r="D210" s="406">
        <f t="shared" si="71"/>
        <v>0</v>
      </c>
      <c r="E210" s="1566">
        <f t="shared" si="71"/>
        <v>2</v>
      </c>
      <c r="F210" s="50"/>
      <c r="G210" s="54"/>
      <c r="H210" s="50"/>
      <c r="I210" s="54"/>
      <c r="J210" s="50"/>
      <c r="K210" s="54"/>
      <c r="L210" s="50"/>
      <c r="M210" s="54">
        <v>2</v>
      </c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>
        <v>1</v>
      </c>
      <c r="AO210" s="173">
        <v>0</v>
      </c>
      <c r="AP210" s="96">
        <v>1</v>
      </c>
      <c r="AQ210" s="54">
        <v>0</v>
      </c>
      <c r="AR210" s="261">
        <v>0</v>
      </c>
      <c r="AS210" s="50">
        <v>0</v>
      </c>
      <c r="AT210" s="54">
        <v>0</v>
      </c>
      <c r="AU210" s="54">
        <v>0</v>
      </c>
      <c r="AV210" s="54">
        <v>0</v>
      </c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3461" t="s">
        <v>195</v>
      </c>
      <c r="B211" s="1552" t="s">
        <v>196</v>
      </c>
      <c r="C211" s="381">
        <f t="shared" si="70"/>
        <v>0</v>
      </c>
      <c r="D211" s="382">
        <f t="shared" si="71"/>
        <v>0</v>
      </c>
      <c r="E211" s="1568">
        <f t="shared" si="71"/>
        <v>0</v>
      </c>
      <c r="F211" s="26"/>
      <c r="G211" s="30"/>
      <c r="H211" s="26"/>
      <c r="I211" s="30"/>
      <c r="J211" s="26"/>
      <c r="K211" s="30"/>
      <c r="L211" s="26"/>
      <c r="M211" s="30"/>
      <c r="N211" s="26"/>
      <c r="O211" s="30"/>
      <c r="P211" s="26"/>
      <c r="Q211" s="30"/>
      <c r="R211" s="26"/>
      <c r="S211" s="30"/>
      <c r="T211" s="26"/>
      <c r="U211" s="30"/>
      <c r="V211" s="26"/>
      <c r="W211" s="30"/>
      <c r="X211" s="26"/>
      <c r="Y211" s="30"/>
      <c r="Z211" s="26"/>
      <c r="AA211" s="30"/>
      <c r="AB211" s="26"/>
      <c r="AC211" s="30"/>
      <c r="AD211" s="26"/>
      <c r="AE211" s="30"/>
      <c r="AF211" s="26"/>
      <c r="AG211" s="30"/>
      <c r="AH211" s="26"/>
      <c r="AI211" s="30"/>
      <c r="AJ211" s="1177"/>
      <c r="AK211" s="2002"/>
      <c r="AL211" s="26"/>
      <c r="AM211" s="1126"/>
      <c r="AN211" s="319"/>
      <c r="AO211" s="329"/>
      <c r="AP211" s="107"/>
      <c r="AQ211" s="30"/>
      <c r="AR211" s="145"/>
      <c r="AS211" s="26"/>
      <c r="AT211" s="30"/>
      <c r="AU211" s="30"/>
      <c r="AV211" s="30"/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1</v>
      </c>
      <c r="CM211" s="16"/>
      <c r="CZ211" s="2"/>
    </row>
    <row r="212" spans="1:104" ht="27.75" customHeight="1" x14ac:dyDescent="0.2">
      <c r="A212" s="3462"/>
      <c r="B212" s="1553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1567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/>
      <c r="AR212" s="66"/>
      <c r="AS212" s="35"/>
      <c r="AT212" s="39"/>
      <c r="AU212" s="39"/>
      <c r="AV212" s="39"/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1547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/>
      <c r="AR213" s="67"/>
      <c r="AS213" s="93"/>
      <c r="AT213" s="96"/>
      <c r="AU213" s="96"/>
      <c r="AV213" s="96"/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3461" t="s">
        <v>199</v>
      </c>
      <c r="B214" s="1546" t="s">
        <v>200</v>
      </c>
      <c r="C214" s="381">
        <f t="shared" si="70"/>
        <v>4</v>
      </c>
      <c r="D214" s="382">
        <f t="shared" ref="D214:E217" si="72">SUM(F214+H214+J214+L214+N214)</f>
        <v>1</v>
      </c>
      <c r="E214" s="1568">
        <f t="shared" si="72"/>
        <v>3</v>
      </c>
      <c r="F214" s="26">
        <v>0</v>
      </c>
      <c r="G214" s="30">
        <v>0</v>
      </c>
      <c r="H214" s="26">
        <v>0</v>
      </c>
      <c r="I214" s="30">
        <v>1</v>
      </c>
      <c r="J214" s="26">
        <v>1</v>
      </c>
      <c r="K214" s="30">
        <v>2</v>
      </c>
      <c r="L214" s="26">
        <v>0</v>
      </c>
      <c r="M214" s="30">
        <v>0</v>
      </c>
      <c r="N214" s="26">
        <v>0</v>
      </c>
      <c r="O214" s="30">
        <v>0</v>
      </c>
      <c r="P214" s="419"/>
      <c r="Q214" s="420"/>
      <c r="R214" s="419"/>
      <c r="S214" s="420"/>
      <c r="T214" s="419"/>
      <c r="U214" s="420"/>
      <c r="V214" s="419"/>
      <c r="W214" s="420"/>
      <c r="X214" s="419"/>
      <c r="Y214" s="420"/>
      <c r="Z214" s="419"/>
      <c r="AA214" s="420"/>
      <c r="AB214" s="419"/>
      <c r="AC214" s="420"/>
      <c r="AD214" s="419"/>
      <c r="AE214" s="420"/>
      <c r="AF214" s="419"/>
      <c r="AG214" s="420"/>
      <c r="AH214" s="419"/>
      <c r="AI214" s="420"/>
      <c r="AJ214" s="419"/>
      <c r="AK214" s="420"/>
      <c r="AL214" s="419"/>
      <c r="AM214" s="1146"/>
      <c r="AN214" s="293">
        <v>0</v>
      </c>
      <c r="AO214" s="143">
        <v>0</v>
      </c>
      <c r="AP214" s="30">
        <v>8</v>
      </c>
      <c r="AQ214" s="30">
        <v>0</v>
      </c>
      <c r="AR214" s="422"/>
      <c r="AS214" s="26">
        <v>0</v>
      </c>
      <c r="AT214" s="30">
        <v>0</v>
      </c>
      <c r="AU214" s="30">
        <v>1</v>
      </c>
      <c r="AV214" s="30">
        <v>0</v>
      </c>
      <c r="AW214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1541" t="s">
        <v>201</v>
      </c>
      <c r="C215" s="402">
        <f t="shared" si="70"/>
        <v>0</v>
      </c>
      <c r="D215" s="403">
        <f t="shared" si="72"/>
        <v>0</v>
      </c>
      <c r="E215" s="1567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/>
      <c r="AR215" s="452"/>
      <c r="AS215" s="35"/>
      <c r="AT215" s="39"/>
      <c r="AU215" s="39"/>
      <c r="AV215" s="39"/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1541" t="s">
        <v>202</v>
      </c>
      <c r="C216" s="402">
        <f t="shared" si="70"/>
        <v>0</v>
      </c>
      <c r="D216" s="403">
        <f t="shared" si="72"/>
        <v>0</v>
      </c>
      <c r="E216" s="1567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/>
      <c r="AR216" s="452"/>
      <c r="AS216" s="35"/>
      <c r="AT216" s="39"/>
      <c r="AU216" s="39"/>
      <c r="AV216" s="39"/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1547" t="s">
        <v>203</v>
      </c>
      <c r="C217" s="414">
        <f t="shared" si="70"/>
        <v>4</v>
      </c>
      <c r="D217" s="415">
        <f>SUM(F217+H217+J217+L217+N217)</f>
        <v>1</v>
      </c>
      <c r="E217" s="416">
        <f t="shared" si="72"/>
        <v>3</v>
      </c>
      <c r="F217" s="93"/>
      <c r="G217" s="96"/>
      <c r="H217" s="93">
        <v>1</v>
      </c>
      <c r="I217" s="96">
        <v>1</v>
      </c>
      <c r="J217" s="93"/>
      <c r="K217" s="96"/>
      <c r="L217" s="93"/>
      <c r="M217" s="96">
        <v>2</v>
      </c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>
        <v>0</v>
      </c>
      <c r="AO217" s="329">
        <v>0</v>
      </c>
      <c r="AP217" s="243">
        <v>2</v>
      </c>
      <c r="AQ217" s="93">
        <v>0</v>
      </c>
      <c r="AR217" s="454"/>
      <c r="AS217" s="93">
        <v>0</v>
      </c>
      <c r="AT217" s="96">
        <v>1</v>
      </c>
      <c r="AU217" s="96">
        <v>1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1548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143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1544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1567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1544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1567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1544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1567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1544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0</v>
      </c>
      <c r="D223" s="394">
        <f>SUM(F223+H223+J223+L223+N223+P223+R223+T223+V223+X223+Z223+AB223+AD223+AF223+AH223+AJ223+AL223)</f>
        <v>0</v>
      </c>
      <c r="E223" s="377">
        <f t="shared" si="74"/>
        <v>0</v>
      </c>
      <c r="F223" s="35"/>
      <c r="G223" s="39"/>
      <c r="H223" s="35"/>
      <c r="I223" s="39"/>
      <c r="J223" s="35"/>
      <c r="K223" s="39"/>
      <c r="L223" s="35"/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/>
      <c r="AR223" s="96"/>
      <c r="AS223" s="35"/>
      <c r="AT223" s="39"/>
      <c r="AU223" s="39"/>
      <c r="AV223" s="39"/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250" t="s">
        <v>211</v>
      </c>
      <c r="B224" s="1545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1568">
        <f t="shared" si="74"/>
        <v>0</v>
      </c>
      <c r="F224" s="26"/>
      <c r="G224" s="30"/>
      <c r="H224" s="26"/>
      <c r="I224" s="30"/>
      <c r="J224" s="26"/>
      <c r="K224" s="30"/>
      <c r="L224" s="26"/>
      <c r="M224" s="30"/>
      <c r="N224" s="26"/>
      <c r="O224" s="30"/>
      <c r="P224" s="26"/>
      <c r="Q224" s="30"/>
      <c r="R224" s="26"/>
      <c r="S224" s="30"/>
      <c r="T224" s="26"/>
      <c r="U224" s="30"/>
      <c r="V224" s="26"/>
      <c r="W224" s="30"/>
      <c r="X224" s="26"/>
      <c r="Y224" s="30"/>
      <c r="Z224" s="26"/>
      <c r="AA224" s="30"/>
      <c r="AB224" s="26"/>
      <c r="AC224" s="30"/>
      <c r="AD224" s="26"/>
      <c r="AE224" s="30"/>
      <c r="AF224" s="26"/>
      <c r="AG224" s="30"/>
      <c r="AH224" s="26"/>
      <c r="AI224" s="30"/>
      <c r="AJ224" s="26"/>
      <c r="AK224" s="30"/>
      <c r="AL224" s="26"/>
      <c r="AM224" s="1126"/>
      <c r="AN224" s="319"/>
      <c r="AO224" s="329"/>
      <c r="AP224" s="107"/>
      <c r="AQ224" s="455"/>
      <c r="AR224" s="456"/>
      <c r="AS224" s="26"/>
      <c r="AT224" s="30"/>
      <c r="AU224" s="30"/>
      <c r="AV224" s="30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1542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1539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3459" t="s">
        <v>215</v>
      </c>
      <c r="B227" s="3460"/>
      <c r="C227" s="398">
        <f t="shared" si="70"/>
        <v>1</v>
      </c>
      <c r="D227" s="399">
        <f>SUM(F227+H227+J227+L227+N227+P227+R227+T227+V227+X227+Z227+AB227+AD227+AF227+AH227+AJ227+AL227)</f>
        <v>0</v>
      </c>
      <c r="E227" s="400">
        <f t="shared" si="74"/>
        <v>1</v>
      </c>
      <c r="F227" s="104"/>
      <c r="G227" s="107"/>
      <c r="H227" s="104"/>
      <c r="I227" s="107"/>
      <c r="J227" s="104"/>
      <c r="K227" s="107"/>
      <c r="L227" s="104"/>
      <c r="M227" s="107">
        <v>1</v>
      </c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/>
      <c r="AA227" s="107"/>
      <c r="AB227" s="104"/>
      <c r="AC227" s="107"/>
      <c r="AD227" s="104"/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>
        <v>0</v>
      </c>
      <c r="AO227" s="329">
        <v>0</v>
      </c>
      <c r="AP227" s="107">
        <v>0</v>
      </c>
      <c r="AQ227" s="107">
        <v>0</v>
      </c>
      <c r="AR227" s="65">
        <v>0</v>
      </c>
      <c r="AS227" s="104">
        <v>0</v>
      </c>
      <c r="AT227" s="107">
        <v>0</v>
      </c>
      <c r="AU227" s="107">
        <v>0</v>
      </c>
      <c r="AV227" s="107">
        <v>0</v>
      </c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1</v>
      </c>
      <c r="D228" s="403">
        <f t="shared" si="75"/>
        <v>0</v>
      </c>
      <c r="E228" s="1567">
        <f t="shared" si="74"/>
        <v>1</v>
      </c>
      <c r="F228" s="35"/>
      <c r="G228" s="39"/>
      <c r="H228" s="35"/>
      <c r="I228" s="39"/>
      <c r="J228" s="35"/>
      <c r="K228" s="39">
        <v>1</v>
      </c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>
        <v>0</v>
      </c>
      <c r="AO228" s="329">
        <v>0</v>
      </c>
      <c r="AP228" s="107">
        <v>0</v>
      </c>
      <c r="AQ228" s="39">
        <v>0</v>
      </c>
      <c r="AR228" s="66">
        <v>0</v>
      </c>
      <c r="AS228" s="35">
        <v>0</v>
      </c>
      <c r="AT228" s="39">
        <v>0</v>
      </c>
      <c r="AU228" s="39">
        <v>0</v>
      </c>
      <c r="AV228" s="39">
        <v>0</v>
      </c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1</v>
      </c>
      <c r="D229" s="403">
        <f>SUM(F229+H229+J229+L229+N229+P229+R229+T229+V229+X229+Z229+AB229+AD229+AF229+AH229+AJ229+AL229)</f>
        <v>1</v>
      </c>
      <c r="E229" s="1567">
        <f t="shared" si="74"/>
        <v>0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/>
      <c r="W229" s="39"/>
      <c r="X229" s="35">
        <v>1</v>
      </c>
      <c r="Y229" s="39"/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>
        <v>0</v>
      </c>
      <c r="AO229" s="329">
        <v>0</v>
      </c>
      <c r="AP229" s="107">
        <v>0</v>
      </c>
      <c r="AQ229" s="39">
        <v>0</v>
      </c>
      <c r="AR229" s="66">
        <v>0</v>
      </c>
      <c r="AS229" s="35">
        <v>0</v>
      </c>
      <c r="AT229" s="39">
        <v>0</v>
      </c>
      <c r="AU229" s="39">
        <v>0</v>
      </c>
      <c r="AV229" s="39">
        <v>0</v>
      </c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0</v>
      </c>
      <c r="D230" s="403">
        <f t="shared" si="75"/>
        <v>0</v>
      </c>
      <c r="E230" s="1567">
        <f t="shared" si="74"/>
        <v>0</v>
      </c>
      <c r="F230" s="35"/>
      <c r="G230" s="39"/>
      <c r="H230" s="35"/>
      <c r="I230" s="39"/>
      <c r="J230" s="35"/>
      <c r="K230" s="39"/>
      <c r="L230" s="35"/>
      <c r="M230" s="39"/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/>
      <c r="AB230" s="35"/>
      <c r="AC230" s="39"/>
      <c r="AD230" s="35"/>
      <c r="AE230" s="39"/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/>
      <c r="AQ230" s="39"/>
      <c r="AR230" s="66"/>
      <c r="AS230" s="35"/>
      <c r="AT230" s="39"/>
      <c r="AU230" s="39"/>
      <c r="AV230" s="39"/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2</v>
      </c>
      <c r="D231" s="403">
        <f t="shared" si="75"/>
        <v>2</v>
      </c>
      <c r="E231" s="1567">
        <f>SUM(G231+I231+K231+M231+O231+Q231+S231+U231+W231+Y231+AA231+AC231+AE231+AG231+AI231+AK231+AM231)</f>
        <v>0</v>
      </c>
      <c r="F231" s="50"/>
      <c r="G231" s="54"/>
      <c r="H231" s="50"/>
      <c r="I231" s="54"/>
      <c r="J231" s="50">
        <v>2</v>
      </c>
      <c r="K231" s="54"/>
      <c r="L231" s="50"/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>
        <v>0</v>
      </c>
      <c r="AO231" s="329">
        <v>0</v>
      </c>
      <c r="AP231" s="107">
        <v>3</v>
      </c>
      <c r="AQ231" s="54">
        <v>0</v>
      </c>
      <c r="AR231" s="261">
        <v>0</v>
      </c>
      <c r="AS231" s="50">
        <v>0</v>
      </c>
      <c r="AT231" s="54">
        <v>0</v>
      </c>
      <c r="AU231" s="54">
        <v>0</v>
      </c>
      <c r="AV231" s="54">
        <v>0</v>
      </c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1566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0</v>
      </c>
      <c r="D233" s="415">
        <f t="shared" si="75"/>
        <v>0</v>
      </c>
      <c r="E233" s="416">
        <f>SUM(G233+I233+K233+M233+O233+Q233+S233+U233+W233+Y233+AA233+AC233+AE233+AG233+AI233+AK233+AM233)</f>
        <v>0</v>
      </c>
      <c r="F233" s="93"/>
      <c r="G233" s="96"/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/>
      <c r="AR233" s="433"/>
      <c r="AS233" s="93"/>
      <c r="AT233" s="96"/>
      <c r="AU233" s="96"/>
      <c r="AV233" s="96"/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4225" t="s">
        <v>56</v>
      </c>
      <c r="B235" s="4220"/>
      <c r="C235" s="4240" t="s">
        <v>57</v>
      </c>
      <c r="D235" s="4240"/>
      <c r="E235" s="4240"/>
      <c r="F235" s="3861" t="s">
        <v>230</v>
      </c>
      <c r="G235" s="4070"/>
      <c r="H235" s="3861" t="s">
        <v>231</v>
      </c>
      <c r="I235" s="4070"/>
      <c r="J235" s="3861" t="s">
        <v>232</v>
      </c>
      <c r="K235" s="4070"/>
      <c r="L235" s="3861" t="s">
        <v>233</v>
      </c>
      <c r="M235" s="4070"/>
      <c r="N235" s="3861" t="s">
        <v>234</v>
      </c>
      <c r="O235" s="4070"/>
      <c r="P235" s="3861" t="s">
        <v>235</v>
      </c>
      <c r="Q235" s="4070"/>
      <c r="R235" s="3861" t="s">
        <v>236</v>
      </c>
      <c r="S235" s="4070"/>
      <c r="T235" s="3861" t="s">
        <v>237</v>
      </c>
      <c r="U235" s="4070"/>
      <c r="V235" s="3861" t="s">
        <v>238</v>
      </c>
      <c r="W235" s="4070"/>
      <c r="X235" s="3861" t="s">
        <v>239</v>
      </c>
      <c r="Y235" s="4070"/>
      <c r="Z235" s="3861" t="s">
        <v>240</v>
      </c>
      <c r="AA235" s="4070"/>
      <c r="AB235" s="3861" t="s">
        <v>241</v>
      </c>
      <c r="AC235" s="4070"/>
      <c r="AD235" s="3861" t="s">
        <v>242</v>
      </c>
      <c r="AE235" s="4070"/>
      <c r="AF235" s="3861" t="s">
        <v>243</v>
      </c>
      <c r="AG235" s="4070"/>
      <c r="AH235" s="3861" t="s">
        <v>244</v>
      </c>
      <c r="AI235" s="4070"/>
      <c r="AJ235" s="3861" t="s">
        <v>245</v>
      </c>
      <c r="AK235" s="4070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1187" t="s">
        <v>82</v>
      </c>
      <c r="D236" s="1188" t="s">
        <v>83</v>
      </c>
      <c r="E236" s="1577" t="s">
        <v>84</v>
      </c>
      <c r="F236" s="1200" t="s">
        <v>83</v>
      </c>
      <c r="G236" s="1581" t="s">
        <v>84</v>
      </c>
      <c r="H236" s="1200" t="s">
        <v>83</v>
      </c>
      <c r="I236" s="1581" t="s">
        <v>84</v>
      </c>
      <c r="J236" s="1200" t="s">
        <v>83</v>
      </c>
      <c r="K236" s="1581" t="s">
        <v>84</v>
      </c>
      <c r="L236" s="1200" t="s">
        <v>83</v>
      </c>
      <c r="M236" s="1581" t="s">
        <v>84</v>
      </c>
      <c r="N236" s="1200" t="s">
        <v>83</v>
      </c>
      <c r="O236" s="1581" t="s">
        <v>84</v>
      </c>
      <c r="P236" s="1200" t="s">
        <v>83</v>
      </c>
      <c r="Q236" s="1581" t="s">
        <v>84</v>
      </c>
      <c r="R236" s="1200" t="s">
        <v>83</v>
      </c>
      <c r="S236" s="1581" t="s">
        <v>84</v>
      </c>
      <c r="T236" s="1200" t="s">
        <v>83</v>
      </c>
      <c r="U236" s="1581" t="s">
        <v>84</v>
      </c>
      <c r="V236" s="1200" t="s">
        <v>83</v>
      </c>
      <c r="W236" s="1581" t="s">
        <v>84</v>
      </c>
      <c r="X236" s="1200" t="s">
        <v>83</v>
      </c>
      <c r="Y236" s="1581" t="s">
        <v>84</v>
      </c>
      <c r="Z236" s="1200" t="s">
        <v>83</v>
      </c>
      <c r="AA236" s="1581" t="s">
        <v>84</v>
      </c>
      <c r="AB236" s="1200" t="s">
        <v>83</v>
      </c>
      <c r="AC236" s="1581" t="s">
        <v>84</v>
      </c>
      <c r="AD236" s="1200" t="s">
        <v>83</v>
      </c>
      <c r="AE236" s="1581" t="s">
        <v>84</v>
      </c>
      <c r="AF236" s="1200" t="s">
        <v>83</v>
      </c>
      <c r="AG236" s="1581" t="s">
        <v>84</v>
      </c>
      <c r="AH236" s="1200" t="s">
        <v>83</v>
      </c>
      <c r="AI236" s="1581" t="s">
        <v>84</v>
      </c>
      <c r="AJ236" s="1200" t="s">
        <v>83</v>
      </c>
      <c r="AK236" s="1581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4233" t="s">
        <v>246</v>
      </c>
      <c r="B237" s="465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139">
        <f t="shared" ref="D237:E240" si="77">SUM(G237+I237+K237+M237+O237+Q237+S237+U237+W237+Y237+AA237+AC237+AE237+AG237+AI237+AK237)</f>
        <v>0</v>
      </c>
      <c r="F237" s="26"/>
      <c r="G237" s="30"/>
      <c r="H237" s="26"/>
      <c r="I237" s="30"/>
      <c r="J237" s="26"/>
      <c r="K237" s="30"/>
      <c r="L237" s="26"/>
      <c r="M237" s="30"/>
      <c r="N237" s="26"/>
      <c r="O237" s="30"/>
      <c r="P237" s="26"/>
      <c r="Q237" s="30"/>
      <c r="R237" s="26"/>
      <c r="S237" s="30"/>
      <c r="T237" s="26"/>
      <c r="U237" s="30"/>
      <c r="V237" s="26"/>
      <c r="W237" s="30"/>
      <c r="X237" s="26"/>
      <c r="Y237" s="30"/>
      <c r="Z237" s="26"/>
      <c r="AA237" s="30"/>
      <c r="AB237" s="26"/>
      <c r="AC237" s="30"/>
      <c r="AD237" s="26"/>
      <c r="AE237" s="30"/>
      <c r="AF237" s="26"/>
      <c r="AG237" s="30"/>
      <c r="AH237" s="26"/>
      <c r="AI237" s="30"/>
      <c r="AJ237" s="26"/>
      <c r="AK237" s="30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4233" t="s">
        <v>247</v>
      </c>
      <c r="B239" s="465" t="s">
        <v>157</v>
      </c>
      <c r="C239" s="137">
        <f>SUM(D239+E239)</f>
        <v>0</v>
      </c>
      <c r="D239" s="138">
        <f t="shared" si="77"/>
        <v>0</v>
      </c>
      <c r="E239" s="139">
        <f t="shared" si="77"/>
        <v>0</v>
      </c>
      <c r="F239" s="26"/>
      <c r="G239" s="30"/>
      <c r="H239" s="26"/>
      <c r="I239" s="30"/>
      <c r="J239" s="26"/>
      <c r="K239" s="30"/>
      <c r="L239" s="26"/>
      <c r="M239" s="30"/>
      <c r="N239" s="26"/>
      <c r="O239" s="30"/>
      <c r="P239" s="26"/>
      <c r="Q239" s="30"/>
      <c r="R239" s="26"/>
      <c r="S239" s="30"/>
      <c r="T239" s="26"/>
      <c r="U239" s="30"/>
      <c r="V239" s="26"/>
      <c r="W239" s="30"/>
      <c r="X239" s="26"/>
      <c r="Y239" s="30"/>
      <c r="Z239" s="26"/>
      <c r="AA239" s="30"/>
      <c r="AB239" s="26"/>
      <c r="AC239" s="30"/>
      <c r="AD239" s="26"/>
      <c r="AE239" s="30"/>
      <c r="AF239" s="26"/>
      <c r="AG239" s="30"/>
      <c r="AH239" s="26"/>
      <c r="AI239" s="30"/>
      <c r="AJ239" s="26"/>
      <c r="AK239" s="30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4234" t="s">
        <v>249</v>
      </c>
      <c r="B242" s="4235" t="s">
        <v>250</v>
      </c>
      <c r="C242" s="4225" t="s">
        <v>4</v>
      </c>
      <c r="D242" s="4236"/>
      <c r="E242" s="4220"/>
      <c r="F242" s="4237" t="s">
        <v>251</v>
      </c>
      <c r="G242" s="4238"/>
      <c r="H242" s="4238"/>
      <c r="I242" s="4238"/>
      <c r="J242" s="4238"/>
      <c r="K242" s="4238"/>
      <c r="L242" s="4238"/>
      <c r="M242" s="4238"/>
      <c r="N242" s="4238"/>
      <c r="O242" s="4238"/>
      <c r="P242" s="4238"/>
      <c r="Q242" s="4238"/>
      <c r="R242" s="4238"/>
      <c r="S242" s="4238"/>
      <c r="T242" s="4238"/>
      <c r="U242" s="4238"/>
      <c r="V242" s="4238"/>
      <c r="W242" s="4238"/>
      <c r="X242" s="4238"/>
      <c r="Y242" s="4238"/>
      <c r="Z242" s="4238"/>
      <c r="AA242" s="4238"/>
      <c r="AB242" s="4238"/>
      <c r="AC242" s="4238"/>
      <c r="AD242" s="4238"/>
      <c r="AE242" s="4238"/>
      <c r="AF242" s="4238"/>
      <c r="AG242" s="4238"/>
      <c r="AH242" s="4238"/>
      <c r="AI242" s="4238"/>
      <c r="AJ242" s="4238"/>
      <c r="AK242" s="4239"/>
      <c r="AL242" s="4087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4237" t="s">
        <v>169</v>
      </c>
      <c r="G243" s="4239"/>
      <c r="H243" s="4237" t="s">
        <v>170</v>
      </c>
      <c r="I243" s="4239"/>
      <c r="J243" s="4237" t="s">
        <v>104</v>
      </c>
      <c r="K243" s="4239"/>
      <c r="L243" s="4237" t="s">
        <v>11</v>
      </c>
      <c r="M243" s="4239"/>
      <c r="N243" s="3861" t="s">
        <v>12</v>
      </c>
      <c r="O243" s="4070"/>
      <c r="P243" s="3861" t="s">
        <v>13</v>
      </c>
      <c r="Q243" s="4070"/>
      <c r="R243" s="3861" t="s">
        <v>14</v>
      </c>
      <c r="S243" s="4070"/>
      <c r="T243" s="3861" t="s">
        <v>15</v>
      </c>
      <c r="U243" s="4070"/>
      <c r="V243" s="3861" t="s">
        <v>16</v>
      </c>
      <c r="W243" s="4070"/>
      <c r="X243" s="3861" t="s">
        <v>17</v>
      </c>
      <c r="Y243" s="4070"/>
      <c r="Z243" s="3861" t="s">
        <v>253</v>
      </c>
      <c r="AA243" s="4070"/>
      <c r="AB243" s="3861" t="s">
        <v>254</v>
      </c>
      <c r="AC243" s="4070"/>
      <c r="AD243" s="3861" t="s">
        <v>255</v>
      </c>
      <c r="AE243" s="4070"/>
      <c r="AF243" s="3861" t="s">
        <v>256</v>
      </c>
      <c r="AG243" s="4070"/>
      <c r="AH243" s="3861" t="s">
        <v>257</v>
      </c>
      <c r="AI243" s="4070"/>
      <c r="AJ243" s="3856" t="s">
        <v>258</v>
      </c>
      <c r="AK243" s="3857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2016" t="s">
        <v>82</v>
      </c>
      <c r="D244" s="2017" t="s">
        <v>83</v>
      </c>
      <c r="E244" s="1538" t="s">
        <v>84</v>
      </c>
      <c r="F244" s="2018" t="s">
        <v>83</v>
      </c>
      <c r="G244" s="2019" t="s">
        <v>84</v>
      </c>
      <c r="H244" s="2018" t="s">
        <v>83</v>
      </c>
      <c r="I244" s="2019" t="s">
        <v>84</v>
      </c>
      <c r="J244" s="2018" t="s">
        <v>83</v>
      </c>
      <c r="K244" s="2019" t="s">
        <v>84</v>
      </c>
      <c r="L244" s="2018" t="s">
        <v>83</v>
      </c>
      <c r="M244" s="2019" t="s">
        <v>84</v>
      </c>
      <c r="N244" s="2018" t="s">
        <v>83</v>
      </c>
      <c r="O244" s="2019" t="s">
        <v>84</v>
      </c>
      <c r="P244" s="2018" t="s">
        <v>83</v>
      </c>
      <c r="Q244" s="2019" t="s">
        <v>84</v>
      </c>
      <c r="R244" s="2018" t="s">
        <v>83</v>
      </c>
      <c r="S244" s="2019" t="s">
        <v>84</v>
      </c>
      <c r="T244" s="2020" t="s">
        <v>83</v>
      </c>
      <c r="U244" s="2020" t="s">
        <v>84</v>
      </c>
      <c r="V244" s="2021" t="s">
        <v>83</v>
      </c>
      <c r="W244" s="2019" t="s">
        <v>84</v>
      </c>
      <c r="X244" s="2018" t="s">
        <v>83</v>
      </c>
      <c r="Y244" s="2019" t="s">
        <v>84</v>
      </c>
      <c r="Z244" s="2018" t="s">
        <v>83</v>
      </c>
      <c r="AA244" s="2019" t="s">
        <v>84</v>
      </c>
      <c r="AB244" s="2018" t="s">
        <v>83</v>
      </c>
      <c r="AC244" s="2019" t="s">
        <v>84</v>
      </c>
      <c r="AD244" s="2018" t="s">
        <v>83</v>
      </c>
      <c r="AE244" s="2019" t="s">
        <v>84</v>
      </c>
      <c r="AF244" s="2018" t="s">
        <v>83</v>
      </c>
      <c r="AG244" s="2019" t="s">
        <v>84</v>
      </c>
      <c r="AH244" s="2018" t="s">
        <v>83</v>
      </c>
      <c r="AI244" s="2019" t="s">
        <v>84</v>
      </c>
      <c r="AJ244" s="2018" t="s">
        <v>83</v>
      </c>
      <c r="AK244" s="2019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287" t="s">
        <v>259</v>
      </c>
      <c r="B245" s="2022" t="s">
        <v>58</v>
      </c>
      <c r="C245" s="2023">
        <f>SUM(D245+E245)</f>
        <v>0</v>
      </c>
      <c r="D245" s="2024">
        <f t="shared" ref="D245:E248" si="78">SUM(F245+H245+J245+L245+N245+P245+R245+T245+V245+X245+Z245+AB245+AD245+AF245+AH245+AJ245)</f>
        <v>0</v>
      </c>
      <c r="E245" s="291">
        <f t="shared" si="78"/>
        <v>0</v>
      </c>
      <c r="F245" s="26"/>
      <c r="G245" s="30"/>
      <c r="H245" s="26"/>
      <c r="I245" s="30"/>
      <c r="J245" s="26"/>
      <c r="K245" s="30"/>
      <c r="L245" s="26"/>
      <c r="M245" s="30"/>
      <c r="N245" s="26"/>
      <c r="O245" s="30"/>
      <c r="P245" s="26"/>
      <c r="Q245" s="30"/>
      <c r="R245" s="26"/>
      <c r="S245" s="30"/>
      <c r="T245" s="26"/>
      <c r="U245" s="30"/>
      <c r="V245" s="26"/>
      <c r="W245" s="30"/>
      <c r="X245" s="26"/>
      <c r="Y245" s="30"/>
      <c r="Z245" s="26"/>
      <c r="AA245" s="30"/>
      <c r="AB245" s="26"/>
      <c r="AC245" s="30"/>
      <c r="AD245" s="26"/>
      <c r="AE245" s="30"/>
      <c r="AF245" s="26"/>
      <c r="AG245" s="30"/>
      <c r="AH245" s="26"/>
      <c r="AI245" s="30"/>
      <c r="AJ245" s="26"/>
      <c r="AK245" s="30"/>
      <c r="AL245" s="145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2025"/>
      <c r="AW247" s="2026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2027"/>
      <c r="AW248" s="2028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2027"/>
      <c r="AW249" s="2028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4225" t="s">
        <v>262</v>
      </c>
      <c r="B250" s="4220"/>
      <c r="C250" s="3860" t="s">
        <v>263</v>
      </c>
      <c r="D250" s="3860"/>
      <c r="E250" s="3860"/>
      <c r="F250" s="3861" t="s">
        <v>264</v>
      </c>
      <c r="G250" s="3862"/>
      <c r="H250" s="3862"/>
      <c r="I250" s="3862"/>
      <c r="J250" s="3862"/>
      <c r="K250" s="3862"/>
      <c r="L250" s="3862"/>
      <c r="M250" s="3862"/>
      <c r="N250" s="3862"/>
      <c r="O250" s="3862"/>
      <c r="P250" s="3862"/>
      <c r="Q250" s="3862"/>
      <c r="R250" s="3862"/>
      <c r="S250" s="3862"/>
      <c r="T250" s="3862"/>
      <c r="U250" s="3862"/>
      <c r="V250" s="3862"/>
      <c r="W250" s="3862"/>
      <c r="X250" s="3862"/>
      <c r="Y250" s="3862"/>
      <c r="Z250" s="3862"/>
      <c r="AA250" s="3862"/>
      <c r="AB250" s="3862"/>
      <c r="AC250" s="3862"/>
      <c r="AD250" s="3862"/>
      <c r="AE250" s="3862"/>
      <c r="AF250" s="3862"/>
      <c r="AG250" s="3862"/>
      <c r="AH250" s="3862"/>
      <c r="AI250" s="3862"/>
      <c r="AJ250" s="3862"/>
      <c r="AK250" s="3862"/>
      <c r="AL250" s="3862"/>
      <c r="AM250" s="3863"/>
      <c r="AN250" s="3867" t="s">
        <v>126</v>
      </c>
      <c r="AO250" s="3867"/>
      <c r="AP250" s="3857"/>
      <c r="AQ250" s="4231" t="s">
        <v>265</v>
      </c>
      <c r="AR250" s="4219"/>
      <c r="AS250" s="4087" t="s">
        <v>7</v>
      </c>
      <c r="AT250" s="4087" t="s">
        <v>8</v>
      </c>
      <c r="AU250" s="4232" t="s">
        <v>225</v>
      </c>
      <c r="AV250" s="2027"/>
      <c r="AW250" s="2028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3860"/>
      <c r="D251" s="3860"/>
      <c r="E251" s="3860"/>
      <c r="F251" s="3856" t="s">
        <v>266</v>
      </c>
      <c r="G251" s="3867"/>
      <c r="H251" s="3856" t="s">
        <v>169</v>
      </c>
      <c r="I251" s="3867"/>
      <c r="J251" s="3856" t="s">
        <v>170</v>
      </c>
      <c r="K251" s="3867"/>
      <c r="L251" s="3856" t="s">
        <v>104</v>
      </c>
      <c r="M251" s="3867"/>
      <c r="N251" s="3856" t="s">
        <v>11</v>
      </c>
      <c r="O251" s="3867"/>
      <c r="P251" s="3856" t="s">
        <v>106</v>
      </c>
      <c r="Q251" s="3857"/>
      <c r="R251" s="3856" t="s">
        <v>107</v>
      </c>
      <c r="S251" s="3857"/>
      <c r="T251" s="3856" t="s">
        <v>108</v>
      </c>
      <c r="U251" s="3857"/>
      <c r="V251" s="3856" t="s">
        <v>109</v>
      </c>
      <c r="W251" s="3857"/>
      <c r="X251" s="3856" t="s">
        <v>110</v>
      </c>
      <c r="Y251" s="3857"/>
      <c r="Z251" s="3856" t="s">
        <v>111</v>
      </c>
      <c r="AA251" s="3857"/>
      <c r="AB251" s="3856" t="s">
        <v>112</v>
      </c>
      <c r="AC251" s="3857"/>
      <c r="AD251" s="3856" t="s">
        <v>113</v>
      </c>
      <c r="AE251" s="3857"/>
      <c r="AF251" s="3856" t="s">
        <v>114</v>
      </c>
      <c r="AG251" s="3857"/>
      <c r="AH251" s="3856" t="s">
        <v>115</v>
      </c>
      <c r="AI251" s="3857"/>
      <c r="AJ251" s="3856" t="s">
        <v>116</v>
      </c>
      <c r="AK251" s="3857"/>
      <c r="AL251" s="3856" t="s">
        <v>117</v>
      </c>
      <c r="AM251" s="3858"/>
      <c r="AN251" s="4221" t="s">
        <v>267</v>
      </c>
      <c r="AO251" s="4221" t="s">
        <v>268</v>
      </c>
      <c r="AP251" s="4220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1187" t="s">
        <v>82</v>
      </c>
      <c r="D252" s="1188" t="s">
        <v>83</v>
      </c>
      <c r="E252" s="1581" t="s">
        <v>84</v>
      </c>
      <c r="F252" s="1187" t="s">
        <v>270</v>
      </c>
      <c r="G252" s="1190" t="s">
        <v>84</v>
      </c>
      <c r="H252" s="1187" t="s">
        <v>270</v>
      </c>
      <c r="I252" s="1190" t="s">
        <v>84</v>
      </c>
      <c r="J252" s="1187" t="s">
        <v>270</v>
      </c>
      <c r="K252" s="1190" t="s">
        <v>84</v>
      </c>
      <c r="L252" s="1187" t="s">
        <v>270</v>
      </c>
      <c r="M252" s="1190" t="s">
        <v>84</v>
      </c>
      <c r="N252" s="1187" t="s">
        <v>270</v>
      </c>
      <c r="O252" s="1190" t="s">
        <v>84</v>
      </c>
      <c r="P252" s="1187" t="s">
        <v>270</v>
      </c>
      <c r="Q252" s="1190" t="s">
        <v>84</v>
      </c>
      <c r="R252" s="1187" t="s">
        <v>270</v>
      </c>
      <c r="S252" s="1190" t="s">
        <v>84</v>
      </c>
      <c r="T252" s="1187" t="s">
        <v>270</v>
      </c>
      <c r="U252" s="1190" t="s">
        <v>84</v>
      </c>
      <c r="V252" s="1187" t="s">
        <v>270</v>
      </c>
      <c r="W252" s="1190" t="s">
        <v>84</v>
      </c>
      <c r="X252" s="1187" t="s">
        <v>270</v>
      </c>
      <c r="Y252" s="1190" t="s">
        <v>84</v>
      </c>
      <c r="Z252" s="1187" t="s">
        <v>270</v>
      </c>
      <c r="AA252" s="1190" t="s">
        <v>84</v>
      </c>
      <c r="AB252" s="1187" t="s">
        <v>270</v>
      </c>
      <c r="AC252" s="1190" t="s">
        <v>84</v>
      </c>
      <c r="AD252" s="1187" t="s">
        <v>270</v>
      </c>
      <c r="AE252" s="1190" t="s">
        <v>84</v>
      </c>
      <c r="AF252" s="1187" t="s">
        <v>270</v>
      </c>
      <c r="AG252" s="1190" t="s">
        <v>84</v>
      </c>
      <c r="AH252" s="1187" t="s">
        <v>270</v>
      </c>
      <c r="AI252" s="1190" t="s">
        <v>84</v>
      </c>
      <c r="AJ252" s="1187" t="s">
        <v>270</v>
      </c>
      <c r="AK252" s="1190" t="s">
        <v>84</v>
      </c>
      <c r="AL252" s="1187" t="s">
        <v>270</v>
      </c>
      <c r="AM252" s="1191" t="s">
        <v>84</v>
      </c>
      <c r="AN252" s="3416"/>
      <c r="AO252" s="3416"/>
      <c r="AP252" s="3631"/>
      <c r="AQ252" s="2029" t="s">
        <v>271</v>
      </c>
      <c r="AR252" s="1573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4222" t="s">
        <v>273</v>
      </c>
      <c r="B253" s="4223"/>
      <c r="C253" s="1988">
        <f>SUM(D253+E253)</f>
        <v>30</v>
      </c>
      <c r="D253" s="1989">
        <f>SUM(F253+H253+J253+L253+N253+P253+R253+T253+V253+X253+Z253+AB253+AD253+AF253+AH253+AJ253+AL253)</f>
        <v>1</v>
      </c>
      <c r="E253" s="1996">
        <f>SUM(G253+I253+K253+M253+O253+Q253+S253+U253+W253+Y253+AA253+AC253+AE253+AG253+AI253+AK253+AM253)</f>
        <v>29</v>
      </c>
      <c r="F253" s="1988">
        <f>SUM(F263:F271)</f>
        <v>0</v>
      </c>
      <c r="G253" s="2030">
        <f>SUM(G255:G271)</f>
        <v>0</v>
      </c>
      <c r="H253" s="1988">
        <f>SUM(H263:H271)</f>
        <v>0</v>
      </c>
      <c r="I253" s="2030">
        <f>SUM(I255:I271)</f>
        <v>0</v>
      </c>
      <c r="J253" s="1988">
        <f>SUM(J263:J271)</f>
        <v>0</v>
      </c>
      <c r="K253" s="2030">
        <f>SUM(K254:K271)</f>
        <v>1</v>
      </c>
      <c r="L253" s="1988">
        <f>SUM(L263:L271)</f>
        <v>0</v>
      </c>
      <c r="M253" s="2030">
        <f>SUM(M254:M271)</f>
        <v>4</v>
      </c>
      <c r="N253" s="1988">
        <f>SUM(N263:N271)</f>
        <v>1</v>
      </c>
      <c r="O253" s="2030">
        <f>SUM(O254:O271)</f>
        <v>6</v>
      </c>
      <c r="P253" s="1988">
        <f>SUM(P263:P271)</f>
        <v>0</v>
      </c>
      <c r="Q253" s="2030">
        <f>SUM(Q254:Q271)</f>
        <v>8</v>
      </c>
      <c r="R253" s="1988">
        <f>SUM(R263:R271)</f>
        <v>0</v>
      </c>
      <c r="S253" s="2030">
        <f>SUM(S254:S271)</f>
        <v>5</v>
      </c>
      <c r="T253" s="1988">
        <f>SUM(T263:T271)</f>
        <v>0</v>
      </c>
      <c r="U253" s="2030">
        <f>SUM(U254:U271)</f>
        <v>1</v>
      </c>
      <c r="V253" s="1988">
        <f>SUM(V263:V271)</f>
        <v>0</v>
      </c>
      <c r="W253" s="2030">
        <f>SUM(W254:W271)</f>
        <v>0</v>
      </c>
      <c r="X253" s="1988">
        <f>SUM(X263:X271)</f>
        <v>0</v>
      </c>
      <c r="Y253" s="2030">
        <f>SUM(Y254:Y271)</f>
        <v>0</v>
      </c>
      <c r="Z253" s="1988">
        <f>SUM(Z263:Z271)</f>
        <v>0</v>
      </c>
      <c r="AA253" s="2030">
        <f>SUM(AA254:AA271)</f>
        <v>1</v>
      </c>
      <c r="AB253" s="1988">
        <f t="shared" ref="AB253:AM253" si="79">SUM(AB263:AB271)</f>
        <v>0</v>
      </c>
      <c r="AC253" s="2030">
        <f t="shared" si="79"/>
        <v>0</v>
      </c>
      <c r="AD253" s="1988">
        <f t="shared" si="79"/>
        <v>0</v>
      </c>
      <c r="AE253" s="2030">
        <f t="shared" si="79"/>
        <v>1</v>
      </c>
      <c r="AF253" s="1988">
        <f t="shared" si="79"/>
        <v>0</v>
      </c>
      <c r="AG253" s="2030">
        <f t="shared" si="79"/>
        <v>1</v>
      </c>
      <c r="AH253" s="1988">
        <f t="shared" si="79"/>
        <v>0</v>
      </c>
      <c r="AI253" s="2030">
        <f t="shared" si="79"/>
        <v>0</v>
      </c>
      <c r="AJ253" s="1988">
        <f t="shared" si="79"/>
        <v>0</v>
      </c>
      <c r="AK253" s="2030">
        <f t="shared" si="79"/>
        <v>1</v>
      </c>
      <c r="AL253" s="1988">
        <f t="shared" si="79"/>
        <v>0</v>
      </c>
      <c r="AM253" s="2031">
        <f t="shared" si="79"/>
        <v>0</v>
      </c>
      <c r="AN253" s="2013">
        <f t="shared" ref="AN253:AU253" si="80">SUM(AN254:AN271)</f>
        <v>3</v>
      </c>
      <c r="AO253" s="2013">
        <f t="shared" si="80"/>
        <v>3</v>
      </c>
      <c r="AP253" s="2032">
        <f t="shared" si="80"/>
        <v>0</v>
      </c>
      <c r="AQ253" s="1988">
        <f t="shared" si="80"/>
        <v>0</v>
      </c>
      <c r="AR253" s="2032">
        <f t="shared" si="80"/>
        <v>0</v>
      </c>
      <c r="AS253" s="2033">
        <f t="shared" si="80"/>
        <v>0</v>
      </c>
      <c r="AT253" s="2033">
        <f t="shared" si="80"/>
        <v>0</v>
      </c>
      <c r="AU253" s="1996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2</v>
      </c>
      <c r="D254" s="1166"/>
      <c r="E254" s="1568">
        <f>SUM(K254+M254+O254+Q254+S254+U254+W254+Y254+AA254+AC254)</f>
        <v>2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>
        <v>1</v>
      </c>
      <c r="P254" s="419"/>
      <c r="Q254" s="107">
        <v>1</v>
      </c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143">
        <v>0</v>
      </c>
      <c r="AO254" s="329">
        <v>0</v>
      </c>
      <c r="AP254" s="107">
        <v>0</v>
      </c>
      <c r="AQ254" s="104">
        <v>0</v>
      </c>
      <c r="AR254" s="107">
        <v>0</v>
      </c>
      <c r="AS254" s="65">
        <v>0</v>
      </c>
      <c r="AT254" s="65">
        <v>0</v>
      </c>
      <c r="AU254" s="107">
        <v>0</v>
      </c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>
        <v>0</v>
      </c>
      <c r="AO255" s="329">
        <v>0</v>
      </c>
      <c r="AP255" s="107">
        <v>0</v>
      </c>
      <c r="AQ255" s="104">
        <v>0</v>
      </c>
      <c r="AR255" s="107">
        <v>0</v>
      </c>
      <c r="AS255" s="65">
        <v>0</v>
      </c>
      <c r="AT255" s="65">
        <v>0</v>
      </c>
      <c r="AU255" s="107">
        <v>0</v>
      </c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1</v>
      </c>
      <c r="D256" s="1167"/>
      <c r="E256" s="1567">
        <f>SUM(G256+I256+K256+M256+O256+Q256+S256+U256+W256+Y256+AA256+AC256)</f>
        <v>1</v>
      </c>
      <c r="F256" s="502"/>
      <c r="G256" s="503"/>
      <c r="H256" s="502"/>
      <c r="I256" s="503"/>
      <c r="J256" s="502"/>
      <c r="K256" s="39"/>
      <c r="L256" s="502"/>
      <c r="M256" s="39">
        <v>1</v>
      </c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>
        <v>0</v>
      </c>
      <c r="AO256" s="153">
        <v>0</v>
      </c>
      <c r="AP256" s="39">
        <v>0</v>
      </c>
      <c r="AQ256" s="35">
        <v>0</v>
      </c>
      <c r="AR256" s="39">
        <v>0</v>
      </c>
      <c r="AS256" s="66">
        <v>0</v>
      </c>
      <c r="AT256" s="66">
        <v>0</v>
      </c>
      <c r="AU256" s="39">
        <v>0</v>
      </c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1567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>
        <v>0</v>
      </c>
      <c r="AO257" s="153">
        <v>0</v>
      </c>
      <c r="AP257" s="39">
        <v>0</v>
      </c>
      <c r="AQ257" s="35">
        <v>0</v>
      </c>
      <c r="AR257" s="39">
        <v>0</v>
      </c>
      <c r="AS257" s="66">
        <v>0</v>
      </c>
      <c r="AT257" s="66">
        <v>0</v>
      </c>
      <c r="AU257" s="39">
        <v>0</v>
      </c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1567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>
        <v>0</v>
      </c>
      <c r="AO258" s="153">
        <v>0</v>
      </c>
      <c r="AP258" s="39">
        <v>0</v>
      </c>
      <c r="AQ258" s="35">
        <v>0</v>
      </c>
      <c r="AR258" s="39">
        <v>0</v>
      </c>
      <c r="AS258" s="66">
        <v>0</v>
      </c>
      <c r="AT258" s="66">
        <v>0</v>
      </c>
      <c r="AU258" s="39">
        <v>0</v>
      </c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1567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>
        <v>0</v>
      </c>
      <c r="AO259" s="153">
        <v>0</v>
      </c>
      <c r="AP259" s="39">
        <v>0</v>
      </c>
      <c r="AQ259" s="35">
        <v>0</v>
      </c>
      <c r="AR259" s="39">
        <v>0</v>
      </c>
      <c r="AS259" s="66">
        <v>0</v>
      </c>
      <c r="AT259" s="66">
        <v>0</v>
      </c>
      <c r="AU259" s="39">
        <v>0</v>
      </c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1567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>
        <v>0</v>
      </c>
      <c r="AO260" s="153">
        <v>0</v>
      </c>
      <c r="AP260" s="39">
        <v>0</v>
      </c>
      <c r="AQ260" s="35">
        <v>0</v>
      </c>
      <c r="AR260" s="39">
        <v>0</v>
      </c>
      <c r="AS260" s="66">
        <v>0</v>
      </c>
      <c r="AT260" s="66">
        <v>0</v>
      </c>
      <c r="AU260" s="39">
        <v>0</v>
      </c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1567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>
        <v>0</v>
      </c>
      <c r="AO261" s="153">
        <v>0</v>
      </c>
      <c r="AP261" s="39">
        <v>0</v>
      </c>
      <c r="AQ261" s="35">
        <v>0</v>
      </c>
      <c r="AR261" s="39">
        <v>0</v>
      </c>
      <c r="AS261" s="66">
        <v>0</v>
      </c>
      <c r="AT261" s="66">
        <v>0</v>
      </c>
      <c r="AU261" s="39">
        <v>0</v>
      </c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3</v>
      </c>
      <c r="D262" s="1168"/>
      <c r="E262" s="416">
        <f t="shared" si="89"/>
        <v>3</v>
      </c>
      <c r="F262" s="335"/>
      <c r="G262" s="510"/>
      <c r="H262" s="335"/>
      <c r="I262" s="510"/>
      <c r="J262" s="335"/>
      <c r="K262" s="96"/>
      <c r="L262" s="335"/>
      <c r="M262" s="96"/>
      <c r="N262" s="335"/>
      <c r="O262" s="96"/>
      <c r="P262" s="335"/>
      <c r="Q262" s="96">
        <v>1</v>
      </c>
      <c r="R262" s="335"/>
      <c r="S262" s="96">
        <v>2</v>
      </c>
      <c r="T262" s="335"/>
      <c r="U262" s="96"/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>
        <v>0</v>
      </c>
      <c r="AO262" s="173">
        <v>0</v>
      </c>
      <c r="AP262" s="96">
        <v>0</v>
      </c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4224" t="s">
        <v>282</v>
      </c>
      <c r="B263" s="495" t="s">
        <v>33</v>
      </c>
      <c r="C263" s="398">
        <f>SUM(D263+E263)</f>
        <v>2</v>
      </c>
      <c r="D263" s="399">
        <f t="shared" ref="D263:D271" si="90">SUM(F263+H263+J263+L263+N263+P263+R263+T263+V263+X263+Z263+AB263+AD263+AF263+AH263+AJ263+AL263)</f>
        <v>0</v>
      </c>
      <c r="E263" s="400">
        <f t="shared" ref="E263:E271" si="91">SUM(G263+I263+K263+M263+O263+Q263+S263+U263+W263+Y263+AA263+AC263+AE263+AG263+AI263+AK263+AM263)</f>
        <v>2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/>
      <c r="Q263" s="513">
        <v>1</v>
      </c>
      <c r="R263" s="514"/>
      <c r="S263" s="516"/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>
        <v>1</v>
      </c>
      <c r="AL263" s="514"/>
      <c r="AM263" s="517"/>
      <c r="AN263" s="143">
        <v>0</v>
      </c>
      <c r="AO263" s="329">
        <v>0</v>
      </c>
      <c r="AP263" s="107">
        <v>0</v>
      </c>
      <c r="AQ263" s="104">
        <v>0</v>
      </c>
      <c r="AR263" s="107">
        <v>0</v>
      </c>
      <c r="AS263" s="65">
        <v>0</v>
      </c>
      <c r="AT263" s="65">
        <v>0</v>
      </c>
      <c r="AU263" s="107">
        <v>0</v>
      </c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>
        <v>0</v>
      </c>
      <c r="AO264" s="329">
        <v>0</v>
      </c>
      <c r="AP264" s="107">
        <v>0</v>
      </c>
      <c r="AQ264" s="104">
        <v>0</v>
      </c>
      <c r="AR264" s="107">
        <v>0</v>
      </c>
      <c r="AS264" s="65">
        <v>0</v>
      </c>
      <c r="AT264" s="65">
        <v>0</v>
      </c>
      <c r="AU264" s="107">
        <v>0</v>
      </c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14</v>
      </c>
      <c r="D265" s="148">
        <f t="shared" si="90"/>
        <v>0</v>
      </c>
      <c r="E265" s="1567">
        <f t="shared" si="91"/>
        <v>14</v>
      </c>
      <c r="F265" s="35"/>
      <c r="G265" s="40"/>
      <c r="H265" s="35"/>
      <c r="I265" s="40"/>
      <c r="J265" s="35"/>
      <c r="K265" s="40"/>
      <c r="L265" s="35"/>
      <c r="M265" s="40">
        <v>2</v>
      </c>
      <c r="N265" s="35"/>
      <c r="O265" s="37">
        <v>4</v>
      </c>
      <c r="P265" s="35"/>
      <c r="Q265" s="40">
        <v>3</v>
      </c>
      <c r="R265" s="153"/>
      <c r="S265" s="37">
        <v>3</v>
      </c>
      <c r="T265" s="35"/>
      <c r="U265" s="40">
        <v>1</v>
      </c>
      <c r="V265" s="153"/>
      <c r="W265" s="37"/>
      <c r="X265" s="35"/>
      <c r="Y265" s="40"/>
      <c r="Z265" s="153"/>
      <c r="AA265" s="37"/>
      <c r="AB265" s="35"/>
      <c r="AC265" s="40"/>
      <c r="AD265" s="153"/>
      <c r="AE265" s="37">
        <v>1</v>
      </c>
      <c r="AF265" s="35"/>
      <c r="AG265" s="40"/>
      <c r="AH265" s="153"/>
      <c r="AI265" s="37"/>
      <c r="AJ265" s="35"/>
      <c r="AK265" s="40"/>
      <c r="AL265" s="153"/>
      <c r="AM265" s="38"/>
      <c r="AN265" s="153">
        <v>3</v>
      </c>
      <c r="AO265" s="153">
        <v>3</v>
      </c>
      <c r="AP265" s="39">
        <v>0</v>
      </c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1567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>
        <v>0</v>
      </c>
      <c r="AO266" s="153">
        <v>0</v>
      </c>
      <c r="AP266" s="39">
        <v>0</v>
      </c>
      <c r="AQ266" s="35">
        <v>0</v>
      </c>
      <c r="AR266" s="39">
        <v>0</v>
      </c>
      <c r="AS266" s="66">
        <v>0</v>
      </c>
      <c r="AT266" s="66">
        <v>0</v>
      </c>
      <c r="AU266" s="39">
        <v>0</v>
      </c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1567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>
        <v>0</v>
      </c>
      <c r="AO267" s="153">
        <v>0</v>
      </c>
      <c r="AP267" s="39">
        <v>0</v>
      </c>
      <c r="AQ267" s="35">
        <v>0</v>
      </c>
      <c r="AR267" s="39">
        <v>0</v>
      </c>
      <c r="AS267" s="66">
        <v>0</v>
      </c>
      <c r="AT267" s="66">
        <v>0</v>
      </c>
      <c r="AU267" s="39">
        <v>0</v>
      </c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1</v>
      </c>
      <c r="D268" s="148">
        <f t="shared" si="90"/>
        <v>0</v>
      </c>
      <c r="E268" s="1567">
        <f t="shared" si="91"/>
        <v>1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>
        <v>1</v>
      </c>
      <c r="AH268" s="153"/>
      <c r="AI268" s="37"/>
      <c r="AJ268" s="35"/>
      <c r="AK268" s="40"/>
      <c r="AL268" s="153"/>
      <c r="AM268" s="38"/>
      <c r="AN268" s="153">
        <v>0</v>
      </c>
      <c r="AO268" s="153">
        <v>0</v>
      </c>
      <c r="AP268" s="39">
        <v>0</v>
      </c>
      <c r="AQ268" s="35">
        <v>0</v>
      </c>
      <c r="AR268" s="39">
        <v>0</v>
      </c>
      <c r="AS268" s="66">
        <v>0</v>
      </c>
      <c r="AT268" s="66">
        <v>0</v>
      </c>
      <c r="AU268" s="39">
        <v>0</v>
      </c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1567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>
        <v>0</v>
      </c>
      <c r="AO269" s="153">
        <v>0</v>
      </c>
      <c r="AP269" s="39">
        <v>0</v>
      </c>
      <c r="AQ269" s="35">
        <v>0</v>
      </c>
      <c r="AR269" s="39">
        <v>0</v>
      </c>
      <c r="AS269" s="66">
        <v>0</v>
      </c>
      <c r="AT269" s="66">
        <v>0</v>
      </c>
      <c r="AU269" s="39">
        <v>0</v>
      </c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1567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>
        <v>0</v>
      </c>
      <c r="AO270" s="153">
        <v>0</v>
      </c>
      <c r="AP270" s="39">
        <v>0</v>
      </c>
      <c r="AQ270" s="35">
        <v>0</v>
      </c>
      <c r="AR270" s="39">
        <v>0</v>
      </c>
      <c r="AS270" s="66">
        <v>0</v>
      </c>
      <c r="AT270" s="66">
        <v>0</v>
      </c>
      <c r="AU270" s="39">
        <v>0</v>
      </c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7</v>
      </c>
      <c r="D271" s="241">
        <f t="shared" si="90"/>
        <v>1</v>
      </c>
      <c r="E271" s="416">
        <f t="shared" si="91"/>
        <v>6</v>
      </c>
      <c r="F271" s="93"/>
      <c r="G271" s="243"/>
      <c r="H271" s="93"/>
      <c r="I271" s="243"/>
      <c r="J271" s="93"/>
      <c r="K271" s="243">
        <v>1</v>
      </c>
      <c r="L271" s="93"/>
      <c r="M271" s="243">
        <v>1</v>
      </c>
      <c r="N271" s="93">
        <v>1</v>
      </c>
      <c r="O271" s="519">
        <v>1</v>
      </c>
      <c r="P271" s="93"/>
      <c r="Q271" s="243">
        <v>2</v>
      </c>
      <c r="R271" s="173"/>
      <c r="S271" s="519"/>
      <c r="T271" s="93"/>
      <c r="U271" s="243"/>
      <c r="V271" s="173"/>
      <c r="W271" s="519"/>
      <c r="X271" s="93"/>
      <c r="Y271" s="243"/>
      <c r="Z271" s="173"/>
      <c r="AA271" s="519">
        <v>1</v>
      </c>
      <c r="AB271" s="93"/>
      <c r="AC271" s="243"/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>
        <v>0</v>
      </c>
      <c r="AO271" s="173">
        <v>0</v>
      </c>
      <c r="AP271" s="96">
        <v>0</v>
      </c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2027"/>
      <c r="AY271" s="2028"/>
      <c r="AZ271" s="2028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2027"/>
      <c r="AY272" s="2028"/>
      <c r="AZ272" s="2028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4225" t="s">
        <v>56</v>
      </c>
      <c r="B273" s="4220"/>
      <c r="C273" s="4226" t="s">
        <v>263</v>
      </c>
      <c r="D273" s="4227"/>
      <c r="E273" s="4228"/>
      <c r="F273" s="3861" t="s">
        <v>284</v>
      </c>
      <c r="G273" s="3862"/>
      <c r="H273" s="3862"/>
      <c r="I273" s="3862"/>
      <c r="J273" s="3862"/>
      <c r="K273" s="3862"/>
      <c r="L273" s="3862"/>
      <c r="M273" s="3862"/>
      <c r="N273" s="3862"/>
      <c r="O273" s="3862"/>
      <c r="P273" s="3862"/>
      <c r="Q273" s="3862"/>
      <c r="R273" s="3862"/>
      <c r="S273" s="3862"/>
      <c r="T273" s="3862"/>
      <c r="U273" s="3862"/>
      <c r="V273" s="3862"/>
      <c r="W273" s="3862"/>
      <c r="X273" s="3862"/>
      <c r="Y273" s="3862"/>
      <c r="Z273" s="3862"/>
      <c r="AA273" s="3862"/>
      <c r="AB273" s="3862"/>
      <c r="AC273" s="3862"/>
      <c r="AD273" s="3862"/>
      <c r="AE273" s="3862"/>
      <c r="AF273" s="3862"/>
      <c r="AG273" s="3862"/>
      <c r="AH273" s="3862"/>
      <c r="AI273" s="3862"/>
      <c r="AJ273" s="3862"/>
      <c r="AK273" s="3862"/>
      <c r="AL273" s="3862"/>
      <c r="AM273" s="3862"/>
      <c r="AN273" s="3862"/>
      <c r="AO273" s="3862"/>
      <c r="AP273" s="3862"/>
      <c r="AQ273" s="3862"/>
      <c r="AR273" s="3862"/>
      <c r="AS273" s="4070"/>
      <c r="AT273" s="4229" t="s">
        <v>265</v>
      </c>
      <c r="AU273" s="4230"/>
      <c r="AV273" s="4087" t="s">
        <v>7</v>
      </c>
      <c r="AW273" s="4220" t="s">
        <v>8</v>
      </c>
      <c r="AX273" s="4220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3856" t="s">
        <v>285</v>
      </c>
      <c r="G274" s="3867"/>
      <c r="H274" s="3856" t="s">
        <v>286</v>
      </c>
      <c r="I274" s="3867"/>
      <c r="J274" s="3856" t="s">
        <v>287</v>
      </c>
      <c r="K274" s="3867"/>
      <c r="L274" s="3856" t="s">
        <v>288</v>
      </c>
      <c r="M274" s="3867"/>
      <c r="N274" s="3856" t="s">
        <v>289</v>
      </c>
      <c r="O274" s="3867"/>
      <c r="P274" s="3856" t="s">
        <v>170</v>
      </c>
      <c r="Q274" s="3867"/>
      <c r="R274" s="3856" t="s">
        <v>104</v>
      </c>
      <c r="S274" s="3867"/>
      <c r="T274" s="3856" t="s">
        <v>11</v>
      </c>
      <c r="U274" s="3867"/>
      <c r="V274" s="3856" t="s">
        <v>106</v>
      </c>
      <c r="W274" s="3857"/>
      <c r="X274" s="3856" t="s">
        <v>107</v>
      </c>
      <c r="Y274" s="3857"/>
      <c r="Z274" s="3856" t="s">
        <v>108</v>
      </c>
      <c r="AA274" s="3857"/>
      <c r="AB274" s="3856" t="s">
        <v>109</v>
      </c>
      <c r="AC274" s="3857"/>
      <c r="AD274" s="3856" t="s">
        <v>110</v>
      </c>
      <c r="AE274" s="3857"/>
      <c r="AF274" s="3856" t="s">
        <v>111</v>
      </c>
      <c r="AG274" s="3857"/>
      <c r="AH274" s="3856" t="s">
        <v>112</v>
      </c>
      <c r="AI274" s="3857"/>
      <c r="AJ274" s="3856" t="s">
        <v>113</v>
      </c>
      <c r="AK274" s="3857"/>
      <c r="AL274" s="3856" t="s">
        <v>114</v>
      </c>
      <c r="AM274" s="3857"/>
      <c r="AN274" s="3856" t="s">
        <v>115</v>
      </c>
      <c r="AO274" s="3857"/>
      <c r="AP274" s="3856" t="s">
        <v>116</v>
      </c>
      <c r="AQ274" s="3857"/>
      <c r="AR274" s="3856" t="s">
        <v>117</v>
      </c>
      <c r="AS274" s="3857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1187" t="s">
        <v>82</v>
      </c>
      <c r="D275" s="2034" t="s">
        <v>83</v>
      </c>
      <c r="E275" s="2035" t="s">
        <v>84</v>
      </c>
      <c r="F275" s="1187" t="s">
        <v>270</v>
      </c>
      <c r="G275" s="1190" t="s">
        <v>84</v>
      </c>
      <c r="H275" s="1187" t="s">
        <v>270</v>
      </c>
      <c r="I275" s="1190" t="s">
        <v>84</v>
      </c>
      <c r="J275" s="1187" t="s">
        <v>270</v>
      </c>
      <c r="K275" s="1190" t="s">
        <v>84</v>
      </c>
      <c r="L275" s="1187" t="s">
        <v>270</v>
      </c>
      <c r="M275" s="1190" t="s">
        <v>84</v>
      </c>
      <c r="N275" s="1187" t="s">
        <v>270</v>
      </c>
      <c r="O275" s="1190" t="s">
        <v>84</v>
      </c>
      <c r="P275" s="1187" t="s">
        <v>270</v>
      </c>
      <c r="Q275" s="1190" t="s">
        <v>84</v>
      </c>
      <c r="R275" s="1187" t="s">
        <v>270</v>
      </c>
      <c r="S275" s="1190" t="s">
        <v>84</v>
      </c>
      <c r="T275" s="1187" t="s">
        <v>270</v>
      </c>
      <c r="U275" s="1190" t="s">
        <v>84</v>
      </c>
      <c r="V275" s="1187" t="s">
        <v>270</v>
      </c>
      <c r="W275" s="1190" t="s">
        <v>84</v>
      </c>
      <c r="X275" s="1187" t="s">
        <v>270</v>
      </c>
      <c r="Y275" s="1190" t="s">
        <v>84</v>
      </c>
      <c r="Z275" s="1187" t="s">
        <v>270</v>
      </c>
      <c r="AA275" s="1190" t="s">
        <v>84</v>
      </c>
      <c r="AB275" s="1187" t="s">
        <v>270</v>
      </c>
      <c r="AC275" s="1190" t="s">
        <v>84</v>
      </c>
      <c r="AD275" s="1187" t="s">
        <v>270</v>
      </c>
      <c r="AE275" s="1190" t="s">
        <v>84</v>
      </c>
      <c r="AF275" s="1187" t="s">
        <v>270</v>
      </c>
      <c r="AG275" s="1190" t="s">
        <v>84</v>
      </c>
      <c r="AH275" s="1187" t="s">
        <v>270</v>
      </c>
      <c r="AI275" s="1190" t="s">
        <v>84</v>
      </c>
      <c r="AJ275" s="1187" t="s">
        <v>270</v>
      </c>
      <c r="AK275" s="1190" t="s">
        <v>84</v>
      </c>
      <c r="AL275" s="1187" t="s">
        <v>270</v>
      </c>
      <c r="AM275" s="1190" t="s">
        <v>84</v>
      </c>
      <c r="AN275" s="1187" t="s">
        <v>270</v>
      </c>
      <c r="AO275" s="1190" t="s">
        <v>84</v>
      </c>
      <c r="AP275" s="1187" t="s">
        <v>270</v>
      </c>
      <c r="AQ275" s="1190" t="s">
        <v>84</v>
      </c>
      <c r="AR275" s="1187" t="s">
        <v>270</v>
      </c>
      <c r="AS275" s="1190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4233" t="s">
        <v>176</v>
      </c>
      <c r="B276" s="188" t="s">
        <v>171</v>
      </c>
      <c r="C276" s="276">
        <f>SUM(D276+E276)</f>
        <v>1</v>
      </c>
      <c r="D276" s="1171"/>
      <c r="E276" s="139">
        <f>+Q276+S276+U276+W276+Y276+AA276+AC276+AE276+AG276</f>
        <v>1</v>
      </c>
      <c r="F276" s="527"/>
      <c r="G276" s="527"/>
      <c r="H276" s="391"/>
      <c r="I276" s="527"/>
      <c r="J276" s="391"/>
      <c r="K276" s="392"/>
      <c r="L276" s="391"/>
      <c r="M276" s="2036"/>
      <c r="N276" s="391"/>
      <c r="O276" s="392"/>
      <c r="P276" s="391"/>
      <c r="Q276" s="143"/>
      <c r="R276" s="391"/>
      <c r="S276" s="143"/>
      <c r="T276" s="391"/>
      <c r="U276" s="143"/>
      <c r="V276" s="391"/>
      <c r="W276" s="143">
        <v>1</v>
      </c>
      <c r="X276" s="391"/>
      <c r="Y276" s="143"/>
      <c r="Z276" s="391"/>
      <c r="AA276" s="143"/>
      <c r="AB276" s="391"/>
      <c r="AC276" s="143"/>
      <c r="AD276" s="391"/>
      <c r="AE276" s="143"/>
      <c r="AF276" s="391"/>
      <c r="AG276" s="143"/>
      <c r="AH276" s="391"/>
      <c r="AI276" s="527"/>
      <c r="AJ276" s="391"/>
      <c r="AK276" s="527"/>
      <c r="AL276" s="391"/>
      <c r="AM276" s="527"/>
      <c r="AN276" s="391"/>
      <c r="AO276" s="527"/>
      <c r="AP276" s="391"/>
      <c r="AQ276" s="527"/>
      <c r="AR276" s="391"/>
      <c r="AS276" s="392"/>
      <c r="AT276" s="26">
        <v>0</v>
      </c>
      <c r="AU276" s="30">
        <v>0</v>
      </c>
      <c r="AV276" s="145">
        <v>0</v>
      </c>
      <c r="AW276" s="30">
        <v>1</v>
      </c>
      <c r="AX276" s="30">
        <v>0</v>
      </c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12</v>
      </c>
      <c r="D277" s="349">
        <f>SUM(F277+H277+J277+L277+N277+P277+R277+T277+V277+X277+Z277+AB277+AD277+AF277+AH277+AJ277+AL277+AN277+AP277+AR277)</f>
        <v>8</v>
      </c>
      <c r="E277" s="350">
        <f>SUM(G277+I277+K277+M277+O277+Q277+S277+U277+W277+Y277+AA277+AC277+AE277+AG277+AI277+AK277+AM277+AO277+AQ277+AS277)</f>
        <v>4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/>
      <c r="S277" s="448"/>
      <c r="T277" s="397"/>
      <c r="U277" s="448">
        <v>1</v>
      </c>
      <c r="V277" s="397">
        <v>1</v>
      </c>
      <c r="W277" s="448"/>
      <c r="X277" s="397">
        <v>3</v>
      </c>
      <c r="Y277" s="448"/>
      <c r="Z277" s="397"/>
      <c r="AA277" s="448"/>
      <c r="AB277" s="397">
        <v>1</v>
      </c>
      <c r="AC277" s="448">
        <v>2</v>
      </c>
      <c r="AD277" s="397">
        <v>1</v>
      </c>
      <c r="AE277" s="448">
        <v>1</v>
      </c>
      <c r="AF277" s="397">
        <v>1</v>
      </c>
      <c r="AG277" s="448"/>
      <c r="AH277" s="397">
        <v>1</v>
      </c>
      <c r="AI277" s="448"/>
      <c r="AJ277" s="397"/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>
        <v>0</v>
      </c>
      <c r="AU277" s="378">
        <v>0</v>
      </c>
      <c r="AV277" s="379">
        <v>0</v>
      </c>
      <c r="AW277" s="378">
        <v>4</v>
      </c>
      <c r="AX277" s="378">
        <v>0</v>
      </c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/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0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1173">
        <f t="shared" si="93"/>
        <v>0</v>
      </c>
      <c r="D278" s="1174">
        <f>SUM(F278+H278+J278+L278+N278+P278+R278+T278+V278+X278+Z278+AB278+AD278+AF278+AH278+AJ278+AL278+AN278+AP278+AR278)</f>
        <v>0</v>
      </c>
      <c r="E278" s="1175">
        <f>SUM(G278+I278+K278+M278+O278+Q278+S278+U278+W278+Y278+AA278+AC278+AE278+AG278+AI278+AK278+AM278+AO278+AQ278+AS278)</f>
        <v>0</v>
      </c>
      <c r="F278" s="2037"/>
      <c r="G278" s="2037"/>
      <c r="H278" s="1177"/>
      <c r="I278" s="2037"/>
      <c r="J278" s="1177"/>
      <c r="K278" s="2002"/>
      <c r="L278" s="1177"/>
      <c r="M278" s="2038"/>
      <c r="N278" s="1177"/>
      <c r="O278" s="2002"/>
      <c r="P278" s="1177"/>
      <c r="Q278" s="2037"/>
      <c r="R278" s="1177"/>
      <c r="S278" s="2037"/>
      <c r="T278" s="1177"/>
      <c r="U278" s="2037"/>
      <c r="V278" s="1177"/>
      <c r="W278" s="2037"/>
      <c r="X278" s="1177"/>
      <c r="Y278" s="2037"/>
      <c r="Z278" s="1177"/>
      <c r="AA278" s="2037"/>
      <c r="AB278" s="1177"/>
      <c r="AC278" s="2037"/>
      <c r="AD278" s="1177"/>
      <c r="AE278" s="2037"/>
      <c r="AF278" s="1177"/>
      <c r="AG278" s="2037"/>
      <c r="AH278" s="1177"/>
      <c r="AI278" s="2037"/>
      <c r="AJ278" s="1177"/>
      <c r="AK278" s="2037"/>
      <c r="AL278" s="1177"/>
      <c r="AM278" s="2037"/>
      <c r="AN278" s="1177"/>
      <c r="AO278" s="2037"/>
      <c r="AP278" s="1177"/>
      <c r="AQ278" s="2037"/>
      <c r="AR278" s="1177"/>
      <c r="AS278" s="2002"/>
      <c r="AT278" s="1177"/>
      <c r="AU278" s="2002"/>
      <c r="AV278" s="2039"/>
      <c r="AW278" s="2002"/>
      <c r="AX278" s="2002"/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/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0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0</v>
      </c>
      <c r="D279" s="1179">
        <f>SUM(F279+H279+J279+L279+N279+P279+R279+T279+V279+X279+Z279+AB279+AD279+AF279+AH279+AJ279+AL279+AN279+AP279+AR279)</f>
        <v>0</v>
      </c>
      <c r="E279" s="1180">
        <f t="shared" ref="E279" si="98">SUM(G279+I279+K279+M279+O279+Q279+S279+U279+W279+Y279+AA279+AC279+AE279+AG279+AI279+AK279+AM279+AO279+AQ279+AS279)</f>
        <v>0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/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/>
      <c r="AW279" s="534"/>
      <c r="AX279" s="534"/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/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0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0</v>
      </c>
      <c r="D283" s="168">
        <f>SUM(F283+H283+J283+L283+N283+P283+R283+T283+V283+X283+Z283+AB283+AD283+AF283+AH283+AJ283+AL283+AN283+AP283+AR283)</f>
        <v>0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863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/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2028"/>
      <c r="AN284" s="2028"/>
      <c r="AO284" s="2028"/>
      <c r="AP284" s="2028"/>
      <c r="AQ284" s="2028"/>
      <c r="AR284" s="2028"/>
      <c r="AS284" s="2028"/>
      <c r="AT284" s="2028"/>
      <c r="AU284" s="2028"/>
      <c r="AV284" s="2027"/>
      <c r="AW284" s="2027"/>
      <c r="AX284" s="2027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4225" t="s">
        <v>56</v>
      </c>
      <c r="B285" s="4220"/>
      <c r="C285" s="3860" t="s">
        <v>263</v>
      </c>
      <c r="D285" s="3860"/>
      <c r="E285" s="3860"/>
      <c r="F285" s="3861" t="s">
        <v>251</v>
      </c>
      <c r="G285" s="3862"/>
      <c r="H285" s="3862"/>
      <c r="I285" s="3862"/>
      <c r="J285" s="3862"/>
      <c r="K285" s="3862"/>
      <c r="L285" s="3862"/>
      <c r="M285" s="3862"/>
      <c r="N285" s="3862"/>
      <c r="O285" s="3862"/>
      <c r="P285" s="3862"/>
      <c r="Q285" s="3862"/>
      <c r="R285" s="3862"/>
      <c r="S285" s="3862"/>
      <c r="T285" s="3862"/>
      <c r="U285" s="3862"/>
      <c r="V285" s="3862"/>
      <c r="W285" s="3862"/>
      <c r="X285" s="3862"/>
      <c r="Y285" s="3862"/>
      <c r="Z285" s="3862"/>
      <c r="AA285" s="3862"/>
      <c r="AB285" s="3862"/>
      <c r="AC285" s="3862"/>
      <c r="AD285" s="3862"/>
      <c r="AE285" s="3862"/>
      <c r="AF285" s="3862"/>
      <c r="AG285" s="3863"/>
      <c r="AH285" s="4218" t="s">
        <v>265</v>
      </c>
      <c r="AI285" s="4219"/>
      <c r="AJ285" s="3866" t="s">
        <v>7</v>
      </c>
      <c r="AK285" s="4220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3860"/>
      <c r="D286" s="3860"/>
      <c r="E286" s="3860"/>
      <c r="F286" s="3856" t="s">
        <v>104</v>
      </c>
      <c r="G286" s="3867"/>
      <c r="H286" s="3856" t="s">
        <v>11</v>
      </c>
      <c r="I286" s="3867"/>
      <c r="J286" s="3856" t="s">
        <v>106</v>
      </c>
      <c r="K286" s="3857"/>
      <c r="L286" s="3856" t="s">
        <v>107</v>
      </c>
      <c r="M286" s="3857"/>
      <c r="N286" s="3856" t="s">
        <v>108</v>
      </c>
      <c r="O286" s="3857"/>
      <c r="P286" s="3856" t="s">
        <v>109</v>
      </c>
      <c r="Q286" s="3857"/>
      <c r="R286" s="3856" t="s">
        <v>110</v>
      </c>
      <c r="S286" s="3857"/>
      <c r="T286" s="3856" t="s">
        <v>111</v>
      </c>
      <c r="U286" s="3857"/>
      <c r="V286" s="3856" t="s">
        <v>112</v>
      </c>
      <c r="W286" s="3857"/>
      <c r="X286" s="3856" t="s">
        <v>113</v>
      </c>
      <c r="Y286" s="3857"/>
      <c r="Z286" s="3856" t="s">
        <v>114</v>
      </c>
      <c r="AA286" s="3857"/>
      <c r="AB286" s="3856" t="s">
        <v>115</v>
      </c>
      <c r="AC286" s="3857"/>
      <c r="AD286" s="3856" t="s">
        <v>116</v>
      </c>
      <c r="AE286" s="3857"/>
      <c r="AF286" s="3856" t="s">
        <v>117</v>
      </c>
      <c r="AG286" s="3858"/>
      <c r="AH286" s="4116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1187" t="s">
        <v>82</v>
      </c>
      <c r="D287" s="1188" t="s">
        <v>83</v>
      </c>
      <c r="E287" s="1581" t="s">
        <v>84</v>
      </c>
      <c r="F287" s="1187" t="s">
        <v>270</v>
      </c>
      <c r="G287" s="1190" t="s">
        <v>84</v>
      </c>
      <c r="H287" s="1187" t="s">
        <v>270</v>
      </c>
      <c r="I287" s="1190" t="s">
        <v>84</v>
      </c>
      <c r="J287" s="1187" t="s">
        <v>270</v>
      </c>
      <c r="K287" s="1190" t="s">
        <v>84</v>
      </c>
      <c r="L287" s="1187" t="s">
        <v>270</v>
      </c>
      <c r="M287" s="1190" t="s">
        <v>84</v>
      </c>
      <c r="N287" s="1187" t="s">
        <v>270</v>
      </c>
      <c r="O287" s="1190" t="s">
        <v>84</v>
      </c>
      <c r="P287" s="1187" t="s">
        <v>270</v>
      </c>
      <c r="Q287" s="1190" t="s">
        <v>84</v>
      </c>
      <c r="R287" s="1187" t="s">
        <v>270</v>
      </c>
      <c r="S287" s="1190" t="s">
        <v>84</v>
      </c>
      <c r="T287" s="1187" t="s">
        <v>270</v>
      </c>
      <c r="U287" s="1190" t="s">
        <v>84</v>
      </c>
      <c r="V287" s="1187" t="s">
        <v>270</v>
      </c>
      <c r="W287" s="1190" t="s">
        <v>84</v>
      </c>
      <c r="X287" s="1187" t="s">
        <v>270</v>
      </c>
      <c r="Y287" s="1190" t="s">
        <v>84</v>
      </c>
      <c r="Z287" s="1187" t="s">
        <v>270</v>
      </c>
      <c r="AA287" s="1190" t="s">
        <v>84</v>
      </c>
      <c r="AB287" s="1187" t="s">
        <v>270</v>
      </c>
      <c r="AC287" s="1190" t="s">
        <v>84</v>
      </c>
      <c r="AD287" s="1187" t="s">
        <v>270</v>
      </c>
      <c r="AE287" s="1190" t="s">
        <v>84</v>
      </c>
      <c r="AF287" s="1187" t="s">
        <v>270</v>
      </c>
      <c r="AG287" s="1191" t="s">
        <v>84</v>
      </c>
      <c r="AH287" s="1192" t="s">
        <v>271</v>
      </c>
      <c r="AI287" s="1573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4217" t="s">
        <v>176</v>
      </c>
      <c r="B288" s="4217"/>
      <c r="C288" s="1193">
        <f>SUM(D288+E288)</f>
        <v>0</v>
      </c>
      <c r="D288" s="1194">
        <f t="shared" ref="D288:E290" si="100">SUM(F288+H288+J288+L288+N288+P288+R288+T288+V288+X288+Z288+AB288+AD288+AF288)</f>
        <v>0</v>
      </c>
      <c r="E288" s="2040">
        <f t="shared" si="100"/>
        <v>0</v>
      </c>
      <c r="F288" s="1177"/>
      <c r="G288" s="2037"/>
      <c r="H288" s="1177"/>
      <c r="I288" s="2037"/>
      <c r="J288" s="1177"/>
      <c r="K288" s="2037"/>
      <c r="L288" s="1177"/>
      <c r="M288" s="2037"/>
      <c r="N288" s="1177"/>
      <c r="O288" s="2037"/>
      <c r="P288" s="1177"/>
      <c r="Q288" s="2037"/>
      <c r="R288" s="1177"/>
      <c r="S288" s="2037"/>
      <c r="T288" s="1177"/>
      <c r="U288" s="2037"/>
      <c r="V288" s="1177"/>
      <c r="W288" s="2037"/>
      <c r="X288" s="1177"/>
      <c r="Y288" s="2037"/>
      <c r="Z288" s="1177"/>
      <c r="AA288" s="2037"/>
      <c r="AB288" s="1177"/>
      <c r="AC288" s="2037"/>
      <c r="AD288" s="1177"/>
      <c r="AE288" s="2037"/>
      <c r="AF288" s="1177"/>
      <c r="AG288" s="2041"/>
      <c r="AH288" s="2037"/>
      <c r="AI288" s="2042"/>
      <c r="AJ288" s="1177"/>
      <c r="AK288" s="2002"/>
      <c r="AL288" s="1352"/>
      <c r="AM288" s="15"/>
      <c r="AN288" s="15"/>
      <c r="AO288" s="15"/>
      <c r="AP288" s="15"/>
      <c r="AQ288" s="15"/>
      <c r="AR288" s="2043"/>
      <c r="AS288" s="2043"/>
      <c r="AT288" s="2043"/>
      <c r="AU288" s="2043"/>
      <c r="AV288" s="2043"/>
      <c r="AW288" s="2043"/>
      <c r="AX288" s="2043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16</v>
      </c>
      <c r="D289" s="549">
        <f t="shared" si="100"/>
        <v>0</v>
      </c>
      <c r="E289" s="550">
        <f t="shared" si="100"/>
        <v>16</v>
      </c>
      <c r="F289" s="551"/>
      <c r="G289" s="552"/>
      <c r="H289" s="551"/>
      <c r="I289" s="552">
        <v>4</v>
      </c>
      <c r="J289" s="551"/>
      <c r="K289" s="552"/>
      <c r="L289" s="551"/>
      <c r="M289" s="552">
        <v>3</v>
      </c>
      <c r="N289" s="551"/>
      <c r="O289" s="552"/>
      <c r="P289" s="551"/>
      <c r="Q289" s="552">
        <v>2</v>
      </c>
      <c r="R289" s="551"/>
      <c r="S289" s="552">
        <v>3</v>
      </c>
      <c r="T289" s="551"/>
      <c r="U289" s="552">
        <v>3</v>
      </c>
      <c r="V289" s="551"/>
      <c r="W289" s="552">
        <v>1</v>
      </c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>
        <v>0</v>
      </c>
      <c r="AI289" s="554">
        <v>0</v>
      </c>
      <c r="AJ289" s="551">
        <v>0</v>
      </c>
      <c r="AK289" s="554">
        <v>0</v>
      </c>
      <c r="AL289" s="1352"/>
      <c r="AM289" s="15"/>
      <c r="AN289" s="15"/>
      <c r="AO289" s="15"/>
      <c r="AP289" s="15"/>
      <c r="AQ289" s="15"/>
      <c r="AR289" s="2043"/>
      <c r="AS289" s="2043"/>
      <c r="AT289" s="2043"/>
      <c r="AU289" s="2043"/>
      <c r="AV289" s="2043"/>
      <c r="AW289" s="2043"/>
      <c r="AX289" s="2043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0</v>
      </c>
      <c r="D290" s="168">
        <f t="shared" si="100"/>
        <v>0</v>
      </c>
      <c r="E290" s="856">
        <f t="shared" si="100"/>
        <v>0</v>
      </c>
      <c r="F290" s="111"/>
      <c r="G290" s="555"/>
      <c r="H290" s="111"/>
      <c r="I290" s="555"/>
      <c r="J290" s="111"/>
      <c r="K290" s="555"/>
      <c r="L290" s="111"/>
      <c r="M290" s="555"/>
      <c r="N290" s="111"/>
      <c r="O290" s="555"/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/>
      <c r="AI290" s="114"/>
      <c r="AJ290" s="111"/>
      <c r="AK290" s="114"/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2044" t="s">
        <v>299</v>
      </c>
      <c r="B291" s="2045"/>
      <c r="C291" s="2046"/>
      <c r="D291" s="2046"/>
      <c r="E291" s="2046"/>
      <c r="F291" s="2046"/>
      <c r="G291" s="2046"/>
      <c r="H291" s="2046"/>
      <c r="I291" s="2046"/>
      <c r="J291" s="2046"/>
      <c r="K291" s="2046"/>
      <c r="L291" s="2046"/>
      <c r="M291" s="2046"/>
      <c r="N291" s="2046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30"/>
      <c r="G292" s="3630"/>
      <c r="H292" s="3630"/>
      <c r="I292" s="3630"/>
      <c r="J292" s="3630"/>
      <c r="K292" s="3630"/>
      <c r="L292" s="3630"/>
      <c r="M292" s="3630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30"/>
      <c r="D293" s="3631"/>
      <c r="E293" s="3856" t="s">
        <v>168</v>
      </c>
      <c r="F293" s="3857"/>
      <c r="G293" s="3856" t="s">
        <v>169</v>
      </c>
      <c r="H293" s="3857"/>
      <c r="I293" s="3856" t="s">
        <v>170</v>
      </c>
      <c r="J293" s="3857"/>
      <c r="K293" s="3856" t="s">
        <v>104</v>
      </c>
      <c r="L293" s="3857"/>
      <c r="M293" s="3856" t="s">
        <v>11</v>
      </c>
      <c r="N293" s="3857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1537" t="s">
        <v>82</v>
      </c>
      <c r="C294" s="1532" t="s">
        <v>83</v>
      </c>
      <c r="D294" s="1572" t="s">
        <v>84</v>
      </c>
      <c r="E294" s="1187" t="s">
        <v>83</v>
      </c>
      <c r="F294" s="1577" t="s">
        <v>84</v>
      </c>
      <c r="G294" s="1187" t="s">
        <v>83</v>
      </c>
      <c r="H294" s="1577" t="s">
        <v>84</v>
      </c>
      <c r="I294" s="1187" t="s">
        <v>83</v>
      </c>
      <c r="J294" s="1577" t="s">
        <v>84</v>
      </c>
      <c r="K294" s="1187" t="s">
        <v>83</v>
      </c>
      <c r="L294" s="1577" t="s">
        <v>84</v>
      </c>
      <c r="M294" s="1187" t="s">
        <v>83</v>
      </c>
      <c r="N294" s="1577" t="s">
        <v>84</v>
      </c>
    </row>
    <row r="295" spans="1:88" ht="20.25" customHeight="1" x14ac:dyDescent="0.2">
      <c r="A295" s="1556" t="s">
        <v>58</v>
      </c>
      <c r="B295" s="1533">
        <f>SUM(C295+D295)</f>
        <v>0</v>
      </c>
      <c r="C295" s="1534">
        <f>SUM(E295+G295+I295+K295+M295)</f>
        <v>0</v>
      </c>
      <c r="D295" s="291">
        <f>SUM(F295+H295+J295+L295+N295)</f>
        <v>0</v>
      </c>
      <c r="E295" s="26"/>
      <c r="F295" s="30"/>
      <c r="G295" s="26"/>
      <c r="H295" s="30"/>
      <c r="I295" s="26"/>
      <c r="J295" s="31"/>
      <c r="K295" s="26"/>
      <c r="L295" s="31"/>
      <c r="M295" s="144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863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463</v>
      </c>
      <c r="B317" s="570">
        <f>SUM(CF8:CN296)</f>
        <v>2</v>
      </c>
    </row>
    <row r="318" spans="1:104" hidden="1" x14ac:dyDescent="0.2"/>
  </sheetData>
  <mergeCells count="418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R61:S61"/>
    <mergeCell ref="T61:U61"/>
    <mergeCell ref="T62:U62"/>
    <mergeCell ref="V62:W62"/>
    <mergeCell ref="A51:A52"/>
    <mergeCell ref="A53:B53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8:B58"/>
    <mergeCell ref="A59:B59"/>
    <mergeCell ref="A61:B63"/>
    <mergeCell ref="C61:E62"/>
    <mergeCell ref="F61:Q61"/>
    <mergeCell ref="F62:G62"/>
    <mergeCell ref="H62:I62"/>
    <mergeCell ref="J62:K62"/>
    <mergeCell ref="A73:B73"/>
    <mergeCell ref="A74:B74"/>
    <mergeCell ref="A65:B65"/>
    <mergeCell ref="A66:B66"/>
    <mergeCell ref="A67:B67"/>
    <mergeCell ref="N62:O62"/>
    <mergeCell ref="P62:Q62"/>
    <mergeCell ref="R62:S62"/>
    <mergeCell ref="A64:B64"/>
    <mergeCell ref="A96:B96"/>
    <mergeCell ref="A97:A101"/>
    <mergeCell ref="AH103:AJ103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F83:AG83"/>
    <mergeCell ref="F84:G84"/>
    <mergeCell ref="H84:I84"/>
    <mergeCell ref="J84:K84"/>
    <mergeCell ref="L84:M84"/>
    <mergeCell ref="N84:O84"/>
    <mergeCell ref="P84:Q84"/>
    <mergeCell ref="R84:S84"/>
    <mergeCell ref="A161:A168"/>
    <mergeCell ref="A169:A171"/>
    <mergeCell ref="A172:A175"/>
    <mergeCell ref="A154:B154"/>
    <mergeCell ref="A155:A156"/>
    <mergeCell ref="A158:A159"/>
    <mergeCell ref="A127:A129"/>
    <mergeCell ref="A130:B130"/>
    <mergeCell ref="A135:B135"/>
    <mergeCell ref="A136:B136"/>
    <mergeCell ref="A138:B139"/>
    <mergeCell ref="A131:A134"/>
    <mergeCell ref="A218:A223"/>
    <mergeCell ref="A224:A226"/>
    <mergeCell ref="A227:B227"/>
    <mergeCell ref="A203:A210"/>
    <mergeCell ref="A211:A213"/>
    <mergeCell ref="A214:A217"/>
    <mergeCell ref="A176:A181"/>
    <mergeCell ref="A182:A184"/>
    <mergeCell ref="A185:B185"/>
    <mergeCell ref="AL242:AL244"/>
    <mergeCell ref="AF243:AG243"/>
    <mergeCell ref="AH243:AI243"/>
    <mergeCell ref="AJ243:AK243"/>
    <mergeCell ref="A245:A246"/>
    <mergeCell ref="A247:A248"/>
    <mergeCell ref="A250:B252"/>
    <mergeCell ref="H235:I235"/>
    <mergeCell ref="J235:K235"/>
    <mergeCell ref="L235:M235"/>
    <mergeCell ref="N235:O235"/>
    <mergeCell ref="P235:Q235"/>
    <mergeCell ref="R235:S235"/>
    <mergeCell ref="T235:U235"/>
    <mergeCell ref="V235:W235"/>
    <mergeCell ref="X235:Y235"/>
    <mergeCell ref="Z235:AA235"/>
    <mergeCell ref="AD243:AE243"/>
    <mergeCell ref="AL251:AM251"/>
    <mergeCell ref="AB235:AC235"/>
    <mergeCell ref="AD235:AE235"/>
    <mergeCell ref="AF235:AG235"/>
    <mergeCell ref="AH235:AI235"/>
    <mergeCell ref="AJ235:AK235"/>
    <mergeCell ref="A281:A283"/>
    <mergeCell ref="A285:B287"/>
    <mergeCell ref="C285:E286"/>
    <mergeCell ref="F285:AG285"/>
    <mergeCell ref="A279:B279"/>
    <mergeCell ref="A280:B280"/>
    <mergeCell ref="A276:A277"/>
    <mergeCell ref="A278:B278"/>
    <mergeCell ref="A254:A262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L62:M62"/>
    <mergeCell ref="T84:U84"/>
    <mergeCell ref="V84:W84"/>
    <mergeCell ref="X84:Y84"/>
    <mergeCell ref="Z84:AA84"/>
    <mergeCell ref="AB84:AC84"/>
    <mergeCell ref="AD84:AE84"/>
    <mergeCell ref="AF84:AG84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AD104:AE104"/>
    <mergeCell ref="AF104:AG104"/>
    <mergeCell ref="AH104:AH105"/>
    <mergeCell ref="AI104:AI105"/>
    <mergeCell ref="AJ104:AJ105"/>
    <mergeCell ref="A106:B106"/>
    <mergeCell ref="A107:B107"/>
    <mergeCell ref="A108:A109"/>
    <mergeCell ref="A110:B110"/>
    <mergeCell ref="A103:B105"/>
    <mergeCell ref="C103:E104"/>
    <mergeCell ref="F103:AG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122:B122"/>
    <mergeCell ref="Q122:R122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C138:E138"/>
    <mergeCell ref="F138:G138"/>
    <mergeCell ref="H138:I138"/>
    <mergeCell ref="J138:K138"/>
    <mergeCell ref="L138:M138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237:A238"/>
    <mergeCell ref="A239:A240"/>
    <mergeCell ref="A242:A244"/>
    <mergeCell ref="B242:B244"/>
    <mergeCell ref="C242:E243"/>
    <mergeCell ref="F242:AK242"/>
    <mergeCell ref="F243:G243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Z243:AA243"/>
    <mergeCell ref="AB243:AC243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AN251:AN252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U274:AU275"/>
    <mergeCell ref="C250:E251"/>
    <mergeCell ref="F250:AM250"/>
    <mergeCell ref="AN250:AP250"/>
    <mergeCell ref="AQ250:AR251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AV273:AV275"/>
    <mergeCell ref="AW273:AW27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288:B288"/>
    <mergeCell ref="A289:B289"/>
    <mergeCell ref="A290:B290"/>
    <mergeCell ref="A292:A294"/>
    <mergeCell ref="B292:D293"/>
    <mergeCell ref="E292:M292"/>
    <mergeCell ref="E293:F293"/>
    <mergeCell ref="G293:H293"/>
    <mergeCell ref="I293:J293"/>
    <mergeCell ref="K293:L293"/>
    <mergeCell ref="M293:N293"/>
  </mergeCells>
  <dataValidations count="2">
    <dataValidation operator="greaterThanOrEqual" allowBlank="1" showInputMessage="1" showErrorMessage="1" error="Valor no Permitido" sqref="B283 AX273:AX275" xr:uid="{60D003F3-89B0-4817-A3FF-4084199E2B79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29354DC0-A82F-4D5A-8C37-2331858D1C32}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52AF4-EB5C-48C9-BE01-5E89E380D7C1}">
  <dimension ref="A1:DB318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",[8]NOMBRE!B2," - ","( ",[8]NOMBRE!C2,[8]NOMBRE!D2,[8]NOMBRE!E2,[8]NOMBRE!F2,[8]NOMBRE!G2," )")</f>
        <v>COMUNA: LINARES - ( 07401 )</v>
      </c>
    </row>
    <row r="3" spans="1:92" ht="16.149999999999999" customHeigh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",[8]NOMBRE!B6," - ","( ",[8]NOMBRE!C6,[8]NOMBRE!D6," )")</f>
        <v>MES: JULIO - ( 07 )</v>
      </c>
      <c r="AE4" s="2088"/>
      <c r="AF4" s="2088"/>
      <c r="AG4" s="2088"/>
      <c r="AH4" s="2088"/>
      <c r="AI4" s="2088"/>
      <c r="AJ4" s="2088"/>
      <c r="AK4" s="2088"/>
      <c r="AL4" s="2088"/>
      <c r="AM4" s="2088"/>
      <c r="AN4" s="2088"/>
      <c r="AO4" s="2088"/>
      <c r="AP4" s="2088"/>
      <c r="AQ4" s="2088"/>
      <c r="AR4" s="2088"/>
      <c r="AS4" s="2088"/>
      <c r="AT4" s="2088"/>
      <c r="AU4" s="2088"/>
      <c r="AV4" s="2088"/>
      <c r="AW4" s="2088"/>
    </row>
    <row r="5" spans="1:92" ht="16.149999999999999" customHeight="1" x14ac:dyDescent="0.2">
      <c r="A5" s="1" t="str">
        <f>CONCATENATE("AÑO: ",[8]NOMBRE!B7)</f>
        <v>AÑO: 2019</v>
      </c>
      <c r="AE5" s="2088"/>
      <c r="AF5" s="2088"/>
      <c r="AG5" s="2088"/>
      <c r="AH5" s="2088"/>
      <c r="AI5" s="2088"/>
      <c r="AJ5" s="2088"/>
      <c r="AK5" s="2088"/>
      <c r="AL5" s="2088"/>
      <c r="AM5" s="2088"/>
      <c r="AN5" s="2088"/>
      <c r="AO5" s="2088"/>
      <c r="AP5" s="2088"/>
      <c r="AQ5" s="2088"/>
      <c r="AR5" s="2088"/>
      <c r="AS5" s="2088"/>
      <c r="AT5" s="2088"/>
      <c r="AU5" s="2088"/>
      <c r="AV5" s="2088"/>
      <c r="AW5" s="2088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2089"/>
      <c r="AF6" s="2089"/>
      <c r="AG6" s="2089"/>
      <c r="AH6" s="2089"/>
      <c r="AI6" s="2089"/>
      <c r="AJ6" s="2089"/>
      <c r="AK6" s="2089"/>
      <c r="AL6" s="2089"/>
      <c r="AM6" s="2089"/>
      <c r="AN6" s="2089"/>
      <c r="AO6" s="2089"/>
      <c r="AP6" s="2089"/>
      <c r="AQ6" s="2089"/>
      <c r="AR6" s="2089"/>
      <c r="AS6" s="2089"/>
      <c r="AT6" s="2089"/>
      <c r="AU6" s="2089"/>
      <c r="AV6" s="2089"/>
      <c r="AW6" s="2088"/>
    </row>
    <row r="7" spans="1:92" ht="15" x14ac:dyDescent="0.2">
      <c r="A7" s="1815"/>
      <c r="B7" s="1815"/>
      <c r="C7" s="1815"/>
      <c r="D7" s="1815"/>
      <c r="E7" s="1815"/>
      <c r="F7" s="1815"/>
      <c r="G7" s="1815"/>
      <c r="H7" s="1815"/>
      <c r="I7" s="1815"/>
      <c r="J7" s="1815"/>
      <c r="K7" s="1815"/>
      <c r="L7" s="1815"/>
      <c r="M7" s="1815"/>
      <c r="N7" s="1815"/>
      <c r="O7" s="1815"/>
      <c r="P7" s="1815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2089"/>
      <c r="AF7" s="2089"/>
      <c r="AG7" s="2089"/>
      <c r="AH7" s="2089"/>
      <c r="AI7" s="2089"/>
      <c r="AJ7" s="2089"/>
      <c r="AK7" s="2089"/>
      <c r="AL7" s="2089"/>
      <c r="AM7" s="2089"/>
      <c r="AN7" s="2089"/>
      <c r="AO7" s="2089"/>
      <c r="AP7" s="2089"/>
      <c r="AQ7" s="2089"/>
      <c r="AR7" s="2089"/>
      <c r="AS7" s="2089"/>
      <c r="AT7" s="2089"/>
      <c r="AU7" s="2089"/>
      <c r="AV7" s="2089"/>
      <c r="AW7" s="2088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2089"/>
      <c r="AF8" s="2089"/>
      <c r="AG8" s="2089"/>
      <c r="AH8" s="2089"/>
      <c r="AI8" s="2089"/>
      <c r="AJ8" s="2089"/>
      <c r="AK8" s="2089"/>
      <c r="AL8" s="2089"/>
      <c r="AM8" s="2089"/>
      <c r="AN8" s="2089"/>
      <c r="AO8" s="2089"/>
      <c r="AP8" s="2089"/>
      <c r="AQ8" s="2089"/>
      <c r="AR8" s="2089"/>
      <c r="AS8" s="2089"/>
      <c r="AT8" s="2089"/>
      <c r="AU8" s="2089"/>
      <c r="AV8" s="2089"/>
      <c r="AW8" s="2088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226" t="s">
        <v>3</v>
      </c>
      <c r="B9" s="4228"/>
      <c r="C9" s="4399" t="s">
        <v>4</v>
      </c>
      <c r="D9" s="4386" t="s">
        <v>5</v>
      </c>
      <c r="E9" s="4395"/>
      <c r="F9" s="4395"/>
      <c r="G9" s="4395"/>
      <c r="H9" s="4395"/>
      <c r="I9" s="4395"/>
      <c r="J9" s="4395"/>
      <c r="K9" s="4395"/>
      <c r="L9" s="4395"/>
      <c r="M9" s="4409"/>
      <c r="N9" s="4220" t="s">
        <v>6</v>
      </c>
      <c r="O9" s="4399" t="s">
        <v>7</v>
      </c>
      <c r="P9" s="4399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2089"/>
      <c r="AG9" s="2089"/>
      <c r="AH9" s="2089"/>
      <c r="AI9" s="2089"/>
      <c r="AJ9" s="2089"/>
      <c r="AK9" s="2089"/>
      <c r="AL9" s="2089"/>
      <c r="AM9" s="2089"/>
      <c r="AN9" s="2089"/>
      <c r="AO9" s="2089"/>
      <c r="AP9" s="2090"/>
      <c r="AQ9" s="2090"/>
      <c r="AR9" s="2090"/>
      <c r="AS9" s="2090"/>
      <c r="AT9" s="2090"/>
      <c r="AU9" s="2090"/>
      <c r="AV9" s="2090"/>
      <c r="AW9" s="2090"/>
      <c r="AX9" s="2088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2091" t="s">
        <v>9</v>
      </c>
      <c r="E10" s="2092" t="s">
        <v>10</v>
      </c>
      <c r="F10" s="2092" t="s">
        <v>11</v>
      </c>
      <c r="G10" s="2092" t="s">
        <v>12</v>
      </c>
      <c r="H10" s="2092" t="s">
        <v>13</v>
      </c>
      <c r="I10" s="2092" t="s">
        <v>14</v>
      </c>
      <c r="J10" s="2092" t="s">
        <v>15</v>
      </c>
      <c r="K10" s="2092" t="s">
        <v>16</v>
      </c>
      <c r="L10" s="2092" t="s">
        <v>17</v>
      </c>
      <c r="M10" s="1858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2093"/>
      <c r="AG10" s="2093"/>
      <c r="AH10" s="2093"/>
      <c r="AI10" s="2093"/>
      <c r="AJ10" s="2093"/>
      <c r="AK10" s="2093"/>
      <c r="AL10" s="2093"/>
      <c r="AM10" s="2093"/>
      <c r="AN10" s="2093"/>
      <c r="AO10" s="2026"/>
      <c r="AP10" s="2026"/>
      <c r="AQ10" s="2026"/>
      <c r="AR10" s="2026"/>
      <c r="AS10" s="2026"/>
      <c r="AT10" s="2026"/>
      <c r="AU10" s="2026"/>
      <c r="AV10" s="2026"/>
      <c r="AW10" s="2026"/>
      <c r="AX10" s="2088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4405" t="s">
        <v>19</v>
      </c>
      <c r="B11" s="4406"/>
      <c r="C11" s="2094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1875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2093"/>
      <c r="AG11" s="2093"/>
      <c r="AH11" s="2093"/>
      <c r="AI11" s="2093"/>
      <c r="AJ11" s="2093"/>
      <c r="AK11" s="2026"/>
      <c r="AL11" s="2026"/>
      <c r="AM11" s="2026"/>
      <c r="AN11" s="2026"/>
      <c r="AO11" s="2026"/>
      <c r="AP11" s="2026"/>
      <c r="AQ11" s="2026"/>
      <c r="AR11" s="2026"/>
      <c r="AS11" s="2026"/>
      <c r="AT11" s="2026"/>
      <c r="AU11" s="2026"/>
      <c r="AV11" s="2026"/>
      <c r="AW11" s="2026"/>
      <c r="AX11" s="2088"/>
      <c r="CD11" s="4" t="str">
        <f>IF(C11&gt;=[8]A03!C78,"","*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2093"/>
      <c r="AG12" s="2093"/>
      <c r="AH12" s="2093"/>
      <c r="AI12" s="2093"/>
      <c r="AJ12" s="2093"/>
      <c r="AK12" s="2026"/>
      <c r="AL12" s="2026"/>
      <c r="AM12" s="2026"/>
      <c r="AN12" s="2026"/>
      <c r="AO12" s="2093"/>
      <c r="AP12" s="2093"/>
      <c r="AQ12" s="2026"/>
      <c r="AR12" s="2026"/>
      <c r="AS12" s="2026"/>
      <c r="AT12" s="2026"/>
      <c r="AU12" s="2026"/>
      <c r="AV12" s="2026"/>
      <c r="AW12" s="2026"/>
      <c r="AX12" s="2088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2093"/>
      <c r="AG13" s="2093"/>
      <c r="AH13" s="2093"/>
      <c r="AI13" s="2093"/>
      <c r="AJ13" s="2093"/>
      <c r="AK13" s="2026"/>
      <c r="AL13" s="2026"/>
      <c r="AM13" s="2026"/>
      <c r="AN13" s="2026"/>
      <c r="AO13" s="2093"/>
      <c r="AP13" s="2093"/>
      <c r="AQ13" s="2093"/>
      <c r="AR13" s="2026"/>
      <c r="AS13" s="2026"/>
      <c r="AT13" s="2026"/>
      <c r="AU13" s="2026"/>
      <c r="AV13" s="2026"/>
      <c r="AW13" s="2026"/>
      <c r="AX13" s="2088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2093"/>
      <c r="AG14" s="2093"/>
      <c r="AH14" s="2093"/>
      <c r="AI14" s="2093"/>
      <c r="AJ14" s="2093"/>
      <c r="AK14" s="2093"/>
      <c r="AL14" s="2093"/>
      <c r="AM14" s="2093"/>
      <c r="AN14" s="2093"/>
      <c r="AO14" s="2026"/>
      <c r="AP14" s="2026"/>
      <c r="AQ14" s="2026"/>
      <c r="AR14" s="2026"/>
      <c r="AS14" s="2026"/>
      <c r="AT14" s="2026"/>
      <c r="AU14" s="2026"/>
      <c r="AV14" s="2026"/>
      <c r="AW14" s="2026"/>
      <c r="AX14" s="2088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2093"/>
      <c r="AG15" s="2093"/>
      <c r="AH15" s="2093"/>
      <c r="AI15" s="2093"/>
      <c r="AJ15" s="2093"/>
      <c r="AK15" s="2093"/>
      <c r="AL15" s="2093"/>
      <c r="AM15" s="2093"/>
      <c r="AN15" s="2093"/>
      <c r="AO15" s="2026"/>
      <c r="AP15" s="2026"/>
      <c r="AQ15" s="2026"/>
      <c r="AR15" s="2026"/>
      <c r="AS15" s="2026"/>
      <c r="AT15" s="2026"/>
      <c r="AU15" s="2026"/>
      <c r="AV15" s="2026"/>
      <c r="AW15" s="2026"/>
      <c r="AX15" s="2088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407" t="s">
        <v>23</v>
      </c>
      <c r="B16" s="4408"/>
      <c r="C16" s="2095">
        <f>SUM(D16:M16)</f>
        <v>0</v>
      </c>
      <c r="D16" s="2096"/>
      <c r="E16" s="2097"/>
      <c r="F16" s="2097"/>
      <c r="G16" s="2097"/>
      <c r="H16" s="2097"/>
      <c r="I16" s="2097"/>
      <c r="J16" s="2097"/>
      <c r="K16" s="2097"/>
      <c r="L16" s="1589"/>
      <c r="M16" s="1863"/>
      <c r="N16" s="2098"/>
      <c r="O16" s="1928"/>
      <c r="P16" s="1928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2093"/>
      <c r="AG16" s="2093"/>
      <c r="AH16" s="2093"/>
      <c r="AI16" s="2093"/>
      <c r="AJ16" s="2093"/>
      <c r="AK16" s="2093"/>
      <c r="AL16" s="2093"/>
      <c r="AM16" s="2093"/>
      <c r="AN16" s="2093"/>
      <c r="AO16" s="2026"/>
      <c r="AP16" s="2026"/>
      <c r="AQ16" s="2026"/>
      <c r="AR16" s="2026"/>
      <c r="AS16" s="2026"/>
      <c r="AT16" s="2026"/>
      <c r="AU16" s="2026"/>
      <c r="AV16" s="2026"/>
      <c r="AW16" s="2026"/>
      <c r="AX16" s="2088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2093"/>
      <c r="AF17" s="2093"/>
      <c r="AG17" s="2093"/>
      <c r="AH17" s="2093"/>
      <c r="AI17" s="2093"/>
      <c r="AJ17" s="2093"/>
      <c r="AK17" s="2093"/>
      <c r="AL17" s="2093"/>
      <c r="AM17" s="2093"/>
      <c r="AN17" s="2093"/>
      <c r="AO17" s="2093"/>
      <c r="AP17" s="2093"/>
      <c r="AQ17" s="2093"/>
      <c r="AR17" s="2093"/>
      <c r="AS17" s="2093"/>
      <c r="AT17" s="2093"/>
      <c r="AU17" s="2093"/>
      <c r="AV17" s="2093"/>
      <c r="AW17" s="2088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225" t="s">
        <v>25</v>
      </c>
      <c r="B18" s="4220"/>
      <c r="C18" s="4399" t="s">
        <v>26</v>
      </c>
      <c r="D18" s="4399" t="s">
        <v>27</v>
      </c>
      <c r="E18" s="4399" t="s">
        <v>7</v>
      </c>
      <c r="F18" s="4399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2093"/>
      <c r="AF18" s="2026"/>
      <c r="AG18" s="2026"/>
      <c r="AH18" s="2026"/>
      <c r="AI18" s="2026"/>
      <c r="AJ18" s="2026"/>
      <c r="AK18" s="2026"/>
      <c r="AL18" s="2026"/>
      <c r="AM18" s="2026"/>
      <c r="AN18" s="2026"/>
      <c r="AO18" s="2026"/>
      <c r="AP18" s="2026"/>
      <c r="AQ18" s="2026"/>
      <c r="AR18" s="2026"/>
      <c r="AS18" s="2026"/>
      <c r="AT18" s="2026"/>
      <c r="AU18" s="2026"/>
      <c r="AV18" s="2026"/>
      <c r="AW18" s="2088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31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2093"/>
      <c r="AF19" s="2026"/>
      <c r="AG19" s="2026"/>
      <c r="AH19" s="2026"/>
      <c r="AI19" s="2026"/>
      <c r="AJ19" s="2026"/>
      <c r="AK19" s="2026"/>
      <c r="AL19" s="2026"/>
      <c r="AM19" s="2026"/>
      <c r="AN19" s="2026"/>
      <c r="AO19" s="2026"/>
      <c r="AP19" s="2026"/>
      <c r="AQ19" s="2026"/>
      <c r="AR19" s="2026"/>
      <c r="AS19" s="2026"/>
      <c r="AT19" s="2026"/>
      <c r="AU19" s="2026"/>
      <c r="AV19" s="2026"/>
      <c r="AW19" s="2088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403" t="s">
        <v>28</v>
      </c>
      <c r="B20" s="4404"/>
      <c r="C20" s="2099">
        <v>59</v>
      </c>
      <c r="D20" s="2099">
        <v>0</v>
      </c>
      <c r="E20" s="2099">
        <v>1</v>
      </c>
      <c r="F20" s="2099">
        <v>5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2093"/>
      <c r="AF20" s="2026"/>
      <c r="AG20" s="2026"/>
      <c r="AH20" s="2026"/>
      <c r="AI20" s="2026"/>
      <c r="AJ20" s="2026"/>
      <c r="AK20" s="2026"/>
      <c r="AL20" s="2026"/>
      <c r="AM20" s="2026"/>
      <c r="AN20" s="2026"/>
      <c r="AO20" s="2026"/>
      <c r="AP20" s="2026"/>
      <c r="AQ20" s="2026"/>
      <c r="AR20" s="2026"/>
      <c r="AS20" s="2026"/>
      <c r="AT20" s="2026"/>
      <c r="AU20" s="2026"/>
      <c r="AV20" s="2026"/>
      <c r="AW20" s="2088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4401" t="s">
        <v>29</v>
      </c>
      <c r="B21" s="4402"/>
      <c r="C21" s="65">
        <v>1</v>
      </c>
      <c r="D21" s="65">
        <v>0</v>
      </c>
      <c r="E21" s="65">
        <v>0</v>
      </c>
      <c r="F21" s="65">
        <v>0</v>
      </c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2093"/>
      <c r="AF21" s="2026"/>
      <c r="AG21" s="2026"/>
      <c r="AH21" s="2026"/>
      <c r="AI21" s="2026"/>
      <c r="AJ21" s="2026"/>
      <c r="AK21" s="2026"/>
      <c r="AL21" s="2026"/>
      <c r="AM21" s="2026"/>
      <c r="AN21" s="2026"/>
      <c r="AO21" s="2026"/>
      <c r="AP21" s="2026"/>
      <c r="AQ21" s="2026"/>
      <c r="AR21" s="2026"/>
      <c r="AS21" s="2026"/>
      <c r="AT21" s="2026"/>
      <c r="AU21" s="2026"/>
      <c r="AV21" s="2026"/>
      <c r="AW21" s="2088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2</v>
      </c>
      <c r="D22" s="66">
        <v>0</v>
      </c>
      <c r="E22" s="66">
        <v>0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2093"/>
      <c r="AF22" s="2026"/>
      <c r="AG22" s="2026"/>
      <c r="AH22" s="2026"/>
      <c r="AI22" s="2026"/>
      <c r="AJ22" s="2026"/>
      <c r="AK22" s="2026"/>
      <c r="AL22" s="2026"/>
      <c r="AM22" s="2026"/>
      <c r="AN22" s="2026"/>
      <c r="AO22" s="2026"/>
      <c r="AP22" s="2026"/>
      <c r="AQ22" s="2026"/>
      <c r="AR22" s="2026"/>
      <c r="AS22" s="2026"/>
      <c r="AT22" s="2026"/>
      <c r="AU22" s="2026"/>
      <c r="AV22" s="2026"/>
      <c r="AW22" s="2088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8</v>
      </c>
      <c r="D23" s="66">
        <v>0</v>
      </c>
      <c r="E23" s="66">
        <v>0</v>
      </c>
      <c r="F23" s="66">
        <v>2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2093"/>
      <c r="AF23" s="2026"/>
      <c r="AG23" s="2026"/>
      <c r="AH23" s="2026"/>
      <c r="AI23" s="2026"/>
      <c r="AJ23" s="2026"/>
      <c r="AK23" s="2026"/>
      <c r="AL23" s="2026"/>
      <c r="AM23" s="2026"/>
      <c r="AN23" s="2026"/>
      <c r="AO23" s="2026"/>
      <c r="AP23" s="2026"/>
      <c r="AQ23" s="2026"/>
      <c r="AR23" s="2026"/>
      <c r="AS23" s="2026"/>
      <c r="AT23" s="2026"/>
      <c r="AU23" s="2026"/>
      <c r="AV23" s="2026"/>
      <c r="AW23" s="2088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1</v>
      </c>
      <c r="D24" s="66">
        <v>0</v>
      </c>
      <c r="E24" s="66">
        <v>0</v>
      </c>
      <c r="F24" s="66">
        <v>0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2093"/>
      <c r="AF24" s="2026"/>
      <c r="AG24" s="2026"/>
      <c r="AH24" s="2026"/>
      <c r="AI24" s="2026"/>
      <c r="AJ24" s="2026"/>
      <c r="AK24" s="2026"/>
      <c r="AL24" s="2026"/>
      <c r="AM24" s="2026"/>
      <c r="AN24" s="2026"/>
      <c r="AO24" s="2026"/>
      <c r="AP24" s="2026"/>
      <c r="AQ24" s="2026"/>
      <c r="AR24" s="2026"/>
      <c r="AS24" s="2026"/>
      <c r="AT24" s="2026"/>
      <c r="AU24" s="2026"/>
      <c r="AV24" s="2026"/>
      <c r="AW24" s="2088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>
        <v>1</v>
      </c>
      <c r="D25" s="66">
        <v>0</v>
      </c>
      <c r="E25" s="66">
        <v>0</v>
      </c>
      <c r="F25" s="66">
        <v>0</v>
      </c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2093"/>
      <c r="AF25" s="2026"/>
      <c r="AG25" s="2026"/>
      <c r="AH25" s="2026"/>
      <c r="AI25" s="2026"/>
      <c r="AJ25" s="2026"/>
      <c r="AK25" s="2026"/>
      <c r="AL25" s="2026"/>
      <c r="AM25" s="2026"/>
      <c r="AN25" s="2026"/>
      <c r="AO25" s="2026"/>
      <c r="AP25" s="2026"/>
      <c r="AQ25" s="2026"/>
      <c r="AR25" s="2026"/>
      <c r="AS25" s="2026"/>
      <c r="AT25" s="2026"/>
      <c r="AU25" s="2026"/>
      <c r="AV25" s="2026"/>
      <c r="AW25" s="2088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/>
      <c r="D26" s="66"/>
      <c r="E26" s="66"/>
      <c r="F26" s="66"/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2093"/>
      <c r="AF26" s="2026"/>
      <c r="AG26" s="2026"/>
      <c r="AH26" s="2026"/>
      <c r="AI26" s="2026"/>
      <c r="AJ26" s="2026"/>
      <c r="AK26" s="2026"/>
      <c r="AL26" s="2026"/>
      <c r="AM26" s="2026"/>
      <c r="AN26" s="2026"/>
      <c r="AO26" s="2026"/>
      <c r="AP26" s="2026"/>
      <c r="AQ26" s="2026"/>
      <c r="AR26" s="2026"/>
      <c r="AS26" s="2026"/>
      <c r="AT26" s="2026"/>
      <c r="AU26" s="2026"/>
      <c r="AV26" s="2026"/>
      <c r="AW26" s="2088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9</v>
      </c>
      <c r="D27" s="66">
        <v>0</v>
      </c>
      <c r="E27" s="66">
        <v>0</v>
      </c>
      <c r="F27" s="66">
        <v>1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2093"/>
      <c r="AF27" s="2026"/>
      <c r="AG27" s="2026"/>
      <c r="AH27" s="2026"/>
      <c r="AI27" s="2026"/>
      <c r="AJ27" s="2026"/>
      <c r="AK27" s="2026"/>
      <c r="AL27" s="2026"/>
      <c r="AM27" s="2026"/>
      <c r="AN27" s="2026"/>
      <c r="AO27" s="2026"/>
      <c r="AP27" s="2026"/>
      <c r="AQ27" s="2026"/>
      <c r="AR27" s="2026"/>
      <c r="AS27" s="2026"/>
      <c r="AT27" s="2026"/>
      <c r="AU27" s="2026"/>
      <c r="AV27" s="2026"/>
      <c r="AW27" s="2088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9</v>
      </c>
      <c r="D28" s="66">
        <v>0</v>
      </c>
      <c r="E28" s="66">
        <v>0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2093"/>
      <c r="AF28" s="2026"/>
      <c r="AG28" s="2026"/>
      <c r="AH28" s="2026"/>
      <c r="AI28" s="2026"/>
      <c r="AJ28" s="2026"/>
      <c r="AK28" s="2026"/>
      <c r="AL28" s="2026"/>
      <c r="AM28" s="2026"/>
      <c r="AN28" s="2026"/>
      <c r="AO28" s="2026"/>
      <c r="AP28" s="2026"/>
      <c r="AQ28" s="2026"/>
      <c r="AR28" s="2026"/>
      <c r="AS28" s="2026"/>
      <c r="AT28" s="2026"/>
      <c r="AU28" s="2026"/>
      <c r="AV28" s="2026"/>
      <c r="AW28" s="2088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/>
      <c r="D29" s="66"/>
      <c r="E29" s="66"/>
      <c r="F29" s="66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2093"/>
      <c r="AF29" s="2026"/>
      <c r="AG29" s="2026"/>
      <c r="AH29" s="2026"/>
      <c r="AI29" s="2026"/>
      <c r="AJ29" s="2026"/>
      <c r="AK29" s="2026"/>
      <c r="AL29" s="2026"/>
      <c r="AM29" s="2026"/>
      <c r="AN29" s="2026"/>
      <c r="AO29" s="2026"/>
      <c r="AP29" s="2026"/>
      <c r="AQ29" s="2026"/>
      <c r="AR29" s="2026"/>
      <c r="AS29" s="2026"/>
      <c r="AT29" s="2026"/>
      <c r="AU29" s="2026"/>
      <c r="AV29" s="2026"/>
      <c r="AW29" s="2088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28</v>
      </c>
      <c r="D30" s="67">
        <v>0</v>
      </c>
      <c r="E30" s="67">
        <v>1</v>
      </c>
      <c r="F30" s="67">
        <v>2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2089"/>
      <c r="AF30" s="2089"/>
      <c r="AG30" s="2089"/>
      <c r="AH30" s="2100"/>
      <c r="AI30" s="2089"/>
      <c r="AJ30" s="2089"/>
      <c r="AK30" s="2089"/>
      <c r="AL30" s="2089"/>
      <c r="AM30" s="2089"/>
      <c r="AN30" s="2089"/>
      <c r="AO30" s="2089"/>
      <c r="AP30" s="2089"/>
      <c r="AQ30" s="2089"/>
      <c r="AR30" s="2089"/>
      <c r="AS30" s="2089"/>
      <c r="AT30" s="2089"/>
      <c r="AU30" s="2089"/>
      <c r="AV30" s="2089"/>
      <c r="AW30" s="2101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2089"/>
      <c r="AF31" s="2089"/>
      <c r="AG31" s="2089"/>
      <c r="AH31" s="2100"/>
      <c r="AI31" s="2089"/>
      <c r="AJ31" s="2089"/>
      <c r="AK31" s="2089"/>
      <c r="AL31" s="2089"/>
      <c r="AM31" s="2089"/>
      <c r="AN31" s="2089"/>
      <c r="AO31" s="2089"/>
      <c r="AP31" s="2089"/>
      <c r="AQ31" s="2089"/>
      <c r="AR31" s="2089"/>
      <c r="AS31" s="2089"/>
      <c r="AT31" s="2089"/>
      <c r="AU31" s="2089"/>
      <c r="AV31" s="2089"/>
      <c r="AW31" s="2101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226" t="s">
        <v>40</v>
      </c>
      <c r="B32" s="4228"/>
      <c r="C32" s="4399" t="s">
        <v>4</v>
      </c>
      <c r="D32" s="4386" t="s">
        <v>5</v>
      </c>
      <c r="E32" s="4395"/>
      <c r="F32" s="4395"/>
      <c r="G32" s="4395"/>
      <c r="H32" s="4395"/>
      <c r="I32" s="4395"/>
      <c r="J32" s="4395"/>
      <c r="K32" s="4395"/>
      <c r="L32" s="4395"/>
      <c r="M32" s="4395"/>
      <c r="N32" s="4387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2089"/>
      <c r="AG32" s="2089"/>
      <c r="AH32" s="2089"/>
      <c r="AI32" s="2100"/>
      <c r="AJ32" s="2089"/>
      <c r="AK32" s="2089"/>
      <c r="AL32" s="2090"/>
      <c r="AM32" s="2090"/>
      <c r="AN32" s="2090"/>
      <c r="AO32" s="2090"/>
      <c r="AP32" s="2090"/>
      <c r="AQ32" s="2090"/>
      <c r="AR32" s="2090"/>
      <c r="AS32" s="2090"/>
      <c r="AT32" s="2090"/>
      <c r="AU32" s="2090"/>
      <c r="AV32" s="2090"/>
      <c r="AW32" s="2090"/>
      <c r="AX32" s="2101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3657"/>
      <c r="C33" s="3421"/>
      <c r="D33" s="2091" t="s">
        <v>9</v>
      </c>
      <c r="E33" s="2092" t="s">
        <v>10</v>
      </c>
      <c r="F33" s="2092" t="s">
        <v>11</v>
      </c>
      <c r="G33" s="2092" t="s">
        <v>12</v>
      </c>
      <c r="H33" s="2092" t="s">
        <v>13</v>
      </c>
      <c r="I33" s="2092" t="s">
        <v>14</v>
      </c>
      <c r="J33" s="2092" t="s">
        <v>15</v>
      </c>
      <c r="K33" s="2092" t="s">
        <v>16</v>
      </c>
      <c r="L33" s="2092" t="s">
        <v>17</v>
      </c>
      <c r="M33" s="1858" t="s">
        <v>18</v>
      </c>
      <c r="N33" s="2102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2093"/>
      <c r="AG33" s="2093"/>
      <c r="AH33" s="2093"/>
      <c r="AI33" s="2103"/>
      <c r="AJ33" s="2093"/>
      <c r="AK33" s="2093"/>
      <c r="AL33" s="2093"/>
      <c r="AM33" s="2093"/>
      <c r="AN33" s="2093"/>
      <c r="AO33" s="2093"/>
      <c r="AP33" s="2093"/>
      <c r="AQ33" s="2026"/>
      <c r="AR33" s="2026"/>
      <c r="AS33" s="2026"/>
      <c r="AT33" s="2026"/>
      <c r="AU33" s="2026"/>
      <c r="AV33" s="2026"/>
      <c r="AW33" s="2026"/>
      <c r="AX33" s="2101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4396" t="s">
        <v>42</v>
      </c>
      <c r="B34" s="4396"/>
      <c r="C34" s="2104">
        <f>SUM(D34:M34)</f>
        <v>0</v>
      </c>
      <c r="D34" s="2105">
        <f>SUM(D35:D44)</f>
        <v>0</v>
      </c>
      <c r="E34" s="1935">
        <f t="shared" ref="E34:K34" si="1">SUM(E35:E44)</f>
        <v>0</v>
      </c>
      <c r="F34" s="1935">
        <f t="shared" si="1"/>
        <v>0</v>
      </c>
      <c r="G34" s="1935">
        <f t="shared" si="1"/>
        <v>0</v>
      </c>
      <c r="H34" s="1935">
        <f t="shared" si="1"/>
        <v>0</v>
      </c>
      <c r="I34" s="1935">
        <f t="shared" si="1"/>
        <v>0</v>
      </c>
      <c r="J34" s="1935">
        <f t="shared" si="1"/>
        <v>0</v>
      </c>
      <c r="K34" s="1935">
        <f t="shared" si="1"/>
        <v>0</v>
      </c>
      <c r="L34" s="1935">
        <f>SUM(L35:L44)</f>
        <v>0</v>
      </c>
      <c r="M34" s="1870">
        <f>SUM(M35:M44)</f>
        <v>0</v>
      </c>
      <c r="N34" s="2106">
        <f>SUM(N35:N44)</f>
        <v>0</v>
      </c>
      <c r="O34" s="1598"/>
      <c r="P34" s="2107"/>
      <c r="Q34" s="1600"/>
      <c r="R34" s="87"/>
      <c r="S34" s="87"/>
      <c r="T34" s="1600"/>
      <c r="U34" s="1601"/>
      <c r="V34" s="1601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2093"/>
      <c r="AK34" s="2093"/>
      <c r="AL34" s="2093"/>
      <c r="AM34" s="2093"/>
      <c r="AN34" s="2093"/>
      <c r="AO34" s="2093"/>
      <c r="AP34" s="2093"/>
      <c r="AQ34" s="2026"/>
      <c r="AR34" s="2026"/>
      <c r="AS34" s="2026"/>
      <c r="AT34" s="2026"/>
      <c r="AU34" s="2026"/>
      <c r="AV34" s="2026"/>
      <c r="AW34" s="2026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397" t="s">
        <v>304</v>
      </c>
      <c r="B35" s="4398"/>
      <c r="C35" s="1873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1875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2093"/>
      <c r="AK35" s="2026"/>
      <c r="AL35" s="2026"/>
      <c r="AM35" s="2026"/>
      <c r="AN35" s="2026"/>
      <c r="AO35" s="2026"/>
      <c r="AP35" s="2026"/>
      <c r="AQ35" s="2026"/>
      <c r="AR35" s="2026"/>
      <c r="AS35" s="2026"/>
      <c r="AT35" s="2026"/>
      <c r="AU35" s="2026"/>
      <c r="AV35" s="2026"/>
      <c r="AW35" s="2026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2093"/>
      <c r="AK36" s="2026"/>
      <c r="AL36" s="2026"/>
      <c r="AM36" s="2026"/>
      <c r="AN36" s="2026"/>
      <c r="AO36" s="2026"/>
      <c r="AP36" s="2026"/>
      <c r="AQ36" s="2026"/>
      <c r="AR36" s="2026"/>
      <c r="AS36" s="2026"/>
      <c r="AT36" s="2026"/>
      <c r="AU36" s="2026"/>
      <c r="AV36" s="2026"/>
      <c r="AW36" s="2026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044" t="s">
        <v>45</v>
      </c>
      <c r="B37" s="2108" t="s">
        <v>306</v>
      </c>
      <c r="C37" s="2109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2110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2111"/>
      <c r="AK37" s="2112"/>
      <c r="AL37" s="2112"/>
      <c r="AM37" s="2112"/>
      <c r="AN37" s="2112"/>
      <c r="AO37" s="2112"/>
      <c r="AP37" s="2112"/>
      <c r="AQ37" s="2112"/>
      <c r="AR37" s="2112"/>
      <c r="AS37" s="2112"/>
      <c r="AT37" s="2112"/>
      <c r="AU37" s="2112"/>
      <c r="AV37" s="2112"/>
      <c r="AW37" s="2112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2093"/>
      <c r="AK38" s="2026"/>
      <c r="AL38" s="2026"/>
      <c r="AM38" s="2026"/>
      <c r="AN38" s="2026"/>
      <c r="AO38" s="2026"/>
      <c r="AP38" s="2026"/>
      <c r="AQ38" s="2026"/>
      <c r="AR38" s="2026"/>
      <c r="AS38" s="2026"/>
      <c r="AT38" s="2026"/>
      <c r="AU38" s="2026"/>
      <c r="AV38" s="2026"/>
      <c r="AW38" s="2026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2093"/>
      <c r="AK39" s="2026"/>
      <c r="AL39" s="2026"/>
      <c r="AM39" s="2026"/>
      <c r="AN39" s="2026"/>
      <c r="AO39" s="2026"/>
      <c r="AP39" s="2026"/>
      <c r="AQ39" s="2026"/>
      <c r="AR39" s="2026"/>
      <c r="AS39" s="2026"/>
      <c r="AT39" s="2026"/>
      <c r="AU39" s="2026"/>
      <c r="AV39" s="2026"/>
      <c r="AW39" s="2026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2093"/>
      <c r="AK40" s="2026"/>
      <c r="AL40" s="2026"/>
      <c r="AM40" s="2026"/>
      <c r="AN40" s="2026"/>
      <c r="AO40" s="2026"/>
      <c r="AP40" s="2026"/>
      <c r="AQ40" s="2026"/>
      <c r="AR40" s="2026"/>
      <c r="AS40" s="2026"/>
      <c r="AT40" s="2026"/>
      <c r="AU40" s="2026"/>
      <c r="AV40" s="2026"/>
      <c r="AW40" s="2026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2093"/>
      <c r="AK41" s="2026"/>
      <c r="AL41" s="2026"/>
      <c r="AM41" s="2026"/>
      <c r="AN41" s="2026"/>
      <c r="AO41" s="2026"/>
      <c r="AP41" s="2026"/>
      <c r="AQ41" s="2026"/>
      <c r="AR41" s="2026"/>
      <c r="AS41" s="2026"/>
      <c r="AT41" s="2026"/>
      <c r="AU41" s="2026"/>
      <c r="AV41" s="2026"/>
      <c r="AW41" s="2026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728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2093"/>
      <c r="AK42" s="2026"/>
      <c r="AL42" s="2026"/>
      <c r="AM42" s="2026"/>
      <c r="AN42" s="2026"/>
      <c r="AO42" s="2026"/>
      <c r="AP42" s="2026"/>
      <c r="AQ42" s="2026"/>
      <c r="AR42" s="2026"/>
      <c r="AS42" s="2026"/>
      <c r="AT42" s="2026"/>
      <c r="AU42" s="2026"/>
      <c r="AV42" s="2026"/>
      <c r="AW42" s="2026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399" t="s">
        <v>312</v>
      </c>
      <c r="B43" s="2113" t="s">
        <v>313</v>
      </c>
      <c r="C43" s="1873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1875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2093"/>
      <c r="AK43" s="2026"/>
      <c r="AL43" s="2026"/>
      <c r="AM43" s="2026"/>
      <c r="AN43" s="2026"/>
      <c r="AO43" s="2026"/>
      <c r="AP43" s="2026"/>
      <c r="AQ43" s="2026"/>
      <c r="AR43" s="2026"/>
      <c r="AS43" s="2026"/>
      <c r="AT43" s="2026"/>
      <c r="AU43" s="2026"/>
      <c r="AV43" s="2026"/>
      <c r="AW43" s="2026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2093"/>
      <c r="AK44" s="2026"/>
      <c r="AL44" s="2026"/>
      <c r="AM44" s="2026"/>
      <c r="AN44" s="2026"/>
      <c r="AO44" s="2026"/>
      <c r="AP44" s="2026"/>
      <c r="AQ44" s="2026"/>
      <c r="AR44" s="2026"/>
      <c r="AS44" s="2026"/>
      <c r="AT44" s="2026"/>
      <c r="AU44" s="2026"/>
      <c r="AV44" s="2026"/>
      <c r="AW44" s="2026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400" t="s">
        <v>314</v>
      </c>
      <c r="B45" s="1274" t="s">
        <v>313</v>
      </c>
      <c r="C45" s="2114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1875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2093"/>
      <c r="AK45" s="2026"/>
      <c r="AL45" s="2026"/>
      <c r="AM45" s="2026"/>
      <c r="AN45" s="2026"/>
      <c r="AO45" s="2026"/>
      <c r="AP45" s="2026"/>
      <c r="AQ45" s="2026"/>
      <c r="AR45" s="2026"/>
      <c r="AS45" s="2026"/>
      <c r="AT45" s="2026"/>
      <c r="AU45" s="2026"/>
      <c r="AV45" s="2026"/>
      <c r="AW45" s="2026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2093"/>
      <c r="AK46" s="2026"/>
      <c r="AL46" s="2026"/>
      <c r="AM46" s="2026"/>
      <c r="AN46" s="2026"/>
      <c r="AO46" s="2026"/>
      <c r="AP46" s="2026"/>
      <c r="AQ46" s="2026"/>
      <c r="AR46" s="2026"/>
      <c r="AS46" s="2026"/>
      <c r="AT46" s="2026"/>
      <c r="AU46" s="2026"/>
      <c r="AV46" s="2026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091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2093"/>
      <c r="AK47" s="2026"/>
      <c r="AL47" s="2026"/>
      <c r="AM47" s="2026"/>
      <c r="AN47" s="2026"/>
      <c r="AO47" s="2026"/>
      <c r="AP47" s="2026"/>
      <c r="AQ47" s="2026"/>
      <c r="AR47" s="2026"/>
      <c r="AS47" s="2026"/>
      <c r="AT47" s="2026"/>
      <c r="AU47" s="2026"/>
      <c r="AV47" s="2026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388" t="s">
        <v>316</v>
      </c>
      <c r="B48" s="4389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728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2093"/>
      <c r="AK48" s="2026"/>
      <c r="AL48" s="2026"/>
      <c r="AM48" s="2026"/>
      <c r="AN48" s="2026"/>
      <c r="AO48" s="2026"/>
      <c r="AP48" s="2026"/>
      <c r="AQ48" s="2026"/>
      <c r="AR48" s="2026"/>
      <c r="AS48" s="2026"/>
      <c r="AT48" s="2026"/>
      <c r="AU48" s="2026"/>
      <c r="AV48" s="2026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380" t="s">
        <v>317</v>
      </c>
      <c r="B49" s="1872" t="s">
        <v>313</v>
      </c>
      <c r="C49" s="1873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1875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2093"/>
      <c r="AK49" s="2026"/>
      <c r="AL49" s="2026"/>
      <c r="AM49" s="2026"/>
      <c r="AN49" s="2026"/>
      <c r="AO49" s="2026"/>
      <c r="AP49" s="2026"/>
      <c r="AQ49" s="2026"/>
      <c r="AR49" s="2026"/>
      <c r="AS49" s="2026"/>
      <c r="AT49" s="2026"/>
      <c r="AU49" s="2026"/>
      <c r="AV49" s="2026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728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2093"/>
      <c r="AK50" s="2026"/>
      <c r="AL50" s="2026"/>
      <c r="AM50" s="2026"/>
      <c r="AN50" s="2026"/>
      <c r="AO50" s="2026"/>
      <c r="AP50" s="2026"/>
      <c r="AQ50" s="2026"/>
      <c r="AR50" s="2026"/>
      <c r="AS50" s="2026"/>
      <c r="AT50" s="2026"/>
      <c r="AU50" s="2026"/>
      <c r="AV50" s="2026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380" t="s">
        <v>318</v>
      </c>
      <c r="B51" s="1872" t="s">
        <v>313</v>
      </c>
      <c r="C51" s="1873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1875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2093"/>
      <c r="AK51" s="2026"/>
      <c r="AL51" s="2026"/>
      <c r="AM51" s="2026"/>
      <c r="AN51" s="2026"/>
      <c r="AO51" s="2026"/>
      <c r="AP51" s="2026"/>
      <c r="AQ51" s="2026"/>
      <c r="AR51" s="2026"/>
      <c r="AS51" s="2026"/>
      <c r="AT51" s="2026"/>
      <c r="AU51" s="2026"/>
      <c r="AV51" s="2026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728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2089"/>
      <c r="AJ52" s="2089"/>
      <c r="AK52" s="2089"/>
      <c r="AL52" s="2089"/>
      <c r="AM52" s="2089"/>
      <c r="AN52" s="2089"/>
      <c r="AO52" s="2089"/>
      <c r="AP52" s="2089"/>
      <c r="AQ52" s="2089"/>
      <c r="AR52" s="2089"/>
      <c r="AS52" s="2089"/>
      <c r="AT52" s="2089"/>
      <c r="AU52" s="2089"/>
      <c r="AV52" s="2089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381" t="s">
        <v>319</v>
      </c>
      <c r="B53" s="4382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728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2089"/>
      <c r="AJ53" s="2089"/>
      <c r="AK53" s="2089"/>
      <c r="AL53" s="2089"/>
      <c r="AM53" s="2089"/>
      <c r="AN53" s="2089"/>
      <c r="AO53" s="2089"/>
      <c r="AP53" s="2089"/>
      <c r="AQ53" s="2089"/>
      <c r="AR53" s="2089"/>
      <c r="AS53" s="2089"/>
      <c r="AT53" s="2089"/>
      <c r="AU53" s="2089"/>
      <c r="AV53" s="2089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2089"/>
      <c r="AJ54" s="2089"/>
      <c r="AK54" s="2089"/>
      <c r="AL54" s="2089"/>
      <c r="AM54" s="2089"/>
      <c r="AN54" s="2089"/>
      <c r="AO54" s="2115"/>
      <c r="AP54" s="2115"/>
      <c r="AQ54" s="2115"/>
      <c r="AR54" s="2115"/>
      <c r="AS54" s="2115"/>
      <c r="AT54" s="2115"/>
      <c r="AU54" s="2115"/>
      <c r="AV54" s="2115"/>
      <c r="CA54" s="4" t="str">
        <f>IF(AND(([8]A01!$C18+[8]A01!$C19+[8]A01!$C20+[8]A01!$C21+[8]A01!$F31+[8]A01!$F32+[8]A01!$F33)&lt;&gt;0,D54=0,E54=""),"*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2116" t="s">
        <v>56</v>
      </c>
      <c r="B55" s="2117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2118"/>
      <c r="AP55" s="2118"/>
      <c r="AQ55" s="2118"/>
      <c r="AR55" s="2118"/>
      <c r="AS55" s="2118"/>
      <c r="AT55" s="2118"/>
      <c r="AU55" s="2118"/>
      <c r="AV55" s="2118"/>
      <c r="AW55" s="2119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2120" t="s">
        <v>58</v>
      </c>
      <c r="B56" s="2099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2111"/>
      <c r="AP56" s="2111"/>
      <c r="AQ56" s="2111"/>
      <c r="AR56" s="2111"/>
      <c r="AS56" s="2111"/>
      <c r="AT56" s="2111"/>
      <c r="AU56" s="2111"/>
      <c r="AV56" s="2111"/>
      <c r="AW56" s="2119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1291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2112"/>
      <c r="AP57" s="2112"/>
      <c r="AQ57" s="2111"/>
      <c r="AR57" s="2111"/>
      <c r="AS57" s="2111"/>
      <c r="AT57" s="2111"/>
      <c r="AU57" s="2111"/>
      <c r="AV57" s="2111"/>
      <c r="AW57" s="2119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386" t="s">
        <v>60</v>
      </c>
      <c r="B58" s="4387"/>
      <c r="C58" s="2117" t="s">
        <v>57</v>
      </c>
      <c r="D58" s="2091" t="s">
        <v>61</v>
      </c>
      <c r="E58" s="1886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2121"/>
      <c r="AT58" s="2121"/>
      <c r="AU58" s="2121"/>
      <c r="AV58" s="2122"/>
      <c r="AW58" s="2122"/>
      <c r="AX58" s="2122"/>
      <c r="AY58" s="2122"/>
      <c r="AZ58" s="2122"/>
      <c r="BA58" s="2119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388" t="s">
        <v>63</v>
      </c>
      <c r="B59" s="4389"/>
      <c r="C59" s="2104">
        <f>SUM(D59:E59)</f>
        <v>0</v>
      </c>
      <c r="D59" s="2096"/>
      <c r="E59" s="2098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2121"/>
      <c r="AT59" s="2121"/>
      <c r="AU59" s="2121"/>
      <c r="AV59" s="2122"/>
      <c r="AW59" s="2122"/>
      <c r="AX59" s="2122"/>
      <c r="AY59" s="2122"/>
      <c r="AZ59" s="2122"/>
      <c r="BA59" s="2119"/>
      <c r="BZ59" s="2"/>
      <c r="CA59" s="3" t="str">
        <f>IF(AND(([8]A01!$C18+[8]A01!$C19+[8]A01!$C20+[8]A01!$C21+[8]A01!$F31+[8]A01!$F32+[8]A01!$F33)&lt;&gt;0,D59=0,E59=""),"*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2121"/>
      <c r="AT60" s="2121"/>
      <c r="AU60" s="2121"/>
      <c r="AV60" s="2122"/>
      <c r="AW60" s="2122"/>
      <c r="AX60" s="2122"/>
      <c r="AY60" s="2122"/>
      <c r="AZ60" s="2122"/>
      <c r="BA60" s="2119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225" t="s">
        <v>65</v>
      </c>
      <c r="B61" s="4220"/>
      <c r="C61" s="4225" t="s">
        <v>66</v>
      </c>
      <c r="D61" s="4390"/>
      <c r="E61" s="4220"/>
      <c r="F61" s="4391" t="s">
        <v>67</v>
      </c>
      <c r="G61" s="4392"/>
      <c r="H61" s="4392"/>
      <c r="I61" s="4392"/>
      <c r="J61" s="4392"/>
      <c r="K61" s="4392"/>
      <c r="L61" s="4392"/>
      <c r="M61" s="4392"/>
      <c r="N61" s="4392"/>
      <c r="O61" s="4392"/>
      <c r="P61" s="4392"/>
      <c r="Q61" s="4393"/>
      <c r="R61" s="4394" t="s">
        <v>68</v>
      </c>
      <c r="S61" s="4375"/>
      <c r="T61" s="4374" t="s">
        <v>69</v>
      </c>
      <c r="U61" s="4375"/>
      <c r="V61" s="2123" t="s">
        <v>70</v>
      </c>
      <c r="W61" s="2123"/>
      <c r="X61" s="2123"/>
      <c r="Y61" s="2123"/>
      <c r="Z61" s="2124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2125"/>
      <c r="AT61" s="2125"/>
      <c r="AU61" s="2125"/>
      <c r="AV61" s="2126"/>
      <c r="AW61" s="2126"/>
      <c r="AX61" s="2126"/>
      <c r="AY61" s="2126"/>
      <c r="AZ61" s="2126"/>
      <c r="BA61" s="2088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30"/>
      <c r="E62" s="3631"/>
      <c r="F62" s="4383" t="s">
        <v>71</v>
      </c>
      <c r="G62" s="4379"/>
      <c r="H62" s="4383" t="s">
        <v>72</v>
      </c>
      <c r="I62" s="4379"/>
      <c r="J62" s="4383" t="s">
        <v>73</v>
      </c>
      <c r="K62" s="4379"/>
      <c r="L62" s="4383" t="s">
        <v>74</v>
      </c>
      <c r="M62" s="4379"/>
      <c r="N62" s="4383" t="s">
        <v>75</v>
      </c>
      <c r="O62" s="4379"/>
      <c r="P62" s="4383" t="s">
        <v>76</v>
      </c>
      <c r="Q62" s="4384"/>
      <c r="R62" s="4385" t="s">
        <v>77</v>
      </c>
      <c r="S62" s="4377"/>
      <c r="T62" s="4376" t="s">
        <v>78</v>
      </c>
      <c r="U62" s="4377"/>
      <c r="V62" s="4378" t="s">
        <v>79</v>
      </c>
      <c r="W62" s="4379"/>
      <c r="X62" s="4044" t="s">
        <v>80</v>
      </c>
      <c r="Y62" s="4383" t="s">
        <v>81</v>
      </c>
      <c r="Z62" s="4379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2121"/>
      <c r="AT62" s="2121"/>
      <c r="AU62" s="2121"/>
      <c r="AV62" s="2122"/>
      <c r="AW62" s="2122"/>
      <c r="AX62" s="2122"/>
      <c r="AY62" s="2122"/>
      <c r="AZ62" s="2122"/>
      <c r="BA62" s="2119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31"/>
      <c r="C63" s="2091" t="s">
        <v>82</v>
      </c>
      <c r="D63" s="1894" t="s">
        <v>83</v>
      </c>
      <c r="E63" s="1851" t="s">
        <v>84</v>
      </c>
      <c r="F63" s="2127" t="s">
        <v>83</v>
      </c>
      <c r="G63" s="2128" t="s">
        <v>84</v>
      </c>
      <c r="H63" s="2127" t="s">
        <v>83</v>
      </c>
      <c r="I63" s="2128" t="s">
        <v>84</v>
      </c>
      <c r="J63" s="2127" t="s">
        <v>83</v>
      </c>
      <c r="K63" s="2128" t="s">
        <v>84</v>
      </c>
      <c r="L63" s="2127" t="s">
        <v>83</v>
      </c>
      <c r="M63" s="2128" t="s">
        <v>84</v>
      </c>
      <c r="N63" s="2127" t="s">
        <v>83</v>
      </c>
      <c r="O63" s="2128" t="s">
        <v>84</v>
      </c>
      <c r="P63" s="2127" t="s">
        <v>83</v>
      </c>
      <c r="Q63" s="2129" t="s">
        <v>84</v>
      </c>
      <c r="R63" s="2130" t="s">
        <v>83</v>
      </c>
      <c r="S63" s="2131" t="s">
        <v>84</v>
      </c>
      <c r="T63" s="2130" t="s">
        <v>83</v>
      </c>
      <c r="U63" s="2131" t="s">
        <v>84</v>
      </c>
      <c r="V63" s="2128" t="s">
        <v>85</v>
      </c>
      <c r="W63" s="2117" t="s">
        <v>86</v>
      </c>
      <c r="X63" s="3421"/>
      <c r="Y63" s="2116" t="s">
        <v>87</v>
      </c>
      <c r="Z63" s="2117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2119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300" t="s">
        <v>89</v>
      </c>
      <c r="B64" s="4301"/>
      <c r="C64" s="137">
        <f>SUM(D64:E64)</f>
        <v>0</v>
      </c>
      <c r="D64" s="138">
        <f>SUM(F64+H64+J64+L64+N64+P64)</f>
        <v>0</v>
      </c>
      <c r="E64" s="1900">
        <f t="shared" ref="D64:E66" si="6">SUM(G64+I64+K64+M64+O64+Q64)</f>
        <v>0</v>
      </c>
      <c r="F64" s="26"/>
      <c r="G64" s="1875"/>
      <c r="H64" s="26"/>
      <c r="I64" s="1875"/>
      <c r="J64" s="26"/>
      <c r="K64" s="1875"/>
      <c r="L64" s="26"/>
      <c r="M64" s="1875"/>
      <c r="N64" s="26"/>
      <c r="O64" s="1875"/>
      <c r="P64" s="26"/>
      <c r="Q64" s="1901"/>
      <c r="R64" s="141"/>
      <c r="S64" s="1902"/>
      <c r="T64" s="141"/>
      <c r="U64" s="1902"/>
      <c r="V64" s="1903"/>
      <c r="W64" s="26"/>
      <c r="X64" s="1904"/>
      <c r="Y64" s="1904"/>
      <c r="Z64" s="1905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1242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42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688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410" t="s">
        <v>65</v>
      </c>
      <c r="B70" s="4411"/>
      <c r="C70" s="4410" t="s">
        <v>66</v>
      </c>
      <c r="D70" s="4412"/>
      <c r="E70" s="4411"/>
      <c r="F70" s="4413" t="s">
        <v>94</v>
      </c>
      <c r="G70" s="4414"/>
      <c r="H70" s="4414"/>
      <c r="I70" s="4414"/>
      <c r="J70" s="4414"/>
      <c r="K70" s="4414"/>
      <c r="L70" s="4414"/>
      <c r="M70" s="4414"/>
      <c r="N70" s="4414"/>
      <c r="O70" s="4414"/>
      <c r="P70" s="4414"/>
      <c r="Q70" s="4415"/>
      <c r="R70" s="4416" t="s">
        <v>95</v>
      </c>
      <c r="S70" s="4417"/>
      <c r="T70" s="4417"/>
      <c r="U70" s="4417"/>
      <c r="V70" s="4418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3744"/>
      <c r="E71" s="3645"/>
      <c r="F71" s="4419" t="s">
        <v>71</v>
      </c>
      <c r="G71" s="4420"/>
      <c r="H71" s="4419" t="s">
        <v>72</v>
      </c>
      <c r="I71" s="4420"/>
      <c r="J71" s="4419" t="s">
        <v>73</v>
      </c>
      <c r="K71" s="4420"/>
      <c r="L71" s="4419" t="s">
        <v>74</v>
      </c>
      <c r="M71" s="4420"/>
      <c r="N71" s="4419" t="s">
        <v>75</v>
      </c>
      <c r="O71" s="4420"/>
      <c r="P71" s="4419" t="s">
        <v>76</v>
      </c>
      <c r="Q71" s="4421"/>
      <c r="R71" s="4422" t="s">
        <v>79</v>
      </c>
      <c r="S71" s="4420"/>
      <c r="T71" s="4041" t="s">
        <v>80</v>
      </c>
      <c r="U71" s="4419" t="s">
        <v>81</v>
      </c>
      <c r="V71" s="4420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45"/>
      <c r="C72" s="2132" t="s">
        <v>82</v>
      </c>
      <c r="D72" s="691" t="s">
        <v>83</v>
      </c>
      <c r="E72" s="1852" t="s">
        <v>84</v>
      </c>
      <c r="F72" s="2133" t="s">
        <v>83</v>
      </c>
      <c r="G72" s="2134" t="s">
        <v>84</v>
      </c>
      <c r="H72" s="2133" t="s">
        <v>83</v>
      </c>
      <c r="I72" s="2134" t="s">
        <v>84</v>
      </c>
      <c r="J72" s="2133" t="s">
        <v>83</v>
      </c>
      <c r="K72" s="2134" t="s">
        <v>84</v>
      </c>
      <c r="L72" s="2133" t="s">
        <v>83</v>
      </c>
      <c r="M72" s="2134" t="s">
        <v>84</v>
      </c>
      <c r="N72" s="2133" t="s">
        <v>83</v>
      </c>
      <c r="O72" s="2134" t="s">
        <v>84</v>
      </c>
      <c r="P72" s="2133" t="s">
        <v>83</v>
      </c>
      <c r="Q72" s="1854" t="s">
        <v>84</v>
      </c>
      <c r="R72" s="2134" t="s">
        <v>85</v>
      </c>
      <c r="S72" s="2135" t="s">
        <v>86</v>
      </c>
      <c r="T72" s="3458"/>
      <c r="U72" s="2136" t="s">
        <v>87</v>
      </c>
      <c r="V72" s="2135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3573" t="s">
        <v>89</v>
      </c>
      <c r="B73" s="3574"/>
      <c r="C73" s="186">
        <f>SUM(D73:E73)</f>
        <v>0</v>
      </c>
      <c r="D73" s="187">
        <f t="shared" ref="D73:E76" si="7">SUM(F73+H73+J73+L73+N73+P73)</f>
        <v>0</v>
      </c>
      <c r="E73" s="188">
        <f t="shared" si="7"/>
        <v>0</v>
      </c>
      <c r="F73" s="189"/>
      <c r="G73" s="190"/>
      <c r="H73" s="189"/>
      <c r="I73" s="190"/>
      <c r="J73" s="189"/>
      <c r="K73" s="190"/>
      <c r="L73" s="189"/>
      <c r="M73" s="190"/>
      <c r="N73" s="189"/>
      <c r="O73" s="190"/>
      <c r="P73" s="189"/>
      <c r="Q73" s="191"/>
      <c r="R73" s="192"/>
      <c r="S73" s="189"/>
      <c r="T73" s="193"/>
      <c r="U73" s="193"/>
      <c r="V73" s="194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2137"/>
      <c r="X74" s="2138"/>
      <c r="Y74" s="2138"/>
      <c r="Z74" s="2139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2137"/>
      <c r="X75" s="2138"/>
      <c r="Y75" s="2138"/>
      <c r="Z75" s="2139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697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2137"/>
      <c r="X76" s="2138"/>
      <c r="Y76" s="2138"/>
      <c r="Z76" s="2139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2140"/>
      <c r="S77" s="2140"/>
      <c r="T77" s="2140"/>
      <c r="U77" s="2138"/>
      <c r="V77" s="2138"/>
      <c r="W77" s="2138"/>
      <c r="X77" s="2138"/>
      <c r="Y77" s="2138"/>
      <c r="Z77" s="2139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4366" t="s">
        <v>97</v>
      </c>
      <c r="B78" s="4367"/>
      <c r="C78" s="4368" t="s">
        <v>57</v>
      </c>
      <c r="D78" s="4369"/>
      <c r="E78" s="4370"/>
      <c r="F78" s="4358" t="s">
        <v>98</v>
      </c>
      <c r="G78" s="4371"/>
      <c r="H78" s="4371"/>
      <c r="I78" s="4371"/>
      <c r="J78" s="4371"/>
      <c r="K78" s="4371"/>
      <c r="L78" s="4371"/>
      <c r="M78" s="4371"/>
      <c r="N78" s="4371"/>
      <c r="O78" s="4360"/>
      <c r="P78" s="127"/>
      <c r="Q78" s="127"/>
      <c r="R78" s="2141"/>
      <c r="S78" s="2141"/>
      <c r="T78" s="2141"/>
      <c r="U78" s="2142"/>
      <c r="V78" s="2142"/>
      <c r="W78" s="2142"/>
      <c r="X78" s="2142"/>
      <c r="Y78" s="2142"/>
      <c r="Z78" s="2143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4358" t="s">
        <v>99</v>
      </c>
      <c r="G79" s="4360"/>
      <c r="H79" s="4358" t="s">
        <v>100</v>
      </c>
      <c r="I79" s="4360"/>
      <c r="J79" s="4358" t="s">
        <v>101</v>
      </c>
      <c r="K79" s="4360"/>
      <c r="L79" s="4358" t="s">
        <v>102</v>
      </c>
      <c r="M79" s="4360"/>
      <c r="N79" s="4372" t="s">
        <v>11</v>
      </c>
      <c r="O79" s="4373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2138"/>
      <c r="AP79" s="2138"/>
      <c r="AQ79" s="2138"/>
      <c r="AR79" s="2138"/>
      <c r="AS79" s="2138"/>
      <c r="AT79" s="2138"/>
      <c r="AU79" s="2138"/>
      <c r="AV79" s="2138"/>
      <c r="AW79" s="2139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2144" t="s">
        <v>82</v>
      </c>
      <c r="D80" s="582" t="s">
        <v>83</v>
      </c>
      <c r="E80" s="2145" t="s">
        <v>84</v>
      </c>
      <c r="F80" s="2146" t="s">
        <v>83</v>
      </c>
      <c r="G80" s="2145" t="s">
        <v>84</v>
      </c>
      <c r="H80" s="2146" t="s">
        <v>83</v>
      </c>
      <c r="I80" s="2145" t="s">
        <v>84</v>
      </c>
      <c r="J80" s="2146" t="s">
        <v>83</v>
      </c>
      <c r="K80" s="2145" t="s">
        <v>84</v>
      </c>
      <c r="L80" s="2146" t="s">
        <v>83</v>
      </c>
      <c r="M80" s="2145" t="s">
        <v>84</v>
      </c>
      <c r="N80" s="2146" t="s">
        <v>83</v>
      </c>
      <c r="O80" s="2145" t="s">
        <v>84</v>
      </c>
      <c r="AG80" s="1336"/>
      <c r="AH80" s="1337"/>
      <c r="AI80" s="12"/>
      <c r="AJ80" s="12"/>
      <c r="AK80" s="12"/>
      <c r="AL80" s="2147"/>
      <c r="AM80" s="2147"/>
      <c r="AN80" s="2147"/>
      <c r="AO80" s="2147"/>
      <c r="AP80" s="2147"/>
      <c r="AQ80" s="2147"/>
      <c r="AR80" s="2147"/>
      <c r="AS80" s="2147"/>
      <c r="AT80" s="2147"/>
      <c r="AU80" s="2148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4358" t="s">
        <v>58</v>
      </c>
      <c r="B81" s="4360"/>
      <c r="C81" s="2149">
        <f>SUM(D81:E81)</f>
        <v>0</v>
      </c>
      <c r="D81" s="705">
        <f>SUM(F81+H81+J81+L81+N81)</f>
        <v>0</v>
      </c>
      <c r="E81" s="2150">
        <f>SUM(G81+I81+K81+M81+O81)</f>
        <v>0</v>
      </c>
      <c r="F81" s="2151"/>
      <c r="G81" s="2152"/>
      <c r="H81" s="2151"/>
      <c r="I81" s="2152"/>
      <c r="J81" s="2151"/>
      <c r="K81" s="584"/>
      <c r="L81" s="2151"/>
      <c r="M81" s="584"/>
      <c r="N81" s="2151"/>
      <c r="O81" s="584"/>
      <c r="AH81" s="12"/>
      <c r="AI81" s="12"/>
      <c r="AJ81" s="12"/>
      <c r="AK81" s="12"/>
      <c r="AL81" s="2147"/>
      <c r="AM81" s="2147"/>
      <c r="AN81" s="2147"/>
      <c r="AO81" s="2147"/>
      <c r="AP81" s="2147"/>
      <c r="AQ81" s="2147"/>
      <c r="AR81" s="2147"/>
      <c r="AS81" s="2147"/>
      <c r="AT81" s="2147"/>
      <c r="AU81" s="2148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2153"/>
      <c r="AM82" s="2153"/>
      <c r="AN82" s="2153"/>
      <c r="AO82" s="2153"/>
      <c r="AP82" s="2153"/>
      <c r="AQ82" s="2153"/>
      <c r="AR82" s="2153"/>
      <c r="AS82" s="2153"/>
      <c r="AT82" s="2153"/>
      <c r="AU82" s="2154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4356" t="s">
        <v>56</v>
      </c>
      <c r="B83" s="4357"/>
      <c r="C83" s="4356" t="s">
        <v>57</v>
      </c>
      <c r="D83" s="4361"/>
      <c r="E83" s="4357"/>
      <c r="F83" s="4358" t="s">
        <v>58</v>
      </c>
      <c r="G83" s="4359"/>
      <c r="H83" s="4359"/>
      <c r="I83" s="4359"/>
      <c r="J83" s="4359"/>
      <c r="K83" s="4359"/>
      <c r="L83" s="4359"/>
      <c r="M83" s="4359"/>
      <c r="N83" s="4359"/>
      <c r="O83" s="4359"/>
      <c r="P83" s="4359"/>
      <c r="Q83" s="4359"/>
      <c r="R83" s="4359"/>
      <c r="S83" s="4359"/>
      <c r="T83" s="4359"/>
      <c r="U83" s="4359"/>
      <c r="V83" s="4359"/>
      <c r="W83" s="4359"/>
      <c r="X83" s="4359"/>
      <c r="Y83" s="4359"/>
      <c r="Z83" s="4359"/>
      <c r="AA83" s="4359"/>
      <c r="AB83" s="4359"/>
      <c r="AC83" s="4359"/>
      <c r="AD83" s="4359"/>
      <c r="AE83" s="4359"/>
      <c r="AF83" s="4359"/>
      <c r="AG83" s="4360"/>
      <c r="AH83" s="12"/>
      <c r="AI83" s="12"/>
      <c r="AJ83" s="12"/>
      <c r="AK83" s="17"/>
      <c r="AL83" s="2153"/>
      <c r="AM83" s="2153"/>
      <c r="AN83" s="2153"/>
      <c r="AO83" s="2153"/>
      <c r="AP83" s="2153"/>
      <c r="AQ83" s="2153"/>
      <c r="AR83" s="2153"/>
      <c r="AS83" s="2153"/>
      <c r="AT83" s="2153"/>
      <c r="AU83" s="2154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4365" t="s">
        <v>104</v>
      </c>
      <c r="G84" s="4365"/>
      <c r="H84" s="4365" t="s">
        <v>105</v>
      </c>
      <c r="I84" s="4365"/>
      <c r="J84" s="4365" t="s">
        <v>106</v>
      </c>
      <c r="K84" s="4365"/>
      <c r="L84" s="4365" t="s">
        <v>107</v>
      </c>
      <c r="M84" s="4365"/>
      <c r="N84" s="4365" t="s">
        <v>108</v>
      </c>
      <c r="O84" s="4365"/>
      <c r="P84" s="4365" t="s">
        <v>109</v>
      </c>
      <c r="Q84" s="4365"/>
      <c r="R84" s="4365" t="s">
        <v>110</v>
      </c>
      <c r="S84" s="4365"/>
      <c r="T84" s="4365" t="s">
        <v>111</v>
      </c>
      <c r="U84" s="4365"/>
      <c r="V84" s="4365" t="s">
        <v>112</v>
      </c>
      <c r="W84" s="4365"/>
      <c r="X84" s="4365" t="s">
        <v>113</v>
      </c>
      <c r="Y84" s="4365"/>
      <c r="Z84" s="4358" t="s">
        <v>114</v>
      </c>
      <c r="AA84" s="4360"/>
      <c r="AB84" s="4358" t="s">
        <v>115</v>
      </c>
      <c r="AC84" s="4360"/>
      <c r="AD84" s="4358" t="s">
        <v>116</v>
      </c>
      <c r="AE84" s="4360"/>
      <c r="AF84" s="4358" t="s">
        <v>117</v>
      </c>
      <c r="AG84" s="4360"/>
      <c r="AH84" s="12"/>
      <c r="AI84" s="12"/>
      <c r="AJ84" s="123"/>
      <c r="AK84" s="2155"/>
      <c r="AL84" s="2153"/>
      <c r="AM84" s="2153"/>
      <c r="AN84" s="2153"/>
      <c r="AO84" s="2153"/>
      <c r="AP84" s="2153"/>
      <c r="AQ84" s="2153"/>
      <c r="AR84" s="2153"/>
      <c r="AS84" s="2153"/>
      <c r="AT84" s="2153"/>
      <c r="AU84" s="2154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2146" t="s">
        <v>82</v>
      </c>
      <c r="D85" s="582" t="s">
        <v>83</v>
      </c>
      <c r="E85" s="2145" t="s">
        <v>84</v>
      </c>
      <c r="F85" s="2156" t="s">
        <v>83</v>
      </c>
      <c r="G85" s="2157" t="s">
        <v>84</v>
      </c>
      <c r="H85" s="2156" t="s">
        <v>83</v>
      </c>
      <c r="I85" s="2157" t="s">
        <v>84</v>
      </c>
      <c r="J85" s="2156" t="s">
        <v>83</v>
      </c>
      <c r="K85" s="2157" t="s">
        <v>84</v>
      </c>
      <c r="L85" s="2156" t="s">
        <v>83</v>
      </c>
      <c r="M85" s="2157" t="s">
        <v>84</v>
      </c>
      <c r="N85" s="2156" t="s">
        <v>83</v>
      </c>
      <c r="O85" s="2157" t="s">
        <v>84</v>
      </c>
      <c r="P85" s="2156" t="s">
        <v>83</v>
      </c>
      <c r="Q85" s="2157" t="s">
        <v>84</v>
      </c>
      <c r="R85" s="2156" t="s">
        <v>83</v>
      </c>
      <c r="S85" s="2157" t="s">
        <v>84</v>
      </c>
      <c r="T85" s="2156" t="s">
        <v>83</v>
      </c>
      <c r="U85" s="2157" t="s">
        <v>84</v>
      </c>
      <c r="V85" s="2156" t="s">
        <v>83</v>
      </c>
      <c r="W85" s="2157" t="s">
        <v>84</v>
      </c>
      <c r="X85" s="2156" t="s">
        <v>83</v>
      </c>
      <c r="Y85" s="2157" t="s">
        <v>84</v>
      </c>
      <c r="Z85" s="2156" t="s">
        <v>83</v>
      </c>
      <c r="AA85" s="2157" t="s">
        <v>84</v>
      </c>
      <c r="AB85" s="2156" t="s">
        <v>83</v>
      </c>
      <c r="AC85" s="2157" t="s">
        <v>84</v>
      </c>
      <c r="AD85" s="2156" t="s">
        <v>83</v>
      </c>
      <c r="AE85" s="2157" t="s">
        <v>84</v>
      </c>
      <c r="AF85" s="2156" t="s">
        <v>83</v>
      </c>
      <c r="AG85" s="2157" t="s">
        <v>84</v>
      </c>
      <c r="AH85" s="127"/>
      <c r="AI85" s="12"/>
      <c r="AJ85" s="2158"/>
      <c r="AK85" s="2153"/>
      <c r="AL85" s="2153"/>
      <c r="AM85" s="2153"/>
      <c r="AN85" s="2153"/>
      <c r="AO85" s="2153"/>
      <c r="AP85" s="2153"/>
      <c r="AQ85" s="2153"/>
      <c r="AR85" s="2153"/>
      <c r="AS85" s="2153"/>
      <c r="AT85" s="2153"/>
      <c r="AU85" s="2154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362" t="s">
        <v>118</v>
      </c>
      <c r="B86" s="4363"/>
      <c r="C86" s="2159">
        <f t="shared" ref="C86:C91" si="8">SUM(D86:E86)</f>
        <v>9</v>
      </c>
      <c r="D86" s="587">
        <f t="shared" ref="D86:E91" si="9">SUM(F86+H86+J86+L86+N86+P86+R86+T86+V86+X86+Z86+AB86+AD86+AF86)</f>
        <v>3</v>
      </c>
      <c r="E86" s="2160">
        <f t="shared" si="9"/>
        <v>6</v>
      </c>
      <c r="F86" s="26"/>
      <c r="G86" s="143"/>
      <c r="H86" s="26"/>
      <c r="I86" s="143"/>
      <c r="J86" s="26"/>
      <c r="K86" s="143"/>
      <c r="L86" s="26"/>
      <c r="M86" s="143"/>
      <c r="N86" s="26"/>
      <c r="O86" s="143"/>
      <c r="P86" s="26"/>
      <c r="Q86" s="143"/>
      <c r="R86" s="26"/>
      <c r="S86" s="143">
        <v>1</v>
      </c>
      <c r="T86" s="26"/>
      <c r="U86" s="143">
        <v>1</v>
      </c>
      <c r="V86" s="26"/>
      <c r="W86" s="143"/>
      <c r="X86" s="26">
        <v>1</v>
      </c>
      <c r="Y86" s="143">
        <v>1</v>
      </c>
      <c r="Z86" s="26">
        <v>1</v>
      </c>
      <c r="AA86" s="143">
        <v>1</v>
      </c>
      <c r="AB86" s="26">
        <v>1</v>
      </c>
      <c r="AC86" s="143">
        <v>1</v>
      </c>
      <c r="AD86" s="26"/>
      <c r="AE86" s="143"/>
      <c r="AF86" s="26"/>
      <c r="AG86" s="31">
        <v>1</v>
      </c>
      <c r="AH86" s="463"/>
      <c r="AI86" s="12"/>
      <c r="AJ86" s="2161"/>
      <c r="AK86" s="17"/>
      <c r="AL86" s="2153"/>
      <c r="AM86" s="2153"/>
      <c r="AN86" s="2153"/>
      <c r="AO86" s="2153"/>
      <c r="AP86" s="2153"/>
      <c r="AQ86" s="2153"/>
      <c r="AR86" s="2153"/>
      <c r="AS86" s="2153"/>
      <c r="AT86" s="2153"/>
      <c r="AU86" s="2154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4361" t="s">
        <v>119</v>
      </c>
      <c r="B87" s="1816" t="s">
        <v>120</v>
      </c>
      <c r="C87" s="137">
        <f t="shared" si="8"/>
        <v>0</v>
      </c>
      <c r="D87" s="138">
        <f t="shared" si="9"/>
        <v>0</v>
      </c>
      <c r="E87" s="139">
        <f t="shared" si="9"/>
        <v>0</v>
      </c>
      <c r="F87" s="26"/>
      <c r="G87" s="30"/>
      <c r="H87" s="26"/>
      <c r="I87" s="30"/>
      <c r="J87" s="26"/>
      <c r="K87" s="30"/>
      <c r="L87" s="26"/>
      <c r="M87" s="30"/>
      <c r="N87" s="26"/>
      <c r="O87" s="30"/>
      <c r="P87" s="26"/>
      <c r="Q87" s="30"/>
      <c r="R87" s="26"/>
      <c r="S87" s="30"/>
      <c r="T87" s="26"/>
      <c r="U87" s="30"/>
      <c r="V87" s="26"/>
      <c r="W87" s="30"/>
      <c r="X87" s="26"/>
      <c r="Y87" s="30"/>
      <c r="Z87" s="26"/>
      <c r="AA87" s="30"/>
      <c r="AB87" s="26"/>
      <c r="AC87" s="30"/>
      <c r="AD87" s="26"/>
      <c r="AE87" s="30"/>
      <c r="AF87" s="26"/>
      <c r="AG87" s="31"/>
      <c r="AH87" s="463"/>
      <c r="AI87" s="12"/>
      <c r="AJ87" s="2162"/>
      <c r="AK87" s="2163"/>
      <c r="AL87" s="2153"/>
      <c r="AM87" s="2153"/>
      <c r="AN87" s="2153"/>
      <c r="AO87" s="2153"/>
      <c r="AP87" s="2153"/>
      <c r="AQ87" s="2153"/>
      <c r="AR87" s="2153"/>
      <c r="AS87" s="2153"/>
      <c r="AT87" s="2153"/>
      <c r="AU87" s="2154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1817" t="s">
        <v>121</v>
      </c>
      <c r="C88" s="147">
        <f t="shared" si="8"/>
        <v>9</v>
      </c>
      <c r="D88" s="148">
        <f t="shared" si="9"/>
        <v>3</v>
      </c>
      <c r="E88" s="149">
        <f t="shared" si="9"/>
        <v>6</v>
      </c>
      <c r="F88" s="35"/>
      <c r="G88" s="39"/>
      <c r="H88" s="35"/>
      <c r="I88" s="39"/>
      <c r="J88" s="35"/>
      <c r="K88" s="39"/>
      <c r="L88" s="35"/>
      <c r="M88" s="39"/>
      <c r="N88" s="35"/>
      <c r="O88" s="39"/>
      <c r="P88" s="35"/>
      <c r="Q88" s="39"/>
      <c r="R88" s="35"/>
      <c r="S88" s="39">
        <v>1</v>
      </c>
      <c r="T88" s="35"/>
      <c r="U88" s="39">
        <v>1</v>
      </c>
      <c r="V88" s="35"/>
      <c r="W88" s="39"/>
      <c r="X88" s="35">
        <v>1</v>
      </c>
      <c r="Y88" s="39">
        <v>1</v>
      </c>
      <c r="Z88" s="35">
        <v>1</v>
      </c>
      <c r="AA88" s="39">
        <v>1</v>
      </c>
      <c r="AB88" s="35">
        <v>1</v>
      </c>
      <c r="AC88" s="39">
        <v>1</v>
      </c>
      <c r="AD88" s="35"/>
      <c r="AE88" s="39"/>
      <c r="AF88" s="35"/>
      <c r="AG88" s="40">
        <v>1</v>
      </c>
      <c r="AH88" s="463"/>
      <c r="AI88" s="12"/>
      <c r="AJ88" s="2161"/>
      <c r="AK88" s="2164"/>
      <c r="AL88" s="2153"/>
      <c r="AM88" s="2153"/>
      <c r="AN88" s="2153"/>
      <c r="AO88" s="2153"/>
      <c r="AP88" s="2153"/>
      <c r="AQ88" s="2153"/>
      <c r="AR88" s="2153"/>
      <c r="AS88" s="2153"/>
      <c r="AT88" s="2153"/>
      <c r="AU88" s="2154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1817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2165"/>
      <c r="AO89" s="2165"/>
      <c r="AP89" s="2165"/>
      <c r="AQ89" s="2165"/>
      <c r="AR89" s="2165"/>
      <c r="AS89" s="2165"/>
      <c r="AT89" s="2165"/>
      <c r="AU89" s="2165"/>
      <c r="AV89" s="2165"/>
      <c r="AW89" s="2154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2153"/>
      <c r="AM90" s="2153"/>
      <c r="AN90" s="2153"/>
      <c r="AO90" s="2153"/>
      <c r="AP90" s="2153"/>
      <c r="AQ90" s="2153"/>
      <c r="AR90" s="2153"/>
      <c r="AS90" s="2153"/>
      <c r="AT90" s="2153"/>
      <c r="AU90" s="2154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2153"/>
      <c r="AM91" s="2153"/>
      <c r="AN91" s="2153"/>
      <c r="AO91" s="2153"/>
      <c r="AP91" s="2153"/>
      <c r="AQ91" s="2153"/>
      <c r="AR91" s="2153"/>
      <c r="AS91" s="2153"/>
      <c r="AT91" s="2153"/>
      <c r="AU91" s="2154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2153"/>
      <c r="AM92" s="2153"/>
      <c r="AN92" s="2153"/>
      <c r="AO92" s="2153"/>
      <c r="AP92" s="2153"/>
      <c r="AQ92" s="2153"/>
      <c r="AR92" s="2153"/>
      <c r="AS92" s="2153"/>
      <c r="AT92" s="2153"/>
      <c r="AU92" s="2154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4356" t="s">
        <v>56</v>
      </c>
      <c r="B93" s="4357"/>
      <c r="C93" s="4423" t="s">
        <v>57</v>
      </c>
      <c r="D93" s="4423"/>
      <c r="E93" s="4423"/>
      <c r="F93" s="4424" t="s">
        <v>126</v>
      </c>
      <c r="G93" s="4424"/>
      <c r="H93" s="4424"/>
      <c r="I93" s="4424"/>
      <c r="J93" s="4424"/>
      <c r="K93" s="4424"/>
      <c r="L93" s="4424"/>
      <c r="M93" s="4424"/>
      <c r="N93" s="4424"/>
      <c r="O93" s="4424"/>
      <c r="P93" s="4424"/>
      <c r="Q93" s="4424"/>
      <c r="R93" s="4424"/>
      <c r="S93" s="4424"/>
      <c r="T93" s="4424"/>
      <c r="U93" s="4424"/>
      <c r="V93" s="4424"/>
      <c r="W93" s="4424"/>
      <c r="X93" s="4424"/>
      <c r="Y93" s="4424"/>
      <c r="Z93" s="4424"/>
      <c r="AA93" s="4424"/>
      <c r="AB93" s="4424"/>
      <c r="AC93" s="4424"/>
      <c r="AD93" s="4424"/>
      <c r="AE93" s="4424"/>
      <c r="AF93" s="4424"/>
      <c r="AG93" s="4425"/>
      <c r="AH93" s="3561" t="s">
        <v>127</v>
      </c>
      <c r="AI93" s="4426"/>
      <c r="AJ93" s="4426"/>
      <c r="AK93" s="4427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4365" t="s">
        <v>104</v>
      </c>
      <c r="G94" s="4365"/>
      <c r="H94" s="4365" t="s">
        <v>105</v>
      </c>
      <c r="I94" s="4365"/>
      <c r="J94" s="4424" t="s">
        <v>106</v>
      </c>
      <c r="K94" s="4424"/>
      <c r="L94" s="4424" t="s">
        <v>107</v>
      </c>
      <c r="M94" s="4424"/>
      <c r="N94" s="4424" t="s">
        <v>108</v>
      </c>
      <c r="O94" s="4424"/>
      <c r="P94" s="4424" t="s">
        <v>109</v>
      </c>
      <c r="Q94" s="4424"/>
      <c r="R94" s="4365" t="s">
        <v>110</v>
      </c>
      <c r="S94" s="4365"/>
      <c r="T94" s="4424" t="s">
        <v>111</v>
      </c>
      <c r="U94" s="4424"/>
      <c r="V94" s="4424" t="s">
        <v>112</v>
      </c>
      <c r="W94" s="4424"/>
      <c r="X94" s="4424" t="s">
        <v>113</v>
      </c>
      <c r="Y94" s="4424"/>
      <c r="Z94" s="4424" t="s">
        <v>114</v>
      </c>
      <c r="AA94" s="4424"/>
      <c r="AB94" s="4424" t="s">
        <v>115</v>
      </c>
      <c r="AC94" s="4424"/>
      <c r="AD94" s="4424" t="s">
        <v>116</v>
      </c>
      <c r="AE94" s="4424"/>
      <c r="AF94" s="4424" t="s">
        <v>117</v>
      </c>
      <c r="AG94" s="4425"/>
      <c r="AH94" s="4357" t="s">
        <v>128</v>
      </c>
      <c r="AI94" s="4423" t="s">
        <v>129</v>
      </c>
      <c r="AJ94" s="4423" t="s">
        <v>130</v>
      </c>
      <c r="AK94" s="4428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2146" t="s">
        <v>82</v>
      </c>
      <c r="D95" s="582" t="s">
        <v>83</v>
      </c>
      <c r="E95" s="2145" t="s">
        <v>84</v>
      </c>
      <c r="F95" s="2156" t="s">
        <v>83</v>
      </c>
      <c r="G95" s="2166" t="s">
        <v>84</v>
      </c>
      <c r="H95" s="2156" t="s">
        <v>83</v>
      </c>
      <c r="I95" s="2166" t="s">
        <v>84</v>
      </c>
      <c r="J95" s="2156" t="s">
        <v>83</v>
      </c>
      <c r="K95" s="2166" t="s">
        <v>84</v>
      </c>
      <c r="L95" s="2156" t="s">
        <v>83</v>
      </c>
      <c r="M95" s="2166" t="s">
        <v>84</v>
      </c>
      <c r="N95" s="2156" t="s">
        <v>83</v>
      </c>
      <c r="O95" s="2166" t="s">
        <v>84</v>
      </c>
      <c r="P95" s="2156" t="s">
        <v>83</v>
      </c>
      <c r="Q95" s="2166" t="s">
        <v>84</v>
      </c>
      <c r="R95" s="2156" t="s">
        <v>83</v>
      </c>
      <c r="S95" s="2166" t="s">
        <v>84</v>
      </c>
      <c r="T95" s="2156" t="s">
        <v>83</v>
      </c>
      <c r="U95" s="2166" t="s">
        <v>84</v>
      </c>
      <c r="V95" s="2156" t="s">
        <v>83</v>
      </c>
      <c r="W95" s="2166" t="s">
        <v>84</v>
      </c>
      <c r="X95" s="2156" t="s">
        <v>83</v>
      </c>
      <c r="Y95" s="2166" t="s">
        <v>84</v>
      </c>
      <c r="Z95" s="2156" t="s">
        <v>83</v>
      </c>
      <c r="AA95" s="2166" t="s">
        <v>84</v>
      </c>
      <c r="AB95" s="2156" t="s">
        <v>83</v>
      </c>
      <c r="AC95" s="2166" t="s">
        <v>84</v>
      </c>
      <c r="AD95" s="2156" t="s">
        <v>83</v>
      </c>
      <c r="AE95" s="2166" t="s">
        <v>84</v>
      </c>
      <c r="AF95" s="2156" t="s">
        <v>83</v>
      </c>
      <c r="AG95" s="2167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362" t="s">
        <v>132</v>
      </c>
      <c r="B96" s="4363"/>
      <c r="C96" s="2159">
        <f t="shared" ref="C96:C101" si="10">SUM(D96:E96)</f>
        <v>3</v>
      </c>
      <c r="D96" s="587">
        <f t="shared" ref="D96:E101" si="11">SUM(F96+H96+J96+L96+N96+P96+R96+T96+V96+X96+Z96+AB96+AD96+AF96)</f>
        <v>0</v>
      </c>
      <c r="E96" s="2160">
        <f t="shared" si="11"/>
        <v>3</v>
      </c>
      <c r="F96" s="26"/>
      <c r="G96" s="30"/>
      <c r="H96" s="26"/>
      <c r="I96" s="30"/>
      <c r="J96" s="26"/>
      <c r="K96" s="30"/>
      <c r="L96" s="26"/>
      <c r="M96" s="30"/>
      <c r="N96" s="26"/>
      <c r="O96" s="30">
        <v>2</v>
      </c>
      <c r="P96" s="26"/>
      <c r="Q96" s="30"/>
      <c r="R96" s="26"/>
      <c r="S96" s="30"/>
      <c r="T96" s="26"/>
      <c r="U96" s="30"/>
      <c r="V96" s="26"/>
      <c r="W96" s="30"/>
      <c r="X96" s="26"/>
      <c r="Y96" s="30">
        <v>1</v>
      </c>
      <c r="Z96" s="26"/>
      <c r="AA96" s="30"/>
      <c r="AB96" s="26"/>
      <c r="AC96" s="30"/>
      <c r="AD96" s="26"/>
      <c r="AE96" s="30"/>
      <c r="AF96" s="26"/>
      <c r="AG96" s="140"/>
      <c r="AH96" s="30">
        <v>3</v>
      </c>
      <c r="AI96" s="145"/>
      <c r="AJ96" s="145"/>
      <c r="AK96" s="145"/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4361" t="s">
        <v>119</v>
      </c>
      <c r="B97" s="1816" t="s">
        <v>120</v>
      </c>
      <c r="C97" s="137">
        <f t="shared" si="10"/>
        <v>0</v>
      </c>
      <c r="D97" s="138">
        <f t="shared" si="11"/>
        <v>0</v>
      </c>
      <c r="E97" s="139">
        <f t="shared" si="11"/>
        <v>0</v>
      </c>
      <c r="F97" s="26"/>
      <c r="G97" s="30"/>
      <c r="H97" s="26"/>
      <c r="I97" s="30"/>
      <c r="J97" s="26"/>
      <c r="K97" s="30"/>
      <c r="L97" s="26"/>
      <c r="M97" s="30"/>
      <c r="N97" s="26"/>
      <c r="O97" s="30"/>
      <c r="P97" s="26"/>
      <c r="Q97" s="30"/>
      <c r="R97" s="26"/>
      <c r="S97" s="30"/>
      <c r="T97" s="26"/>
      <c r="U97" s="30"/>
      <c r="V97" s="26"/>
      <c r="W97" s="30"/>
      <c r="X97" s="26"/>
      <c r="Y97" s="30"/>
      <c r="Z97" s="26"/>
      <c r="AA97" s="30"/>
      <c r="AB97" s="26"/>
      <c r="AC97" s="30"/>
      <c r="AD97" s="26"/>
      <c r="AE97" s="30"/>
      <c r="AF97" s="26"/>
      <c r="AG97" s="140"/>
      <c r="AH97" s="30"/>
      <c r="AI97" s="145"/>
      <c r="AJ97" s="145"/>
      <c r="AK97" s="145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1817" t="s">
        <v>121</v>
      </c>
      <c r="C98" s="147">
        <f t="shared" si="10"/>
        <v>3</v>
      </c>
      <c r="D98" s="148">
        <f t="shared" si="11"/>
        <v>0</v>
      </c>
      <c r="E98" s="149">
        <f t="shared" si="11"/>
        <v>3</v>
      </c>
      <c r="F98" s="35"/>
      <c r="G98" s="39"/>
      <c r="H98" s="35"/>
      <c r="I98" s="39"/>
      <c r="J98" s="35"/>
      <c r="K98" s="39"/>
      <c r="L98" s="35"/>
      <c r="M98" s="39"/>
      <c r="N98" s="35"/>
      <c r="O98" s="39">
        <v>2</v>
      </c>
      <c r="P98" s="35"/>
      <c r="Q98" s="39"/>
      <c r="R98" s="35"/>
      <c r="S98" s="39"/>
      <c r="T98" s="35"/>
      <c r="U98" s="39"/>
      <c r="V98" s="35"/>
      <c r="W98" s="39"/>
      <c r="X98" s="35"/>
      <c r="Y98" s="39">
        <v>1</v>
      </c>
      <c r="Z98" s="35"/>
      <c r="AA98" s="39"/>
      <c r="AB98" s="35"/>
      <c r="AC98" s="39"/>
      <c r="AD98" s="35"/>
      <c r="AE98" s="39"/>
      <c r="AF98" s="35"/>
      <c r="AG98" s="150"/>
      <c r="AH98" s="39">
        <v>3</v>
      </c>
      <c r="AI98" s="66"/>
      <c r="AJ98" s="66"/>
      <c r="AK98" s="66"/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1817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2165"/>
      <c r="AO99" s="2165"/>
      <c r="AP99" s="2165"/>
      <c r="AQ99" s="2165"/>
      <c r="AR99" s="2165"/>
      <c r="AS99" s="2165"/>
      <c r="AT99" s="2165"/>
      <c r="AU99" s="2168"/>
      <c r="AV99" s="2168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2169"/>
      <c r="AM100" s="2165"/>
      <c r="AN100" s="2165"/>
      <c r="AO100" s="2165"/>
      <c r="AP100" s="2165"/>
      <c r="AQ100" s="2165"/>
      <c r="AR100" s="2170"/>
      <c r="AS100" s="2171"/>
      <c r="AT100" s="2171"/>
      <c r="AU100" s="2172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2173"/>
      <c r="AM101" s="2153"/>
      <c r="AN101" s="2153"/>
      <c r="AO101" s="2153"/>
      <c r="AP101" s="2153"/>
      <c r="AQ101" s="2153"/>
      <c r="AR101" s="2174"/>
      <c r="AS101" s="2153"/>
      <c r="AT101" s="2153"/>
      <c r="AU101" s="2175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2153"/>
      <c r="AT102" s="2153"/>
      <c r="AU102" s="2175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4361" t="s">
        <v>56</v>
      </c>
      <c r="B103" s="4361"/>
      <c r="C103" s="4356" t="s">
        <v>57</v>
      </c>
      <c r="D103" s="4361"/>
      <c r="E103" s="4357"/>
      <c r="F103" s="4358" t="s">
        <v>58</v>
      </c>
      <c r="G103" s="4359"/>
      <c r="H103" s="4359"/>
      <c r="I103" s="4359"/>
      <c r="J103" s="4359"/>
      <c r="K103" s="4359"/>
      <c r="L103" s="4359"/>
      <c r="M103" s="4359"/>
      <c r="N103" s="4359"/>
      <c r="O103" s="4359"/>
      <c r="P103" s="4359"/>
      <c r="Q103" s="4359"/>
      <c r="R103" s="4359"/>
      <c r="S103" s="4359"/>
      <c r="T103" s="4359"/>
      <c r="U103" s="4359"/>
      <c r="V103" s="4359"/>
      <c r="W103" s="4359"/>
      <c r="X103" s="4359"/>
      <c r="Y103" s="4359"/>
      <c r="Z103" s="4359"/>
      <c r="AA103" s="4359"/>
      <c r="AB103" s="4359"/>
      <c r="AC103" s="4359"/>
      <c r="AD103" s="4359"/>
      <c r="AE103" s="4359"/>
      <c r="AF103" s="4359"/>
      <c r="AG103" s="4364"/>
      <c r="AH103" s="4427" t="s">
        <v>127</v>
      </c>
      <c r="AI103" s="4429"/>
      <c r="AJ103" s="4429"/>
      <c r="AK103" s="256"/>
      <c r="AL103" s="17"/>
      <c r="AM103" s="17"/>
      <c r="AN103" s="17"/>
      <c r="AO103" s="17"/>
      <c r="AP103" s="17"/>
      <c r="AQ103" s="17"/>
      <c r="AR103" s="17"/>
      <c r="AS103" s="2153"/>
      <c r="AT103" s="2153"/>
      <c r="AU103" s="2175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4372" t="s">
        <v>134</v>
      </c>
      <c r="G104" s="4373"/>
      <c r="H104" s="4372" t="s">
        <v>105</v>
      </c>
      <c r="I104" s="4373"/>
      <c r="J104" s="4372" t="s">
        <v>106</v>
      </c>
      <c r="K104" s="4373"/>
      <c r="L104" s="4372" t="s">
        <v>107</v>
      </c>
      <c r="M104" s="4373"/>
      <c r="N104" s="4372" t="s">
        <v>108</v>
      </c>
      <c r="O104" s="4373"/>
      <c r="P104" s="4372" t="s">
        <v>109</v>
      </c>
      <c r="Q104" s="4373"/>
      <c r="R104" s="4372" t="s">
        <v>110</v>
      </c>
      <c r="S104" s="4373"/>
      <c r="T104" s="4372" t="s">
        <v>111</v>
      </c>
      <c r="U104" s="4373"/>
      <c r="V104" s="4372" t="s">
        <v>112</v>
      </c>
      <c r="W104" s="4373"/>
      <c r="X104" s="4372" t="s">
        <v>113</v>
      </c>
      <c r="Y104" s="4373"/>
      <c r="Z104" s="4358" t="s">
        <v>114</v>
      </c>
      <c r="AA104" s="4360"/>
      <c r="AB104" s="4358" t="s">
        <v>115</v>
      </c>
      <c r="AC104" s="4360"/>
      <c r="AD104" s="4358" t="s">
        <v>116</v>
      </c>
      <c r="AE104" s="4360"/>
      <c r="AF104" s="4358" t="s">
        <v>117</v>
      </c>
      <c r="AG104" s="4364"/>
      <c r="AH104" s="4357" t="s">
        <v>135</v>
      </c>
      <c r="AI104" s="4423" t="s">
        <v>136</v>
      </c>
      <c r="AJ104" s="4423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2153"/>
      <c r="AT104" s="2153"/>
      <c r="AU104" s="2175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2146" t="s">
        <v>82</v>
      </c>
      <c r="D105" s="582" t="s">
        <v>83</v>
      </c>
      <c r="E105" s="2145" t="s">
        <v>84</v>
      </c>
      <c r="F105" s="2156" t="s">
        <v>83</v>
      </c>
      <c r="G105" s="2166" t="s">
        <v>84</v>
      </c>
      <c r="H105" s="2156" t="s">
        <v>83</v>
      </c>
      <c r="I105" s="2166" t="s">
        <v>84</v>
      </c>
      <c r="J105" s="2156" t="s">
        <v>83</v>
      </c>
      <c r="K105" s="2166" t="s">
        <v>84</v>
      </c>
      <c r="L105" s="2156" t="s">
        <v>83</v>
      </c>
      <c r="M105" s="2166" t="s">
        <v>84</v>
      </c>
      <c r="N105" s="2156" t="s">
        <v>83</v>
      </c>
      <c r="O105" s="2166" t="s">
        <v>84</v>
      </c>
      <c r="P105" s="2156" t="s">
        <v>83</v>
      </c>
      <c r="Q105" s="2166" t="s">
        <v>84</v>
      </c>
      <c r="R105" s="2156" t="s">
        <v>83</v>
      </c>
      <c r="S105" s="2166" t="s">
        <v>84</v>
      </c>
      <c r="T105" s="2156" t="s">
        <v>83</v>
      </c>
      <c r="U105" s="2166" t="s">
        <v>84</v>
      </c>
      <c r="V105" s="2156" t="s">
        <v>83</v>
      </c>
      <c r="W105" s="2166" t="s">
        <v>84</v>
      </c>
      <c r="X105" s="2156" t="s">
        <v>83</v>
      </c>
      <c r="Y105" s="2166" t="s">
        <v>84</v>
      </c>
      <c r="Z105" s="2156" t="s">
        <v>83</v>
      </c>
      <c r="AA105" s="2166" t="s">
        <v>84</v>
      </c>
      <c r="AB105" s="2156" t="s">
        <v>83</v>
      </c>
      <c r="AC105" s="2166" t="s">
        <v>84</v>
      </c>
      <c r="AD105" s="2156" t="s">
        <v>83</v>
      </c>
      <c r="AE105" s="2166" t="s">
        <v>84</v>
      </c>
      <c r="AF105" s="2156" t="s">
        <v>83</v>
      </c>
      <c r="AG105" s="2167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2153"/>
      <c r="AT105" s="2153"/>
      <c r="AU105" s="2175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47" t="s">
        <v>137</v>
      </c>
      <c r="B106" s="3548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139">
        <f t="shared" si="12"/>
        <v>0</v>
      </c>
      <c r="F106" s="26"/>
      <c r="G106" s="30"/>
      <c r="H106" s="26"/>
      <c r="I106" s="30"/>
      <c r="J106" s="26"/>
      <c r="K106" s="30"/>
      <c r="L106" s="26"/>
      <c r="M106" s="30"/>
      <c r="N106" s="26"/>
      <c r="O106" s="30"/>
      <c r="P106" s="26"/>
      <c r="Q106" s="30"/>
      <c r="R106" s="26"/>
      <c r="S106" s="30"/>
      <c r="T106" s="26"/>
      <c r="U106" s="30"/>
      <c r="V106" s="26"/>
      <c r="W106" s="30"/>
      <c r="X106" s="26"/>
      <c r="Y106" s="30"/>
      <c r="Z106" s="26"/>
      <c r="AA106" s="30"/>
      <c r="AB106" s="26"/>
      <c r="AC106" s="30"/>
      <c r="AD106" s="26"/>
      <c r="AE106" s="30"/>
      <c r="AF106" s="26"/>
      <c r="AG106" s="140"/>
      <c r="AH106" s="30"/>
      <c r="AI106" s="145"/>
      <c r="AJ106" s="145"/>
      <c r="AK106" s="262"/>
      <c r="AL106" s="17"/>
      <c r="AM106" s="17"/>
      <c r="AN106" s="17"/>
      <c r="AO106" s="17"/>
      <c r="AP106" s="17"/>
      <c r="AQ106" s="17"/>
      <c r="AR106" s="17"/>
      <c r="AS106" s="2163"/>
      <c r="AT106" s="2163"/>
      <c r="AU106" s="2175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355" t="s">
        <v>139</v>
      </c>
      <c r="B108" s="1816" t="s">
        <v>140</v>
      </c>
      <c r="C108" s="137">
        <f>SUM(D108:E108)</f>
        <v>0</v>
      </c>
      <c r="D108" s="138">
        <f t="shared" si="12"/>
        <v>0</v>
      </c>
      <c r="E108" s="139">
        <f t="shared" si="12"/>
        <v>0</v>
      </c>
      <c r="F108" s="26"/>
      <c r="G108" s="30"/>
      <c r="H108" s="26"/>
      <c r="I108" s="30"/>
      <c r="J108" s="26"/>
      <c r="K108" s="30"/>
      <c r="L108" s="26"/>
      <c r="M108" s="30"/>
      <c r="N108" s="26"/>
      <c r="O108" s="30"/>
      <c r="P108" s="26"/>
      <c r="Q108" s="30"/>
      <c r="R108" s="26"/>
      <c r="S108" s="30"/>
      <c r="T108" s="26"/>
      <c r="U108" s="30"/>
      <c r="V108" s="26"/>
      <c r="W108" s="30"/>
      <c r="X108" s="26"/>
      <c r="Y108" s="30"/>
      <c r="Z108" s="26"/>
      <c r="AA108" s="30"/>
      <c r="AB108" s="26"/>
      <c r="AC108" s="30"/>
      <c r="AD108" s="26"/>
      <c r="AE108" s="30"/>
      <c r="AF108" s="26"/>
      <c r="AG108" s="140"/>
      <c r="AH108" s="30"/>
      <c r="AI108" s="145"/>
      <c r="AJ108" s="145"/>
      <c r="AK108" s="1352"/>
      <c r="AL108" s="729"/>
      <c r="AM108" s="15"/>
      <c r="AN108" s="2165"/>
      <c r="AO108" s="2165"/>
      <c r="AP108" s="2165"/>
      <c r="AQ108" s="2165"/>
      <c r="AR108" s="2165"/>
      <c r="AS108" s="2165"/>
      <c r="AT108" s="2165"/>
      <c r="AU108" s="2165"/>
      <c r="AV108" s="2165"/>
      <c r="AW108" s="2154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2176"/>
      <c r="N111" s="2177"/>
      <c r="O111" s="2178"/>
      <c r="P111" s="2178"/>
      <c r="Q111" s="2178"/>
      <c r="R111" s="2178"/>
      <c r="S111" s="2178"/>
      <c r="T111" s="2178"/>
      <c r="U111" s="2178"/>
      <c r="V111" s="2177"/>
      <c r="W111" s="2178"/>
      <c r="X111" s="2178"/>
      <c r="Y111" s="2178"/>
      <c r="Z111" s="2179"/>
      <c r="AA111" s="2179"/>
      <c r="AB111" s="2143"/>
      <c r="AC111" s="2143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356" t="s">
        <v>3</v>
      </c>
      <c r="B112" s="4357"/>
      <c r="C112" s="4358" t="s">
        <v>57</v>
      </c>
      <c r="D112" s="4359"/>
      <c r="E112" s="4360"/>
      <c r="F112" s="4358" t="s">
        <v>114</v>
      </c>
      <c r="G112" s="4360"/>
      <c r="H112" s="4358" t="s">
        <v>115</v>
      </c>
      <c r="I112" s="4360"/>
      <c r="J112" s="4358" t="s">
        <v>116</v>
      </c>
      <c r="K112" s="4360"/>
      <c r="L112" s="4358" t="s">
        <v>117</v>
      </c>
      <c r="M112" s="4360"/>
      <c r="N112" s="2180"/>
      <c r="O112" s="2178"/>
      <c r="P112" s="2178"/>
      <c r="Q112" s="2178"/>
      <c r="R112" s="2178"/>
      <c r="S112" s="2178"/>
      <c r="T112" s="2178"/>
      <c r="U112" s="2178"/>
      <c r="V112" s="2177"/>
      <c r="W112" s="2178"/>
      <c r="X112" s="2178"/>
      <c r="Y112" s="2178"/>
      <c r="Z112" s="2179"/>
      <c r="AA112" s="2179"/>
      <c r="AB112" s="2143"/>
      <c r="AC112" s="2143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2146" t="s">
        <v>82</v>
      </c>
      <c r="D113" s="582" t="s">
        <v>83</v>
      </c>
      <c r="E113" s="2145" t="s">
        <v>84</v>
      </c>
      <c r="F113" s="2146" t="s">
        <v>83</v>
      </c>
      <c r="G113" s="2145" t="s">
        <v>84</v>
      </c>
      <c r="H113" s="2146" t="s">
        <v>83</v>
      </c>
      <c r="I113" s="2145" t="s">
        <v>84</v>
      </c>
      <c r="J113" s="2146" t="s">
        <v>83</v>
      </c>
      <c r="K113" s="2145" t="s">
        <v>84</v>
      </c>
      <c r="L113" s="2146" t="s">
        <v>83</v>
      </c>
      <c r="M113" s="2145" t="s">
        <v>84</v>
      </c>
      <c r="N113" s="2180"/>
      <c r="O113" s="2178"/>
      <c r="P113" s="2178"/>
      <c r="Q113" s="2178"/>
      <c r="R113" s="2178"/>
      <c r="S113" s="2178"/>
      <c r="T113" s="2178"/>
      <c r="U113" s="2178"/>
      <c r="V113" s="2177"/>
      <c r="W113" s="2178"/>
      <c r="X113" s="2178"/>
      <c r="Y113" s="2178"/>
      <c r="Z113" s="2179"/>
      <c r="AA113" s="2179"/>
      <c r="AB113" s="2143"/>
      <c r="AC113" s="2143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351" t="s">
        <v>144</v>
      </c>
      <c r="B114" s="89" t="s">
        <v>145</v>
      </c>
      <c r="C114" s="137">
        <f>SUM(D114:E114)</f>
        <v>0</v>
      </c>
      <c r="D114" s="138">
        <f t="shared" ref="D114:E116" si="13">SUM(F114+H114+J114+L114)</f>
        <v>0</v>
      </c>
      <c r="E114" s="139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2181"/>
      <c r="O114" s="2178"/>
      <c r="P114" s="2178"/>
      <c r="Q114" s="2178"/>
      <c r="R114" s="2178"/>
      <c r="S114" s="2178"/>
      <c r="T114" s="2178"/>
      <c r="U114" s="2178"/>
      <c r="V114" s="2177"/>
      <c r="W114" s="2178"/>
      <c r="X114" s="2178"/>
      <c r="Y114" s="2178"/>
      <c r="Z114" s="2179"/>
      <c r="AA114" s="2179"/>
      <c r="AB114" s="2143"/>
      <c r="AC114" s="2143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2181"/>
      <c r="O115" s="2178"/>
      <c r="P115" s="2178"/>
      <c r="Q115" s="2178"/>
      <c r="R115" s="2178"/>
      <c r="S115" s="2178"/>
      <c r="T115" s="2178"/>
      <c r="U115" s="2178"/>
      <c r="V115" s="2177"/>
      <c r="W115" s="2178"/>
      <c r="X115" s="2179"/>
      <c r="Y115" s="2179"/>
      <c r="Z115" s="2179"/>
      <c r="AA115" s="2179"/>
      <c r="AB115" s="2143"/>
      <c r="AC115" s="2143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2177"/>
      <c r="V116" s="2178"/>
      <c r="W116" s="2178"/>
      <c r="X116" s="2178"/>
      <c r="Y116" s="2178"/>
      <c r="Z116" s="2178"/>
      <c r="AA116" s="2178"/>
      <c r="AB116" s="2178"/>
      <c r="AC116" s="2178"/>
      <c r="AD116" s="2178"/>
      <c r="AE116" s="2178"/>
      <c r="AF116" s="2178"/>
      <c r="AG116" s="2178"/>
      <c r="AH116" s="2177"/>
      <c r="AI116" s="2178"/>
      <c r="AJ116" s="2179"/>
      <c r="AK116" s="2179"/>
      <c r="AL116" s="2179"/>
      <c r="AM116" s="2179"/>
      <c r="AN116" s="2143"/>
      <c r="AO116" s="2143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4352" t="s">
        <v>148</v>
      </c>
      <c r="B117" s="4352"/>
      <c r="C117" s="2159">
        <f t="shared" ref="C117:M117" si="14">SUM(C114:C116)</f>
        <v>0</v>
      </c>
      <c r="D117" s="587">
        <f t="shared" si="14"/>
        <v>0</v>
      </c>
      <c r="E117" s="2160">
        <f t="shared" si="14"/>
        <v>0</v>
      </c>
      <c r="F117" s="2159">
        <f t="shared" si="14"/>
        <v>0</v>
      </c>
      <c r="G117" s="2160">
        <f t="shared" si="14"/>
        <v>0</v>
      </c>
      <c r="H117" s="2159">
        <f t="shared" si="14"/>
        <v>0</v>
      </c>
      <c r="I117" s="2160">
        <f t="shared" si="14"/>
        <v>0</v>
      </c>
      <c r="J117" s="2159">
        <f t="shared" si="14"/>
        <v>0</v>
      </c>
      <c r="K117" s="2160">
        <f t="shared" si="14"/>
        <v>0</v>
      </c>
      <c r="L117" s="2159">
        <f t="shared" si="14"/>
        <v>0</v>
      </c>
      <c r="M117" s="2160">
        <f t="shared" si="14"/>
        <v>0</v>
      </c>
      <c r="N117" s="1373"/>
      <c r="O117" s="12"/>
      <c r="P117" s="12"/>
      <c r="Q117" s="12"/>
      <c r="R117" s="12"/>
      <c r="S117" s="12"/>
      <c r="T117" s="12"/>
      <c r="U117" s="2177"/>
      <c r="V117" s="2178"/>
      <c r="W117" s="2178"/>
      <c r="X117" s="2178"/>
      <c r="Y117" s="2178"/>
      <c r="Z117" s="2178"/>
      <c r="AA117" s="2178"/>
      <c r="AB117" s="2178"/>
      <c r="AC117" s="2178"/>
      <c r="AD117" s="2178"/>
      <c r="AE117" s="2178"/>
      <c r="AF117" s="2178"/>
      <c r="AG117" s="2178"/>
      <c r="AH117" s="2177"/>
      <c r="AI117" s="2178"/>
      <c r="AJ117" s="2179"/>
      <c r="AK117" s="2179"/>
      <c r="AL117" s="2179"/>
      <c r="AM117" s="2179"/>
      <c r="AN117" s="2143"/>
      <c r="AO117" s="2143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351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2178"/>
      <c r="W118" s="2178"/>
      <c r="X118" s="2178"/>
      <c r="Y118" s="2178"/>
      <c r="Z118" s="2178"/>
      <c r="AA118" s="2178"/>
      <c r="AB118" s="2178"/>
      <c r="AC118" s="2178"/>
      <c r="AD118" s="2178"/>
      <c r="AE118" s="2178"/>
      <c r="AF118" s="2178"/>
      <c r="AG118" s="2178"/>
      <c r="AH118" s="2177"/>
      <c r="AI118" s="2178"/>
      <c r="AJ118" s="2179"/>
      <c r="AK118" s="2179"/>
      <c r="AL118" s="2179"/>
      <c r="AM118" s="2179"/>
      <c r="AN118" s="2143"/>
      <c r="AO118" s="2143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2161"/>
      <c r="V119" s="2178"/>
      <c r="W119" s="2178"/>
      <c r="X119" s="2178"/>
      <c r="Y119" s="2178"/>
      <c r="Z119" s="2178"/>
      <c r="AA119" s="2178"/>
      <c r="AB119" s="2178"/>
      <c r="AC119" s="2178"/>
      <c r="AD119" s="2178"/>
      <c r="AE119" s="2178"/>
      <c r="AF119" s="2178"/>
      <c r="AG119" s="2178"/>
      <c r="AH119" s="2177"/>
      <c r="AI119" s="2178"/>
      <c r="AJ119" s="2179"/>
      <c r="AK119" s="2179"/>
      <c r="AL119" s="2179"/>
      <c r="AM119" s="2179"/>
      <c r="AN119" s="2143"/>
      <c r="AO119" s="2143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2161"/>
      <c r="V120" s="2178"/>
      <c r="W120" s="2178"/>
      <c r="X120" s="2178"/>
      <c r="Y120" s="2178"/>
      <c r="Z120" s="2178"/>
      <c r="AA120" s="2178"/>
      <c r="AB120" s="2178"/>
      <c r="AC120" s="2178"/>
      <c r="AD120" s="2178"/>
      <c r="AE120" s="2178"/>
      <c r="AF120" s="2178"/>
      <c r="AG120" s="2178"/>
      <c r="AH120" s="2177"/>
      <c r="AI120" s="2178"/>
      <c r="AJ120" s="2179"/>
      <c r="AK120" s="2179"/>
      <c r="AL120" s="2179"/>
      <c r="AM120" s="2179"/>
      <c r="AN120" s="2143"/>
      <c r="AO120" s="2143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2165"/>
      <c r="Y121" s="2165"/>
      <c r="Z121" s="2165"/>
      <c r="AA121" s="2165"/>
      <c r="AB121" s="2165"/>
      <c r="AC121" s="2165"/>
      <c r="AD121" s="2165"/>
      <c r="AE121" s="2165"/>
      <c r="AF121" s="2182"/>
      <c r="AG121" s="2179"/>
      <c r="AH121" s="2179"/>
      <c r="AI121" s="2179"/>
      <c r="AJ121" s="2183"/>
      <c r="AK121" s="2179"/>
      <c r="AL121" s="2179"/>
      <c r="AM121" s="2179"/>
      <c r="AN121" s="2179"/>
      <c r="AO121" s="2179"/>
      <c r="AP121" s="2179"/>
      <c r="AQ121" s="2179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352" t="s">
        <v>148</v>
      </c>
      <c r="B122" s="4352"/>
      <c r="C122" s="2159">
        <f t="shared" ref="C122:M122" si="16">SUM(C118:C121)</f>
        <v>0</v>
      </c>
      <c r="D122" s="587">
        <f t="shared" si="16"/>
        <v>0</v>
      </c>
      <c r="E122" s="2160">
        <f t="shared" si="16"/>
        <v>0</v>
      </c>
      <c r="F122" s="2159">
        <f t="shared" si="16"/>
        <v>0</v>
      </c>
      <c r="G122" s="2160">
        <f t="shared" si="16"/>
        <v>0</v>
      </c>
      <c r="H122" s="2159">
        <f t="shared" si="16"/>
        <v>0</v>
      </c>
      <c r="I122" s="2160">
        <f t="shared" si="16"/>
        <v>0</v>
      </c>
      <c r="J122" s="2159">
        <f t="shared" si="16"/>
        <v>0</v>
      </c>
      <c r="K122" s="2160">
        <f t="shared" si="16"/>
        <v>0</v>
      </c>
      <c r="L122" s="2159">
        <f t="shared" si="16"/>
        <v>0</v>
      </c>
      <c r="M122" s="2160">
        <f t="shared" si="16"/>
        <v>0</v>
      </c>
      <c r="N122" s="3"/>
      <c r="P122" s="1336"/>
      <c r="Q122" s="4020"/>
      <c r="R122" s="3710"/>
      <c r="S122" s="4430"/>
      <c r="T122" s="4430"/>
      <c r="U122" s="4430"/>
      <c r="V122" s="4430"/>
      <c r="W122" s="4430"/>
      <c r="X122" s="4430"/>
      <c r="Y122" s="4430"/>
      <c r="Z122" s="4430"/>
      <c r="AA122" s="2184"/>
      <c r="AB122" s="2153"/>
      <c r="AC122" s="2153"/>
      <c r="AD122" s="2153"/>
      <c r="AE122" s="2165"/>
      <c r="AF122" s="2179"/>
      <c r="AG122" s="2179"/>
      <c r="AH122" s="2179"/>
      <c r="AI122" s="2147"/>
      <c r="AJ122" s="2147"/>
      <c r="AK122" s="2147"/>
      <c r="AL122" s="2147"/>
      <c r="AM122" s="2185"/>
      <c r="AN122" s="2178"/>
      <c r="AO122" s="2178"/>
      <c r="AP122" s="2178"/>
      <c r="AQ122" s="2178"/>
      <c r="AR122" s="2178"/>
      <c r="AS122" s="2178"/>
      <c r="AT122" s="2178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2186"/>
      <c r="R123" s="2187"/>
      <c r="S123" s="2187"/>
      <c r="T123" s="2187"/>
      <c r="U123" s="2187"/>
      <c r="V123" s="2187"/>
      <c r="W123" s="2187"/>
      <c r="X123" s="2187"/>
      <c r="Y123" s="2187"/>
      <c r="Z123" s="2187"/>
      <c r="AA123" s="2184"/>
      <c r="AB123" s="2153"/>
      <c r="AC123" s="2153"/>
      <c r="AD123" s="2153"/>
      <c r="AE123" s="2165"/>
      <c r="AF123" s="2179"/>
      <c r="AG123" s="2179"/>
      <c r="AH123" s="2179"/>
      <c r="AI123" s="2147"/>
      <c r="AJ123" s="2147"/>
      <c r="AK123" s="2147"/>
      <c r="AL123" s="2147"/>
      <c r="AM123" s="2185"/>
      <c r="AN123" s="2178"/>
      <c r="AO123" s="2178"/>
      <c r="AP123" s="2178"/>
      <c r="AQ123" s="2178"/>
      <c r="AR123" s="2178"/>
      <c r="AS123" s="2178"/>
      <c r="AT123" s="2178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2188"/>
      <c r="R124" s="2153"/>
      <c r="S124" s="2153"/>
      <c r="T124" s="2153"/>
      <c r="U124" s="2153"/>
      <c r="V124" s="2153"/>
      <c r="W124" s="2153"/>
      <c r="X124" s="2153"/>
      <c r="Y124" s="2173"/>
      <c r="Z124" s="2173"/>
      <c r="AA124" s="2184"/>
      <c r="AB124" s="2153"/>
      <c r="AC124" s="2153"/>
      <c r="AD124" s="2153"/>
      <c r="AE124" s="2165"/>
      <c r="AF124" s="2179"/>
      <c r="AG124" s="2179"/>
      <c r="AH124" s="2179"/>
      <c r="AI124" s="2147"/>
      <c r="AJ124" s="2147"/>
      <c r="AK124" s="2147"/>
      <c r="AL124" s="2147"/>
      <c r="AM124" s="2147"/>
      <c r="AN124" s="2178"/>
      <c r="AO124" s="2178"/>
      <c r="AP124" s="2178"/>
      <c r="AQ124" s="2178"/>
      <c r="AR124" s="2178"/>
      <c r="AS124" s="2178"/>
      <c r="AT124" s="2178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356" t="s">
        <v>3</v>
      </c>
      <c r="B125" s="4357"/>
      <c r="C125" s="4358" t="s">
        <v>57</v>
      </c>
      <c r="D125" s="4359"/>
      <c r="E125" s="4360"/>
      <c r="F125" s="4358" t="s">
        <v>114</v>
      </c>
      <c r="G125" s="4360"/>
      <c r="H125" s="4358" t="s">
        <v>115</v>
      </c>
      <c r="I125" s="4360"/>
      <c r="J125" s="4358" t="s">
        <v>116</v>
      </c>
      <c r="K125" s="4360"/>
      <c r="L125" s="4358" t="s">
        <v>117</v>
      </c>
      <c r="M125" s="4359"/>
      <c r="N125" s="3546" t="s">
        <v>127</v>
      </c>
      <c r="O125" s="4359"/>
      <c r="P125" s="4360"/>
      <c r="Q125" s="2188"/>
      <c r="R125" s="2153"/>
      <c r="S125" s="2153"/>
      <c r="T125" s="2153"/>
      <c r="U125" s="2153"/>
      <c r="V125" s="2153"/>
      <c r="W125" s="2153"/>
      <c r="X125" s="2153"/>
      <c r="Y125" s="2173"/>
      <c r="Z125" s="2189"/>
      <c r="AA125" s="2164"/>
      <c r="AB125" s="2163"/>
      <c r="AC125" s="2163"/>
      <c r="AD125" s="2163"/>
      <c r="AE125" s="2168"/>
      <c r="AF125" s="2190"/>
      <c r="AG125" s="2190"/>
      <c r="AH125" s="2190"/>
      <c r="AI125" s="2191"/>
      <c r="AJ125" s="2191"/>
      <c r="AK125" s="2191"/>
      <c r="AL125" s="2191"/>
      <c r="AM125" s="2147"/>
      <c r="AN125" s="2178"/>
      <c r="AO125" s="2178"/>
      <c r="AP125" s="2178"/>
      <c r="AQ125" s="2178"/>
      <c r="AR125" s="2178"/>
      <c r="AS125" s="2178"/>
      <c r="AT125" s="2178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2146" t="s">
        <v>82</v>
      </c>
      <c r="D126" s="582" t="s">
        <v>83</v>
      </c>
      <c r="E126" s="2145" t="s">
        <v>84</v>
      </c>
      <c r="F126" s="2146" t="s">
        <v>83</v>
      </c>
      <c r="G126" s="2145" t="s">
        <v>84</v>
      </c>
      <c r="H126" s="2146" t="s">
        <v>83</v>
      </c>
      <c r="I126" s="2145" t="s">
        <v>84</v>
      </c>
      <c r="J126" s="2146" t="s">
        <v>83</v>
      </c>
      <c r="K126" s="2145" t="s">
        <v>84</v>
      </c>
      <c r="L126" s="2146" t="s">
        <v>83</v>
      </c>
      <c r="M126" s="2192" t="s">
        <v>84</v>
      </c>
      <c r="N126" s="286" t="s">
        <v>128</v>
      </c>
      <c r="O126" s="582" t="s">
        <v>129</v>
      </c>
      <c r="P126" s="2145" t="s">
        <v>130</v>
      </c>
      <c r="Q126" s="2188"/>
      <c r="R126" s="2153"/>
      <c r="S126" s="2153"/>
      <c r="T126" s="2153"/>
      <c r="U126" s="2153"/>
      <c r="V126" s="2153"/>
      <c r="W126" s="2153"/>
      <c r="X126" s="2153"/>
      <c r="Y126" s="2193"/>
      <c r="Z126" s="2173"/>
      <c r="AA126" s="2153"/>
      <c r="AB126" s="2153"/>
      <c r="AC126" s="2153"/>
      <c r="AD126" s="2153"/>
      <c r="AE126" s="2165"/>
      <c r="AF126" s="2179"/>
      <c r="AG126" s="2179"/>
      <c r="AH126" s="2179"/>
      <c r="AI126" s="2147"/>
      <c r="AJ126" s="2147"/>
      <c r="AK126" s="2147"/>
      <c r="AL126" s="2147"/>
      <c r="AM126" s="2147"/>
      <c r="AN126" s="2178"/>
      <c r="AO126" s="2178"/>
      <c r="AP126" s="2178"/>
      <c r="AQ126" s="2178"/>
      <c r="AR126" s="2178"/>
      <c r="AS126" s="2178"/>
      <c r="AT126" s="2178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351" t="s">
        <v>144</v>
      </c>
      <c r="B127" s="89" t="s">
        <v>145</v>
      </c>
      <c r="C127" s="289">
        <f>SUM(D127:E127)</f>
        <v>0</v>
      </c>
      <c r="D127" s="290">
        <f t="shared" ref="D127:E129" si="18">SUM(F127+H127+J127+L127)</f>
        <v>0</v>
      </c>
      <c r="E127" s="291">
        <f t="shared" si="18"/>
        <v>0</v>
      </c>
      <c r="F127" s="26"/>
      <c r="G127" s="30"/>
      <c r="H127" s="26"/>
      <c r="I127" s="30"/>
      <c r="J127" s="26"/>
      <c r="K127" s="30"/>
      <c r="L127" s="26"/>
      <c r="M127" s="746"/>
      <c r="N127" s="293"/>
      <c r="O127" s="27"/>
      <c r="P127" s="30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2194"/>
      <c r="AD127" s="2194"/>
      <c r="AE127" s="2195"/>
      <c r="AF127" s="2196"/>
      <c r="AG127" s="2196"/>
      <c r="AH127" s="2196"/>
      <c r="AI127" s="2197"/>
      <c r="AJ127" s="2197"/>
      <c r="AK127" s="2197"/>
      <c r="AL127" s="2197"/>
      <c r="AM127" s="2197"/>
      <c r="AN127" s="2198"/>
      <c r="AO127" s="2198"/>
      <c r="AP127" s="2198"/>
      <c r="AQ127" s="2198"/>
      <c r="AR127" s="2198"/>
      <c r="AS127" s="2198"/>
      <c r="AT127" s="2198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2199"/>
      <c r="R128" s="2194"/>
      <c r="S128" s="2194"/>
      <c r="T128" s="2194"/>
      <c r="U128" s="2194"/>
      <c r="V128" s="2194"/>
      <c r="W128" s="2194"/>
      <c r="X128" s="2194"/>
      <c r="Y128" s="2200"/>
      <c r="Z128" s="2194"/>
      <c r="AA128" s="2194"/>
      <c r="AB128" s="2194"/>
      <c r="AC128" s="2194"/>
      <c r="AD128" s="2194"/>
      <c r="AE128" s="2194"/>
      <c r="AF128" s="2198"/>
      <c r="AG128" s="2198"/>
      <c r="AH128" s="2198"/>
      <c r="AI128" s="2198"/>
      <c r="AJ128" s="2198"/>
      <c r="AK128" s="2198"/>
      <c r="AL128" s="2198"/>
      <c r="AM128" s="2198"/>
      <c r="AN128" s="2198"/>
      <c r="AO128" s="2196"/>
      <c r="AP128" s="2196"/>
      <c r="AQ128" s="2196"/>
      <c r="AR128" s="2196"/>
      <c r="AS128" s="2197"/>
      <c r="AT128" s="2197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2194"/>
      <c r="AA129" s="2194"/>
      <c r="AB129" s="2194"/>
      <c r="AC129" s="2194"/>
      <c r="AD129" s="2194"/>
      <c r="AE129" s="2194"/>
      <c r="AF129" s="2198"/>
      <c r="AG129" s="2198"/>
      <c r="AH129" s="2198"/>
      <c r="AI129" s="2198"/>
      <c r="AJ129" s="2198"/>
      <c r="AK129" s="2198"/>
      <c r="AL129" s="2198"/>
      <c r="AM129" s="2198"/>
      <c r="AN129" s="2198"/>
      <c r="AO129" s="2196"/>
      <c r="AP129" s="2196"/>
      <c r="AQ129" s="2196"/>
      <c r="AR129" s="2196"/>
      <c r="AS129" s="2197"/>
      <c r="AT129" s="2197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354" t="s">
        <v>148</v>
      </c>
      <c r="B130" s="4354"/>
      <c r="C130" s="2201">
        <f t="shared" ref="C130:P130" si="19">SUM(C127:C129)</f>
        <v>0</v>
      </c>
      <c r="D130" s="2202">
        <f t="shared" si="19"/>
        <v>0</v>
      </c>
      <c r="E130" s="2203">
        <f t="shared" si="19"/>
        <v>0</v>
      </c>
      <c r="F130" s="2201">
        <f t="shared" si="19"/>
        <v>0</v>
      </c>
      <c r="G130" s="2203">
        <f t="shared" si="19"/>
        <v>0</v>
      </c>
      <c r="H130" s="2201">
        <f t="shared" si="19"/>
        <v>0</v>
      </c>
      <c r="I130" s="2203">
        <f t="shared" si="19"/>
        <v>0</v>
      </c>
      <c r="J130" s="2201">
        <f t="shared" si="19"/>
        <v>0</v>
      </c>
      <c r="K130" s="2203">
        <f t="shared" si="19"/>
        <v>0</v>
      </c>
      <c r="L130" s="2201">
        <f t="shared" si="19"/>
        <v>0</v>
      </c>
      <c r="M130" s="2204">
        <f t="shared" si="19"/>
        <v>0</v>
      </c>
      <c r="N130" s="2205">
        <f t="shared" si="19"/>
        <v>0</v>
      </c>
      <c r="O130" s="2202">
        <f t="shared" si="19"/>
        <v>0</v>
      </c>
      <c r="P130" s="2203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2194"/>
      <c r="AA130" s="2194"/>
      <c r="AB130" s="2194"/>
      <c r="AC130" s="2194"/>
      <c r="AD130" s="2194"/>
      <c r="AE130" s="2194"/>
      <c r="AF130" s="2198"/>
      <c r="AG130" s="2198"/>
      <c r="AH130" s="2198"/>
      <c r="AI130" s="2198"/>
      <c r="AJ130" s="2198"/>
      <c r="AK130" s="2198"/>
      <c r="AL130" s="2198"/>
      <c r="AM130" s="2198"/>
      <c r="AN130" s="2198"/>
      <c r="AO130" s="2196"/>
      <c r="AP130" s="2196"/>
      <c r="AQ130" s="2196"/>
      <c r="AR130" s="2196"/>
      <c r="AS130" s="2197"/>
      <c r="AT130" s="2197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353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2194"/>
      <c r="AA131" s="2194"/>
      <c r="AB131" s="2194"/>
      <c r="AC131" s="2194"/>
      <c r="AD131" s="2194"/>
      <c r="AE131" s="2194"/>
      <c r="AF131" s="2198"/>
      <c r="AG131" s="2198"/>
      <c r="AH131" s="2198"/>
      <c r="AI131" s="2198"/>
      <c r="AJ131" s="2198"/>
      <c r="AK131" s="2198"/>
      <c r="AL131" s="2198"/>
      <c r="AM131" s="2198"/>
      <c r="AN131" s="2198"/>
      <c r="AO131" s="2196"/>
      <c r="AP131" s="2196"/>
      <c r="AQ131" s="2196"/>
      <c r="AR131" s="2196"/>
      <c r="AS131" s="2197"/>
      <c r="AT131" s="2197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2194"/>
      <c r="AD132" s="2194"/>
      <c r="AE132" s="2194"/>
      <c r="AF132" s="2198"/>
      <c r="AG132" s="2198"/>
      <c r="AH132" s="2198"/>
      <c r="AI132" s="2198"/>
      <c r="AJ132" s="2198"/>
      <c r="AK132" s="2198"/>
      <c r="AL132" s="2198"/>
      <c r="AM132" s="2198"/>
      <c r="AN132" s="2198"/>
      <c r="AO132" s="2196"/>
      <c r="AP132" s="2196"/>
      <c r="AQ132" s="2196"/>
      <c r="AR132" s="2196"/>
      <c r="AS132" s="2197"/>
      <c r="AT132" s="2197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2194"/>
      <c r="AA133" s="2194"/>
      <c r="AB133" s="2194"/>
      <c r="AC133" s="2194"/>
      <c r="AD133" s="2194"/>
      <c r="AE133" s="2194"/>
      <c r="AF133" s="2198"/>
      <c r="AG133" s="2198"/>
      <c r="AH133" s="2198"/>
      <c r="AI133" s="2198"/>
      <c r="AJ133" s="2198"/>
      <c r="AK133" s="2198"/>
      <c r="AL133" s="2198"/>
      <c r="AM133" s="2198"/>
      <c r="AN133" s="2198"/>
      <c r="AO133" s="2198"/>
      <c r="AP133" s="2198"/>
      <c r="AQ133" s="2198"/>
      <c r="AR133" s="2198"/>
      <c r="AS133" s="2198"/>
      <c r="AT133" s="2198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2194"/>
      <c r="AC134" s="2194"/>
      <c r="AD134" s="2194"/>
      <c r="AE134" s="2194"/>
      <c r="AF134" s="2198"/>
      <c r="AG134" s="2198"/>
      <c r="AH134" s="2198"/>
      <c r="AI134" s="2198"/>
      <c r="AJ134" s="2198"/>
      <c r="AK134" s="2198"/>
      <c r="AL134" s="2198"/>
      <c r="AM134" s="2198"/>
      <c r="AN134" s="2198"/>
      <c r="AO134" s="2198"/>
      <c r="AP134" s="2198"/>
      <c r="AQ134" s="2198"/>
      <c r="AR134" s="2198"/>
      <c r="AS134" s="2198"/>
      <c r="AT134" s="2198"/>
      <c r="AU134" s="2198"/>
      <c r="AV134" s="2198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354" t="s">
        <v>148</v>
      </c>
      <c r="B135" s="4354"/>
      <c r="C135" s="2201">
        <f t="shared" ref="C135:P135" si="21">SUM(C131:C134)</f>
        <v>0</v>
      </c>
      <c r="D135" s="2202">
        <f t="shared" si="21"/>
        <v>0</v>
      </c>
      <c r="E135" s="2203">
        <f t="shared" si="21"/>
        <v>0</v>
      </c>
      <c r="F135" s="2201">
        <f t="shared" si="21"/>
        <v>0</v>
      </c>
      <c r="G135" s="2203">
        <f t="shared" si="21"/>
        <v>0</v>
      </c>
      <c r="H135" s="2201">
        <f t="shared" si="21"/>
        <v>0</v>
      </c>
      <c r="I135" s="2203">
        <f t="shared" si="21"/>
        <v>0</v>
      </c>
      <c r="J135" s="2201">
        <f t="shared" si="21"/>
        <v>0</v>
      </c>
      <c r="K135" s="2203">
        <f t="shared" si="21"/>
        <v>0</v>
      </c>
      <c r="L135" s="2201">
        <f t="shared" si="21"/>
        <v>0</v>
      </c>
      <c r="M135" s="2204">
        <f t="shared" si="21"/>
        <v>0</v>
      </c>
      <c r="N135" s="2205">
        <f t="shared" si="21"/>
        <v>0</v>
      </c>
      <c r="O135" s="2202">
        <f t="shared" si="21"/>
        <v>0</v>
      </c>
      <c r="P135" s="2203">
        <f t="shared" si="21"/>
        <v>0</v>
      </c>
      <c r="Q135" s="262"/>
      <c r="R135" s="17"/>
      <c r="S135" s="17"/>
      <c r="T135" s="17"/>
      <c r="U135" s="17"/>
      <c r="V135" s="17"/>
      <c r="W135" s="2194"/>
      <c r="X135" s="2194"/>
      <c r="Y135" s="2194"/>
      <c r="Z135" s="2194"/>
      <c r="AA135" s="2194"/>
      <c r="AB135" s="2194"/>
      <c r="AC135" s="2194"/>
      <c r="AD135" s="2194"/>
      <c r="AE135" s="2194"/>
      <c r="AF135" s="2198"/>
      <c r="AG135" s="2198"/>
      <c r="AH135" s="2198"/>
      <c r="AI135" s="2198"/>
      <c r="AJ135" s="2198"/>
      <c r="AK135" s="2198"/>
      <c r="AL135" s="2198"/>
      <c r="AM135" s="2198"/>
      <c r="AN135" s="2198"/>
      <c r="AO135" s="2198"/>
      <c r="AP135" s="2198"/>
      <c r="AQ135" s="2198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2194"/>
      <c r="X136" s="2194"/>
      <c r="Y136" s="2194"/>
      <c r="Z136" s="2194"/>
      <c r="AA136" s="2194"/>
      <c r="AB136" s="2194"/>
      <c r="AC136" s="2194"/>
      <c r="AD136" s="2194"/>
      <c r="AE136" s="2194"/>
      <c r="AF136" s="2198"/>
      <c r="AG136" s="2198"/>
      <c r="AH136" s="2198"/>
      <c r="AI136" s="2198"/>
      <c r="AJ136" s="2198"/>
      <c r="AK136" s="2198"/>
      <c r="AL136" s="2198"/>
      <c r="AM136" s="2198"/>
      <c r="AN136" s="2198"/>
      <c r="AO136" s="2198"/>
      <c r="AP136" s="2198"/>
      <c r="AQ136" s="2198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2194"/>
      <c r="X137" s="2194"/>
      <c r="Y137" s="2194"/>
      <c r="Z137" s="2194"/>
      <c r="AA137" s="2194"/>
      <c r="AB137" s="2194"/>
      <c r="AC137" s="2194"/>
      <c r="AD137" s="2194"/>
      <c r="AE137" s="2194"/>
      <c r="AF137" s="2198"/>
      <c r="AG137" s="2198"/>
      <c r="AH137" s="2198"/>
      <c r="AI137" s="2198"/>
      <c r="AJ137" s="2198"/>
      <c r="AK137" s="2198"/>
      <c r="AL137" s="2198"/>
      <c r="AM137" s="2198"/>
      <c r="AN137" s="2198"/>
      <c r="AO137" s="2198"/>
      <c r="AP137" s="2198"/>
      <c r="AQ137" s="2198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4322" t="s">
        <v>3</v>
      </c>
      <c r="B138" s="4323"/>
      <c r="C138" s="4333" t="s">
        <v>57</v>
      </c>
      <c r="D138" s="4333"/>
      <c r="E138" s="4334"/>
      <c r="F138" s="4332" t="s">
        <v>113</v>
      </c>
      <c r="G138" s="4334"/>
      <c r="H138" s="4332" t="s">
        <v>114</v>
      </c>
      <c r="I138" s="4334"/>
      <c r="J138" s="4332" t="s">
        <v>115</v>
      </c>
      <c r="K138" s="4334"/>
      <c r="L138" s="4332" t="s">
        <v>116</v>
      </c>
      <c r="M138" s="4334"/>
      <c r="N138" s="4332" t="s">
        <v>117</v>
      </c>
      <c r="O138" s="4334"/>
      <c r="P138" s="17"/>
      <c r="Q138" s="17"/>
      <c r="R138" s="17"/>
      <c r="S138" s="17"/>
      <c r="T138" s="17"/>
      <c r="U138" s="17"/>
      <c r="V138" s="17"/>
      <c r="W138" s="2194"/>
      <c r="X138" s="2194"/>
      <c r="Y138" s="2194"/>
      <c r="Z138" s="2194"/>
      <c r="AA138" s="2194"/>
      <c r="AB138" s="2194"/>
      <c r="AC138" s="2194"/>
      <c r="AD138" s="2194"/>
      <c r="AE138" s="2194"/>
      <c r="AF138" s="2198"/>
      <c r="AG138" s="2198"/>
      <c r="AH138" s="2198"/>
      <c r="AI138" s="2198"/>
      <c r="AJ138" s="2198"/>
      <c r="AK138" s="2198"/>
      <c r="AL138" s="2198"/>
      <c r="AM138" s="2198"/>
      <c r="AN138" s="2198"/>
      <c r="AO138" s="2198"/>
      <c r="AP138" s="2198"/>
      <c r="AQ138" s="2206"/>
      <c r="AR138" s="2207"/>
      <c r="AS138" s="2207"/>
      <c r="AT138" s="2207"/>
      <c r="AU138" s="2207"/>
      <c r="AV138" s="2207"/>
      <c r="AW138" s="2207"/>
      <c r="AX138" s="2207"/>
      <c r="AY138" s="2207"/>
      <c r="AZ138" s="2207"/>
      <c r="BA138" s="2207"/>
      <c r="BB138" s="2207"/>
      <c r="BC138" s="2207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2208" t="s">
        <v>82</v>
      </c>
      <c r="D139" s="2209" t="s">
        <v>83</v>
      </c>
      <c r="E139" s="2210" t="s">
        <v>84</v>
      </c>
      <c r="F139" s="2208" t="s">
        <v>83</v>
      </c>
      <c r="G139" s="2210" t="s">
        <v>84</v>
      </c>
      <c r="H139" s="2208" t="s">
        <v>83</v>
      </c>
      <c r="I139" s="2210" t="s">
        <v>84</v>
      </c>
      <c r="J139" s="2208" t="s">
        <v>83</v>
      </c>
      <c r="K139" s="2210" t="s">
        <v>84</v>
      </c>
      <c r="L139" s="2208" t="s">
        <v>83</v>
      </c>
      <c r="M139" s="2210" t="s">
        <v>84</v>
      </c>
      <c r="N139" s="2211" t="s">
        <v>83</v>
      </c>
      <c r="O139" s="2212" t="s">
        <v>84</v>
      </c>
      <c r="P139" s="17"/>
      <c r="Q139" s="17"/>
      <c r="R139" s="17"/>
      <c r="S139" s="17"/>
      <c r="T139" s="17"/>
      <c r="U139" s="17"/>
      <c r="V139" s="17"/>
      <c r="W139" s="2194"/>
      <c r="X139" s="2194"/>
      <c r="Y139" s="2194"/>
      <c r="Z139" s="2194"/>
      <c r="AA139" s="2194"/>
      <c r="AB139" s="2194"/>
      <c r="AC139" s="2194"/>
      <c r="AD139" s="2194"/>
      <c r="AE139" s="2194"/>
      <c r="AF139" s="2198"/>
      <c r="AG139" s="2198"/>
      <c r="AH139" s="2198"/>
      <c r="AI139" s="2198"/>
      <c r="AJ139" s="2198"/>
      <c r="AK139" s="2198"/>
      <c r="AL139" s="2198"/>
      <c r="AM139" s="2198"/>
      <c r="AN139" s="2198"/>
      <c r="AO139" s="2198"/>
      <c r="AP139" s="2198"/>
      <c r="AQ139" s="2158"/>
      <c r="AR139" s="2207"/>
      <c r="AS139" s="2207"/>
      <c r="AT139" s="2207"/>
      <c r="AU139" s="2207"/>
      <c r="AV139" s="2207"/>
      <c r="AW139" s="2207"/>
      <c r="AX139" s="2207"/>
      <c r="AY139" s="2207"/>
      <c r="AZ139" s="2207"/>
      <c r="BA139" s="2207"/>
      <c r="BB139" s="2207"/>
      <c r="BC139" s="2207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4431" t="s">
        <v>157</v>
      </c>
      <c r="B140" s="2213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0"/>
      <c r="H140" s="26"/>
      <c r="I140" s="107"/>
      <c r="J140" s="104"/>
      <c r="K140" s="107"/>
      <c r="L140" s="104"/>
      <c r="M140" s="107"/>
      <c r="N140" s="329"/>
      <c r="O140" s="31"/>
      <c r="P140" s="2214"/>
      <c r="Q140" s="2194"/>
      <c r="R140" s="2194"/>
      <c r="S140" s="2194"/>
      <c r="T140" s="2194"/>
      <c r="U140" s="2194"/>
      <c r="V140" s="2194"/>
      <c r="W140" s="2194"/>
      <c r="X140" s="2194"/>
      <c r="Y140" s="2194"/>
      <c r="Z140" s="2194"/>
      <c r="AA140" s="2194"/>
      <c r="AB140" s="2194"/>
      <c r="AC140" s="2194"/>
      <c r="AD140" s="2198"/>
      <c r="AE140" s="2198"/>
      <c r="AF140" s="2198"/>
      <c r="AG140" s="2198"/>
      <c r="AH140" s="2198"/>
      <c r="AI140" s="2177"/>
      <c r="AJ140" s="2215"/>
      <c r="AK140" s="2215"/>
      <c r="AL140" s="2215"/>
      <c r="AM140" s="2215"/>
      <c r="AN140" s="2215"/>
      <c r="AO140" s="2215"/>
      <c r="AP140" s="2215"/>
      <c r="AQ140" s="2215"/>
      <c r="AR140" s="2215"/>
      <c r="AS140" s="2215"/>
      <c r="AT140" s="2215"/>
      <c r="AU140" s="2215"/>
      <c r="AV140" s="2215"/>
      <c r="AW140" s="2215"/>
      <c r="AX140" s="2215"/>
      <c r="AY140" s="2215"/>
      <c r="AZ140" s="2215"/>
      <c r="BA140" s="2215"/>
      <c r="BB140" s="2215"/>
      <c r="BC140" s="2215"/>
      <c r="BD140" s="2215"/>
      <c r="BE140" s="2215"/>
      <c r="BF140" s="2215"/>
      <c r="BG140" s="2215"/>
      <c r="BH140" s="2215"/>
      <c r="BI140" s="2215"/>
      <c r="BJ140" s="2215"/>
      <c r="BK140" s="2215"/>
      <c r="BL140" s="2215"/>
      <c r="BM140" s="2215"/>
      <c r="BN140" s="2215"/>
      <c r="BO140" s="2215"/>
      <c r="BP140" s="2215"/>
      <c r="BQ140" s="2215"/>
      <c r="BR140" s="2215"/>
      <c r="BS140" s="2215"/>
      <c r="BT140" s="2215"/>
      <c r="BU140" s="2215"/>
      <c r="BV140" s="2215"/>
      <c r="BW140" s="2215"/>
      <c r="BX140" s="2215"/>
      <c r="BY140" s="2215"/>
      <c r="BZ140" s="2216"/>
      <c r="CA140" s="2217"/>
      <c r="CB140" s="2217"/>
      <c r="CC140" s="2217"/>
      <c r="CD140" s="2217"/>
      <c r="CE140" s="2217"/>
      <c r="CF140" s="2217"/>
      <c r="CG140" s="2218"/>
      <c r="CH140" s="2218"/>
      <c r="CI140" s="2218"/>
      <c r="CJ140" s="2218"/>
      <c r="CK140" s="2218"/>
      <c r="CL140" s="2218"/>
      <c r="CM140" s="2218"/>
      <c r="CN140" s="2218"/>
      <c r="CO140" s="2217"/>
      <c r="CP140" s="2217"/>
      <c r="CQ140" s="2217"/>
      <c r="CR140" s="2217"/>
      <c r="CS140" s="2217"/>
      <c r="CT140" s="2217"/>
      <c r="CU140" s="2217"/>
      <c r="CV140" s="2217"/>
      <c r="CW140" s="2217"/>
      <c r="CX140" s="2217"/>
      <c r="CY140" s="2217"/>
      <c r="CZ140" s="2217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2194"/>
      <c r="R141" s="2194"/>
      <c r="S141" s="2194"/>
      <c r="T141" s="2194"/>
      <c r="U141" s="2194"/>
      <c r="V141" s="2194"/>
      <c r="W141" s="2194"/>
      <c r="X141" s="2194"/>
      <c r="Y141" s="2194"/>
      <c r="Z141" s="2194"/>
      <c r="AA141" s="2194"/>
      <c r="AB141" s="2194"/>
      <c r="AC141" s="2194"/>
      <c r="AD141" s="2198"/>
      <c r="AE141" s="2198"/>
      <c r="AF141" s="2198"/>
      <c r="AG141" s="2198"/>
      <c r="AH141" s="2198"/>
      <c r="AI141" s="2177"/>
      <c r="AJ141" s="2215"/>
      <c r="AK141" s="2215"/>
      <c r="AL141" s="2215"/>
      <c r="AM141" s="2215"/>
      <c r="AN141" s="2215"/>
      <c r="AO141" s="2215"/>
      <c r="AP141" s="2215"/>
      <c r="AQ141" s="2215"/>
      <c r="AR141" s="2215"/>
      <c r="AS141" s="2215"/>
      <c r="AT141" s="2215"/>
      <c r="AU141" s="2215"/>
      <c r="AV141" s="2215"/>
      <c r="AW141" s="2215"/>
      <c r="AX141" s="2215"/>
      <c r="AY141" s="2215"/>
      <c r="AZ141" s="2215"/>
      <c r="BA141" s="2215"/>
      <c r="BB141" s="2215"/>
      <c r="BC141" s="2215"/>
      <c r="BD141" s="2215"/>
      <c r="BE141" s="2215"/>
      <c r="BF141" s="2215"/>
      <c r="BG141" s="2215"/>
      <c r="BH141" s="2215"/>
      <c r="BI141" s="2215"/>
      <c r="BJ141" s="2215"/>
      <c r="BK141" s="2215"/>
      <c r="BL141" s="2215"/>
      <c r="BM141" s="2215"/>
      <c r="BN141" s="2215"/>
      <c r="BO141" s="2215"/>
      <c r="BP141" s="2215"/>
      <c r="BQ141" s="2215"/>
      <c r="BR141" s="2215"/>
      <c r="BS141" s="2215"/>
      <c r="BT141" s="2215"/>
      <c r="BU141" s="2215"/>
      <c r="BV141" s="2215"/>
      <c r="BW141" s="2215"/>
      <c r="BX141" s="2215"/>
      <c r="BY141" s="2215"/>
      <c r="BZ141" s="2216"/>
      <c r="CA141" s="2217"/>
      <c r="CB141" s="2217"/>
      <c r="CC141" s="2217"/>
      <c r="CD141" s="2217"/>
      <c r="CE141" s="2217"/>
      <c r="CF141" s="2217"/>
      <c r="CG141" s="2218"/>
      <c r="CH141" s="2218"/>
      <c r="CI141" s="2218"/>
      <c r="CJ141" s="2218"/>
      <c r="CK141" s="2218"/>
      <c r="CL141" s="2218"/>
      <c r="CM141" s="2218"/>
      <c r="CN141" s="2218"/>
      <c r="CO141" s="2217"/>
      <c r="CP141" s="2217"/>
      <c r="CQ141" s="2217"/>
      <c r="CR141" s="2217"/>
      <c r="CS141" s="2217"/>
      <c r="CT141" s="2217"/>
      <c r="CU141" s="2217"/>
      <c r="CV141" s="2217"/>
      <c r="CW141" s="2217"/>
      <c r="CX141" s="2217"/>
      <c r="CY141" s="2217"/>
      <c r="CZ141" s="2217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2194"/>
      <c r="R142" s="2194"/>
      <c r="S142" s="2194"/>
      <c r="T142" s="2194"/>
      <c r="U142" s="2194"/>
      <c r="V142" s="2194"/>
      <c r="W142" s="2194"/>
      <c r="X142" s="2194"/>
      <c r="Y142" s="2194"/>
      <c r="Z142" s="2194"/>
      <c r="AA142" s="2194"/>
      <c r="AB142" s="2194"/>
      <c r="AC142" s="2194"/>
      <c r="AD142" s="2198"/>
      <c r="AE142" s="2198"/>
      <c r="AF142" s="2198"/>
      <c r="AG142" s="2198"/>
      <c r="AH142" s="2198"/>
      <c r="AI142" s="2177"/>
      <c r="AJ142" s="2207"/>
      <c r="AK142" s="2207"/>
      <c r="AL142" s="2207"/>
      <c r="AM142" s="2207"/>
      <c r="AN142" s="2207"/>
      <c r="AO142" s="2207"/>
      <c r="AP142" s="2207"/>
      <c r="AQ142" s="2207"/>
      <c r="AR142" s="2207"/>
      <c r="AS142" s="2207"/>
      <c r="AT142" s="2207"/>
      <c r="AU142" s="2207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2194"/>
      <c r="Z143" s="2194"/>
      <c r="AA143" s="2194"/>
      <c r="AB143" s="2194"/>
      <c r="AC143" s="2194"/>
      <c r="AD143" s="2198"/>
      <c r="AE143" s="2198"/>
      <c r="AF143" s="2198"/>
      <c r="AG143" s="2198"/>
      <c r="AH143" s="2198"/>
      <c r="AI143" s="2198"/>
      <c r="AJ143" s="2198"/>
      <c r="AK143" s="2198"/>
      <c r="AL143" s="2198"/>
      <c r="AM143" s="2198"/>
      <c r="AN143" s="2198"/>
      <c r="AO143" s="2206"/>
      <c r="AP143" s="2198"/>
      <c r="AQ143" s="2198"/>
      <c r="AR143" s="2148"/>
      <c r="AS143" s="2207"/>
      <c r="AT143" s="2219"/>
      <c r="AU143" s="2219"/>
      <c r="AV143" s="2219"/>
      <c r="AW143" s="2219"/>
      <c r="AX143" s="2219"/>
      <c r="AY143" s="2219"/>
      <c r="AZ143" s="2219"/>
      <c r="BA143" s="2219"/>
      <c r="BB143" s="2219"/>
      <c r="BC143" s="2219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2164"/>
      <c r="Z144" s="2163"/>
      <c r="AA144" s="17"/>
      <c r="AB144" s="2220"/>
      <c r="AC144" s="2163"/>
      <c r="AD144" s="123"/>
      <c r="AE144" s="2221"/>
      <c r="AF144" s="2221"/>
      <c r="AG144" s="2221"/>
      <c r="AH144" s="2198"/>
      <c r="AI144" s="123"/>
      <c r="AJ144" s="2206"/>
      <c r="AK144" s="2206"/>
      <c r="AL144" s="2206"/>
      <c r="AM144" s="2198"/>
      <c r="AN144" s="123"/>
      <c r="AO144" s="2206"/>
      <c r="AP144" s="2198"/>
      <c r="AQ144" s="2198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2222"/>
      <c r="AM147" s="2223"/>
      <c r="AN147" s="2223"/>
      <c r="AO147" s="1441"/>
      <c r="AP147" s="2223"/>
      <c r="AQ147" s="1441"/>
      <c r="AR147" s="1442"/>
      <c r="AS147" s="786"/>
      <c r="AT147" s="2195"/>
      <c r="AU147" s="2194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4432" t="s">
        <v>167</v>
      </c>
      <c r="B151" s="4431"/>
      <c r="C151" s="4324" t="s">
        <v>57</v>
      </c>
      <c r="D151" s="4324"/>
      <c r="E151" s="4324"/>
      <c r="F151" s="4324" t="s">
        <v>168</v>
      </c>
      <c r="G151" s="4324"/>
      <c r="H151" s="4324" t="s">
        <v>169</v>
      </c>
      <c r="I151" s="4324"/>
      <c r="J151" s="4324" t="s">
        <v>170</v>
      </c>
      <c r="K151" s="4324"/>
      <c r="L151" s="4324" t="s">
        <v>104</v>
      </c>
      <c r="M151" s="4324"/>
      <c r="N151" s="4325" t="s">
        <v>11</v>
      </c>
      <c r="O151" s="4338"/>
      <c r="P151" s="4348" t="s">
        <v>106</v>
      </c>
      <c r="Q151" s="4348"/>
      <c r="R151" s="4348" t="s">
        <v>107</v>
      </c>
      <c r="S151" s="4348"/>
      <c r="T151" s="4348" t="s">
        <v>108</v>
      </c>
      <c r="U151" s="4348"/>
      <c r="V151" s="4348" t="s">
        <v>109</v>
      </c>
      <c r="W151" s="4348"/>
      <c r="X151" s="4348" t="s">
        <v>110</v>
      </c>
      <c r="Y151" s="4348"/>
      <c r="Z151" s="4348" t="s">
        <v>111</v>
      </c>
      <c r="AA151" s="4348"/>
      <c r="AB151" s="4348" t="s">
        <v>112</v>
      </c>
      <c r="AC151" s="4348"/>
      <c r="AD151" s="4348" t="s">
        <v>113</v>
      </c>
      <c r="AE151" s="4348"/>
      <c r="AF151" s="4348" t="s">
        <v>114</v>
      </c>
      <c r="AG151" s="4348"/>
      <c r="AH151" s="4348" t="s">
        <v>115</v>
      </c>
      <c r="AI151" s="4348"/>
      <c r="AJ151" s="4348" t="s">
        <v>116</v>
      </c>
      <c r="AK151" s="4348"/>
      <c r="AL151" s="4348" t="s">
        <v>117</v>
      </c>
      <c r="AM151" s="4332"/>
      <c r="AN151" s="3530" t="s">
        <v>171</v>
      </c>
      <c r="AO151" s="3461" t="s">
        <v>172</v>
      </c>
      <c r="AP151" s="4332" t="s">
        <v>173</v>
      </c>
      <c r="AQ151" s="4334"/>
      <c r="AR151" s="4347" t="s">
        <v>174</v>
      </c>
      <c r="AS151" s="4347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2224" t="s">
        <v>82</v>
      </c>
      <c r="D152" s="2225" t="s">
        <v>83</v>
      </c>
      <c r="E152" s="1850" t="s">
        <v>84</v>
      </c>
      <c r="F152" s="2224" t="s">
        <v>83</v>
      </c>
      <c r="G152" s="1850" t="s">
        <v>84</v>
      </c>
      <c r="H152" s="2224" t="s">
        <v>83</v>
      </c>
      <c r="I152" s="1850" t="s">
        <v>84</v>
      </c>
      <c r="J152" s="2224" t="s">
        <v>83</v>
      </c>
      <c r="K152" s="1850" t="s">
        <v>84</v>
      </c>
      <c r="L152" s="2224" t="s">
        <v>83</v>
      </c>
      <c r="M152" s="1850" t="s">
        <v>84</v>
      </c>
      <c r="N152" s="2224" t="s">
        <v>83</v>
      </c>
      <c r="O152" s="1850" t="s">
        <v>84</v>
      </c>
      <c r="P152" s="2224" t="s">
        <v>83</v>
      </c>
      <c r="Q152" s="1850" t="s">
        <v>84</v>
      </c>
      <c r="R152" s="2224" t="s">
        <v>83</v>
      </c>
      <c r="S152" s="1850" t="s">
        <v>84</v>
      </c>
      <c r="T152" s="2224" t="s">
        <v>83</v>
      </c>
      <c r="U152" s="1850" t="s">
        <v>84</v>
      </c>
      <c r="V152" s="2224" t="s">
        <v>83</v>
      </c>
      <c r="W152" s="1850" t="s">
        <v>84</v>
      </c>
      <c r="X152" s="2224" t="s">
        <v>83</v>
      </c>
      <c r="Y152" s="1850" t="s">
        <v>84</v>
      </c>
      <c r="Z152" s="2224" t="s">
        <v>83</v>
      </c>
      <c r="AA152" s="1850" t="s">
        <v>84</v>
      </c>
      <c r="AB152" s="2224" t="s">
        <v>83</v>
      </c>
      <c r="AC152" s="1850" t="s">
        <v>84</v>
      </c>
      <c r="AD152" s="2224" t="s">
        <v>83</v>
      </c>
      <c r="AE152" s="1850" t="s">
        <v>84</v>
      </c>
      <c r="AF152" s="2224" t="s">
        <v>83</v>
      </c>
      <c r="AG152" s="1850" t="s">
        <v>84</v>
      </c>
      <c r="AH152" s="2224" t="s">
        <v>83</v>
      </c>
      <c r="AI152" s="1850" t="s">
        <v>84</v>
      </c>
      <c r="AJ152" s="2224" t="s">
        <v>83</v>
      </c>
      <c r="AK152" s="1850" t="s">
        <v>84</v>
      </c>
      <c r="AL152" s="2224" t="s">
        <v>83</v>
      </c>
      <c r="AM152" s="1853" t="s">
        <v>84</v>
      </c>
      <c r="AN152" s="3531"/>
      <c r="AO152" s="3463"/>
      <c r="AP152" s="2224" t="s">
        <v>83</v>
      </c>
      <c r="AQ152" s="1850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433" t="s">
        <v>176</v>
      </c>
      <c r="B153" s="4434"/>
      <c r="C153" s="2226">
        <f>SUM(D153+E153)</f>
        <v>37</v>
      </c>
      <c r="D153" s="2227">
        <f>SUM(F153+H153+J153+L153+N153+P153+R153+T153+V153+X153+Z153+AB153+AD153+AF153+AH153+AJ153+AL153)</f>
        <v>16</v>
      </c>
      <c r="E153" s="377">
        <f>SUM(G153+I153+K153+M153+O153+Q153+S153+U153+W153+Y153+AA153+AC153+AE153+AG153+AI153+AK153+AM153)</f>
        <v>21</v>
      </c>
      <c r="F153" s="2228">
        <v>0</v>
      </c>
      <c r="G153" s="378">
        <v>0</v>
      </c>
      <c r="H153" s="2228">
        <v>3</v>
      </c>
      <c r="I153" s="378">
        <v>2</v>
      </c>
      <c r="J153" s="2228">
        <v>8</v>
      </c>
      <c r="K153" s="378">
        <v>3</v>
      </c>
      <c r="L153" s="2228">
        <v>4</v>
      </c>
      <c r="M153" s="378">
        <v>5</v>
      </c>
      <c r="N153" s="2228">
        <v>0</v>
      </c>
      <c r="O153" s="378">
        <v>0</v>
      </c>
      <c r="P153" s="2228">
        <v>0</v>
      </c>
      <c r="Q153" s="378">
        <v>1</v>
      </c>
      <c r="R153" s="2228">
        <v>0</v>
      </c>
      <c r="S153" s="378">
        <v>1</v>
      </c>
      <c r="T153" s="2228">
        <v>0</v>
      </c>
      <c r="U153" s="378">
        <v>1</v>
      </c>
      <c r="V153" s="2228">
        <v>0</v>
      </c>
      <c r="W153" s="378">
        <v>2</v>
      </c>
      <c r="X153" s="2228">
        <v>1</v>
      </c>
      <c r="Y153" s="378">
        <v>1</v>
      </c>
      <c r="Z153" s="2228">
        <v>0</v>
      </c>
      <c r="AA153" s="378">
        <v>1</v>
      </c>
      <c r="AB153" s="2228">
        <v>0</v>
      </c>
      <c r="AC153" s="378">
        <v>3</v>
      </c>
      <c r="AD153" s="263">
        <v>0</v>
      </c>
      <c r="AE153" s="378">
        <v>0</v>
      </c>
      <c r="AF153" s="263">
        <v>0</v>
      </c>
      <c r="AG153" s="378">
        <v>1</v>
      </c>
      <c r="AH153" s="263">
        <v>0</v>
      </c>
      <c r="AI153" s="378">
        <v>0</v>
      </c>
      <c r="AJ153" s="263">
        <v>0</v>
      </c>
      <c r="AK153" s="378">
        <v>0</v>
      </c>
      <c r="AL153" s="263">
        <v>0</v>
      </c>
      <c r="AM153" s="353">
        <v>0</v>
      </c>
      <c r="AN153" s="2229">
        <v>0</v>
      </c>
      <c r="AO153" s="379">
        <v>0</v>
      </c>
      <c r="AP153" s="263">
        <v>0</v>
      </c>
      <c r="AQ153" s="378">
        <v>0</v>
      </c>
      <c r="AR153" s="2230">
        <v>0</v>
      </c>
      <c r="AS153" s="2230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349" t="s">
        <v>177</v>
      </c>
      <c r="B154" s="4350"/>
      <c r="C154" s="2231"/>
      <c r="D154" s="2232"/>
      <c r="E154" s="2232"/>
      <c r="F154" s="2232"/>
      <c r="G154" s="2232"/>
      <c r="H154" s="2232"/>
      <c r="I154" s="2232"/>
      <c r="J154" s="2232"/>
      <c r="K154" s="2232"/>
      <c r="L154" s="2232"/>
      <c r="M154" s="2232"/>
      <c r="N154" s="2232"/>
      <c r="O154" s="2232"/>
      <c r="P154" s="2232"/>
      <c r="Q154" s="2232"/>
      <c r="R154" s="2232"/>
      <c r="S154" s="2232"/>
      <c r="T154" s="2232"/>
      <c r="U154" s="2232"/>
      <c r="V154" s="2232"/>
      <c r="W154" s="2232"/>
      <c r="X154" s="2232"/>
      <c r="Y154" s="2232"/>
      <c r="Z154" s="2232"/>
      <c r="AA154" s="2232"/>
      <c r="AB154" s="2232"/>
      <c r="AC154" s="2232"/>
      <c r="AD154" s="2232"/>
      <c r="AE154" s="2232"/>
      <c r="AF154" s="2232"/>
      <c r="AG154" s="2232"/>
      <c r="AH154" s="2232"/>
      <c r="AI154" s="2232"/>
      <c r="AJ154" s="2232"/>
      <c r="AK154" s="2232"/>
      <c r="AL154" s="2232"/>
      <c r="AM154" s="2232"/>
      <c r="AN154" s="2232"/>
      <c r="AO154" s="2232"/>
      <c r="AP154" s="2232"/>
      <c r="AQ154" s="2232"/>
      <c r="AR154" s="2232"/>
      <c r="AS154" s="2233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3459" t="s">
        <v>178</v>
      </c>
      <c r="B155" s="1830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1819">
        <f t="shared" si="26"/>
        <v>0</v>
      </c>
      <c r="F155" s="26"/>
      <c r="G155" s="30"/>
      <c r="H155" s="26"/>
      <c r="I155" s="30"/>
      <c r="J155" s="26"/>
      <c r="K155" s="30"/>
      <c r="L155" s="26"/>
      <c r="M155" s="30"/>
      <c r="N155" s="26"/>
      <c r="O155" s="30"/>
      <c r="P155" s="26"/>
      <c r="Q155" s="30"/>
      <c r="R155" s="26"/>
      <c r="S155" s="30"/>
      <c r="T155" s="26"/>
      <c r="U155" s="30"/>
      <c r="V155" s="26"/>
      <c r="W155" s="30"/>
      <c r="X155" s="26"/>
      <c r="Y155" s="30"/>
      <c r="Z155" s="26"/>
      <c r="AA155" s="30"/>
      <c r="AB155" s="26"/>
      <c r="AC155" s="30"/>
      <c r="AD155" s="26"/>
      <c r="AE155" s="30"/>
      <c r="AF155" s="26"/>
      <c r="AG155" s="30"/>
      <c r="AH155" s="26"/>
      <c r="AI155" s="30"/>
      <c r="AJ155" s="26"/>
      <c r="AK155" s="30"/>
      <c r="AL155" s="26"/>
      <c r="AM155" s="2234"/>
      <c r="AN155" s="384"/>
      <c r="AO155" s="145"/>
      <c r="AP155" s="26"/>
      <c r="AQ155" s="30"/>
      <c r="AR155" s="30"/>
      <c r="AS155" s="30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1832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2235" t="s">
        <v>181</v>
      </c>
      <c r="B157" s="2236"/>
      <c r="C157" s="2226">
        <f t="shared" si="25"/>
        <v>0</v>
      </c>
      <c r="D157" s="2227">
        <f>SUM(F157+H157+J157+L157+N157+P157+R157+T157+V157+X157+Z157+AB157+AD157+AF157+AH157+AJ157+AL157)</f>
        <v>0</v>
      </c>
      <c r="E157" s="2237">
        <f t="shared" si="26"/>
        <v>0</v>
      </c>
      <c r="F157" s="2228"/>
      <c r="G157" s="2230"/>
      <c r="H157" s="2228"/>
      <c r="I157" s="2230"/>
      <c r="J157" s="2228"/>
      <c r="K157" s="2230"/>
      <c r="L157" s="2228"/>
      <c r="M157" s="2230"/>
      <c r="N157" s="2228"/>
      <c r="O157" s="2230"/>
      <c r="P157" s="2228"/>
      <c r="Q157" s="2230"/>
      <c r="R157" s="2228"/>
      <c r="S157" s="2230"/>
      <c r="T157" s="2228"/>
      <c r="U157" s="2230"/>
      <c r="V157" s="2228"/>
      <c r="W157" s="2230"/>
      <c r="X157" s="2228"/>
      <c r="Y157" s="2230"/>
      <c r="Z157" s="2228"/>
      <c r="AA157" s="2230"/>
      <c r="AB157" s="2228"/>
      <c r="AC157" s="2230"/>
      <c r="AD157" s="2228"/>
      <c r="AE157" s="2230"/>
      <c r="AF157" s="2228"/>
      <c r="AG157" s="2230"/>
      <c r="AH157" s="2228"/>
      <c r="AI157" s="2230"/>
      <c r="AJ157" s="2228"/>
      <c r="AK157" s="2230"/>
      <c r="AL157" s="2228"/>
      <c r="AM157" s="2238"/>
      <c r="AN157" s="2229"/>
      <c r="AO157" s="2239"/>
      <c r="AP157" s="2228"/>
      <c r="AQ157" s="2230"/>
      <c r="AR157" s="2230"/>
      <c r="AS157" s="2230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3459" t="s">
        <v>182</v>
      </c>
      <c r="B158" s="1830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1819">
        <f>SUM(G158+I158+K158+M158+O158+Q158+S158+U158+W158+Y158+AA158+AC158+AE158+AG158+AI158+AK158+AM158)</f>
        <v>0</v>
      </c>
      <c r="F158" s="26"/>
      <c r="G158" s="30"/>
      <c r="H158" s="26"/>
      <c r="I158" s="30"/>
      <c r="J158" s="26"/>
      <c r="K158" s="30"/>
      <c r="L158" s="26"/>
      <c r="M158" s="30"/>
      <c r="N158" s="26"/>
      <c r="O158" s="30"/>
      <c r="P158" s="26"/>
      <c r="Q158" s="30"/>
      <c r="R158" s="26"/>
      <c r="S158" s="30"/>
      <c r="T158" s="26"/>
      <c r="U158" s="30"/>
      <c r="V158" s="26"/>
      <c r="W158" s="30"/>
      <c r="X158" s="26"/>
      <c r="Y158" s="30"/>
      <c r="Z158" s="26"/>
      <c r="AA158" s="30"/>
      <c r="AB158" s="26"/>
      <c r="AC158" s="30"/>
      <c r="AD158" s="26"/>
      <c r="AE158" s="30"/>
      <c r="AF158" s="26"/>
      <c r="AG158" s="30"/>
      <c r="AH158" s="26"/>
      <c r="AI158" s="30"/>
      <c r="AJ158" s="26"/>
      <c r="AK158" s="30"/>
      <c r="AL158" s="26"/>
      <c r="AM158" s="2234"/>
      <c r="AN158" s="384"/>
      <c r="AO158" s="145"/>
      <c r="AP158" s="26"/>
      <c r="AQ158" s="30"/>
      <c r="AR158" s="30"/>
      <c r="AS158" s="30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1832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2240" t="s">
        <v>185</v>
      </c>
      <c r="B160" s="2241"/>
      <c r="C160" s="2242">
        <f t="shared" si="25"/>
        <v>37</v>
      </c>
      <c r="D160" s="2243">
        <f>SUM(F160+H160+J160+L160+N160+P160+R160+T160+V160+X160+Z160+AB160+AD160+AF160+AH160+AJ160+AL160)</f>
        <v>16</v>
      </c>
      <c r="E160" s="2244">
        <f t="shared" si="26"/>
        <v>21</v>
      </c>
      <c r="F160" s="2228">
        <v>0</v>
      </c>
      <c r="G160" s="2230">
        <v>0</v>
      </c>
      <c r="H160" s="2228">
        <v>3</v>
      </c>
      <c r="I160" s="2230">
        <v>2</v>
      </c>
      <c r="J160" s="2228">
        <v>8</v>
      </c>
      <c r="K160" s="2230">
        <v>3</v>
      </c>
      <c r="L160" s="2228">
        <v>4</v>
      </c>
      <c r="M160" s="2230">
        <v>5</v>
      </c>
      <c r="N160" s="2228">
        <v>0</v>
      </c>
      <c r="O160" s="2230">
        <v>0</v>
      </c>
      <c r="P160" s="2228">
        <v>0</v>
      </c>
      <c r="Q160" s="2230">
        <v>1</v>
      </c>
      <c r="R160" s="2228">
        <v>0</v>
      </c>
      <c r="S160" s="2230">
        <v>1</v>
      </c>
      <c r="T160" s="2228">
        <v>0</v>
      </c>
      <c r="U160" s="2230">
        <v>1</v>
      </c>
      <c r="V160" s="2228">
        <v>0</v>
      </c>
      <c r="W160" s="2230">
        <v>2</v>
      </c>
      <c r="X160" s="2228">
        <v>1</v>
      </c>
      <c r="Y160" s="2230">
        <v>1</v>
      </c>
      <c r="Z160" s="2228">
        <v>0</v>
      </c>
      <c r="AA160" s="2230">
        <v>1</v>
      </c>
      <c r="AB160" s="2228">
        <v>0</v>
      </c>
      <c r="AC160" s="2230">
        <v>3</v>
      </c>
      <c r="AD160" s="2228">
        <v>0</v>
      </c>
      <c r="AE160" s="2230">
        <v>0</v>
      </c>
      <c r="AF160" s="2228">
        <v>0</v>
      </c>
      <c r="AG160" s="2230">
        <v>1</v>
      </c>
      <c r="AH160" s="2228">
        <v>0</v>
      </c>
      <c r="AI160" s="2230">
        <v>0</v>
      </c>
      <c r="AJ160" s="2228">
        <v>0</v>
      </c>
      <c r="AK160" s="2230">
        <v>0</v>
      </c>
      <c r="AL160" s="2228">
        <v>0</v>
      </c>
      <c r="AM160" s="2238">
        <v>0</v>
      </c>
      <c r="AN160" s="2229">
        <v>0</v>
      </c>
      <c r="AO160" s="2239">
        <v>0</v>
      </c>
      <c r="AP160" s="263">
        <v>0</v>
      </c>
      <c r="AQ160" s="2230">
        <v>0</v>
      </c>
      <c r="AR160" s="2230">
        <v>0</v>
      </c>
      <c r="AS160" s="2230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4339" t="s">
        <v>186</v>
      </c>
      <c r="B161" s="1839" t="s">
        <v>187</v>
      </c>
      <c r="C161" s="398">
        <f t="shared" si="25"/>
        <v>0</v>
      </c>
      <c r="D161" s="399">
        <f t="shared" si="26"/>
        <v>0</v>
      </c>
      <c r="E161" s="400">
        <f t="shared" si="26"/>
        <v>0</v>
      </c>
      <c r="F161" s="104"/>
      <c r="G161" s="107"/>
      <c r="H161" s="104"/>
      <c r="I161" s="107"/>
      <c r="J161" s="104"/>
      <c r="K161" s="107"/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/>
      <c r="AO161" s="65"/>
      <c r="AP161" s="104"/>
      <c r="AQ161" s="378"/>
      <c r="AR161" s="378"/>
      <c r="AS161" s="378"/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1825" t="s">
        <v>188</v>
      </c>
      <c r="C162" s="402">
        <f t="shared" si="25"/>
        <v>1</v>
      </c>
      <c r="D162" s="403">
        <f t="shared" si="26"/>
        <v>0</v>
      </c>
      <c r="E162" s="1818">
        <f t="shared" si="26"/>
        <v>1</v>
      </c>
      <c r="F162" s="35"/>
      <c r="G162" s="39"/>
      <c r="H162" s="35"/>
      <c r="I162" s="39"/>
      <c r="J162" s="35"/>
      <c r="K162" s="39"/>
      <c r="L162" s="35"/>
      <c r="M162" s="39">
        <v>1</v>
      </c>
      <c r="N162" s="35"/>
      <c r="O162" s="39"/>
      <c r="P162" s="35"/>
      <c r="Q162" s="39"/>
      <c r="R162" s="35"/>
      <c r="S162" s="39"/>
      <c r="T162" s="35"/>
      <c r="U162" s="39"/>
      <c r="V162" s="35"/>
      <c r="W162" s="39"/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0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1825" t="s">
        <v>189</v>
      </c>
      <c r="C163" s="402">
        <f t="shared" si="25"/>
        <v>3</v>
      </c>
      <c r="D163" s="406">
        <f t="shared" si="26"/>
        <v>0</v>
      </c>
      <c r="E163" s="1818">
        <f t="shared" si="26"/>
        <v>3</v>
      </c>
      <c r="F163" s="35"/>
      <c r="G163" s="39"/>
      <c r="H163" s="35"/>
      <c r="I163" s="39"/>
      <c r="J163" s="35"/>
      <c r="K163" s="39"/>
      <c r="L163" s="35"/>
      <c r="M163" s="39">
        <v>1</v>
      </c>
      <c r="N163" s="35"/>
      <c r="O163" s="39"/>
      <c r="P163" s="35"/>
      <c r="Q163" s="39"/>
      <c r="R163" s="35"/>
      <c r="S163" s="39"/>
      <c r="T163" s="35"/>
      <c r="U163" s="39"/>
      <c r="V163" s="35"/>
      <c r="W163" s="39"/>
      <c r="X163" s="35"/>
      <c r="Y163" s="39">
        <v>1</v>
      </c>
      <c r="Z163" s="35"/>
      <c r="AA163" s="39">
        <v>1</v>
      </c>
      <c r="AB163" s="35"/>
      <c r="AC163" s="39"/>
      <c r="AD163" s="35"/>
      <c r="AE163" s="39"/>
      <c r="AF163" s="35"/>
      <c r="AG163" s="39"/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1840" t="s">
        <v>190</v>
      </c>
      <c r="C164" s="402">
        <f>SUM(D164+E164)</f>
        <v>1</v>
      </c>
      <c r="D164" s="408"/>
      <c r="E164" s="1818">
        <f>SUM(K164+M164+O164+Q164+S164+U164+W164+Y164+AA164+AC164+AE164+AG164+AI164+AK164+AM164)</f>
        <v>1</v>
      </c>
      <c r="F164" s="2245"/>
      <c r="G164" s="2246"/>
      <c r="H164" s="2245"/>
      <c r="I164" s="2246"/>
      <c r="J164" s="2245"/>
      <c r="K164" s="39"/>
      <c r="L164" s="2245"/>
      <c r="M164" s="39"/>
      <c r="N164" s="2245"/>
      <c r="O164" s="39"/>
      <c r="P164" s="2245"/>
      <c r="Q164" s="39">
        <v>1</v>
      </c>
      <c r="R164" s="2245"/>
      <c r="S164" s="39"/>
      <c r="T164" s="2245"/>
      <c r="U164" s="39"/>
      <c r="V164" s="2245"/>
      <c r="W164" s="39"/>
      <c r="X164" s="2245"/>
      <c r="Y164" s="39"/>
      <c r="Z164" s="2245"/>
      <c r="AA164" s="39"/>
      <c r="AB164" s="2245"/>
      <c r="AC164" s="39"/>
      <c r="AD164" s="2245"/>
      <c r="AE164" s="39"/>
      <c r="AF164" s="2245"/>
      <c r="AG164" s="39"/>
      <c r="AH164" s="2245"/>
      <c r="AI164" s="39"/>
      <c r="AJ164" s="2245"/>
      <c r="AK164" s="39"/>
      <c r="AL164" s="2245"/>
      <c r="AM164" s="299"/>
      <c r="AN164" s="405">
        <v>0</v>
      </c>
      <c r="AO164" s="66">
        <v>0</v>
      </c>
      <c r="AP164" s="2245"/>
      <c r="AQ164" s="39">
        <v>0</v>
      </c>
      <c r="AR164" s="39">
        <v>0</v>
      </c>
      <c r="AS164" s="39">
        <v>0</v>
      </c>
      <c r="AT164" s="380" t="str">
        <f t="shared" si="39"/>
        <v xml:space="preserve">* No olvide escribir los campos Gestante y/o Madre de Hijo menor de 5 años y/o Pueblos Originarios y/o Niños, Niñas, Adolescentes y Jóvenes de Programas SENAME y/o Migrante (Digite CERO si no tiene). </v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 xml:space="preserve">* No olvide escribir los campos Gestante y/o Madre de Hijo menor de 5 años y/o Pueblos Originarios y/o Niños, Niñas, Adolescentes y Jóvenes de Programas SENAME y/o Migrante (Digite CERO si no tiene). </v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1</v>
      </c>
      <c r="CL164" s="16"/>
      <c r="CM164" s="16"/>
      <c r="CZ164" s="2"/>
    </row>
    <row r="165" spans="1:104" ht="16.149999999999999" customHeight="1" x14ac:dyDescent="0.2">
      <c r="A165" s="3420"/>
      <c r="B165" s="1825" t="s">
        <v>191</v>
      </c>
      <c r="C165" s="402">
        <f t="shared" ref="C165:C191" si="40">SUM(D165+E165)</f>
        <v>0</v>
      </c>
      <c r="D165" s="399">
        <f t="shared" ref="D165:E171" si="41">SUM(F165+H165+J165+L165+N165+P165+R165+T165+V165+X165+Z165+AB165+AD165+AF165+AH165+AJ165+AL165)</f>
        <v>0</v>
      </c>
      <c r="E165" s="1818">
        <f t="shared" si="41"/>
        <v>0</v>
      </c>
      <c r="F165" s="35"/>
      <c r="G165" s="39"/>
      <c r="H165" s="35"/>
      <c r="I165" s="39"/>
      <c r="J165" s="35"/>
      <c r="K165" s="39"/>
      <c r="L165" s="35"/>
      <c r="M165" s="39"/>
      <c r="N165" s="35"/>
      <c r="O165" s="39"/>
      <c r="P165" s="35"/>
      <c r="Q165" s="39"/>
      <c r="R165" s="35"/>
      <c r="S165" s="39"/>
      <c r="T165" s="35"/>
      <c r="U165" s="39"/>
      <c r="V165" s="35"/>
      <c r="W165" s="39"/>
      <c r="X165" s="35"/>
      <c r="Y165" s="39"/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99"/>
      <c r="AN165" s="405"/>
      <c r="AO165" s="66"/>
      <c r="AP165" s="35"/>
      <c r="AQ165" s="39"/>
      <c r="AR165" s="39"/>
      <c r="AS165" s="39"/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1835" t="s">
        <v>192</v>
      </c>
      <c r="C166" s="402">
        <f t="shared" si="40"/>
        <v>0</v>
      </c>
      <c r="D166" s="403">
        <f t="shared" si="41"/>
        <v>0</v>
      </c>
      <c r="E166" s="1818">
        <f t="shared" si="41"/>
        <v>0</v>
      </c>
      <c r="F166" s="35"/>
      <c r="G166" s="39"/>
      <c r="H166" s="35"/>
      <c r="I166" s="39"/>
      <c r="J166" s="35"/>
      <c r="K166" s="39"/>
      <c r="L166" s="35"/>
      <c r="M166" s="39"/>
      <c r="N166" s="35"/>
      <c r="O166" s="39"/>
      <c r="P166" s="35"/>
      <c r="Q166" s="39"/>
      <c r="R166" s="35"/>
      <c r="S166" s="39"/>
      <c r="T166" s="35"/>
      <c r="U166" s="39"/>
      <c r="V166" s="35"/>
      <c r="W166" s="39"/>
      <c r="X166" s="35"/>
      <c r="Y166" s="39"/>
      <c r="Z166" s="35"/>
      <c r="AA166" s="39"/>
      <c r="AB166" s="35"/>
      <c r="AC166" s="39"/>
      <c r="AD166" s="35"/>
      <c r="AE166" s="39"/>
      <c r="AF166" s="35"/>
      <c r="AG166" s="39"/>
      <c r="AH166" s="35"/>
      <c r="AI166" s="39"/>
      <c r="AJ166" s="35"/>
      <c r="AK166" s="39"/>
      <c r="AL166" s="35"/>
      <c r="AM166" s="299"/>
      <c r="AN166" s="405"/>
      <c r="AO166" s="66"/>
      <c r="AP166" s="35"/>
      <c r="AQ166" s="378"/>
      <c r="AR166" s="378"/>
      <c r="AS166" s="378"/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1836" t="s">
        <v>193</v>
      </c>
      <c r="C167" s="402">
        <f t="shared" si="40"/>
        <v>0</v>
      </c>
      <c r="D167" s="403">
        <f t="shared" si="41"/>
        <v>0</v>
      </c>
      <c r="E167" s="1818">
        <f t="shared" si="41"/>
        <v>0</v>
      </c>
      <c r="F167" s="35"/>
      <c r="G167" s="39"/>
      <c r="H167" s="35"/>
      <c r="I167" s="39"/>
      <c r="J167" s="35"/>
      <c r="K167" s="39"/>
      <c r="L167" s="35"/>
      <c r="M167" s="39"/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/>
      <c r="AO167" s="66"/>
      <c r="AP167" s="35"/>
      <c r="AQ167" s="54"/>
      <c r="AR167" s="54"/>
      <c r="AS167" s="54"/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1837" t="s">
        <v>194</v>
      </c>
      <c r="C168" s="411">
        <f>SUM(D168+E168)</f>
        <v>1</v>
      </c>
      <c r="D168" s="406">
        <f t="shared" si="41"/>
        <v>1</v>
      </c>
      <c r="E168" s="1827">
        <f t="shared" si="41"/>
        <v>0</v>
      </c>
      <c r="F168" s="50"/>
      <c r="G168" s="54"/>
      <c r="H168" s="50"/>
      <c r="I168" s="54"/>
      <c r="J168" s="50"/>
      <c r="K168" s="54"/>
      <c r="L168" s="50">
        <v>1</v>
      </c>
      <c r="M168" s="54"/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>
        <v>0</v>
      </c>
      <c r="AO168" s="261">
        <v>0</v>
      </c>
      <c r="AP168" s="50">
        <v>0</v>
      </c>
      <c r="AQ168" s="96">
        <v>0</v>
      </c>
      <c r="AR168" s="96">
        <v>0</v>
      </c>
      <c r="AS168" s="96">
        <v>0</v>
      </c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4339" t="s">
        <v>195</v>
      </c>
      <c r="B169" s="2247" t="s">
        <v>196</v>
      </c>
      <c r="C169" s="381">
        <f t="shared" si="40"/>
        <v>0</v>
      </c>
      <c r="D169" s="382">
        <f t="shared" si="41"/>
        <v>0</v>
      </c>
      <c r="E169" s="1819">
        <f t="shared" si="41"/>
        <v>0</v>
      </c>
      <c r="F169" s="26"/>
      <c r="G169" s="30"/>
      <c r="H169" s="26"/>
      <c r="I169" s="30"/>
      <c r="J169" s="26"/>
      <c r="K169" s="30"/>
      <c r="L169" s="26"/>
      <c r="M169" s="30"/>
      <c r="N169" s="26"/>
      <c r="O169" s="30"/>
      <c r="P169" s="26"/>
      <c r="Q169" s="30"/>
      <c r="R169" s="26"/>
      <c r="S169" s="30"/>
      <c r="T169" s="26"/>
      <c r="U169" s="30"/>
      <c r="V169" s="26"/>
      <c r="W169" s="30"/>
      <c r="X169" s="26"/>
      <c r="Y169" s="30"/>
      <c r="Z169" s="26"/>
      <c r="AA169" s="30"/>
      <c r="AB169" s="26"/>
      <c r="AC169" s="30"/>
      <c r="AD169" s="26"/>
      <c r="AE169" s="30"/>
      <c r="AF169" s="26"/>
      <c r="AG169" s="30"/>
      <c r="AH169" s="26"/>
      <c r="AI169" s="30"/>
      <c r="AJ169" s="26"/>
      <c r="AK169" s="30"/>
      <c r="AL169" s="26"/>
      <c r="AM169" s="2234"/>
      <c r="AN169" s="384"/>
      <c r="AO169" s="145"/>
      <c r="AP169" s="26"/>
      <c r="AQ169" s="2248"/>
      <c r="AR169" s="2248"/>
      <c r="AS169" s="2248"/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1825" t="s">
        <v>197</v>
      </c>
      <c r="C170" s="402">
        <f t="shared" si="40"/>
        <v>0</v>
      </c>
      <c r="D170" s="403">
        <f t="shared" si="41"/>
        <v>0</v>
      </c>
      <c r="E170" s="1818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/>
      <c r="AO170" s="66"/>
      <c r="AP170" s="35"/>
      <c r="AQ170" s="54"/>
      <c r="AR170" s="54"/>
      <c r="AS170" s="54"/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1826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/>
      <c r="AO171" s="67"/>
      <c r="AP171" s="93"/>
      <c r="AQ171" s="96"/>
      <c r="AR171" s="96"/>
      <c r="AS171" s="96"/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4339" t="s">
        <v>199</v>
      </c>
      <c r="B172" s="1824" t="s">
        <v>200</v>
      </c>
      <c r="C172" s="381">
        <f t="shared" si="40"/>
        <v>4</v>
      </c>
      <c r="D172" s="382">
        <f>SUM(F172+H172+J172+L172+N172)</f>
        <v>4</v>
      </c>
      <c r="E172" s="1819">
        <f>SUM(G172+I172+K172+M172+O172)</f>
        <v>0</v>
      </c>
      <c r="F172" s="26"/>
      <c r="G172" s="30"/>
      <c r="H172" s="26">
        <v>2</v>
      </c>
      <c r="I172" s="30"/>
      <c r="J172" s="26">
        <v>2</v>
      </c>
      <c r="K172" s="30"/>
      <c r="L172" s="26"/>
      <c r="M172" s="30"/>
      <c r="N172" s="26"/>
      <c r="O172" s="30"/>
      <c r="P172" s="419"/>
      <c r="Q172" s="420"/>
      <c r="R172" s="419"/>
      <c r="S172" s="420"/>
      <c r="T172" s="419"/>
      <c r="U172" s="420"/>
      <c r="V172" s="419"/>
      <c r="W172" s="420"/>
      <c r="X172" s="419"/>
      <c r="Y172" s="420"/>
      <c r="Z172" s="419"/>
      <c r="AA172" s="420"/>
      <c r="AB172" s="419"/>
      <c r="AC172" s="420"/>
      <c r="AD172" s="419"/>
      <c r="AE172" s="420"/>
      <c r="AF172" s="419"/>
      <c r="AG172" s="420"/>
      <c r="AH172" s="419"/>
      <c r="AI172" s="420"/>
      <c r="AJ172" s="419"/>
      <c r="AK172" s="420"/>
      <c r="AL172" s="419"/>
      <c r="AM172" s="421"/>
      <c r="AN172" s="384">
        <v>0</v>
      </c>
      <c r="AO172" s="422"/>
      <c r="AP172" s="26">
        <v>0</v>
      </c>
      <c r="AQ172" s="2248">
        <v>0</v>
      </c>
      <c r="AR172" s="2248">
        <v>0</v>
      </c>
      <c r="AS172" s="2248">
        <v>0</v>
      </c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1825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1818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/>
      <c r="AO173" s="424"/>
      <c r="AP173" s="35"/>
      <c r="AQ173" s="54"/>
      <c r="AR173" s="54"/>
      <c r="AS173" s="54"/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1825" t="s">
        <v>202</v>
      </c>
      <c r="C174" s="402">
        <f t="shared" si="40"/>
        <v>0</v>
      </c>
      <c r="D174" s="403">
        <f t="shared" si="42"/>
        <v>0</v>
      </c>
      <c r="E174" s="1818">
        <f t="shared" si="42"/>
        <v>0</v>
      </c>
      <c r="F174" s="35"/>
      <c r="G174" s="39"/>
      <c r="H174" s="35"/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/>
      <c r="AO174" s="425"/>
      <c r="AP174" s="35"/>
      <c r="AQ174" s="54"/>
      <c r="AR174" s="54"/>
      <c r="AS174" s="54"/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1826" t="s">
        <v>203</v>
      </c>
      <c r="C175" s="414">
        <f t="shared" si="40"/>
        <v>10</v>
      </c>
      <c r="D175" s="415">
        <f t="shared" si="42"/>
        <v>5</v>
      </c>
      <c r="E175" s="416">
        <f t="shared" si="42"/>
        <v>5</v>
      </c>
      <c r="F175" s="93"/>
      <c r="G175" s="96"/>
      <c r="H175" s="93"/>
      <c r="I175" s="96">
        <v>2</v>
      </c>
      <c r="J175" s="93">
        <v>3</v>
      </c>
      <c r="K175" s="96">
        <v>2</v>
      </c>
      <c r="L175" s="93">
        <v>2</v>
      </c>
      <c r="M175" s="96">
        <v>1</v>
      </c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0</v>
      </c>
      <c r="AR175" s="96">
        <v>0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4339" t="s">
        <v>204</v>
      </c>
      <c r="B176" s="1469" t="s">
        <v>205</v>
      </c>
      <c r="C176" s="398">
        <f>SUM(D176+E176)</f>
        <v>0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0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/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/>
      <c r="AO176" s="145"/>
      <c r="AP176" s="143"/>
      <c r="AQ176" s="107"/>
      <c r="AR176" s="107"/>
      <c r="AS176" s="65"/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1818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66"/>
      <c r="AP177" s="153"/>
      <c r="AQ177" s="39"/>
      <c r="AR177" s="39"/>
      <c r="AS177" s="66"/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1840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1818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66"/>
      <c r="AP178" s="153"/>
      <c r="AQ178" s="39"/>
      <c r="AR178" s="39"/>
      <c r="AS178" s="66"/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1840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1818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/>
      <c r="AO179" s="66"/>
      <c r="AP179" s="153"/>
      <c r="AQ179" s="39"/>
      <c r="AR179" s="39"/>
      <c r="AS179" s="66"/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1840" t="s">
        <v>209</v>
      </c>
      <c r="C180" s="402">
        <f t="shared" si="47"/>
        <v>2</v>
      </c>
      <c r="D180" s="403">
        <f>SUM(F180+H180+J180+L180+N180+P180+R180+T180+V180+X180+Z180+AB180+AD180+AF180+AH180+AJ180+AL180)</f>
        <v>0</v>
      </c>
      <c r="E180" s="1818">
        <f t="shared" si="48"/>
        <v>2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>
        <v>1</v>
      </c>
      <c r="V180" s="35"/>
      <c r="W180" s="39"/>
      <c r="X180" s="35"/>
      <c r="Y180" s="39"/>
      <c r="Z180" s="35"/>
      <c r="AA180" s="39"/>
      <c r="AB180" s="35"/>
      <c r="AC180" s="39">
        <v>1</v>
      </c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>
        <v>0</v>
      </c>
      <c r="AO180" s="66">
        <v>0</v>
      </c>
      <c r="AP180" s="153">
        <v>0</v>
      </c>
      <c r="AQ180" s="39">
        <v>0</v>
      </c>
      <c r="AR180" s="39">
        <v>0</v>
      </c>
      <c r="AS180" s="66">
        <v>0</v>
      </c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7</v>
      </c>
      <c r="D181" s="394">
        <f t="shared" si="49"/>
        <v>2</v>
      </c>
      <c r="E181" s="377">
        <f>SUM(G181+I181+K181+M181+O181+Q181+S181+U181+W181+Y181+AA181+AC181+AE181+AG181+AI181+AK181+AM181)</f>
        <v>5</v>
      </c>
      <c r="F181" s="35"/>
      <c r="G181" s="39"/>
      <c r="H181" s="35"/>
      <c r="I181" s="39"/>
      <c r="J181" s="35">
        <v>2</v>
      </c>
      <c r="K181" s="39"/>
      <c r="L181" s="35"/>
      <c r="M181" s="39"/>
      <c r="N181" s="35"/>
      <c r="O181" s="39"/>
      <c r="P181" s="35"/>
      <c r="Q181" s="39"/>
      <c r="R181" s="35"/>
      <c r="S181" s="39"/>
      <c r="T181" s="35"/>
      <c r="U181" s="39"/>
      <c r="V181" s="35"/>
      <c r="W181" s="39">
        <v>2</v>
      </c>
      <c r="X181" s="35"/>
      <c r="Y181" s="39"/>
      <c r="Z181" s="35"/>
      <c r="AA181" s="39"/>
      <c r="AB181" s="35"/>
      <c r="AC181" s="39">
        <v>2</v>
      </c>
      <c r="AD181" s="35"/>
      <c r="AE181" s="39"/>
      <c r="AF181" s="35"/>
      <c r="AG181" s="39">
        <v>1</v>
      </c>
      <c r="AH181" s="35"/>
      <c r="AI181" s="39"/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347" t="s">
        <v>211</v>
      </c>
      <c r="B182" s="2247" t="s">
        <v>212</v>
      </c>
      <c r="C182" s="381">
        <f t="shared" si="40"/>
        <v>0</v>
      </c>
      <c r="D182" s="382">
        <f t="shared" si="49"/>
        <v>0</v>
      </c>
      <c r="E182" s="1819">
        <f t="shared" si="49"/>
        <v>0</v>
      </c>
      <c r="F182" s="26"/>
      <c r="G182" s="30"/>
      <c r="H182" s="26"/>
      <c r="I182" s="30"/>
      <c r="J182" s="26"/>
      <c r="K182" s="30"/>
      <c r="L182" s="26"/>
      <c r="M182" s="30"/>
      <c r="N182" s="26"/>
      <c r="O182" s="30"/>
      <c r="P182" s="26"/>
      <c r="Q182" s="30"/>
      <c r="R182" s="26"/>
      <c r="S182" s="30"/>
      <c r="T182" s="26"/>
      <c r="U182" s="30"/>
      <c r="V182" s="26"/>
      <c r="W182" s="30"/>
      <c r="X182" s="26"/>
      <c r="Y182" s="30"/>
      <c r="Z182" s="26"/>
      <c r="AA182" s="30"/>
      <c r="AB182" s="26"/>
      <c r="AC182" s="30"/>
      <c r="AD182" s="26"/>
      <c r="AE182" s="30"/>
      <c r="AF182" s="26"/>
      <c r="AG182" s="30"/>
      <c r="AH182" s="26"/>
      <c r="AI182" s="30"/>
      <c r="AJ182" s="26"/>
      <c r="AK182" s="30"/>
      <c r="AL182" s="26"/>
      <c r="AM182" s="29"/>
      <c r="AN182" s="2249"/>
      <c r="AO182" s="422"/>
      <c r="AP182" s="143"/>
      <c r="AQ182" s="2248"/>
      <c r="AR182" s="2248"/>
      <c r="AS182" s="2248"/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1840" t="s">
        <v>213</v>
      </c>
      <c r="C183" s="402">
        <f t="shared" si="40"/>
        <v>0</v>
      </c>
      <c r="D183" s="403">
        <f t="shared" si="49"/>
        <v>0</v>
      </c>
      <c r="E183" s="1818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/>
      <c r="AQ183" s="54"/>
      <c r="AR183" s="54"/>
      <c r="AS183" s="54"/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1841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/>
      <c r="AQ184" s="96"/>
      <c r="AR184" s="96"/>
      <c r="AS184" s="96"/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3459" t="s">
        <v>215</v>
      </c>
      <c r="B185" s="3460"/>
      <c r="C185" s="398">
        <f t="shared" si="40"/>
        <v>0</v>
      </c>
      <c r="D185" s="399">
        <f t="shared" si="49"/>
        <v>0</v>
      </c>
      <c r="E185" s="400">
        <f t="shared" si="49"/>
        <v>0</v>
      </c>
      <c r="F185" s="104"/>
      <c r="G185" s="107"/>
      <c r="H185" s="104"/>
      <c r="I185" s="107"/>
      <c r="J185" s="104"/>
      <c r="K185" s="107"/>
      <c r="L185" s="104"/>
      <c r="M185" s="107"/>
      <c r="N185" s="104"/>
      <c r="O185" s="107"/>
      <c r="P185" s="104"/>
      <c r="Q185" s="107"/>
      <c r="R185" s="104"/>
      <c r="S185" s="107"/>
      <c r="T185" s="104"/>
      <c r="U185" s="107"/>
      <c r="V185" s="104"/>
      <c r="W185" s="107"/>
      <c r="X185" s="104"/>
      <c r="Y185" s="107"/>
      <c r="Z185" s="104"/>
      <c r="AA185" s="107"/>
      <c r="AB185" s="104"/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/>
      <c r="AO185" s="65"/>
      <c r="AP185" s="104"/>
      <c r="AQ185" s="107"/>
      <c r="AR185" s="107"/>
      <c r="AS185" s="107"/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0</v>
      </c>
      <c r="D186" s="403">
        <f t="shared" si="49"/>
        <v>0</v>
      </c>
      <c r="E186" s="1818">
        <f t="shared" si="49"/>
        <v>0</v>
      </c>
      <c r="F186" s="35"/>
      <c r="G186" s="39"/>
      <c r="H186" s="35"/>
      <c r="I186" s="39"/>
      <c r="J186" s="35"/>
      <c r="K186" s="39"/>
      <c r="L186" s="35"/>
      <c r="M186" s="39"/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/>
      <c r="AO186" s="66"/>
      <c r="AP186" s="35"/>
      <c r="AQ186" s="378"/>
      <c r="AR186" s="378"/>
      <c r="AS186" s="378"/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2</v>
      </c>
      <c r="D187" s="403">
        <f t="shared" si="49"/>
        <v>2</v>
      </c>
      <c r="E187" s="1818">
        <f t="shared" si="49"/>
        <v>0</v>
      </c>
      <c r="F187" s="35"/>
      <c r="G187" s="39"/>
      <c r="H187" s="35"/>
      <c r="I187" s="39"/>
      <c r="J187" s="35"/>
      <c r="K187" s="39"/>
      <c r="L187" s="35">
        <v>1</v>
      </c>
      <c r="M187" s="39"/>
      <c r="N187" s="35"/>
      <c r="O187" s="39"/>
      <c r="P187" s="35"/>
      <c r="Q187" s="39"/>
      <c r="R187" s="35"/>
      <c r="S187" s="39"/>
      <c r="T187" s="35"/>
      <c r="U187" s="39"/>
      <c r="V187" s="35"/>
      <c r="W187" s="39"/>
      <c r="X187" s="35">
        <v>1</v>
      </c>
      <c r="Y187" s="39"/>
      <c r="Z187" s="35"/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3</v>
      </c>
      <c r="D188" s="403">
        <f t="shared" si="49"/>
        <v>0</v>
      </c>
      <c r="E188" s="1818">
        <f t="shared" si="49"/>
        <v>3</v>
      </c>
      <c r="F188" s="35"/>
      <c r="G188" s="39"/>
      <c r="H188" s="35"/>
      <c r="I188" s="39"/>
      <c r="J188" s="35"/>
      <c r="K188" s="39"/>
      <c r="L188" s="35"/>
      <c r="M188" s="39">
        <v>2</v>
      </c>
      <c r="N188" s="35"/>
      <c r="O188" s="39"/>
      <c r="P188" s="35"/>
      <c r="Q188" s="39"/>
      <c r="R188" s="35"/>
      <c r="S188" s="39">
        <v>1</v>
      </c>
      <c r="T188" s="35"/>
      <c r="U188" s="39"/>
      <c r="V188" s="35"/>
      <c r="W188" s="39"/>
      <c r="X188" s="35"/>
      <c r="Y188" s="39"/>
      <c r="Z188" s="35"/>
      <c r="AA188" s="39"/>
      <c r="AB188" s="35"/>
      <c r="AC188" s="39"/>
      <c r="AD188" s="35"/>
      <c r="AE188" s="39"/>
      <c r="AF188" s="35"/>
      <c r="AG188" s="39"/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3</v>
      </c>
      <c r="D189" s="406">
        <f t="shared" si="49"/>
        <v>2</v>
      </c>
      <c r="E189" s="1827">
        <f t="shared" si="49"/>
        <v>1</v>
      </c>
      <c r="F189" s="50"/>
      <c r="G189" s="54"/>
      <c r="H189" s="50">
        <v>1</v>
      </c>
      <c r="I189" s="54"/>
      <c r="J189" s="50">
        <v>1</v>
      </c>
      <c r="K189" s="54">
        <v>1</v>
      </c>
      <c r="L189" s="50"/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>
        <v>0</v>
      </c>
      <c r="AO189" s="261">
        <v>0</v>
      </c>
      <c r="AP189" s="50">
        <v>0</v>
      </c>
      <c r="AQ189" s="54">
        <v>0</v>
      </c>
      <c r="AR189" s="54">
        <v>0</v>
      </c>
      <c r="AS189" s="54">
        <v>0</v>
      </c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1827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/>
      <c r="AO190" s="261"/>
      <c r="AP190" s="50"/>
      <c r="AQ190" s="54"/>
      <c r="AR190" s="54"/>
      <c r="AS190" s="54"/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0</v>
      </c>
      <c r="D191" s="415">
        <f t="shared" si="49"/>
        <v>0</v>
      </c>
      <c r="E191" s="416">
        <f t="shared" si="49"/>
        <v>0</v>
      </c>
      <c r="F191" s="93"/>
      <c r="G191" s="96"/>
      <c r="H191" s="93"/>
      <c r="I191" s="96"/>
      <c r="J191" s="93"/>
      <c r="K191" s="96"/>
      <c r="L191" s="93"/>
      <c r="M191" s="96"/>
      <c r="N191" s="93"/>
      <c r="O191" s="96"/>
      <c r="P191" s="93"/>
      <c r="Q191" s="96"/>
      <c r="R191" s="93"/>
      <c r="S191" s="96"/>
      <c r="T191" s="93"/>
      <c r="U191" s="96"/>
      <c r="V191" s="93"/>
      <c r="W191" s="96"/>
      <c r="X191" s="93"/>
      <c r="Y191" s="96"/>
      <c r="Z191" s="93"/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/>
      <c r="AO191" s="433"/>
      <c r="AP191" s="93"/>
      <c r="AQ191" s="96"/>
      <c r="AR191" s="96"/>
      <c r="AS191" s="96"/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4432" t="s">
        <v>223</v>
      </c>
      <c r="B193" s="4431"/>
      <c r="C193" s="4324" t="s">
        <v>57</v>
      </c>
      <c r="D193" s="4324"/>
      <c r="E193" s="4324"/>
      <c r="F193" s="4324" t="s">
        <v>168</v>
      </c>
      <c r="G193" s="4324"/>
      <c r="H193" s="4324" t="s">
        <v>169</v>
      </c>
      <c r="I193" s="4324"/>
      <c r="J193" s="4324" t="s">
        <v>170</v>
      </c>
      <c r="K193" s="4324"/>
      <c r="L193" s="4324" t="s">
        <v>104</v>
      </c>
      <c r="M193" s="4324"/>
      <c r="N193" s="4325" t="s">
        <v>11</v>
      </c>
      <c r="O193" s="4338"/>
      <c r="P193" s="4348" t="s">
        <v>106</v>
      </c>
      <c r="Q193" s="4348"/>
      <c r="R193" s="4348" t="s">
        <v>107</v>
      </c>
      <c r="S193" s="4348"/>
      <c r="T193" s="4348" t="s">
        <v>108</v>
      </c>
      <c r="U193" s="4348"/>
      <c r="V193" s="4348" t="s">
        <v>109</v>
      </c>
      <c r="W193" s="4348"/>
      <c r="X193" s="4348" t="s">
        <v>110</v>
      </c>
      <c r="Y193" s="4348"/>
      <c r="Z193" s="4348" t="s">
        <v>111</v>
      </c>
      <c r="AA193" s="4348"/>
      <c r="AB193" s="4348" t="s">
        <v>112</v>
      </c>
      <c r="AC193" s="4348"/>
      <c r="AD193" s="4348" t="s">
        <v>113</v>
      </c>
      <c r="AE193" s="4348"/>
      <c r="AF193" s="4348" t="s">
        <v>114</v>
      </c>
      <c r="AG193" s="4348"/>
      <c r="AH193" s="4348" t="s">
        <v>115</v>
      </c>
      <c r="AI193" s="4348"/>
      <c r="AJ193" s="4348" t="s">
        <v>116</v>
      </c>
      <c r="AK193" s="4348"/>
      <c r="AL193" s="4348" t="s">
        <v>117</v>
      </c>
      <c r="AM193" s="4332"/>
      <c r="AN193" s="4438" t="s">
        <v>126</v>
      </c>
      <c r="AO193" s="4439"/>
      <c r="AP193" s="4440"/>
      <c r="AQ193" s="3492" t="s">
        <v>171</v>
      </c>
      <c r="AR193" s="3461" t="s">
        <v>224</v>
      </c>
      <c r="AS193" s="4348" t="s">
        <v>173</v>
      </c>
      <c r="AT193" s="4348"/>
      <c r="AU193" s="4347" t="s">
        <v>225</v>
      </c>
      <c r="AV193" s="4347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2208" t="s">
        <v>82</v>
      </c>
      <c r="D194" s="2250" t="s">
        <v>83</v>
      </c>
      <c r="E194" s="1850" t="s">
        <v>84</v>
      </c>
      <c r="F194" s="2224" t="s">
        <v>83</v>
      </c>
      <c r="G194" s="1850" t="s">
        <v>84</v>
      </c>
      <c r="H194" s="2224" t="s">
        <v>83</v>
      </c>
      <c r="I194" s="1850" t="s">
        <v>84</v>
      </c>
      <c r="J194" s="2224" t="s">
        <v>83</v>
      </c>
      <c r="K194" s="1850" t="s">
        <v>84</v>
      </c>
      <c r="L194" s="2224" t="s">
        <v>83</v>
      </c>
      <c r="M194" s="1850" t="s">
        <v>84</v>
      </c>
      <c r="N194" s="2224" t="s">
        <v>83</v>
      </c>
      <c r="O194" s="1850" t="s">
        <v>84</v>
      </c>
      <c r="P194" s="2224" t="s">
        <v>83</v>
      </c>
      <c r="Q194" s="1850" t="s">
        <v>84</v>
      </c>
      <c r="R194" s="2224" t="s">
        <v>83</v>
      </c>
      <c r="S194" s="1850" t="s">
        <v>84</v>
      </c>
      <c r="T194" s="2224" t="s">
        <v>83</v>
      </c>
      <c r="U194" s="1850" t="s">
        <v>84</v>
      </c>
      <c r="V194" s="2224" t="s">
        <v>83</v>
      </c>
      <c r="W194" s="1850" t="s">
        <v>84</v>
      </c>
      <c r="X194" s="2224" t="s">
        <v>83</v>
      </c>
      <c r="Y194" s="1850" t="s">
        <v>84</v>
      </c>
      <c r="Z194" s="2224" t="s">
        <v>83</v>
      </c>
      <c r="AA194" s="1850" t="s">
        <v>84</v>
      </c>
      <c r="AB194" s="2224" t="s">
        <v>83</v>
      </c>
      <c r="AC194" s="1850" t="s">
        <v>84</v>
      </c>
      <c r="AD194" s="2224" t="s">
        <v>83</v>
      </c>
      <c r="AE194" s="1850" t="s">
        <v>84</v>
      </c>
      <c r="AF194" s="2224" t="s">
        <v>83</v>
      </c>
      <c r="AG194" s="1850" t="s">
        <v>84</v>
      </c>
      <c r="AH194" s="2224" t="s">
        <v>83</v>
      </c>
      <c r="AI194" s="1850" t="s">
        <v>84</v>
      </c>
      <c r="AJ194" s="2224" t="s">
        <v>83</v>
      </c>
      <c r="AK194" s="1850" t="s">
        <v>84</v>
      </c>
      <c r="AL194" s="2224" t="s">
        <v>83</v>
      </c>
      <c r="AM194" s="1853" t="s">
        <v>84</v>
      </c>
      <c r="AN194" s="2251" t="s">
        <v>128</v>
      </c>
      <c r="AO194" s="2252" t="s">
        <v>130</v>
      </c>
      <c r="AP194" s="2253" t="s">
        <v>129</v>
      </c>
      <c r="AQ194" s="3493"/>
      <c r="AR194" s="3463"/>
      <c r="AS194" s="2224" t="s">
        <v>83</v>
      </c>
      <c r="AT194" s="1850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435" t="s">
        <v>226</v>
      </c>
      <c r="B195" s="4434"/>
      <c r="C195" s="2226">
        <f>SUM(D195+E195)</f>
        <v>26</v>
      </c>
      <c r="D195" s="2227">
        <f>SUM(F195+H195+J195+L195+N195+P195+R195+T195+V195+X195+Z195+AB195+AD195+AF195+AH195+AJ195+AL195)</f>
        <v>13</v>
      </c>
      <c r="E195" s="377">
        <f>SUM(G195+I195+K195+M195+O195+Q195+S195+U195+W195+Y195+AA195+AC195+AE195+AG195+AI195+AK195+AM195)</f>
        <v>13</v>
      </c>
      <c r="F195" s="2228">
        <v>0</v>
      </c>
      <c r="G195" s="2230">
        <v>1</v>
      </c>
      <c r="H195" s="2228">
        <v>3</v>
      </c>
      <c r="I195" s="2230">
        <v>1</v>
      </c>
      <c r="J195" s="2228">
        <v>4</v>
      </c>
      <c r="K195" s="2230">
        <v>4</v>
      </c>
      <c r="L195" s="2228">
        <v>4</v>
      </c>
      <c r="M195" s="2230">
        <v>6</v>
      </c>
      <c r="N195" s="2228">
        <v>0</v>
      </c>
      <c r="O195" s="2230">
        <v>0</v>
      </c>
      <c r="P195" s="2228">
        <v>0</v>
      </c>
      <c r="Q195" s="2230">
        <v>0</v>
      </c>
      <c r="R195" s="2228">
        <v>0</v>
      </c>
      <c r="S195" s="2230">
        <v>0</v>
      </c>
      <c r="T195" s="2228">
        <v>0</v>
      </c>
      <c r="U195" s="2230">
        <v>0</v>
      </c>
      <c r="V195" s="2228">
        <v>0</v>
      </c>
      <c r="W195" s="2230">
        <v>0</v>
      </c>
      <c r="X195" s="2228">
        <v>0</v>
      </c>
      <c r="Y195" s="2230">
        <v>0</v>
      </c>
      <c r="Z195" s="2228">
        <v>1</v>
      </c>
      <c r="AA195" s="2230">
        <v>1</v>
      </c>
      <c r="AB195" s="2228">
        <v>0</v>
      </c>
      <c r="AC195" s="2230">
        <v>0</v>
      </c>
      <c r="AD195" s="2228">
        <v>1</v>
      </c>
      <c r="AE195" s="2230">
        <v>0</v>
      </c>
      <c r="AF195" s="2228">
        <v>0</v>
      </c>
      <c r="AG195" s="2230">
        <v>0</v>
      </c>
      <c r="AH195" s="2228">
        <v>0</v>
      </c>
      <c r="AI195" s="2230">
        <v>0</v>
      </c>
      <c r="AJ195" s="2228">
        <v>0</v>
      </c>
      <c r="AK195" s="2230">
        <v>0</v>
      </c>
      <c r="AL195" s="2228">
        <v>0</v>
      </c>
      <c r="AM195" s="2238">
        <v>0</v>
      </c>
      <c r="AN195" s="438">
        <v>1</v>
      </c>
      <c r="AO195" s="439">
        <v>0</v>
      </c>
      <c r="AP195" s="96">
        <v>18</v>
      </c>
      <c r="AQ195" s="2230">
        <v>0</v>
      </c>
      <c r="AR195" s="2239">
        <v>0</v>
      </c>
      <c r="AS195" s="2228">
        <v>0</v>
      </c>
      <c r="AT195" s="2230">
        <v>0</v>
      </c>
      <c r="AU195" s="2230">
        <v>2</v>
      </c>
      <c r="AV195" s="2230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349" t="s">
        <v>177</v>
      </c>
      <c r="B196" s="4350"/>
      <c r="C196" s="2254"/>
      <c r="D196" s="2255"/>
      <c r="E196" s="2255"/>
      <c r="F196" s="2255"/>
      <c r="G196" s="2255"/>
      <c r="H196" s="2255"/>
      <c r="I196" s="2255"/>
      <c r="J196" s="2255"/>
      <c r="K196" s="2255"/>
      <c r="L196" s="2255"/>
      <c r="M196" s="2255"/>
      <c r="N196" s="2255"/>
      <c r="O196" s="2255"/>
      <c r="P196" s="2255"/>
      <c r="Q196" s="2255"/>
      <c r="R196" s="2255"/>
      <c r="S196" s="2255"/>
      <c r="T196" s="2255"/>
      <c r="U196" s="2255"/>
      <c r="V196" s="2255"/>
      <c r="W196" s="2255"/>
      <c r="X196" s="2255"/>
      <c r="Y196" s="2255"/>
      <c r="Z196" s="2255"/>
      <c r="AA196" s="2255"/>
      <c r="AB196" s="2255"/>
      <c r="AC196" s="2255"/>
      <c r="AD196" s="2255"/>
      <c r="AE196" s="2255"/>
      <c r="AF196" s="2255"/>
      <c r="AG196" s="2255"/>
      <c r="AH196" s="2255"/>
      <c r="AI196" s="2255"/>
      <c r="AJ196" s="2255"/>
      <c r="AK196" s="2255"/>
      <c r="AL196" s="2255"/>
      <c r="AM196" s="2255"/>
      <c r="AN196" s="2256"/>
      <c r="AO196" s="2257"/>
      <c r="AP196" s="2258"/>
      <c r="AQ196" s="2255"/>
      <c r="AR196" s="2255"/>
      <c r="AS196" s="2255"/>
      <c r="AT196" s="2258"/>
      <c r="AU196" s="2258"/>
      <c r="AV196" s="2258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3487" t="s">
        <v>227</v>
      </c>
      <c r="B197" s="1831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1819">
        <f t="shared" si="68"/>
        <v>0</v>
      </c>
      <c r="F197" s="26"/>
      <c r="G197" s="30"/>
      <c r="H197" s="26"/>
      <c r="I197" s="30"/>
      <c r="J197" s="26"/>
      <c r="K197" s="30"/>
      <c r="L197" s="26"/>
      <c r="M197" s="30"/>
      <c r="N197" s="26"/>
      <c r="O197" s="30"/>
      <c r="P197" s="26"/>
      <c r="Q197" s="30"/>
      <c r="R197" s="26"/>
      <c r="S197" s="30"/>
      <c r="T197" s="26"/>
      <c r="U197" s="30"/>
      <c r="V197" s="26"/>
      <c r="W197" s="30"/>
      <c r="X197" s="26"/>
      <c r="Y197" s="30"/>
      <c r="Z197" s="26"/>
      <c r="AA197" s="30"/>
      <c r="AB197" s="26"/>
      <c r="AC197" s="30"/>
      <c r="AD197" s="26"/>
      <c r="AE197" s="30"/>
      <c r="AF197" s="26"/>
      <c r="AG197" s="30"/>
      <c r="AH197" s="26"/>
      <c r="AI197" s="30"/>
      <c r="AJ197" s="26"/>
      <c r="AK197" s="30"/>
      <c r="AL197" s="26"/>
      <c r="AM197" s="2234"/>
      <c r="AN197" s="293"/>
      <c r="AO197" s="143"/>
      <c r="AP197" s="30"/>
      <c r="AQ197" s="30"/>
      <c r="AR197" s="145"/>
      <c r="AS197" s="26"/>
      <c r="AT197" s="30"/>
      <c r="AU197" s="30"/>
      <c r="AV197" s="30"/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1833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/>
      <c r="AR198" s="67"/>
      <c r="AS198" s="93"/>
      <c r="AT198" s="96"/>
      <c r="AU198" s="96"/>
      <c r="AV198" s="96"/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436" t="s">
        <v>181</v>
      </c>
      <c r="B199" s="4437"/>
      <c r="C199" s="2259">
        <f t="shared" si="67"/>
        <v>0</v>
      </c>
      <c r="D199" s="2227">
        <f t="shared" si="68"/>
        <v>0</v>
      </c>
      <c r="E199" s="2237">
        <f t="shared" si="68"/>
        <v>0</v>
      </c>
      <c r="F199" s="2228"/>
      <c r="G199" s="2230"/>
      <c r="H199" s="2228"/>
      <c r="I199" s="2230"/>
      <c r="J199" s="2228"/>
      <c r="K199" s="2230"/>
      <c r="L199" s="2228"/>
      <c r="M199" s="2230"/>
      <c r="N199" s="2228"/>
      <c r="O199" s="2230"/>
      <c r="P199" s="2228"/>
      <c r="Q199" s="2230"/>
      <c r="R199" s="2228"/>
      <c r="S199" s="2230"/>
      <c r="T199" s="2228"/>
      <c r="U199" s="2230"/>
      <c r="V199" s="2228"/>
      <c r="W199" s="2230"/>
      <c r="X199" s="2228"/>
      <c r="Y199" s="2230"/>
      <c r="Z199" s="2228"/>
      <c r="AA199" s="2230"/>
      <c r="AB199" s="2228"/>
      <c r="AC199" s="2230"/>
      <c r="AD199" s="2228"/>
      <c r="AE199" s="2230"/>
      <c r="AF199" s="2228"/>
      <c r="AG199" s="2230"/>
      <c r="AH199" s="2228"/>
      <c r="AI199" s="2230"/>
      <c r="AJ199" s="2228"/>
      <c r="AK199" s="2230"/>
      <c r="AL199" s="2228"/>
      <c r="AM199" s="2238"/>
      <c r="AN199" s="2260"/>
      <c r="AO199" s="2261"/>
      <c r="AP199" s="2230"/>
      <c r="AQ199" s="2230"/>
      <c r="AR199" s="2239"/>
      <c r="AS199" s="2228"/>
      <c r="AT199" s="2230"/>
      <c r="AU199" s="2230"/>
      <c r="AV199" s="2230"/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3487" t="s">
        <v>182</v>
      </c>
      <c r="B200" s="1824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1819">
        <f>SUM(G200+I200+K200+M200+O200+Q200+S200+U200+W200+Y200+AA200+AC200+AE200+AG200+AI200+AK200+AM200)</f>
        <v>0</v>
      </c>
      <c r="F200" s="26"/>
      <c r="G200" s="30"/>
      <c r="H200" s="26"/>
      <c r="I200" s="30"/>
      <c r="J200" s="26"/>
      <c r="K200" s="30"/>
      <c r="L200" s="26"/>
      <c r="M200" s="30"/>
      <c r="N200" s="26"/>
      <c r="O200" s="30"/>
      <c r="P200" s="26"/>
      <c r="Q200" s="30"/>
      <c r="R200" s="26"/>
      <c r="S200" s="30"/>
      <c r="T200" s="26"/>
      <c r="U200" s="30"/>
      <c r="V200" s="26"/>
      <c r="W200" s="30"/>
      <c r="X200" s="26"/>
      <c r="Y200" s="30"/>
      <c r="Z200" s="26"/>
      <c r="AA200" s="30"/>
      <c r="AB200" s="26"/>
      <c r="AC200" s="30"/>
      <c r="AD200" s="26"/>
      <c r="AE200" s="30"/>
      <c r="AF200" s="26"/>
      <c r="AG200" s="30"/>
      <c r="AH200" s="26"/>
      <c r="AI200" s="30"/>
      <c r="AJ200" s="26"/>
      <c r="AK200" s="30"/>
      <c r="AL200" s="26"/>
      <c r="AM200" s="2234"/>
      <c r="AN200" s="293"/>
      <c r="AO200" s="143"/>
      <c r="AP200" s="30"/>
      <c r="AQ200" s="30"/>
      <c r="AR200" s="145"/>
      <c r="AS200" s="26"/>
      <c r="AT200" s="30"/>
      <c r="AU200" s="30"/>
      <c r="AV200" s="30"/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/>
      <c r="AR201" s="379"/>
      <c r="AS201" s="397"/>
      <c r="AT201" s="378"/>
      <c r="AU201" s="378"/>
      <c r="AV201" s="378"/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2240" t="s">
        <v>185</v>
      </c>
      <c r="B202" s="2241"/>
      <c r="C202" s="2242">
        <f t="shared" si="67"/>
        <v>26</v>
      </c>
      <c r="D202" s="2243">
        <f t="shared" si="68"/>
        <v>13</v>
      </c>
      <c r="E202" s="2244">
        <f t="shared" si="68"/>
        <v>13</v>
      </c>
      <c r="F202" s="2228">
        <v>0</v>
      </c>
      <c r="G202" s="2230">
        <v>1</v>
      </c>
      <c r="H202" s="2228">
        <v>3</v>
      </c>
      <c r="I202" s="2230">
        <v>1</v>
      </c>
      <c r="J202" s="2228">
        <v>4</v>
      </c>
      <c r="K202" s="2230">
        <v>4</v>
      </c>
      <c r="L202" s="2228">
        <v>4</v>
      </c>
      <c r="M202" s="2230">
        <v>6</v>
      </c>
      <c r="N202" s="2228">
        <v>0</v>
      </c>
      <c r="O202" s="2230">
        <v>0</v>
      </c>
      <c r="P202" s="2228">
        <v>0</v>
      </c>
      <c r="Q202" s="2230">
        <v>0</v>
      </c>
      <c r="R202" s="2228">
        <v>0</v>
      </c>
      <c r="S202" s="2230">
        <v>0</v>
      </c>
      <c r="T202" s="2228">
        <v>0</v>
      </c>
      <c r="U202" s="2230">
        <v>0</v>
      </c>
      <c r="V202" s="2228">
        <v>0</v>
      </c>
      <c r="W202" s="2230">
        <v>0</v>
      </c>
      <c r="X202" s="2228">
        <v>0</v>
      </c>
      <c r="Y202" s="2230">
        <v>0</v>
      </c>
      <c r="Z202" s="2228">
        <v>1</v>
      </c>
      <c r="AA202" s="2230">
        <v>1</v>
      </c>
      <c r="AB202" s="2228">
        <v>0</v>
      </c>
      <c r="AC202" s="2230">
        <v>0</v>
      </c>
      <c r="AD202" s="2228">
        <v>1</v>
      </c>
      <c r="AE202" s="2230">
        <v>0</v>
      </c>
      <c r="AF202" s="2228">
        <v>0</v>
      </c>
      <c r="AG202" s="2230">
        <v>0</v>
      </c>
      <c r="AH202" s="2228">
        <v>0</v>
      </c>
      <c r="AI202" s="2230">
        <v>0</v>
      </c>
      <c r="AJ202" s="2228">
        <v>0</v>
      </c>
      <c r="AK202" s="2230">
        <v>0</v>
      </c>
      <c r="AL202" s="2228">
        <v>0</v>
      </c>
      <c r="AM202" s="2238">
        <v>0</v>
      </c>
      <c r="AN202" s="2260">
        <v>1</v>
      </c>
      <c r="AO202" s="2261">
        <v>0</v>
      </c>
      <c r="AP202" s="2230">
        <v>18</v>
      </c>
      <c r="AQ202" s="2230">
        <v>0</v>
      </c>
      <c r="AR202" s="2239">
        <v>0</v>
      </c>
      <c r="AS202" s="2228">
        <v>0</v>
      </c>
      <c r="AT202" s="2230">
        <v>0</v>
      </c>
      <c r="AU202" s="2230">
        <v>2</v>
      </c>
      <c r="AV202" s="2230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4339" t="s">
        <v>186</v>
      </c>
      <c r="B203" s="1823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/>
      <c r="AR203" s="65"/>
      <c r="AS203" s="104"/>
      <c r="AT203" s="107"/>
      <c r="AU203" s="107"/>
      <c r="AV203" s="107"/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1822" t="s">
        <v>188</v>
      </c>
      <c r="C204" s="402">
        <f t="shared" si="67"/>
        <v>0</v>
      </c>
      <c r="D204" s="403">
        <f t="shared" si="68"/>
        <v>0</v>
      </c>
      <c r="E204" s="1818">
        <f t="shared" si="68"/>
        <v>0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/>
      <c r="AR204" s="66"/>
      <c r="AS204" s="35"/>
      <c r="AT204" s="39"/>
      <c r="AU204" s="39"/>
      <c r="AV204" s="39"/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1822" t="s">
        <v>189</v>
      </c>
      <c r="C205" s="402">
        <f t="shared" si="67"/>
        <v>0</v>
      </c>
      <c r="D205" s="403">
        <f t="shared" si="68"/>
        <v>0</v>
      </c>
      <c r="E205" s="1818">
        <f t="shared" si="68"/>
        <v>0</v>
      </c>
      <c r="F205" s="35"/>
      <c r="G205" s="39"/>
      <c r="H205" s="35"/>
      <c r="I205" s="39"/>
      <c r="J205" s="35"/>
      <c r="K205" s="39"/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/>
      <c r="AQ205" s="39"/>
      <c r="AR205" s="66"/>
      <c r="AS205" s="35"/>
      <c r="AT205" s="39"/>
      <c r="AU205" s="39"/>
      <c r="AV205" s="39"/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1846" t="s">
        <v>190</v>
      </c>
      <c r="C206" s="402">
        <f>SUM(D206+E206)</f>
        <v>0</v>
      </c>
      <c r="D206" s="449"/>
      <c r="E206" s="1818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/>
      <c r="AR206" s="66"/>
      <c r="AS206" s="331"/>
      <c r="AT206" s="39"/>
      <c r="AU206" s="39"/>
      <c r="AV206" s="39"/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1822" t="s">
        <v>191</v>
      </c>
      <c r="C207" s="402">
        <f t="shared" ref="C207:C233" si="70">SUM(D207+E207)</f>
        <v>0</v>
      </c>
      <c r="D207" s="403">
        <f t="shared" ref="D207:E213" si="71">SUM(F207+H207+J207+L207+N207+P207+R207+T207+V207+X207+Z207+AB207+AD207+AF207+AH207+AJ207+AL207)</f>
        <v>0</v>
      </c>
      <c r="E207" s="1818">
        <f t="shared" si="71"/>
        <v>0</v>
      </c>
      <c r="F207" s="35"/>
      <c r="G207" s="39"/>
      <c r="H207" s="35"/>
      <c r="I207" s="39"/>
      <c r="J207" s="35"/>
      <c r="K207" s="39"/>
      <c r="L207" s="35"/>
      <c r="M207" s="39"/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/>
      <c r="AQ207" s="39"/>
      <c r="AR207" s="66"/>
      <c r="AS207" s="35"/>
      <c r="AT207" s="39"/>
      <c r="AU207" s="39"/>
      <c r="AV207" s="39"/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1842" t="s">
        <v>192</v>
      </c>
      <c r="C208" s="402">
        <f t="shared" si="70"/>
        <v>0</v>
      </c>
      <c r="D208" s="403">
        <f t="shared" si="71"/>
        <v>0</v>
      </c>
      <c r="E208" s="1818">
        <f t="shared" si="71"/>
        <v>0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/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/>
      <c r="AR208" s="66"/>
      <c r="AS208" s="35"/>
      <c r="AT208" s="39"/>
      <c r="AU208" s="39"/>
      <c r="AV208" s="39"/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1842" t="s">
        <v>193</v>
      </c>
      <c r="C209" s="402">
        <f t="shared" si="70"/>
        <v>2</v>
      </c>
      <c r="D209" s="403">
        <f t="shared" si="71"/>
        <v>0</v>
      </c>
      <c r="E209" s="1818">
        <f t="shared" si="71"/>
        <v>2</v>
      </c>
      <c r="F209" s="35"/>
      <c r="G209" s="39"/>
      <c r="H209" s="35"/>
      <c r="I209" s="39"/>
      <c r="J209" s="35"/>
      <c r="K209" s="39">
        <v>1</v>
      </c>
      <c r="L209" s="35"/>
      <c r="M209" s="39">
        <v>1</v>
      </c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>
        <v>1</v>
      </c>
      <c r="AQ209" s="39">
        <v>0</v>
      </c>
      <c r="AR209" s="66">
        <v>0</v>
      </c>
      <c r="AS209" s="35">
        <v>0</v>
      </c>
      <c r="AT209" s="39">
        <v>0</v>
      </c>
      <c r="AU209" s="39">
        <v>0</v>
      </c>
      <c r="AV209" s="39">
        <v>0</v>
      </c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1843" t="s">
        <v>194</v>
      </c>
      <c r="C210" s="411">
        <f t="shared" si="70"/>
        <v>1</v>
      </c>
      <c r="D210" s="406">
        <f t="shared" si="71"/>
        <v>0</v>
      </c>
      <c r="E210" s="1827">
        <f t="shared" si="71"/>
        <v>1</v>
      </c>
      <c r="F210" s="50"/>
      <c r="G210" s="54"/>
      <c r="H210" s="50"/>
      <c r="I210" s="54"/>
      <c r="J210" s="50"/>
      <c r="K210" s="54"/>
      <c r="L210" s="50"/>
      <c r="M210" s="54">
        <v>1</v>
      </c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>
        <v>1</v>
      </c>
      <c r="AQ210" s="54">
        <v>0</v>
      </c>
      <c r="AR210" s="261">
        <v>0</v>
      </c>
      <c r="AS210" s="50">
        <v>0</v>
      </c>
      <c r="AT210" s="54">
        <v>0</v>
      </c>
      <c r="AU210" s="54">
        <v>0</v>
      </c>
      <c r="AV210" s="54">
        <v>0</v>
      </c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3461" t="s">
        <v>195</v>
      </c>
      <c r="B211" s="1844" t="s">
        <v>196</v>
      </c>
      <c r="C211" s="381">
        <f t="shared" si="70"/>
        <v>0</v>
      </c>
      <c r="D211" s="382">
        <f t="shared" si="71"/>
        <v>0</v>
      </c>
      <c r="E211" s="1819">
        <f t="shared" si="71"/>
        <v>0</v>
      </c>
      <c r="F211" s="26"/>
      <c r="G211" s="30"/>
      <c r="H211" s="26"/>
      <c r="I211" s="30"/>
      <c r="J211" s="26"/>
      <c r="K211" s="30"/>
      <c r="L211" s="26"/>
      <c r="M211" s="30"/>
      <c r="N211" s="26"/>
      <c r="O211" s="30"/>
      <c r="P211" s="26"/>
      <c r="Q211" s="30"/>
      <c r="R211" s="26"/>
      <c r="S211" s="30"/>
      <c r="T211" s="26"/>
      <c r="U211" s="30"/>
      <c r="V211" s="26"/>
      <c r="W211" s="30"/>
      <c r="X211" s="26"/>
      <c r="Y211" s="30"/>
      <c r="Z211" s="26"/>
      <c r="AA211" s="30"/>
      <c r="AB211" s="26"/>
      <c r="AC211" s="30"/>
      <c r="AD211" s="26"/>
      <c r="AE211" s="30"/>
      <c r="AF211" s="26"/>
      <c r="AG211" s="30"/>
      <c r="AH211" s="26"/>
      <c r="AI211" s="30"/>
      <c r="AJ211" s="2262"/>
      <c r="AK211" s="2248"/>
      <c r="AL211" s="26"/>
      <c r="AM211" s="2234"/>
      <c r="AN211" s="319"/>
      <c r="AO211" s="329"/>
      <c r="AP211" s="107"/>
      <c r="AQ211" s="30"/>
      <c r="AR211" s="145"/>
      <c r="AS211" s="26"/>
      <c r="AT211" s="30"/>
      <c r="AU211" s="30"/>
      <c r="AV211" s="30"/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1</v>
      </c>
      <c r="CM211" s="16"/>
      <c r="CZ211" s="2"/>
    </row>
    <row r="212" spans="1:104" ht="27.75" customHeight="1" x14ac:dyDescent="0.2">
      <c r="A212" s="3462"/>
      <c r="B212" s="1845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1818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/>
      <c r="AR212" s="66"/>
      <c r="AS212" s="35"/>
      <c r="AT212" s="39"/>
      <c r="AU212" s="39"/>
      <c r="AV212" s="39"/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1833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/>
      <c r="AR213" s="67"/>
      <c r="AS213" s="93"/>
      <c r="AT213" s="96"/>
      <c r="AU213" s="96"/>
      <c r="AV213" s="96"/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3461" t="s">
        <v>199</v>
      </c>
      <c r="B214" s="1831" t="s">
        <v>200</v>
      </c>
      <c r="C214" s="381">
        <f t="shared" si="70"/>
        <v>4</v>
      </c>
      <c r="D214" s="382">
        <f t="shared" ref="D214:E217" si="72">SUM(F214+H214+J214+L214+N214)</f>
        <v>4</v>
      </c>
      <c r="E214" s="1819">
        <f t="shared" si="72"/>
        <v>0</v>
      </c>
      <c r="F214" s="26"/>
      <c r="G214" s="30"/>
      <c r="H214" s="26">
        <v>2</v>
      </c>
      <c r="I214" s="30"/>
      <c r="J214" s="26">
        <v>2</v>
      </c>
      <c r="K214" s="30"/>
      <c r="L214" s="26"/>
      <c r="M214" s="30"/>
      <c r="N214" s="26"/>
      <c r="O214" s="30"/>
      <c r="P214" s="419"/>
      <c r="Q214" s="420"/>
      <c r="R214" s="419"/>
      <c r="S214" s="420"/>
      <c r="T214" s="419"/>
      <c r="U214" s="420"/>
      <c r="V214" s="419"/>
      <c r="W214" s="420"/>
      <c r="X214" s="419"/>
      <c r="Y214" s="420"/>
      <c r="Z214" s="419"/>
      <c r="AA214" s="420"/>
      <c r="AB214" s="419"/>
      <c r="AC214" s="420"/>
      <c r="AD214" s="419"/>
      <c r="AE214" s="420"/>
      <c r="AF214" s="419"/>
      <c r="AG214" s="420"/>
      <c r="AH214" s="419"/>
      <c r="AI214" s="420"/>
      <c r="AJ214" s="419"/>
      <c r="AK214" s="420"/>
      <c r="AL214" s="419"/>
      <c r="AM214" s="2263"/>
      <c r="AN214" s="293"/>
      <c r="AO214" s="143"/>
      <c r="AP214" s="30">
        <v>9</v>
      </c>
      <c r="AQ214" s="30">
        <v>0</v>
      </c>
      <c r="AR214" s="422"/>
      <c r="AS214" s="26">
        <v>0</v>
      </c>
      <c r="AT214" s="30">
        <v>0</v>
      </c>
      <c r="AU214" s="30">
        <v>1</v>
      </c>
      <c r="AV214" s="30">
        <v>0</v>
      </c>
      <c r="AW214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1834" t="s">
        <v>201</v>
      </c>
      <c r="C215" s="402">
        <f t="shared" si="70"/>
        <v>0</v>
      </c>
      <c r="D215" s="403">
        <f t="shared" si="72"/>
        <v>0</v>
      </c>
      <c r="E215" s="1818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/>
      <c r="AR215" s="452"/>
      <c r="AS215" s="35"/>
      <c r="AT215" s="39"/>
      <c r="AU215" s="39"/>
      <c r="AV215" s="39"/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1834" t="s">
        <v>202</v>
      </c>
      <c r="C216" s="402">
        <f t="shared" si="70"/>
        <v>0</v>
      </c>
      <c r="D216" s="403">
        <f t="shared" si="72"/>
        <v>0</v>
      </c>
      <c r="E216" s="1818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/>
      <c r="AR216" s="452"/>
      <c r="AS216" s="35"/>
      <c r="AT216" s="39"/>
      <c r="AU216" s="39"/>
      <c r="AV216" s="39"/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1833" t="s">
        <v>203</v>
      </c>
      <c r="C217" s="414">
        <f t="shared" si="70"/>
        <v>12</v>
      </c>
      <c r="D217" s="415">
        <f>SUM(F217+H217+J217+L217+N217)</f>
        <v>5</v>
      </c>
      <c r="E217" s="416">
        <f t="shared" si="72"/>
        <v>7</v>
      </c>
      <c r="F217" s="93"/>
      <c r="G217" s="96">
        <v>1</v>
      </c>
      <c r="H217" s="93"/>
      <c r="I217" s="96">
        <v>1</v>
      </c>
      <c r="J217" s="93">
        <v>1</v>
      </c>
      <c r="K217" s="96">
        <v>2</v>
      </c>
      <c r="L217" s="93">
        <v>4</v>
      </c>
      <c r="M217" s="96">
        <v>3</v>
      </c>
      <c r="N217" s="93"/>
      <c r="O217" s="96"/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>
        <v>1</v>
      </c>
      <c r="AO217" s="329"/>
      <c r="AP217" s="243">
        <v>5</v>
      </c>
      <c r="AQ217" s="93">
        <v>0</v>
      </c>
      <c r="AR217" s="454"/>
      <c r="AS217" s="93">
        <v>0</v>
      </c>
      <c r="AT217" s="96">
        <v>0</v>
      </c>
      <c r="AU217" s="96">
        <v>1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1838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143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1847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1818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1847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1818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1847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1818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1847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1</v>
      </c>
      <c r="D223" s="394">
        <f>SUM(F223+H223+J223+L223+N223+P223+R223+T223+V223+X223+Z223+AB223+AD223+AF223+AH223+AJ223+AL223)</f>
        <v>1</v>
      </c>
      <c r="E223" s="377">
        <f t="shared" si="74"/>
        <v>0</v>
      </c>
      <c r="F223" s="35"/>
      <c r="G223" s="39"/>
      <c r="H223" s="35"/>
      <c r="I223" s="39"/>
      <c r="J223" s="35">
        <v>1</v>
      </c>
      <c r="K223" s="39"/>
      <c r="L223" s="35"/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/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>
        <v>0</v>
      </c>
      <c r="AR223" s="96">
        <v>0</v>
      </c>
      <c r="AS223" s="35">
        <v>0</v>
      </c>
      <c r="AT223" s="39">
        <v>0</v>
      </c>
      <c r="AU223" s="39">
        <v>0</v>
      </c>
      <c r="AV223" s="39">
        <v>0</v>
      </c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347" t="s">
        <v>211</v>
      </c>
      <c r="B224" s="1828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1819">
        <f t="shared" si="74"/>
        <v>0</v>
      </c>
      <c r="F224" s="26"/>
      <c r="G224" s="30"/>
      <c r="H224" s="26"/>
      <c r="I224" s="30"/>
      <c r="J224" s="26"/>
      <c r="K224" s="30"/>
      <c r="L224" s="26"/>
      <c r="M224" s="30"/>
      <c r="N224" s="26"/>
      <c r="O224" s="30"/>
      <c r="P224" s="26"/>
      <c r="Q224" s="30"/>
      <c r="R224" s="26"/>
      <c r="S224" s="30"/>
      <c r="T224" s="26"/>
      <c r="U224" s="30"/>
      <c r="V224" s="26"/>
      <c r="W224" s="30"/>
      <c r="X224" s="26"/>
      <c r="Y224" s="30"/>
      <c r="Z224" s="26"/>
      <c r="AA224" s="30"/>
      <c r="AB224" s="26"/>
      <c r="AC224" s="30"/>
      <c r="AD224" s="26"/>
      <c r="AE224" s="30"/>
      <c r="AF224" s="26"/>
      <c r="AG224" s="30"/>
      <c r="AH224" s="26"/>
      <c r="AI224" s="30"/>
      <c r="AJ224" s="26"/>
      <c r="AK224" s="30"/>
      <c r="AL224" s="26"/>
      <c r="AM224" s="2234"/>
      <c r="AN224" s="319"/>
      <c r="AO224" s="329"/>
      <c r="AP224" s="107"/>
      <c r="AQ224" s="455"/>
      <c r="AR224" s="456"/>
      <c r="AS224" s="26"/>
      <c r="AT224" s="30"/>
      <c r="AU224" s="30"/>
      <c r="AV224" s="30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1848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1829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3459" t="s">
        <v>215</v>
      </c>
      <c r="B227" s="3460"/>
      <c r="C227" s="398">
        <f t="shared" si="70"/>
        <v>1</v>
      </c>
      <c r="D227" s="399">
        <f>SUM(F227+H227+J227+L227+N227+P227+R227+T227+V227+X227+Z227+AB227+AD227+AF227+AH227+AJ227+AL227)</f>
        <v>1</v>
      </c>
      <c r="E227" s="400">
        <f t="shared" si="74"/>
        <v>0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/>
      <c r="AA227" s="107"/>
      <c r="AB227" s="104"/>
      <c r="AC227" s="107"/>
      <c r="AD227" s="104">
        <v>1</v>
      </c>
      <c r="AE227" s="107"/>
      <c r="AF227" s="104"/>
      <c r="AG227" s="107"/>
      <c r="AH227" s="104"/>
      <c r="AI227" s="107"/>
      <c r="AJ227" s="104"/>
      <c r="AK227" s="107"/>
      <c r="AL227" s="104"/>
      <c r="AM227" s="318"/>
      <c r="AN227" s="319"/>
      <c r="AO227" s="329"/>
      <c r="AP227" s="107"/>
      <c r="AQ227" s="107">
        <v>0</v>
      </c>
      <c r="AR227" s="65">
        <v>0</v>
      </c>
      <c r="AS227" s="104">
        <v>0</v>
      </c>
      <c r="AT227" s="107">
        <v>0</v>
      </c>
      <c r="AU227" s="107">
        <v>0</v>
      </c>
      <c r="AV227" s="107">
        <v>0</v>
      </c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0</v>
      </c>
      <c r="D228" s="403">
        <f t="shared" si="75"/>
        <v>0</v>
      </c>
      <c r="E228" s="1818">
        <f t="shared" si="74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/>
      <c r="AR228" s="66"/>
      <c r="AS228" s="35"/>
      <c r="AT228" s="39"/>
      <c r="AU228" s="39"/>
      <c r="AV228" s="39"/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1</v>
      </c>
      <c r="D229" s="403">
        <f>SUM(F229+H229+J229+L229+N229+P229+R229+T229+V229+X229+Z229+AB229+AD229+AF229+AH229+AJ229+AL229)</f>
        <v>1</v>
      </c>
      <c r="E229" s="1818">
        <f t="shared" si="74"/>
        <v>0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/>
      <c r="W229" s="39"/>
      <c r="X229" s="35"/>
      <c r="Y229" s="39"/>
      <c r="Z229" s="35">
        <v>1</v>
      </c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>
        <v>0</v>
      </c>
      <c r="AR229" s="66">
        <v>0</v>
      </c>
      <c r="AS229" s="35">
        <v>0</v>
      </c>
      <c r="AT229" s="39">
        <v>0</v>
      </c>
      <c r="AU229" s="39">
        <v>0</v>
      </c>
      <c r="AV229" s="39">
        <v>0</v>
      </c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2</v>
      </c>
      <c r="D230" s="403">
        <f t="shared" si="75"/>
        <v>0</v>
      </c>
      <c r="E230" s="1818">
        <f t="shared" si="74"/>
        <v>2</v>
      </c>
      <c r="F230" s="35"/>
      <c r="G230" s="39"/>
      <c r="H230" s="35"/>
      <c r="I230" s="39"/>
      <c r="J230" s="35"/>
      <c r="K230" s="39"/>
      <c r="L230" s="35"/>
      <c r="M230" s="39">
        <v>1</v>
      </c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>
        <v>1</v>
      </c>
      <c r="AB230" s="35"/>
      <c r="AC230" s="39"/>
      <c r="AD230" s="35"/>
      <c r="AE230" s="39"/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/>
      <c r="AQ230" s="39">
        <v>0</v>
      </c>
      <c r="AR230" s="66">
        <v>0</v>
      </c>
      <c r="AS230" s="35">
        <v>0</v>
      </c>
      <c r="AT230" s="39">
        <v>0</v>
      </c>
      <c r="AU230" s="39">
        <v>0</v>
      </c>
      <c r="AV230" s="39">
        <v>0</v>
      </c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2</v>
      </c>
      <c r="D231" s="403">
        <f t="shared" si="75"/>
        <v>1</v>
      </c>
      <c r="E231" s="1818">
        <f>SUM(G231+I231+K231+M231+O231+Q231+S231+U231+W231+Y231+AA231+AC231+AE231+AG231+AI231+AK231+AM231)</f>
        <v>1</v>
      </c>
      <c r="F231" s="50"/>
      <c r="G231" s="54"/>
      <c r="H231" s="50">
        <v>1</v>
      </c>
      <c r="I231" s="54"/>
      <c r="J231" s="50"/>
      <c r="K231" s="54">
        <v>1</v>
      </c>
      <c r="L231" s="50"/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/>
      <c r="AO231" s="329"/>
      <c r="AP231" s="107">
        <v>2</v>
      </c>
      <c r="AQ231" s="54">
        <v>0</v>
      </c>
      <c r="AR231" s="261">
        <v>0</v>
      </c>
      <c r="AS231" s="50">
        <v>0</v>
      </c>
      <c r="AT231" s="54">
        <v>0</v>
      </c>
      <c r="AU231" s="54">
        <v>0</v>
      </c>
      <c r="AV231" s="54">
        <v>0</v>
      </c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1827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0</v>
      </c>
      <c r="D233" s="415">
        <f t="shared" si="75"/>
        <v>0</v>
      </c>
      <c r="E233" s="416">
        <f>SUM(G233+I233+K233+M233+O233+Q233+S233+U233+W233+Y233+AA233+AC233+AE233+AG233+AI233+AK233+AM233)</f>
        <v>0</v>
      </c>
      <c r="F233" s="93"/>
      <c r="G233" s="96"/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/>
      <c r="AR233" s="433"/>
      <c r="AS233" s="93"/>
      <c r="AT233" s="96"/>
      <c r="AU233" s="96"/>
      <c r="AV233" s="96"/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4322" t="s">
        <v>56</v>
      </c>
      <c r="B235" s="4323"/>
      <c r="C235" s="4348" t="s">
        <v>57</v>
      </c>
      <c r="D235" s="4348"/>
      <c r="E235" s="4348"/>
      <c r="F235" s="4325" t="s">
        <v>230</v>
      </c>
      <c r="G235" s="4338"/>
      <c r="H235" s="4325" t="s">
        <v>231</v>
      </c>
      <c r="I235" s="4338"/>
      <c r="J235" s="4325" t="s">
        <v>232</v>
      </c>
      <c r="K235" s="4338"/>
      <c r="L235" s="4325" t="s">
        <v>233</v>
      </c>
      <c r="M235" s="4338"/>
      <c r="N235" s="4325" t="s">
        <v>234</v>
      </c>
      <c r="O235" s="4338"/>
      <c r="P235" s="4325" t="s">
        <v>235</v>
      </c>
      <c r="Q235" s="4338"/>
      <c r="R235" s="4325" t="s">
        <v>236</v>
      </c>
      <c r="S235" s="4338"/>
      <c r="T235" s="4325" t="s">
        <v>237</v>
      </c>
      <c r="U235" s="4338"/>
      <c r="V235" s="4325" t="s">
        <v>238</v>
      </c>
      <c r="W235" s="4338"/>
      <c r="X235" s="4325" t="s">
        <v>239</v>
      </c>
      <c r="Y235" s="4338"/>
      <c r="Z235" s="4325" t="s">
        <v>240</v>
      </c>
      <c r="AA235" s="4338"/>
      <c r="AB235" s="4325" t="s">
        <v>241</v>
      </c>
      <c r="AC235" s="4338"/>
      <c r="AD235" s="4325" t="s">
        <v>242</v>
      </c>
      <c r="AE235" s="4338"/>
      <c r="AF235" s="4325" t="s">
        <v>243</v>
      </c>
      <c r="AG235" s="4338"/>
      <c r="AH235" s="4325" t="s">
        <v>244</v>
      </c>
      <c r="AI235" s="4338"/>
      <c r="AJ235" s="4325" t="s">
        <v>245</v>
      </c>
      <c r="AK235" s="4338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2208" t="s">
        <v>82</v>
      </c>
      <c r="D236" s="2209" t="s">
        <v>83</v>
      </c>
      <c r="E236" s="2210" t="s">
        <v>84</v>
      </c>
      <c r="F236" s="2224" t="s">
        <v>83</v>
      </c>
      <c r="G236" s="2264" t="s">
        <v>84</v>
      </c>
      <c r="H236" s="2224" t="s">
        <v>83</v>
      </c>
      <c r="I236" s="2264" t="s">
        <v>84</v>
      </c>
      <c r="J236" s="2224" t="s">
        <v>83</v>
      </c>
      <c r="K236" s="2264" t="s">
        <v>84</v>
      </c>
      <c r="L236" s="2224" t="s">
        <v>83</v>
      </c>
      <c r="M236" s="2264" t="s">
        <v>84</v>
      </c>
      <c r="N236" s="2224" t="s">
        <v>83</v>
      </c>
      <c r="O236" s="2264" t="s">
        <v>84</v>
      </c>
      <c r="P236" s="2224" t="s">
        <v>83</v>
      </c>
      <c r="Q236" s="2264" t="s">
        <v>84</v>
      </c>
      <c r="R236" s="2224" t="s">
        <v>83</v>
      </c>
      <c r="S236" s="2264" t="s">
        <v>84</v>
      </c>
      <c r="T236" s="2224" t="s">
        <v>83</v>
      </c>
      <c r="U236" s="2264" t="s">
        <v>84</v>
      </c>
      <c r="V236" s="2224" t="s">
        <v>83</v>
      </c>
      <c r="W236" s="2264" t="s">
        <v>84</v>
      </c>
      <c r="X236" s="2224" t="s">
        <v>83</v>
      </c>
      <c r="Y236" s="2264" t="s">
        <v>84</v>
      </c>
      <c r="Z236" s="2224" t="s">
        <v>83</v>
      </c>
      <c r="AA236" s="2264" t="s">
        <v>84</v>
      </c>
      <c r="AB236" s="2224" t="s">
        <v>83</v>
      </c>
      <c r="AC236" s="2264" t="s">
        <v>84</v>
      </c>
      <c r="AD236" s="2224" t="s">
        <v>83</v>
      </c>
      <c r="AE236" s="2264" t="s">
        <v>84</v>
      </c>
      <c r="AF236" s="2224" t="s">
        <v>83</v>
      </c>
      <c r="AG236" s="2264" t="s">
        <v>84</v>
      </c>
      <c r="AH236" s="2224" t="s">
        <v>83</v>
      </c>
      <c r="AI236" s="2264" t="s">
        <v>84</v>
      </c>
      <c r="AJ236" s="2224" t="s">
        <v>83</v>
      </c>
      <c r="AK236" s="2264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4340" t="s">
        <v>246</v>
      </c>
      <c r="B237" s="465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139">
        <f t="shared" ref="D237:E240" si="77">SUM(G237+I237+K237+M237+O237+Q237+S237+U237+W237+Y237+AA237+AC237+AE237+AG237+AI237+AK237)</f>
        <v>0</v>
      </c>
      <c r="F237" s="26"/>
      <c r="G237" s="30"/>
      <c r="H237" s="26"/>
      <c r="I237" s="30"/>
      <c r="J237" s="26"/>
      <c r="K237" s="30"/>
      <c r="L237" s="26"/>
      <c r="M237" s="30"/>
      <c r="N237" s="26"/>
      <c r="O237" s="30"/>
      <c r="P237" s="26"/>
      <c r="Q237" s="30"/>
      <c r="R237" s="26"/>
      <c r="S237" s="30"/>
      <c r="T237" s="26"/>
      <c r="U237" s="30"/>
      <c r="V237" s="26"/>
      <c r="W237" s="30"/>
      <c r="X237" s="26"/>
      <c r="Y237" s="30"/>
      <c r="Z237" s="26"/>
      <c r="AA237" s="30"/>
      <c r="AB237" s="26"/>
      <c r="AC237" s="30"/>
      <c r="AD237" s="26"/>
      <c r="AE237" s="30"/>
      <c r="AF237" s="26"/>
      <c r="AG237" s="30"/>
      <c r="AH237" s="26"/>
      <c r="AI237" s="30"/>
      <c r="AJ237" s="26"/>
      <c r="AK237" s="30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4340" t="s">
        <v>247</v>
      </c>
      <c r="B239" s="465" t="s">
        <v>157</v>
      </c>
      <c r="C239" s="137">
        <f>SUM(D239+E239)</f>
        <v>0</v>
      </c>
      <c r="D239" s="138">
        <f t="shared" si="77"/>
        <v>0</v>
      </c>
      <c r="E239" s="139">
        <f t="shared" si="77"/>
        <v>0</v>
      </c>
      <c r="F239" s="26"/>
      <c r="G239" s="30"/>
      <c r="H239" s="26"/>
      <c r="I239" s="30"/>
      <c r="J239" s="26"/>
      <c r="K239" s="30"/>
      <c r="L239" s="26"/>
      <c r="M239" s="30"/>
      <c r="N239" s="26"/>
      <c r="O239" s="30"/>
      <c r="P239" s="26"/>
      <c r="Q239" s="30"/>
      <c r="R239" s="26"/>
      <c r="S239" s="30"/>
      <c r="T239" s="26"/>
      <c r="U239" s="30"/>
      <c r="V239" s="26"/>
      <c r="W239" s="30"/>
      <c r="X239" s="26"/>
      <c r="Y239" s="30"/>
      <c r="Z239" s="26"/>
      <c r="AA239" s="30"/>
      <c r="AB239" s="26"/>
      <c r="AC239" s="30"/>
      <c r="AD239" s="26"/>
      <c r="AE239" s="30"/>
      <c r="AF239" s="26"/>
      <c r="AG239" s="30"/>
      <c r="AH239" s="26"/>
      <c r="AI239" s="30"/>
      <c r="AJ239" s="26"/>
      <c r="AK239" s="30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4341" t="s">
        <v>249</v>
      </c>
      <c r="B242" s="4342" t="s">
        <v>250</v>
      </c>
      <c r="C242" s="4322" t="s">
        <v>4</v>
      </c>
      <c r="D242" s="4343"/>
      <c r="E242" s="4323"/>
      <c r="F242" s="4344" t="s">
        <v>251</v>
      </c>
      <c r="G242" s="4345"/>
      <c r="H242" s="4345"/>
      <c r="I242" s="4345"/>
      <c r="J242" s="4345"/>
      <c r="K242" s="4345"/>
      <c r="L242" s="4345"/>
      <c r="M242" s="4345"/>
      <c r="N242" s="4345"/>
      <c r="O242" s="4345"/>
      <c r="P242" s="4345"/>
      <c r="Q242" s="4345"/>
      <c r="R242" s="4345"/>
      <c r="S242" s="4345"/>
      <c r="T242" s="4345"/>
      <c r="U242" s="4345"/>
      <c r="V242" s="4345"/>
      <c r="W242" s="4345"/>
      <c r="X242" s="4345"/>
      <c r="Y242" s="4345"/>
      <c r="Z242" s="4345"/>
      <c r="AA242" s="4345"/>
      <c r="AB242" s="4345"/>
      <c r="AC242" s="4345"/>
      <c r="AD242" s="4345"/>
      <c r="AE242" s="4345"/>
      <c r="AF242" s="4345"/>
      <c r="AG242" s="4345"/>
      <c r="AH242" s="4345"/>
      <c r="AI242" s="4345"/>
      <c r="AJ242" s="4345"/>
      <c r="AK242" s="4346"/>
      <c r="AL242" s="4339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4344" t="s">
        <v>169</v>
      </c>
      <c r="G243" s="4346"/>
      <c r="H243" s="4344" t="s">
        <v>170</v>
      </c>
      <c r="I243" s="4346"/>
      <c r="J243" s="4344" t="s">
        <v>104</v>
      </c>
      <c r="K243" s="4346"/>
      <c r="L243" s="4344" t="s">
        <v>11</v>
      </c>
      <c r="M243" s="4346"/>
      <c r="N243" s="4325" t="s">
        <v>12</v>
      </c>
      <c r="O243" s="4338"/>
      <c r="P243" s="4325" t="s">
        <v>13</v>
      </c>
      <c r="Q243" s="4338"/>
      <c r="R243" s="4325" t="s">
        <v>14</v>
      </c>
      <c r="S243" s="4338"/>
      <c r="T243" s="4325" t="s">
        <v>15</v>
      </c>
      <c r="U243" s="4338"/>
      <c r="V243" s="4325" t="s">
        <v>16</v>
      </c>
      <c r="W243" s="4338"/>
      <c r="X243" s="4325" t="s">
        <v>17</v>
      </c>
      <c r="Y243" s="4338"/>
      <c r="Z243" s="4325" t="s">
        <v>253</v>
      </c>
      <c r="AA243" s="4338"/>
      <c r="AB243" s="4325" t="s">
        <v>254</v>
      </c>
      <c r="AC243" s="4338"/>
      <c r="AD243" s="4325" t="s">
        <v>255</v>
      </c>
      <c r="AE243" s="4338"/>
      <c r="AF243" s="4325" t="s">
        <v>256</v>
      </c>
      <c r="AG243" s="4338"/>
      <c r="AH243" s="4325" t="s">
        <v>257</v>
      </c>
      <c r="AI243" s="4338"/>
      <c r="AJ243" s="4332" t="s">
        <v>258</v>
      </c>
      <c r="AK243" s="4334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2265" t="s">
        <v>82</v>
      </c>
      <c r="D244" s="2266" t="s">
        <v>83</v>
      </c>
      <c r="E244" s="1820" t="s">
        <v>84</v>
      </c>
      <c r="F244" s="2267" t="s">
        <v>83</v>
      </c>
      <c r="G244" s="2268" t="s">
        <v>84</v>
      </c>
      <c r="H244" s="2267" t="s">
        <v>83</v>
      </c>
      <c r="I244" s="2268" t="s">
        <v>84</v>
      </c>
      <c r="J244" s="2267" t="s">
        <v>83</v>
      </c>
      <c r="K244" s="2268" t="s">
        <v>84</v>
      </c>
      <c r="L244" s="2267" t="s">
        <v>83</v>
      </c>
      <c r="M244" s="2268" t="s">
        <v>84</v>
      </c>
      <c r="N244" s="2267" t="s">
        <v>83</v>
      </c>
      <c r="O244" s="2268" t="s">
        <v>84</v>
      </c>
      <c r="P244" s="2267" t="s">
        <v>83</v>
      </c>
      <c r="Q244" s="2268" t="s">
        <v>84</v>
      </c>
      <c r="R244" s="2267" t="s">
        <v>83</v>
      </c>
      <c r="S244" s="2268" t="s">
        <v>84</v>
      </c>
      <c r="T244" s="2269" t="s">
        <v>83</v>
      </c>
      <c r="U244" s="2269" t="s">
        <v>84</v>
      </c>
      <c r="V244" s="2270" t="s">
        <v>83</v>
      </c>
      <c r="W244" s="2268" t="s">
        <v>84</v>
      </c>
      <c r="X244" s="2267" t="s">
        <v>83</v>
      </c>
      <c r="Y244" s="2268" t="s">
        <v>84</v>
      </c>
      <c r="Z244" s="2267" t="s">
        <v>83</v>
      </c>
      <c r="AA244" s="2268" t="s">
        <v>84</v>
      </c>
      <c r="AB244" s="2267" t="s">
        <v>83</v>
      </c>
      <c r="AC244" s="2268" t="s">
        <v>84</v>
      </c>
      <c r="AD244" s="2267" t="s">
        <v>83</v>
      </c>
      <c r="AE244" s="2268" t="s">
        <v>84</v>
      </c>
      <c r="AF244" s="2267" t="s">
        <v>83</v>
      </c>
      <c r="AG244" s="2268" t="s">
        <v>84</v>
      </c>
      <c r="AH244" s="2267" t="s">
        <v>83</v>
      </c>
      <c r="AI244" s="2268" t="s">
        <v>84</v>
      </c>
      <c r="AJ244" s="2267" t="s">
        <v>83</v>
      </c>
      <c r="AK244" s="2268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321" t="s">
        <v>259</v>
      </c>
      <c r="B245" s="2271" t="s">
        <v>58</v>
      </c>
      <c r="C245" s="2272">
        <f>SUM(D245+E245)</f>
        <v>0</v>
      </c>
      <c r="D245" s="2273">
        <f t="shared" ref="D245:E248" si="78">SUM(F245+H245+J245+L245+N245+P245+R245+T245+V245+X245+Z245+AB245+AD245+AF245+AH245+AJ245)</f>
        <v>0</v>
      </c>
      <c r="E245" s="291">
        <f t="shared" si="78"/>
        <v>0</v>
      </c>
      <c r="F245" s="26"/>
      <c r="G245" s="30"/>
      <c r="H245" s="26"/>
      <c r="I245" s="30"/>
      <c r="J245" s="26"/>
      <c r="K245" s="30"/>
      <c r="L245" s="26"/>
      <c r="M245" s="30"/>
      <c r="N245" s="26"/>
      <c r="O245" s="30"/>
      <c r="P245" s="26"/>
      <c r="Q245" s="30"/>
      <c r="R245" s="26"/>
      <c r="S245" s="30"/>
      <c r="T245" s="26"/>
      <c r="U245" s="30"/>
      <c r="V245" s="26"/>
      <c r="W245" s="30"/>
      <c r="X245" s="26"/>
      <c r="Y245" s="30"/>
      <c r="Z245" s="26"/>
      <c r="AA245" s="30"/>
      <c r="AB245" s="26"/>
      <c r="AC245" s="30"/>
      <c r="AD245" s="26"/>
      <c r="AE245" s="30"/>
      <c r="AF245" s="26"/>
      <c r="AG245" s="30"/>
      <c r="AH245" s="26"/>
      <c r="AI245" s="30"/>
      <c r="AJ245" s="26"/>
      <c r="AK245" s="30"/>
      <c r="AL245" s="145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2177"/>
      <c r="AW247" s="2198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2184"/>
      <c r="AW248" s="2194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2184"/>
      <c r="AW249" s="2194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4322" t="s">
        <v>262</v>
      </c>
      <c r="B250" s="4323"/>
      <c r="C250" s="4324" t="s">
        <v>263</v>
      </c>
      <c r="D250" s="4324"/>
      <c r="E250" s="4324"/>
      <c r="F250" s="4325" t="s">
        <v>264</v>
      </c>
      <c r="G250" s="4326"/>
      <c r="H250" s="4326"/>
      <c r="I250" s="4326"/>
      <c r="J250" s="4326"/>
      <c r="K250" s="4326"/>
      <c r="L250" s="4326"/>
      <c r="M250" s="4326"/>
      <c r="N250" s="4326"/>
      <c r="O250" s="4326"/>
      <c r="P250" s="4326"/>
      <c r="Q250" s="4326"/>
      <c r="R250" s="4326"/>
      <c r="S250" s="4326"/>
      <c r="T250" s="4326"/>
      <c r="U250" s="4326"/>
      <c r="V250" s="4326"/>
      <c r="W250" s="4326"/>
      <c r="X250" s="4326"/>
      <c r="Y250" s="4326"/>
      <c r="Z250" s="4326"/>
      <c r="AA250" s="4326"/>
      <c r="AB250" s="4326"/>
      <c r="AC250" s="4326"/>
      <c r="AD250" s="4326"/>
      <c r="AE250" s="4326"/>
      <c r="AF250" s="4326"/>
      <c r="AG250" s="4326"/>
      <c r="AH250" s="4326"/>
      <c r="AI250" s="4326"/>
      <c r="AJ250" s="4326"/>
      <c r="AK250" s="4326"/>
      <c r="AL250" s="4326"/>
      <c r="AM250" s="4327"/>
      <c r="AN250" s="4333" t="s">
        <v>126</v>
      </c>
      <c r="AO250" s="4333"/>
      <c r="AP250" s="4334"/>
      <c r="AQ250" s="4336" t="s">
        <v>265</v>
      </c>
      <c r="AR250" s="4337"/>
      <c r="AS250" s="4339" t="s">
        <v>7</v>
      </c>
      <c r="AT250" s="4339" t="s">
        <v>8</v>
      </c>
      <c r="AU250" s="4441" t="s">
        <v>225</v>
      </c>
      <c r="AV250" s="2184"/>
      <c r="AW250" s="2194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4324"/>
      <c r="D251" s="4324"/>
      <c r="E251" s="4324"/>
      <c r="F251" s="4332" t="s">
        <v>266</v>
      </c>
      <c r="G251" s="4333"/>
      <c r="H251" s="4332" t="s">
        <v>169</v>
      </c>
      <c r="I251" s="4333"/>
      <c r="J251" s="4332" t="s">
        <v>170</v>
      </c>
      <c r="K251" s="4333"/>
      <c r="L251" s="4332" t="s">
        <v>104</v>
      </c>
      <c r="M251" s="4333"/>
      <c r="N251" s="4332" t="s">
        <v>11</v>
      </c>
      <c r="O251" s="4333"/>
      <c r="P251" s="4332" t="s">
        <v>106</v>
      </c>
      <c r="Q251" s="4334"/>
      <c r="R251" s="4332" t="s">
        <v>107</v>
      </c>
      <c r="S251" s="4334"/>
      <c r="T251" s="4332" t="s">
        <v>108</v>
      </c>
      <c r="U251" s="4334"/>
      <c r="V251" s="4332" t="s">
        <v>109</v>
      </c>
      <c r="W251" s="4334"/>
      <c r="X251" s="4332" t="s">
        <v>110</v>
      </c>
      <c r="Y251" s="4334"/>
      <c r="Z251" s="4332" t="s">
        <v>111</v>
      </c>
      <c r="AA251" s="4334"/>
      <c r="AB251" s="4332" t="s">
        <v>112</v>
      </c>
      <c r="AC251" s="4334"/>
      <c r="AD251" s="4332" t="s">
        <v>113</v>
      </c>
      <c r="AE251" s="4334"/>
      <c r="AF251" s="4332" t="s">
        <v>114</v>
      </c>
      <c r="AG251" s="4334"/>
      <c r="AH251" s="4332" t="s">
        <v>115</v>
      </c>
      <c r="AI251" s="4334"/>
      <c r="AJ251" s="4332" t="s">
        <v>116</v>
      </c>
      <c r="AK251" s="4334"/>
      <c r="AL251" s="4332" t="s">
        <v>117</v>
      </c>
      <c r="AM251" s="4335"/>
      <c r="AN251" s="4442" t="s">
        <v>267</v>
      </c>
      <c r="AO251" s="4442" t="s">
        <v>268</v>
      </c>
      <c r="AP251" s="4323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2208" t="s">
        <v>82</v>
      </c>
      <c r="D252" s="2209" t="s">
        <v>83</v>
      </c>
      <c r="E252" s="2264" t="s">
        <v>84</v>
      </c>
      <c r="F252" s="2208" t="s">
        <v>270</v>
      </c>
      <c r="G252" s="2212" t="s">
        <v>84</v>
      </c>
      <c r="H252" s="2208" t="s">
        <v>270</v>
      </c>
      <c r="I252" s="2212" t="s">
        <v>84</v>
      </c>
      <c r="J252" s="2208" t="s">
        <v>270</v>
      </c>
      <c r="K252" s="2212" t="s">
        <v>84</v>
      </c>
      <c r="L252" s="2208" t="s">
        <v>270</v>
      </c>
      <c r="M252" s="2212" t="s">
        <v>84</v>
      </c>
      <c r="N252" s="2208" t="s">
        <v>270</v>
      </c>
      <c r="O252" s="2212" t="s">
        <v>84</v>
      </c>
      <c r="P252" s="2208" t="s">
        <v>270</v>
      </c>
      <c r="Q252" s="2212" t="s">
        <v>84</v>
      </c>
      <c r="R252" s="2208" t="s">
        <v>270</v>
      </c>
      <c r="S252" s="2212" t="s">
        <v>84</v>
      </c>
      <c r="T252" s="2208" t="s">
        <v>270</v>
      </c>
      <c r="U252" s="2212" t="s">
        <v>84</v>
      </c>
      <c r="V252" s="2208" t="s">
        <v>270</v>
      </c>
      <c r="W252" s="2212" t="s">
        <v>84</v>
      </c>
      <c r="X252" s="2208" t="s">
        <v>270</v>
      </c>
      <c r="Y252" s="2212" t="s">
        <v>84</v>
      </c>
      <c r="Z252" s="2208" t="s">
        <v>270</v>
      </c>
      <c r="AA252" s="2212" t="s">
        <v>84</v>
      </c>
      <c r="AB252" s="2208" t="s">
        <v>270</v>
      </c>
      <c r="AC252" s="2212" t="s">
        <v>84</v>
      </c>
      <c r="AD252" s="2208" t="s">
        <v>270</v>
      </c>
      <c r="AE252" s="2212" t="s">
        <v>84</v>
      </c>
      <c r="AF252" s="2208" t="s">
        <v>270</v>
      </c>
      <c r="AG252" s="2212" t="s">
        <v>84</v>
      </c>
      <c r="AH252" s="2208" t="s">
        <v>270</v>
      </c>
      <c r="AI252" s="2212" t="s">
        <v>84</v>
      </c>
      <c r="AJ252" s="2208" t="s">
        <v>270</v>
      </c>
      <c r="AK252" s="2212" t="s">
        <v>84</v>
      </c>
      <c r="AL252" s="2208" t="s">
        <v>270</v>
      </c>
      <c r="AM252" s="2274" t="s">
        <v>84</v>
      </c>
      <c r="AN252" s="3416"/>
      <c r="AO252" s="3416"/>
      <c r="AP252" s="3631"/>
      <c r="AQ252" s="2275" t="s">
        <v>271</v>
      </c>
      <c r="AR252" s="1852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4443" t="s">
        <v>273</v>
      </c>
      <c r="B253" s="4444"/>
      <c r="C253" s="2226">
        <f>SUM(D253+E253)</f>
        <v>9</v>
      </c>
      <c r="D253" s="2227">
        <f>SUM(F253+H253+J253+L253+N253+P253+R253+T253+V253+X253+Z253+AB253+AD253+AF253+AH253+AJ253+AL253)</f>
        <v>3</v>
      </c>
      <c r="E253" s="2237">
        <f>SUM(G253+I253+K253+M253+O253+Q253+S253+U253+W253+Y253+AA253+AC253+AE253+AG253+AI253+AK253+AM253)</f>
        <v>6</v>
      </c>
      <c r="F253" s="2226">
        <f>SUM(F263:F271)</f>
        <v>0</v>
      </c>
      <c r="G253" s="2276">
        <f>SUM(G255:G271)</f>
        <v>0</v>
      </c>
      <c r="H253" s="2226">
        <f>SUM(H263:H271)</f>
        <v>0</v>
      </c>
      <c r="I253" s="2276">
        <f>SUM(I255:I271)</f>
        <v>0</v>
      </c>
      <c r="J253" s="2226">
        <f>SUM(J263:J271)</f>
        <v>0</v>
      </c>
      <c r="K253" s="2276">
        <f>SUM(K254:K271)</f>
        <v>0</v>
      </c>
      <c r="L253" s="2226">
        <f>SUM(L263:L271)</f>
        <v>0</v>
      </c>
      <c r="M253" s="2276">
        <f>SUM(M254:M271)</f>
        <v>1</v>
      </c>
      <c r="N253" s="2226">
        <f>SUM(N263:N271)</f>
        <v>1</v>
      </c>
      <c r="O253" s="2276">
        <f>SUM(O254:O271)</f>
        <v>2</v>
      </c>
      <c r="P253" s="2226">
        <f>SUM(P263:P271)</f>
        <v>0</v>
      </c>
      <c r="Q253" s="2276">
        <f>SUM(Q254:Q271)</f>
        <v>3</v>
      </c>
      <c r="R253" s="2226">
        <f>SUM(R263:R271)</f>
        <v>0</v>
      </c>
      <c r="S253" s="2276">
        <f>SUM(S254:S271)</f>
        <v>0</v>
      </c>
      <c r="T253" s="2226">
        <f>SUM(T263:T271)</f>
        <v>0</v>
      </c>
      <c r="U253" s="2276">
        <f>SUM(U254:U271)</f>
        <v>0</v>
      </c>
      <c r="V253" s="2226">
        <f>SUM(V263:V271)</f>
        <v>1</v>
      </c>
      <c r="W253" s="2276">
        <f>SUM(W254:W271)</f>
        <v>0</v>
      </c>
      <c r="X253" s="2226">
        <f>SUM(X263:X271)</f>
        <v>0</v>
      </c>
      <c r="Y253" s="2276">
        <f>SUM(Y254:Y271)</f>
        <v>0</v>
      </c>
      <c r="Z253" s="2226">
        <f>SUM(Z263:Z271)</f>
        <v>0</v>
      </c>
      <c r="AA253" s="2276">
        <f>SUM(AA254:AA271)</f>
        <v>0</v>
      </c>
      <c r="AB253" s="2226">
        <f t="shared" ref="AB253:AM253" si="79">SUM(AB263:AB271)</f>
        <v>1</v>
      </c>
      <c r="AC253" s="2276">
        <f t="shared" si="79"/>
        <v>0</v>
      </c>
      <c r="AD253" s="2226">
        <f t="shared" si="79"/>
        <v>0</v>
      </c>
      <c r="AE253" s="2276">
        <f t="shared" si="79"/>
        <v>0</v>
      </c>
      <c r="AF253" s="2226">
        <f t="shared" si="79"/>
        <v>0</v>
      </c>
      <c r="AG253" s="2276">
        <f t="shared" si="79"/>
        <v>0</v>
      </c>
      <c r="AH253" s="2226">
        <f t="shared" si="79"/>
        <v>0</v>
      </c>
      <c r="AI253" s="2276">
        <f t="shared" si="79"/>
        <v>0</v>
      </c>
      <c r="AJ253" s="2226">
        <f t="shared" si="79"/>
        <v>0</v>
      </c>
      <c r="AK253" s="2276">
        <f t="shared" si="79"/>
        <v>0</v>
      </c>
      <c r="AL253" s="2226">
        <f t="shared" si="79"/>
        <v>0</v>
      </c>
      <c r="AM253" s="2277">
        <f t="shared" si="79"/>
        <v>0</v>
      </c>
      <c r="AN253" s="2259">
        <f t="shared" ref="AN253:AU253" si="80">SUM(AN254:AN271)</f>
        <v>0</v>
      </c>
      <c r="AO253" s="2259">
        <f t="shared" si="80"/>
        <v>0</v>
      </c>
      <c r="AP253" s="2278">
        <f t="shared" si="80"/>
        <v>0</v>
      </c>
      <c r="AQ253" s="2226">
        <f t="shared" si="80"/>
        <v>0</v>
      </c>
      <c r="AR253" s="2278">
        <f t="shared" si="80"/>
        <v>0</v>
      </c>
      <c r="AS253" s="2279">
        <f t="shared" si="80"/>
        <v>0</v>
      </c>
      <c r="AT253" s="2279">
        <f t="shared" si="80"/>
        <v>0</v>
      </c>
      <c r="AU253" s="2237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1819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143"/>
      <c r="AO254" s="329"/>
      <c r="AP254" s="107"/>
      <c r="AQ254" s="104"/>
      <c r="AR254" s="107"/>
      <c r="AS254" s="65"/>
      <c r="AT254" s="65"/>
      <c r="AU254" s="107"/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0</v>
      </c>
      <c r="D256" s="1167"/>
      <c r="E256" s="1818">
        <f>SUM(G256+I256+K256+M256+O256+Q256+S256+U256+W256+Y256+AA256+AC256)</f>
        <v>0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/>
      <c r="AO256" s="153"/>
      <c r="AP256" s="39"/>
      <c r="AQ256" s="35"/>
      <c r="AR256" s="39"/>
      <c r="AS256" s="66"/>
      <c r="AT256" s="66"/>
      <c r="AU256" s="39"/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1818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1818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1818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1818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1818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1</v>
      </c>
      <c r="D262" s="1168"/>
      <c r="E262" s="416">
        <f t="shared" si="89"/>
        <v>1</v>
      </c>
      <c r="F262" s="335"/>
      <c r="G262" s="510"/>
      <c r="H262" s="335"/>
      <c r="I262" s="510"/>
      <c r="J262" s="335"/>
      <c r="K262" s="96"/>
      <c r="L262" s="335"/>
      <c r="M262" s="96"/>
      <c r="N262" s="335"/>
      <c r="O262" s="96">
        <v>1</v>
      </c>
      <c r="P262" s="335"/>
      <c r="Q262" s="96"/>
      <c r="R262" s="335"/>
      <c r="S262" s="96"/>
      <c r="T262" s="335"/>
      <c r="U262" s="96"/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/>
      <c r="AO262" s="173"/>
      <c r="AP262" s="96"/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4445" t="s">
        <v>282</v>
      </c>
      <c r="B263" s="495" t="s">
        <v>33</v>
      </c>
      <c r="C263" s="398">
        <f>SUM(D263+E263)</f>
        <v>0</v>
      </c>
      <c r="D263" s="399">
        <f t="shared" ref="D263:D271" si="90">SUM(F263+H263+J263+L263+N263+P263+R263+T263+V263+X263+Z263+AB263+AD263+AF263+AH263+AJ263+AL263)</f>
        <v>0</v>
      </c>
      <c r="E263" s="400">
        <f t="shared" ref="E263:E271" si="91">SUM(G263+I263+K263+M263+O263+Q263+S263+U263+W263+Y263+AA263+AC263+AE263+AG263+AI263+AK263+AM263)</f>
        <v>0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/>
      <c r="Q263" s="513"/>
      <c r="R263" s="514"/>
      <c r="S263" s="516"/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143"/>
      <c r="AO263" s="329"/>
      <c r="AP263" s="107"/>
      <c r="AQ263" s="104"/>
      <c r="AR263" s="107"/>
      <c r="AS263" s="65"/>
      <c r="AT263" s="65"/>
      <c r="AU263" s="107"/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/>
      <c r="AO264" s="329"/>
      <c r="AP264" s="107"/>
      <c r="AQ264" s="104"/>
      <c r="AR264" s="107"/>
      <c r="AS264" s="65"/>
      <c r="AT264" s="65"/>
      <c r="AU264" s="107"/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4</v>
      </c>
      <c r="D265" s="148">
        <f t="shared" si="90"/>
        <v>3</v>
      </c>
      <c r="E265" s="1818">
        <f t="shared" si="91"/>
        <v>1</v>
      </c>
      <c r="F265" s="35"/>
      <c r="G265" s="40"/>
      <c r="H265" s="35"/>
      <c r="I265" s="40"/>
      <c r="J265" s="35"/>
      <c r="K265" s="40"/>
      <c r="L265" s="35"/>
      <c r="M265" s="40"/>
      <c r="N265" s="35">
        <v>1</v>
      </c>
      <c r="O265" s="37">
        <v>1</v>
      </c>
      <c r="P265" s="35"/>
      <c r="Q265" s="40"/>
      <c r="R265" s="153"/>
      <c r="S265" s="37"/>
      <c r="T265" s="35"/>
      <c r="U265" s="40"/>
      <c r="V265" s="153">
        <v>1</v>
      </c>
      <c r="W265" s="37"/>
      <c r="X265" s="35"/>
      <c r="Y265" s="40"/>
      <c r="Z265" s="153"/>
      <c r="AA265" s="37"/>
      <c r="AB265" s="35">
        <v>1</v>
      </c>
      <c r="AC265" s="40"/>
      <c r="AD265" s="153"/>
      <c r="AE265" s="37"/>
      <c r="AF265" s="35"/>
      <c r="AG265" s="40"/>
      <c r="AH265" s="153"/>
      <c r="AI265" s="37"/>
      <c r="AJ265" s="35"/>
      <c r="AK265" s="40"/>
      <c r="AL265" s="153"/>
      <c r="AM265" s="38"/>
      <c r="AN265" s="153"/>
      <c r="AO265" s="153"/>
      <c r="AP265" s="39"/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1818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/>
      <c r="AO266" s="153"/>
      <c r="AP266" s="39"/>
      <c r="AQ266" s="35"/>
      <c r="AR266" s="39"/>
      <c r="AS266" s="66"/>
      <c r="AT266" s="66"/>
      <c r="AU266" s="39"/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1818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/>
      <c r="AO267" s="153"/>
      <c r="AP267" s="39"/>
      <c r="AQ267" s="35"/>
      <c r="AR267" s="39"/>
      <c r="AS267" s="66"/>
      <c r="AT267" s="66"/>
      <c r="AU267" s="39"/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1818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/>
      <c r="AO268" s="153"/>
      <c r="AP268" s="39"/>
      <c r="AQ268" s="35"/>
      <c r="AR268" s="39"/>
      <c r="AS268" s="66"/>
      <c r="AT268" s="66"/>
      <c r="AU268" s="39"/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1818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/>
      <c r="AO269" s="153"/>
      <c r="AP269" s="39"/>
      <c r="AQ269" s="35"/>
      <c r="AR269" s="39"/>
      <c r="AS269" s="66"/>
      <c r="AT269" s="66"/>
      <c r="AU269" s="39"/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1818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/>
      <c r="AO270" s="153"/>
      <c r="AP270" s="39"/>
      <c r="AQ270" s="35"/>
      <c r="AR270" s="39"/>
      <c r="AS270" s="66"/>
      <c r="AT270" s="66"/>
      <c r="AU270" s="39"/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4</v>
      </c>
      <c r="D271" s="241">
        <f t="shared" si="90"/>
        <v>0</v>
      </c>
      <c r="E271" s="416">
        <f t="shared" si="91"/>
        <v>4</v>
      </c>
      <c r="F271" s="93"/>
      <c r="G271" s="243"/>
      <c r="H271" s="93"/>
      <c r="I271" s="243"/>
      <c r="J271" s="93"/>
      <c r="K271" s="243"/>
      <c r="L271" s="93"/>
      <c r="M271" s="243">
        <v>1</v>
      </c>
      <c r="N271" s="93"/>
      <c r="O271" s="519"/>
      <c r="P271" s="93"/>
      <c r="Q271" s="243">
        <v>3</v>
      </c>
      <c r="R271" s="173"/>
      <c r="S271" s="519"/>
      <c r="T271" s="93"/>
      <c r="U271" s="243"/>
      <c r="V271" s="173"/>
      <c r="W271" s="519"/>
      <c r="X271" s="93"/>
      <c r="Y271" s="243"/>
      <c r="Z271" s="173"/>
      <c r="AA271" s="519"/>
      <c r="AB271" s="93"/>
      <c r="AC271" s="243"/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/>
      <c r="AO271" s="173"/>
      <c r="AP271" s="96"/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2184"/>
      <c r="AY271" s="2194"/>
      <c r="AZ271" s="2194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2184"/>
      <c r="AY272" s="2194"/>
      <c r="AZ272" s="2194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4322" t="s">
        <v>56</v>
      </c>
      <c r="B273" s="4323"/>
      <c r="C273" s="4432" t="s">
        <v>263</v>
      </c>
      <c r="D273" s="4446"/>
      <c r="E273" s="4431"/>
      <c r="F273" s="4325" t="s">
        <v>284</v>
      </c>
      <c r="G273" s="4326"/>
      <c r="H273" s="4326"/>
      <c r="I273" s="4326"/>
      <c r="J273" s="4326"/>
      <c r="K273" s="4326"/>
      <c r="L273" s="4326"/>
      <c r="M273" s="4326"/>
      <c r="N273" s="4326"/>
      <c r="O273" s="4326"/>
      <c r="P273" s="4326"/>
      <c r="Q273" s="4326"/>
      <c r="R273" s="4326"/>
      <c r="S273" s="4326"/>
      <c r="T273" s="4326"/>
      <c r="U273" s="4326"/>
      <c r="V273" s="4326"/>
      <c r="W273" s="4326"/>
      <c r="X273" s="4326"/>
      <c r="Y273" s="4326"/>
      <c r="Z273" s="4326"/>
      <c r="AA273" s="4326"/>
      <c r="AB273" s="4326"/>
      <c r="AC273" s="4326"/>
      <c r="AD273" s="4326"/>
      <c r="AE273" s="4326"/>
      <c r="AF273" s="4326"/>
      <c r="AG273" s="4326"/>
      <c r="AH273" s="4326"/>
      <c r="AI273" s="4326"/>
      <c r="AJ273" s="4326"/>
      <c r="AK273" s="4326"/>
      <c r="AL273" s="4326"/>
      <c r="AM273" s="4326"/>
      <c r="AN273" s="4326"/>
      <c r="AO273" s="4326"/>
      <c r="AP273" s="4326"/>
      <c r="AQ273" s="4326"/>
      <c r="AR273" s="4326"/>
      <c r="AS273" s="4338"/>
      <c r="AT273" s="4447" t="s">
        <v>265</v>
      </c>
      <c r="AU273" s="4448"/>
      <c r="AV273" s="4339" t="s">
        <v>7</v>
      </c>
      <c r="AW273" s="4323" t="s">
        <v>8</v>
      </c>
      <c r="AX273" s="4323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4332" t="s">
        <v>285</v>
      </c>
      <c r="G274" s="4333"/>
      <c r="H274" s="4332" t="s">
        <v>286</v>
      </c>
      <c r="I274" s="4333"/>
      <c r="J274" s="4332" t="s">
        <v>287</v>
      </c>
      <c r="K274" s="4333"/>
      <c r="L274" s="4332" t="s">
        <v>288</v>
      </c>
      <c r="M274" s="4333"/>
      <c r="N274" s="4332" t="s">
        <v>289</v>
      </c>
      <c r="O274" s="4333"/>
      <c r="P274" s="4332" t="s">
        <v>170</v>
      </c>
      <c r="Q274" s="4333"/>
      <c r="R274" s="4332" t="s">
        <v>104</v>
      </c>
      <c r="S274" s="4333"/>
      <c r="T274" s="4332" t="s">
        <v>11</v>
      </c>
      <c r="U274" s="4333"/>
      <c r="V274" s="4332" t="s">
        <v>106</v>
      </c>
      <c r="W274" s="4334"/>
      <c r="X274" s="4332" t="s">
        <v>107</v>
      </c>
      <c r="Y274" s="4334"/>
      <c r="Z274" s="4332" t="s">
        <v>108</v>
      </c>
      <c r="AA274" s="4334"/>
      <c r="AB274" s="4332" t="s">
        <v>109</v>
      </c>
      <c r="AC274" s="4334"/>
      <c r="AD274" s="4332" t="s">
        <v>110</v>
      </c>
      <c r="AE274" s="4334"/>
      <c r="AF274" s="4332" t="s">
        <v>111</v>
      </c>
      <c r="AG274" s="4334"/>
      <c r="AH274" s="4332" t="s">
        <v>112</v>
      </c>
      <c r="AI274" s="4334"/>
      <c r="AJ274" s="4332" t="s">
        <v>113</v>
      </c>
      <c r="AK274" s="4334"/>
      <c r="AL274" s="4332" t="s">
        <v>114</v>
      </c>
      <c r="AM274" s="4334"/>
      <c r="AN274" s="4332" t="s">
        <v>115</v>
      </c>
      <c r="AO274" s="4334"/>
      <c r="AP274" s="4332" t="s">
        <v>116</v>
      </c>
      <c r="AQ274" s="4334"/>
      <c r="AR274" s="4332" t="s">
        <v>117</v>
      </c>
      <c r="AS274" s="4334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2208" t="s">
        <v>82</v>
      </c>
      <c r="D275" s="2280" t="s">
        <v>83</v>
      </c>
      <c r="E275" s="2281" t="s">
        <v>84</v>
      </c>
      <c r="F275" s="2208" t="s">
        <v>270</v>
      </c>
      <c r="G275" s="2212" t="s">
        <v>84</v>
      </c>
      <c r="H275" s="2208" t="s">
        <v>270</v>
      </c>
      <c r="I275" s="2212" t="s">
        <v>84</v>
      </c>
      <c r="J275" s="2208" t="s">
        <v>270</v>
      </c>
      <c r="K275" s="2212" t="s">
        <v>84</v>
      </c>
      <c r="L275" s="2208" t="s">
        <v>270</v>
      </c>
      <c r="M275" s="2212" t="s">
        <v>84</v>
      </c>
      <c r="N275" s="2208" t="s">
        <v>270</v>
      </c>
      <c r="O275" s="2212" t="s">
        <v>84</v>
      </c>
      <c r="P275" s="2208" t="s">
        <v>270</v>
      </c>
      <c r="Q275" s="2212" t="s">
        <v>84</v>
      </c>
      <c r="R275" s="2208" t="s">
        <v>270</v>
      </c>
      <c r="S275" s="2212" t="s">
        <v>84</v>
      </c>
      <c r="T275" s="2208" t="s">
        <v>270</v>
      </c>
      <c r="U275" s="2212" t="s">
        <v>84</v>
      </c>
      <c r="V275" s="2208" t="s">
        <v>270</v>
      </c>
      <c r="W275" s="2212" t="s">
        <v>84</v>
      </c>
      <c r="X275" s="2208" t="s">
        <v>270</v>
      </c>
      <c r="Y275" s="2212" t="s">
        <v>84</v>
      </c>
      <c r="Z275" s="2208" t="s">
        <v>270</v>
      </c>
      <c r="AA275" s="2212" t="s">
        <v>84</v>
      </c>
      <c r="AB275" s="2208" t="s">
        <v>270</v>
      </c>
      <c r="AC275" s="2212" t="s">
        <v>84</v>
      </c>
      <c r="AD275" s="2208" t="s">
        <v>270</v>
      </c>
      <c r="AE275" s="2212" t="s">
        <v>84</v>
      </c>
      <c r="AF275" s="2208" t="s">
        <v>270</v>
      </c>
      <c r="AG275" s="2212" t="s">
        <v>84</v>
      </c>
      <c r="AH275" s="2208" t="s">
        <v>270</v>
      </c>
      <c r="AI275" s="2212" t="s">
        <v>84</v>
      </c>
      <c r="AJ275" s="2208" t="s">
        <v>270</v>
      </c>
      <c r="AK275" s="2212" t="s">
        <v>84</v>
      </c>
      <c r="AL275" s="2208" t="s">
        <v>270</v>
      </c>
      <c r="AM275" s="2212" t="s">
        <v>84</v>
      </c>
      <c r="AN275" s="2208" t="s">
        <v>270</v>
      </c>
      <c r="AO275" s="2212" t="s">
        <v>84</v>
      </c>
      <c r="AP275" s="2208" t="s">
        <v>270</v>
      </c>
      <c r="AQ275" s="2212" t="s">
        <v>84</v>
      </c>
      <c r="AR275" s="2208" t="s">
        <v>270</v>
      </c>
      <c r="AS275" s="2212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3868" t="s">
        <v>176</v>
      </c>
      <c r="B276" s="188" t="s">
        <v>171</v>
      </c>
      <c r="C276" s="276">
        <f>SUM(D276+E276)</f>
        <v>0</v>
      </c>
      <c r="D276" s="1171"/>
      <c r="E276" s="139">
        <f>+Q276+S276+U276+W276+Y276+AA276+AC276+AE276+AG276</f>
        <v>0</v>
      </c>
      <c r="F276" s="527"/>
      <c r="G276" s="527"/>
      <c r="H276" s="391"/>
      <c r="I276" s="527"/>
      <c r="J276" s="391"/>
      <c r="K276" s="392"/>
      <c r="L276" s="391"/>
      <c r="M276" s="2282"/>
      <c r="N276" s="391"/>
      <c r="O276" s="392"/>
      <c r="P276" s="391"/>
      <c r="Q276" s="143"/>
      <c r="R276" s="391"/>
      <c r="S276" s="143"/>
      <c r="T276" s="391"/>
      <c r="U276" s="143"/>
      <c r="V276" s="391"/>
      <c r="W276" s="143"/>
      <c r="X276" s="391"/>
      <c r="Y276" s="143"/>
      <c r="Z276" s="391"/>
      <c r="AA276" s="143"/>
      <c r="AB276" s="391"/>
      <c r="AC276" s="143"/>
      <c r="AD276" s="391"/>
      <c r="AE276" s="143"/>
      <c r="AF276" s="391"/>
      <c r="AG276" s="143"/>
      <c r="AH276" s="391"/>
      <c r="AI276" s="527"/>
      <c r="AJ276" s="391"/>
      <c r="AK276" s="527"/>
      <c r="AL276" s="391"/>
      <c r="AM276" s="527"/>
      <c r="AN276" s="391"/>
      <c r="AO276" s="527"/>
      <c r="AP276" s="391"/>
      <c r="AQ276" s="527"/>
      <c r="AR276" s="391"/>
      <c r="AS276" s="392"/>
      <c r="AT276" s="26"/>
      <c r="AU276" s="30"/>
      <c r="AV276" s="145"/>
      <c r="AW276" s="30"/>
      <c r="AX276" s="30"/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1</v>
      </c>
      <c r="D277" s="349">
        <f>SUM(F277+H277+J277+L277+N277+P277+R277+T277+V277+X277+Z277+AB277+AD277+AF277+AH277+AJ277+AL277+AN277+AP277+AR277)</f>
        <v>1</v>
      </c>
      <c r="E277" s="350">
        <f>SUM(G277+I277+K277+M277+O277+Q277+S277+U277+W277+Y277+AA277+AC277+AE277+AG277+AI277+AK277+AM277+AO277+AQ277+AS277)</f>
        <v>0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/>
      <c r="S277" s="448"/>
      <c r="T277" s="397"/>
      <c r="U277" s="448"/>
      <c r="V277" s="397"/>
      <c r="W277" s="448"/>
      <c r="X277" s="397"/>
      <c r="Y277" s="448"/>
      <c r="Z277" s="397"/>
      <c r="AA277" s="448"/>
      <c r="AB277" s="397"/>
      <c r="AC277" s="448"/>
      <c r="AD277" s="397"/>
      <c r="AE277" s="448"/>
      <c r="AF277" s="397"/>
      <c r="AG277" s="448"/>
      <c r="AH277" s="397"/>
      <c r="AI277" s="448"/>
      <c r="AJ277" s="397">
        <v>1</v>
      </c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>
        <v>0</v>
      </c>
      <c r="AU277" s="378">
        <v>0</v>
      </c>
      <c r="AV277" s="379">
        <v>0</v>
      </c>
      <c r="AW277" s="378">
        <v>0</v>
      </c>
      <c r="AX277" s="378">
        <v>0</v>
      </c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/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0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2283">
        <f t="shared" si="93"/>
        <v>1</v>
      </c>
      <c r="D278" s="2284">
        <f>SUM(F278+H278+J278+L278+N278+P278+R278+T278+V278+X278+Z278+AB278+AD278+AF278+AH278+AJ278+AL278+AN278+AP278+AR278)</f>
        <v>1</v>
      </c>
      <c r="E278" s="2285">
        <f>SUM(G278+I278+K278+M278+O278+Q278+S278+U278+W278+Y278+AA278+AC278+AE278+AG278+AI278+AK278+AM278+AO278+AQ278+AS278)</f>
        <v>0</v>
      </c>
      <c r="F278" s="2286"/>
      <c r="G278" s="2286"/>
      <c r="H278" s="2262"/>
      <c r="I278" s="2286"/>
      <c r="J278" s="2262"/>
      <c r="K278" s="2287"/>
      <c r="L278" s="2262"/>
      <c r="M278" s="2288"/>
      <c r="N278" s="2262"/>
      <c r="O278" s="2287"/>
      <c r="P278" s="2262"/>
      <c r="Q278" s="2286"/>
      <c r="R278" s="2262"/>
      <c r="S278" s="2286"/>
      <c r="T278" s="2262"/>
      <c r="U278" s="2286"/>
      <c r="V278" s="2262"/>
      <c r="W278" s="2286"/>
      <c r="X278" s="2262"/>
      <c r="Y278" s="2286"/>
      <c r="Z278" s="2262"/>
      <c r="AA278" s="2286"/>
      <c r="AB278" s="2262">
        <v>1</v>
      </c>
      <c r="AC278" s="2286"/>
      <c r="AD278" s="2262"/>
      <c r="AE278" s="2286"/>
      <c r="AF278" s="2262"/>
      <c r="AG278" s="2286"/>
      <c r="AH278" s="2262"/>
      <c r="AI278" s="2286"/>
      <c r="AJ278" s="2262"/>
      <c r="AK278" s="2286"/>
      <c r="AL278" s="2262"/>
      <c r="AM278" s="2286"/>
      <c r="AN278" s="2262"/>
      <c r="AO278" s="2286"/>
      <c r="AP278" s="2262"/>
      <c r="AQ278" s="2286"/>
      <c r="AR278" s="2262"/>
      <c r="AS278" s="2287"/>
      <c r="AT278" s="397">
        <v>0</v>
      </c>
      <c r="AU278" s="378">
        <v>0</v>
      </c>
      <c r="AV278" s="379">
        <v>0</v>
      </c>
      <c r="AW278" s="378">
        <v>0</v>
      </c>
      <c r="AX278" s="378">
        <v>0</v>
      </c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/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0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0</v>
      </c>
      <c r="D279" s="1179">
        <f>SUM(F279+H279+J279+L279+N279+P279+R279+T279+V279+X279+Z279+AB279+AD279+AF279+AH279+AJ279+AL279+AN279+AP279+AR279)</f>
        <v>0</v>
      </c>
      <c r="E279" s="1180">
        <f t="shared" ref="E279" si="98">SUM(G279+I279+K279+M279+O279+Q279+S279+U279+W279+Y279+AA279+AC279+AE279+AG279+AI279+AK279+AM279+AO279+AQ279+AS279)</f>
        <v>0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/>
      <c r="AA279" s="533"/>
      <c r="AB279" s="354"/>
      <c r="AC279" s="533"/>
      <c r="AD279" s="354"/>
      <c r="AE279" s="533"/>
      <c r="AF279" s="354"/>
      <c r="AG279" s="533"/>
      <c r="AH279" s="354"/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/>
      <c r="AW279" s="534"/>
      <c r="AX279" s="534"/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/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0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0</v>
      </c>
      <c r="D283" s="168">
        <f>SUM(F283+H283+J283+L283+N283+P283+R283+T283+V283+X283+Z283+AB283+AD283+AF283+AH283+AJ283+AL283+AN283+AP283+AR283)</f>
        <v>0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542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/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2289"/>
      <c r="AN284" s="2289"/>
      <c r="AO284" s="2289"/>
      <c r="AP284" s="2289"/>
      <c r="AQ284" s="2289"/>
      <c r="AR284" s="2289"/>
      <c r="AS284" s="2289"/>
      <c r="AT284" s="2289"/>
      <c r="AU284" s="2289"/>
      <c r="AV284" s="2290"/>
      <c r="AW284" s="2290"/>
      <c r="AX284" s="2290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4449" t="s">
        <v>56</v>
      </c>
      <c r="B285" s="4331"/>
      <c r="C285" s="4324" t="s">
        <v>263</v>
      </c>
      <c r="D285" s="4324"/>
      <c r="E285" s="4324"/>
      <c r="F285" s="4325" t="s">
        <v>251</v>
      </c>
      <c r="G285" s="4326"/>
      <c r="H285" s="4326"/>
      <c r="I285" s="4326"/>
      <c r="J285" s="4326"/>
      <c r="K285" s="4326"/>
      <c r="L285" s="4326"/>
      <c r="M285" s="4326"/>
      <c r="N285" s="4326"/>
      <c r="O285" s="4326"/>
      <c r="P285" s="4326"/>
      <c r="Q285" s="4326"/>
      <c r="R285" s="4326"/>
      <c r="S285" s="4326"/>
      <c r="T285" s="4326"/>
      <c r="U285" s="4326"/>
      <c r="V285" s="4326"/>
      <c r="W285" s="4326"/>
      <c r="X285" s="4326"/>
      <c r="Y285" s="4326"/>
      <c r="Z285" s="4326"/>
      <c r="AA285" s="4326"/>
      <c r="AB285" s="4326"/>
      <c r="AC285" s="4326"/>
      <c r="AD285" s="4326"/>
      <c r="AE285" s="4326"/>
      <c r="AF285" s="4326"/>
      <c r="AG285" s="4327"/>
      <c r="AH285" s="4328" t="s">
        <v>265</v>
      </c>
      <c r="AI285" s="4329"/>
      <c r="AJ285" s="4330" t="s">
        <v>7</v>
      </c>
      <c r="AK285" s="4331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4324"/>
      <c r="D286" s="4324"/>
      <c r="E286" s="4324"/>
      <c r="F286" s="4332" t="s">
        <v>104</v>
      </c>
      <c r="G286" s="4333"/>
      <c r="H286" s="4332" t="s">
        <v>11</v>
      </c>
      <c r="I286" s="4333"/>
      <c r="J286" s="4332" t="s">
        <v>106</v>
      </c>
      <c r="K286" s="4334"/>
      <c r="L286" s="4332" t="s">
        <v>107</v>
      </c>
      <c r="M286" s="4334"/>
      <c r="N286" s="4332" t="s">
        <v>108</v>
      </c>
      <c r="O286" s="4334"/>
      <c r="P286" s="4332" t="s">
        <v>109</v>
      </c>
      <c r="Q286" s="4334"/>
      <c r="R286" s="4332" t="s">
        <v>110</v>
      </c>
      <c r="S286" s="4334"/>
      <c r="T286" s="4332" t="s">
        <v>111</v>
      </c>
      <c r="U286" s="4334"/>
      <c r="V286" s="4332" t="s">
        <v>112</v>
      </c>
      <c r="W286" s="4334"/>
      <c r="X286" s="4332" t="s">
        <v>113</v>
      </c>
      <c r="Y286" s="4334"/>
      <c r="Z286" s="4332" t="s">
        <v>114</v>
      </c>
      <c r="AA286" s="4334"/>
      <c r="AB286" s="4332" t="s">
        <v>115</v>
      </c>
      <c r="AC286" s="4334"/>
      <c r="AD286" s="4332" t="s">
        <v>116</v>
      </c>
      <c r="AE286" s="4334"/>
      <c r="AF286" s="4332" t="s">
        <v>117</v>
      </c>
      <c r="AG286" s="4335"/>
      <c r="AH286" s="3382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2208" t="s">
        <v>82</v>
      </c>
      <c r="D287" s="2209" t="s">
        <v>83</v>
      </c>
      <c r="E287" s="2264" t="s">
        <v>84</v>
      </c>
      <c r="F287" s="2208" t="s">
        <v>270</v>
      </c>
      <c r="G287" s="2212" t="s">
        <v>84</v>
      </c>
      <c r="H287" s="2208" t="s">
        <v>270</v>
      </c>
      <c r="I287" s="2212" t="s">
        <v>84</v>
      </c>
      <c r="J287" s="2208" t="s">
        <v>270</v>
      </c>
      <c r="K287" s="2212" t="s">
        <v>84</v>
      </c>
      <c r="L287" s="2208" t="s">
        <v>270</v>
      </c>
      <c r="M287" s="2212" t="s">
        <v>84</v>
      </c>
      <c r="N287" s="2208" t="s">
        <v>270</v>
      </c>
      <c r="O287" s="2212" t="s">
        <v>84</v>
      </c>
      <c r="P287" s="2208" t="s">
        <v>270</v>
      </c>
      <c r="Q287" s="2212" t="s">
        <v>84</v>
      </c>
      <c r="R287" s="2208" t="s">
        <v>270</v>
      </c>
      <c r="S287" s="2212" t="s">
        <v>84</v>
      </c>
      <c r="T287" s="2208" t="s">
        <v>270</v>
      </c>
      <c r="U287" s="2212" t="s">
        <v>84</v>
      </c>
      <c r="V287" s="2208" t="s">
        <v>270</v>
      </c>
      <c r="W287" s="2212" t="s">
        <v>84</v>
      </c>
      <c r="X287" s="2208" t="s">
        <v>270</v>
      </c>
      <c r="Y287" s="2212" t="s">
        <v>84</v>
      </c>
      <c r="Z287" s="2208" t="s">
        <v>270</v>
      </c>
      <c r="AA287" s="2212" t="s">
        <v>84</v>
      </c>
      <c r="AB287" s="2208" t="s">
        <v>270</v>
      </c>
      <c r="AC287" s="2212" t="s">
        <v>84</v>
      </c>
      <c r="AD287" s="2208" t="s">
        <v>270</v>
      </c>
      <c r="AE287" s="2212" t="s">
        <v>84</v>
      </c>
      <c r="AF287" s="2208" t="s">
        <v>270</v>
      </c>
      <c r="AG287" s="2274" t="s">
        <v>84</v>
      </c>
      <c r="AH287" s="2292" t="s">
        <v>271</v>
      </c>
      <c r="AI287" s="1852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3859" t="s">
        <v>176</v>
      </c>
      <c r="B288" s="3859"/>
      <c r="C288" s="2293">
        <f>SUM(D288+E288)</f>
        <v>0</v>
      </c>
      <c r="D288" s="2294">
        <f t="shared" ref="D288:E290" si="100">SUM(F288+H288+J288+L288+N288+P288+R288+T288+V288+X288+Z288+AB288+AD288+AF288)</f>
        <v>0</v>
      </c>
      <c r="E288" s="2295">
        <f t="shared" si="100"/>
        <v>0</v>
      </c>
      <c r="F288" s="2262"/>
      <c r="G288" s="2286"/>
      <c r="H288" s="2262"/>
      <c r="I288" s="2286"/>
      <c r="J288" s="2262"/>
      <c r="K288" s="2286"/>
      <c r="L288" s="2262"/>
      <c r="M288" s="2286"/>
      <c r="N288" s="2262"/>
      <c r="O288" s="2286"/>
      <c r="P288" s="2262"/>
      <c r="Q288" s="2286"/>
      <c r="R288" s="2262"/>
      <c r="S288" s="2286"/>
      <c r="T288" s="2262"/>
      <c r="U288" s="2286"/>
      <c r="V288" s="2262"/>
      <c r="W288" s="2286"/>
      <c r="X288" s="2262"/>
      <c r="Y288" s="2286"/>
      <c r="Z288" s="2262"/>
      <c r="AA288" s="2286"/>
      <c r="AB288" s="2262"/>
      <c r="AC288" s="2286"/>
      <c r="AD288" s="2262"/>
      <c r="AE288" s="2286"/>
      <c r="AF288" s="2262"/>
      <c r="AG288" s="2296"/>
      <c r="AH288" s="2286"/>
      <c r="AI288" s="2297"/>
      <c r="AJ288" s="2262"/>
      <c r="AK288" s="2298"/>
      <c r="AL288" s="1352"/>
      <c r="AM288" s="15"/>
      <c r="AN288" s="15"/>
      <c r="AO288" s="15"/>
      <c r="AP288" s="15"/>
      <c r="AQ288" s="15"/>
      <c r="AR288" s="2299"/>
      <c r="AS288" s="2299"/>
      <c r="AT288" s="2299"/>
      <c r="AU288" s="2299"/>
      <c r="AV288" s="2299"/>
      <c r="AW288" s="2299"/>
      <c r="AX288" s="2299"/>
      <c r="BZ288" s="2"/>
    </row>
    <row r="289" spans="1:50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/>
      <c r="AI289" s="554"/>
      <c r="AJ289" s="551"/>
      <c r="AK289" s="554"/>
      <c r="AL289" s="1352"/>
      <c r="AM289" s="15"/>
      <c r="AN289" s="15"/>
      <c r="AO289" s="15"/>
      <c r="AP289" s="15"/>
      <c r="AQ289" s="15"/>
      <c r="AR289" s="2299"/>
      <c r="AS289" s="2299"/>
      <c r="AT289" s="2299"/>
      <c r="AU289" s="2299"/>
      <c r="AV289" s="2299"/>
      <c r="AW289" s="2299"/>
      <c r="AX289" s="2299"/>
    </row>
    <row r="290" spans="1:50" ht="18.75" customHeight="1" thickTop="1" x14ac:dyDescent="0.2">
      <c r="A290" s="3359" t="s">
        <v>298</v>
      </c>
      <c r="B290" s="3359"/>
      <c r="C290" s="167">
        <f>SUM(D290+E290)</f>
        <v>0</v>
      </c>
      <c r="D290" s="168">
        <f t="shared" si="100"/>
        <v>0</v>
      </c>
      <c r="E290" s="856">
        <f t="shared" si="100"/>
        <v>0</v>
      </c>
      <c r="F290" s="111"/>
      <c r="G290" s="555"/>
      <c r="H290" s="111"/>
      <c r="I290" s="555"/>
      <c r="J290" s="111"/>
      <c r="K290" s="555"/>
      <c r="L290" s="111"/>
      <c r="M290" s="555"/>
      <c r="N290" s="111"/>
      <c r="O290" s="555"/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/>
      <c r="AI290" s="114"/>
      <c r="AJ290" s="111"/>
      <c r="AK290" s="114"/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</row>
    <row r="291" spans="1:50" ht="30" customHeight="1" x14ac:dyDescent="0.2">
      <c r="A291" s="2300" t="s">
        <v>299</v>
      </c>
      <c r="B291" s="2301"/>
      <c r="C291" s="2302"/>
      <c r="D291" s="2302"/>
      <c r="E291" s="2302"/>
      <c r="F291" s="2302"/>
      <c r="G291" s="2302"/>
      <c r="H291" s="2302"/>
      <c r="I291" s="2302"/>
      <c r="J291" s="2302"/>
      <c r="K291" s="2302"/>
      <c r="L291" s="2302"/>
      <c r="M291" s="2302"/>
      <c r="N291" s="230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50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77"/>
      <c r="G292" s="3677"/>
      <c r="H292" s="3677"/>
      <c r="I292" s="3677"/>
      <c r="J292" s="3677"/>
      <c r="K292" s="3677"/>
      <c r="L292" s="3677"/>
      <c r="M292" s="3677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50" ht="16.149999999999999" customHeight="1" x14ac:dyDescent="0.2">
      <c r="A293" s="3361"/>
      <c r="B293" s="3366"/>
      <c r="C293" s="3677"/>
      <c r="D293" s="3631"/>
      <c r="E293" s="4332" t="s">
        <v>168</v>
      </c>
      <c r="F293" s="4334"/>
      <c r="G293" s="4332" t="s">
        <v>169</v>
      </c>
      <c r="H293" s="4334"/>
      <c r="I293" s="4332" t="s">
        <v>170</v>
      </c>
      <c r="J293" s="4334"/>
      <c r="K293" s="4332" t="s">
        <v>104</v>
      </c>
      <c r="L293" s="4334"/>
      <c r="M293" s="4332" t="s">
        <v>11</v>
      </c>
      <c r="N293" s="4334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50" ht="19.5" customHeight="1" x14ac:dyDescent="0.2">
      <c r="A294" s="3362"/>
      <c r="B294" s="1849" t="s">
        <v>82</v>
      </c>
      <c r="C294" s="1532" t="s">
        <v>83</v>
      </c>
      <c r="D294" s="1851" t="s">
        <v>84</v>
      </c>
      <c r="E294" s="2208" t="s">
        <v>83</v>
      </c>
      <c r="F294" s="2210" t="s">
        <v>84</v>
      </c>
      <c r="G294" s="2208" t="s">
        <v>83</v>
      </c>
      <c r="H294" s="2210" t="s">
        <v>84</v>
      </c>
      <c r="I294" s="2208" t="s">
        <v>83</v>
      </c>
      <c r="J294" s="2210" t="s">
        <v>84</v>
      </c>
      <c r="K294" s="2208" t="s">
        <v>83</v>
      </c>
      <c r="L294" s="2210" t="s">
        <v>84</v>
      </c>
      <c r="M294" s="2208" t="s">
        <v>83</v>
      </c>
      <c r="N294" s="2210" t="s">
        <v>84</v>
      </c>
    </row>
    <row r="295" spans="1:50" ht="20.25" customHeight="1" x14ac:dyDescent="0.2">
      <c r="A295" s="1821" t="s">
        <v>58</v>
      </c>
      <c r="B295" s="1533">
        <f>SUM(C295+D295)</f>
        <v>0</v>
      </c>
      <c r="C295" s="1534">
        <f>SUM(E295+G295+I295+K295+M295)</f>
        <v>0</v>
      </c>
      <c r="D295" s="291">
        <f>SUM(F295+H295+J295+L295+N295)</f>
        <v>0</v>
      </c>
      <c r="E295" s="26"/>
      <c r="F295" s="30"/>
      <c r="G295" s="26"/>
      <c r="H295" s="30"/>
      <c r="I295" s="26"/>
      <c r="J295" s="31"/>
      <c r="K295" s="26"/>
      <c r="L295" s="31"/>
      <c r="M295" s="144"/>
      <c r="N295" s="31"/>
      <c r="O295" s="3"/>
    </row>
    <row r="296" spans="1:50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542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351</v>
      </c>
      <c r="B317" s="570">
        <f>SUM(CF8:CN296)</f>
        <v>3</v>
      </c>
    </row>
    <row r="318" spans="1:104" hidden="1" x14ac:dyDescent="0.2"/>
  </sheetData>
  <mergeCells count="418">
    <mergeCell ref="A292:A294"/>
    <mergeCell ref="B292:D293"/>
    <mergeCell ref="E292:M292"/>
    <mergeCell ref="E293:F293"/>
    <mergeCell ref="G293:H293"/>
    <mergeCell ref="I293:J293"/>
    <mergeCell ref="K293:L293"/>
    <mergeCell ref="M293:N293"/>
    <mergeCell ref="V286:W286"/>
    <mergeCell ref="A288:B288"/>
    <mergeCell ref="A289:B289"/>
    <mergeCell ref="A290:B290"/>
    <mergeCell ref="AW273:AW275"/>
    <mergeCell ref="A280:B280"/>
    <mergeCell ref="A281:A283"/>
    <mergeCell ref="A285:B287"/>
    <mergeCell ref="C285:E286"/>
    <mergeCell ref="F285:AG28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U274:AU275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L251:AM251"/>
    <mergeCell ref="AN251:AN252"/>
    <mergeCell ref="AV273:AV275"/>
    <mergeCell ref="A254:A262"/>
    <mergeCell ref="Z243:AA243"/>
    <mergeCell ref="AB243:AC243"/>
    <mergeCell ref="AD243:AE243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H103:AJ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D104:AE104"/>
    <mergeCell ref="AF104:AG104"/>
    <mergeCell ref="AH104:AH105"/>
    <mergeCell ref="AI104:AI105"/>
    <mergeCell ref="AJ104:AJ105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1:A52"/>
    <mergeCell ref="A53:B53"/>
    <mergeCell ref="N62:O62"/>
    <mergeCell ref="P62:Q62"/>
    <mergeCell ref="R62:S62"/>
    <mergeCell ref="A64:B64"/>
    <mergeCell ref="A58:B58"/>
    <mergeCell ref="A59:B59"/>
    <mergeCell ref="A61:B63"/>
    <mergeCell ref="C61:E62"/>
    <mergeCell ref="F61:Q61"/>
    <mergeCell ref="F62:G62"/>
    <mergeCell ref="H62:I62"/>
    <mergeCell ref="J62:K62"/>
    <mergeCell ref="L62:M62"/>
    <mergeCell ref="R61:S61"/>
    <mergeCell ref="T61:U61"/>
    <mergeCell ref="T62:U62"/>
    <mergeCell ref="V62:W62"/>
    <mergeCell ref="A65:B65"/>
    <mergeCell ref="A66:B66"/>
    <mergeCell ref="A67:B67"/>
    <mergeCell ref="A73:B73"/>
    <mergeCell ref="A74:B74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A96:B96"/>
    <mergeCell ref="A97:A101"/>
    <mergeCell ref="A103:B105"/>
    <mergeCell ref="C103:E104"/>
    <mergeCell ref="F103:AG103"/>
    <mergeCell ref="A106:B106"/>
    <mergeCell ref="F83:AG83"/>
    <mergeCell ref="F84:G84"/>
    <mergeCell ref="H84:I84"/>
    <mergeCell ref="J84:K84"/>
    <mergeCell ref="L84:M84"/>
    <mergeCell ref="N84:O84"/>
    <mergeCell ref="P84:Q84"/>
    <mergeCell ref="R84:S84"/>
    <mergeCell ref="T84:U84"/>
    <mergeCell ref="V84:W84"/>
    <mergeCell ref="X84:Y84"/>
    <mergeCell ref="Z84:AA84"/>
    <mergeCell ref="AB84:AC84"/>
    <mergeCell ref="AD84:AE84"/>
    <mergeCell ref="AF84:AG84"/>
    <mergeCell ref="A107:B107"/>
    <mergeCell ref="A108:A109"/>
    <mergeCell ref="A110:B110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A131:A134"/>
    <mergeCell ref="A122:B122"/>
    <mergeCell ref="Q122:R122"/>
    <mergeCell ref="A127:A129"/>
    <mergeCell ref="A130:B130"/>
    <mergeCell ref="A135:B135"/>
    <mergeCell ref="A136:B136"/>
    <mergeCell ref="A138:B139"/>
    <mergeCell ref="C138:E138"/>
    <mergeCell ref="F138:G138"/>
    <mergeCell ref="H138:I138"/>
    <mergeCell ref="J138:K138"/>
    <mergeCell ref="L138:M138"/>
    <mergeCell ref="A154:B154"/>
    <mergeCell ref="A155:A156"/>
    <mergeCell ref="A158:A159"/>
    <mergeCell ref="A161:A168"/>
    <mergeCell ref="A169:A171"/>
    <mergeCell ref="A172:A175"/>
    <mergeCell ref="A176:A181"/>
    <mergeCell ref="A182:A184"/>
    <mergeCell ref="A185:B185"/>
    <mergeCell ref="A203:A210"/>
    <mergeCell ref="A211:A213"/>
    <mergeCell ref="A214:A217"/>
    <mergeCell ref="A218:A223"/>
    <mergeCell ref="A224:A226"/>
    <mergeCell ref="A227:B227"/>
    <mergeCell ref="H235:I235"/>
    <mergeCell ref="J235:K235"/>
    <mergeCell ref="L235:M235"/>
    <mergeCell ref="N235:O235"/>
    <mergeCell ref="P235:Q235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N250:AP250"/>
    <mergeCell ref="AQ250:AR251"/>
    <mergeCell ref="A279:B279"/>
    <mergeCell ref="R235:S235"/>
    <mergeCell ref="T235:U235"/>
    <mergeCell ref="V235:W235"/>
    <mergeCell ref="X235:Y235"/>
    <mergeCell ref="Z235:AA235"/>
    <mergeCell ref="AL242:AL244"/>
    <mergeCell ref="AF243:AG243"/>
    <mergeCell ref="AH243:AI243"/>
    <mergeCell ref="AJ243:AK243"/>
    <mergeCell ref="AB235:AC235"/>
    <mergeCell ref="AD235:AE235"/>
    <mergeCell ref="AF235:AG235"/>
    <mergeCell ref="AH235:AI235"/>
    <mergeCell ref="AJ235:AK235"/>
    <mergeCell ref="A237:A238"/>
    <mergeCell ref="A239:A240"/>
    <mergeCell ref="A242:A244"/>
    <mergeCell ref="B242:B244"/>
    <mergeCell ref="C242:E243"/>
    <mergeCell ref="F242:AK242"/>
    <mergeCell ref="F243:G243"/>
    <mergeCell ref="A245:A246"/>
    <mergeCell ref="A247:A248"/>
    <mergeCell ref="A250:B252"/>
    <mergeCell ref="C250:E251"/>
    <mergeCell ref="F250:AM250"/>
    <mergeCell ref="A276:A277"/>
    <mergeCell ref="A278:B278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X286:Y286"/>
    <mergeCell ref="Z286:AA286"/>
    <mergeCell ref="AB286:AC286"/>
    <mergeCell ref="AD286:AE286"/>
    <mergeCell ref="AF286:AG286"/>
  </mergeCells>
  <dataValidations count="2">
    <dataValidation operator="greaterThanOrEqual" allowBlank="1" showInputMessage="1" showErrorMessage="1" error="Valor no Permitido" sqref="B283 AX273:AX275" xr:uid="{4CE95C82-2F8F-4C49-894E-3883EDCD512C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EF88C68C-BB26-4C6F-9453-96A77C9DC115}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AB120-8D8F-46FB-950F-F6EDB65D79E5}">
  <dimension ref="A1:DB318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7.140625" style="2" customWidth="1"/>
    <col min="2" max="2" width="44.42578125" style="2" customWidth="1"/>
    <col min="3" max="3" width="11.85546875" style="2" customWidth="1"/>
    <col min="4" max="4" width="12.42578125" style="2" customWidth="1"/>
    <col min="5" max="11" width="11.42578125" style="2"/>
    <col min="12" max="12" width="13.140625" style="2" customWidth="1"/>
    <col min="13" max="15" width="11.5703125" style="2" customWidth="1"/>
    <col min="16" max="17" width="11.42578125" style="2"/>
    <col min="18" max="18" width="12.85546875" style="2" customWidth="1"/>
    <col min="19" max="19" width="11.42578125" style="2"/>
    <col min="20" max="20" width="12.5703125" style="2" customWidth="1"/>
    <col min="21" max="21" width="11.42578125" style="2"/>
    <col min="22" max="22" width="12.42578125" style="2" customWidth="1"/>
    <col min="23" max="23" width="11.42578125" style="2"/>
    <col min="24" max="24" width="11.85546875" style="2" customWidth="1"/>
    <col min="25" max="33" width="11.42578125" style="2"/>
    <col min="34" max="34" width="13" style="2" customWidth="1"/>
    <col min="35" max="35" width="11.7109375" style="2" customWidth="1"/>
    <col min="36" max="36" width="13" style="2" customWidth="1"/>
    <col min="37" max="41" width="11.42578125" style="2"/>
    <col min="42" max="42" width="12.140625" style="2" customWidth="1"/>
    <col min="43" max="49" width="11.42578125" style="2"/>
    <col min="50" max="50" width="11.7109375" style="2" customWidth="1"/>
    <col min="51" max="66" width="11.42578125" style="2"/>
    <col min="67" max="72" width="0" style="2" hidden="1" customWidth="1"/>
    <col min="73" max="77" width="11.7109375" style="2" hidden="1" customWidth="1"/>
    <col min="78" max="78" width="11.140625" style="3" hidden="1" customWidth="1"/>
    <col min="79" max="104" width="11.140625" style="4" hidden="1" customWidth="1"/>
    <col min="105" max="106" width="11.140625" style="2" hidden="1" customWidth="1"/>
    <col min="107" max="118" width="0" style="2" hidden="1" customWidth="1"/>
    <col min="119" max="16384" width="11.42578125" style="2"/>
  </cols>
  <sheetData>
    <row r="1" spans="1:92" ht="16.149999999999999" customHeight="1" x14ac:dyDescent="0.2">
      <c r="A1" s="1" t="s">
        <v>0</v>
      </c>
    </row>
    <row r="2" spans="1:92" ht="16.149999999999999" customHeight="1" x14ac:dyDescent="0.2">
      <c r="A2" s="1" t="str">
        <f>CONCATENATE("COMUNA: ",[9]NOMBRE!B2," - ","( ",[9]NOMBRE!C2,[9]NOMBRE!D2,[9]NOMBRE!E2,[9]NOMBRE!F2,[9]NOMBRE!G2," )")</f>
        <v>COMUNA: LINARES - ( 07401 )</v>
      </c>
    </row>
    <row r="3" spans="1:92" ht="16.149999999999999" customHeigh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ht="16.149999999999999" customHeight="1" x14ac:dyDescent="0.2">
      <c r="A4" s="1" t="str">
        <f>CONCATENATE("MES: ",[9]NOMBRE!B6," - ","( ",[9]NOMBRE!C6,[9]NOMBRE!D6," )")</f>
        <v>MES: AGOSTO - ( 08 )</v>
      </c>
      <c r="AE4" s="2342"/>
      <c r="AF4" s="2342"/>
      <c r="AG4" s="2342"/>
      <c r="AH4" s="2342"/>
      <c r="AI4" s="2342"/>
      <c r="AJ4" s="2342"/>
      <c r="AK4" s="2342"/>
      <c r="AL4" s="2342"/>
      <c r="AM4" s="2342"/>
      <c r="AN4" s="2342"/>
      <c r="AO4" s="2342"/>
      <c r="AP4" s="2342"/>
      <c r="AQ4" s="2342"/>
      <c r="AR4" s="2342"/>
      <c r="AS4" s="2342"/>
      <c r="AT4" s="2342"/>
      <c r="AU4" s="2342"/>
      <c r="AV4" s="2342"/>
      <c r="AW4" s="2342"/>
    </row>
    <row r="5" spans="1:92" ht="16.149999999999999" customHeight="1" x14ac:dyDescent="0.2">
      <c r="A5" s="1" t="str">
        <f>CONCATENATE("AÑO: ",[9]NOMBRE!B7)</f>
        <v>AÑO: 2019</v>
      </c>
      <c r="AE5" s="2342"/>
      <c r="AF5" s="2342"/>
      <c r="AG5" s="2342"/>
      <c r="AH5" s="2342"/>
      <c r="AI5" s="2342"/>
      <c r="AJ5" s="2342"/>
      <c r="AK5" s="2342"/>
      <c r="AL5" s="2342"/>
      <c r="AM5" s="2342"/>
      <c r="AN5" s="2342"/>
      <c r="AO5" s="2342"/>
      <c r="AP5" s="2342"/>
      <c r="AQ5" s="2342"/>
      <c r="AR5" s="2342"/>
      <c r="AS5" s="2342"/>
      <c r="AT5" s="2342"/>
      <c r="AU5" s="2342"/>
      <c r="AV5" s="2342"/>
      <c r="AW5" s="2342"/>
    </row>
    <row r="6" spans="1:92" ht="15" x14ac:dyDescent="0.2">
      <c r="A6" s="3625" t="s">
        <v>1</v>
      </c>
      <c r="B6" s="3625"/>
      <c r="C6" s="3625"/>
      <c r="D6" s="3625"/>
      <c r="E6" s="3625"/>
      <c r="F6" s="3625"/>
      <c r="G6" s="3625"/>
      <c r="H6" s="3625"/>
      <c r="I6" s="3625"/>
      <c r="J6" s="3625"/>
      <c r="K6" s="3625"/>
      <c r="L6" s="3625"/>
      <c r="M6" s="3625"/>
      <c r="N6" s="3625"/>
      <c r="O6" s="3625"/>
      <c r="P6" s="3625"/>
      <c r="Q6" s="6"/>
      <c r="R6" s="6"/>
      <c r="S6" s="6"/>
      <c r="T6" s="6"/>
      <c r="U6" s="6"/>
      <c r="V6" s="6"/>
      <c r="W6" s="7"/>
      <c r="X6" s="8"/>
      <c r="Y6" s="8"/>
      <c r="Z6" s="8"/>
      <c r="AA6" s="8"/>
      <c r="AB6" s="8"/>
      <c r="AC6" s="8"/>
      <c r="AD6" s="8"/>
      <c r="AE6" s="2343"/>
      <c r="AF6" s="2343"/>
      <c r="AG6" s="2343"/>
      <c r="AH6" s="2343"/>
      <c r="AI6" s="2343"/>
      <c r="AJ6" s="2343"/>
      <c r="AK6" s="2343"/>
      <c r="AL6" s="2343"/>
      <c r="AM6" s="2343"/>
      <c r="AN6" s="2343"/>
      <c r="AO6" s="2343"/>
      <c r="AP6" s="2343"/>
      <c r="AQ6" s="2343"/>
      <c r="AR6" s="2343"/>
      <c r="AS6" s="2343"/>
      <c r="AT6" s="2343"/>
      <c r="AU6" s="2343"/>
      <c r="AV6" s="2343"/>
      <c r="AW6" s="2342"/>
    </row>
    <row r="7" spans="1:92" ht="15" x14ac:dyDescent="0.2">
      <c r="A7" s="2081"/>
      <c r="B7" s="2081"/>
      <c r="C7" s="2081"/>
      <c r="D7" s="2081"/>
      <c r="E7" s="2081"/>
      <c r="F7" s="2081"/>
      <c r="G7" s="2081"/>
      <c r="H7" s="2081"/>
      <c r="I7" s="2081"/>
      <c r="J7" s="2081"/>
      <c r="K7" s="2081"/>
      <c r="L7" s="2081"/>
      <c r="M7" s="2081"/>
      <c r="N7" s="2081"/>
      <c r="O7" s="2081"/>
      <c r="P7" s="2081"/>
      <c r="Q7" s="6"/>
      <c r="R7" s="6"/>
      <c r="S7" s="6"/>
      <c r="T7" s="6"/>
      <c r="U7" s="6"/>
      <c r="V7" s="6"/>
      <c r="W7" s="7"/>
      <c r="X7" s="8"/>
      <c r="Y7" s="8"/>
      <c r="Z7" s="8"/>
      <c r="AA7" s="8"/>
      <c r="AB7" s="8"/>
      <c r="AC7" s="8"/>
      <c r="AD7" s="8"/>
      <c r="AE7" s="2343"/>
      <c r="AF7" s="2343"/>
      <c r="AG7" s="2343"/>
      <c r="AH7" s="2343"/>
      <c r="AI7" s="2343"/>
      <c r="AJ7" s="2343"/>
      <c r="AK7" s="2343"/>
      <c r="AL7" s="2343"/>
      <c r="AM7" s="2343"/>
      <c r="AN7" s="2343"/>
      <c r="AO7" s="2343"/>
      <c r="AP7" s="2343"/>
      <c r="AQ7" s="2343"/>
      <c r="AR7" s="2343"/>
      <c r="AS7" s="2343"/>
      <c r="AT7" s="2343"/>
      <c r="AU7" s="2343"/>
      <c r="AV7" s="2343"/>
      <c r="AW7" s="2342"/>
    </row>
    <row r="8" spans="1:92" ht="31.1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J8" s="13"/>
      <c r="K8" s="13"/>
      <c r="L8" s="13"/>
      <c r="M8" s="13"/>
      <c r="N8" s="13"/>
      <c r="O8" s="13"/>
      <c r="P8" s="13"/>
      <c r="Q8" s="14"/>
      <c r="R8" s="14"/>
      <c r="S8" s="14"/>
      <c r="T8" s="14"/>
      <c r="U8" s="14"/>
      <c r="V8" s="14"/>
      <c r="W8" s="14"/>
      <c r="X8" s="15"/>
      <c r="Y8" s="15"/>
      <c r="Z8" s="15"/>
      <c r="AA8" s="15"/>
      <c r="AB8" s="15"/>
      <c r="AC8" s="15"/>
      <c r="AD8" s="8"/>
      <c r="AE8" s="2343"/>
      <c r="AF8" s="2343"/>
      <c r="AG8" s="2343"/>
      <c r="AH8" s="2343"/>
      <c r="AI8" s="2343"/>
      <c r="AJ8" s="2343"/>
      <c r="AK8" s="2343"/>
      <c r="AL8" s="2343"/>
      <c r="AM8" s="2343"/>
      <c r="AN8" s="2343"/>
      <c r="AO8" s="2343"/>
      <c r="AP8" s="2343"/>
      <c r="AQ8" s="2343"/>
      <c r="AR8" s="2343"/>
      <c r="AS8" s="2343"/>
      <c r="AT8" s="2343"/>
      <c r="AU8" s="2343"/>
      <c r="AV8" s="2343"/>
      <c r="AW8" s="2342"/>
      <c r="BZ8" s="2"/>
      <c r="CG8" s="16"/>
      <c r="CH8" s="16"/>
      <c r="CI8" s="16"/>
      <c r="CJ8" s="16"/>
      <c r="CK8" s="16"/>
      <c r="CL8" s="16"/>
      <c r="CM8" s="16"/>
      <c r="CN8" s="16"/>
    </row>
    <row r="9" spans="1:92" ht="16.149999999999999" customHeight="1" x14ac:dyDescent="0.2">
      <c r="A9" s="4566" t="s">
        <v>3</v>
      </c>
      <c r="B9" s="4567"/>
      <c r="C9" s="4339" t="s">
        <v>4</v>
      </c>
      <c r="D9" s="4325" t="s">
        <v>5</v>
      </c>
      <c r="E9" s="4326"/>
      <c r="F9" s="4326"/>
      <c r="G9" s="4326"/>
      <c r="H9" s="4326"/>
      <c r="I9" s="4326"/>
      <c r="J9" s="4326"/>
      <c r="K9" s="4326"/>
      <c r="L9" s="4326"/>
      <c r="M9" s="4327"/>
      <c r="N9" s="4331" t="s">
        <v>6</v>
      </c>
      <c r="O9" s="4339" t="s">
        <v>7</v>
      </c>
      <c r="P9" s="4339" t="s">
        <v>8</v>
      </c>
      <c r="Q9" s="17"/>
      <c r="R9" s="17"/>
      <c r="S9" s="17"/>
      <c r="T9" s="17"/>
      <c r="U9" s="17"/>
      <c r="V9" s="17"/>
      <c r="W9" s="15"/>
      <c r="X9" s="15"/>
      <c r="Y9" s="15"/>
      <c r="Z9" s="15"/>
      <c r="AA9" s="15"/>
      <c r="AB9" s="15"/>
      <c r="AC9" s="15"/>
      <c r="AD9" s="8"/>
      <c r="AE9" s="8"/>
      <c r="AF9" s="2343"/>
      <c r="AG9" s="2343"/>
      <c r="AH9" s="2343"/>
      <c r="AI9" s="2343"/>
      <c r="AJ9" s="2343"/>
      <c r="AK9" s="2343"/>
      <c r="AL9" s="2343"/>
      <c r="AM9" s="2343"/>
      <c r="AN9" s="2343"/>
      <c r="AO9" s="2343"/>
      <c r="AP9" s="2344"/>
      <c r="AQ9" s="2344"/>
      <c r="AR9" s="2344"/>
      <c r="AS9" s="2344"/>
      <c r="AT9" s="2344"/>
      <c r="AU9" s="2344"/>
      <c r="AV9" s="2344"/>
      <c r="AW9" s="2344"/>
      <c r="AX9" s="2342"/>
      <c r="CG9" s="16"/>
      <c r="CH9" s="16"/>
      <c r="CI9" s="16"/>
      <c r="CJ9" s="16"/>
      <c r="CK9" s="16"/>
      <c r="CL9" s="16"/>
      <c r="CM9" s="16"/>
      <c r="CN9" s="16"/>
    </row>
    <row r="10" spans="1:92" ht="25.15" customHeight="1" x14ac:dyDescent="0.2">
      <c r="A10" s="3411"/>
      <c r="B10" s="3657"/>
      <c r="C10" s="3421"/>
      <c r="D10" s="2208" t="s">
        <v>9</v>
      </c>
      <c r="E10" s="2225" t="s">
        <v>10</v>
      </c>
      <c r="F10" s="2225" t="s">
        <v>11</v>
      </c>
      <c r="G10" s="2225" t="s">
        <v>12</v>
      </c>
      <c r="H10" s="2225" t="s">
        <v>13</v>
      </c>
      <c r="I10" s="2225" t="s">
        <v>14</v>
      </c>
      <c r="J10" s="2225" t="s">
        <v>15</v>
      </c>
      <c r="K10" s="2225" t="s">
        <v>16</v>
      </c>
      <c r="L10" s="2225" t="s">
        <v>17</v>
      </c>
      <c r="M10" s="2345" t="s">
        <v>18</v>
      </c>
      <c r="N10" s="3631"/>
      <c r="O10" s="3421"/>
      <c r="P10" s="3421"/>
      <c r="Q10" s="14"/>
      <c r="R10" s="22"/>
      <c r="S10" s="22"/>
      <c r="T10" s="22"/>
      <c r="U10" s="22"/>
      <c r="V10" s="17"/>
      <c r="W10" s="17"/>
      <c r="X10" s="17"/>
      <c r="Y10" s="17"/>
      <c r="Z10" s="17"/>
      <c r="AA10" s="17"/>
      <c r="AB10" s="17"/>
      <c r="AC10" s="17"/>
      <c r="AD10" s="12"/>
      <c r="AE10" s="12"/>
      <c r="AF10" s="2346"/>
      <c r="AG10" s="2346"/>
      <c r="AH10" s="2346"/>
      <c r="AI10" s="2346"/>
      <c r="AJ10" s="2346"/>
      <c r="AK10" s="2346"/>
      <c r="AL10" s="2346"/>
      <c r="AM10" s="2346"/>
      <c r="AN10" s="2346"/>
      <c r="AO10" s="2347"/>
      <c r="AP10" s="2347"/>
      <c r="AQ10" s="2347"/>
      <c r="AR10" s="2347"/>
      <c r="AS10" s="2347"/>
      <c r="AT10" s="2347"/>
      <c r="AU10" s="2347"/>
      <c r="AV10" s="2347"/>
      <c r="AW10" s="2347"/>
      <c r="AX10" s="2342"/>
      <c r="CG10" s="16"/>
      <c r="CH10" s="16"/>
      <c r="CI10" s="16"/>
      <c r="CJ10" s="16"/>
      <c r="CK10" s="16"/>
      <c r="CL10" s="16"/>
      <c r="CM10" s="16"/>
      <c r="CN10" s="16"/>
    </row>
    <row r="11" spans="1:92" ht="16.149999999999999" customHeight="1" x14ac:dyDescent="0.2">
      <c r="A11" s="4572" t="s">
        <v>19</v>
      </c>
      <c r="B11" s="4573"/>
      <c r="C11" s="2348">
        <f t="shared" ref="C11:C12" si="0">SUM(D11:M11)</f>
        <v>0</v>
      </c>
      <c r="D11" s="26"/>
      <c r="E11" s="27"/>
      <c r="F11" s="27"/>
      <c r="G11" s="27"/>
      <c r="H11" s="27"/>
      <c r="I11" s="27"/>
      <c r="J11" s="27"/>
      <c r="K11" s="27"/>
      <c r="L11" s="28"/>
      <c r="M11" s="29"/>
      <c r="N11" s="2110"/>
      <c r="O11" s="31"/>
      <c r="P11" s="31"/>
      <c r="Q11" s="32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17"/>
      <c r="AD11" s="12"/>
      <c r="AE11" s="12"/>
      <c r="AF11" s="2346"/>
      <c r="AG11" s="2346"/>
      <c r="AH11" s="2346"/>
      <c r="AI11" s="2346"/>
      <c r="AJ11" s="2346"/>
      <c r="AK11" s="2347"/>
      <c r="AL11" s="2347"/>
      <c r="AM11" s="2347"/>
      <c r="AN11" s="2347"/>
      <c r="AO11" s="2347"/>
      <c r="AP11" s="2347"/>
      <c r="AQ11" s="2347"/>
      <c r="AR11" s="2347"/>
      <c r="AS11" s="2347"/>
      <c r="AT11" s="2347"/>
      <c r="AU11" s="2347"/>
      <c r="AV11" s="2347"/>
      <c r="AW11" s="2347"/>
      <c r="AX11" s="2342"/>
      <c r="CD11" s="4" t="str">
        <f>IF(C11&gt;=[9]A03!C78,"","* Total Gestantes Ingresadas a control prenatal debe ser Mayor o Igual que el Total de Evaluaciones a Gestantes de REM A03 Sección B2. ")</f>
        <v/>
      </c>
      <c r="CG11" s="16"/>
      <c r="CH11" s="16">
        <v>0</v>
      </c>
      <c r="CI11" s="16"/>
      <c r="CJ11" s="16">
        <v>0</v>
      </c>
      <c r="CK11" s="16"/>
      <c r="CL11" s="16"/>
      <c r="CM11" s="16"/>
      <c r="CN11" s="16"/>
    </row>
    <row r="12" spans="1:92" ht="16.149999999999999" customHeight="1" x14ac:dyDescent="0.2">
      <c r="A12" s="3618" t="s">
        <v>20</v>
      </c>
      <c r="B12" s="3618"/>
      <c r="C12" s="34">
        <f t="shared" si="0"/>
        <v>0</v>
      </c>
      <c r="D12" s="35"/>
      <c r="E12" s="36"/>
      <c r="F12" s="36"/>
      <c r="G12" s="36"/>
      <c r="H12" s="36"/>
      <c r="I12" s="36"/>
      <c r="J12" s="36"/>
      <c r="K12" s="36"/>
      <c r="L12" s="37"/>
      <c r="M12" s="38"/>
      <c r="N12" s="39"/>
      <c r="O12" s="40"/>
      <c r="P12" s="40"/>
      <c r="Q12" s="32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17"/>
      <c r="AD12" s="12"/>
      <c r="AE12" s="12"/>
      <c r="AF12" s="2346"/>
      <c r="AG12" s="2346"/>
      <c r="AH12" s="2346"/>
      <c r="AI12" s="2346"/>
      <c r="AJ12" s="2346"/>
      <c r="AK12" s="2347"/>
      <c r="AL12" s="2347"/>
      <c r="AM12" s="2347"/>
      <c r="AN12" s="2347"/>
      <c r="AO12" s="2346"/>
      <c r="AP12" s="2346"/>
      <c r="AQ12" s="2347"/>
      <c r="AR12" s="2347"/>
      <c r="AS12" s="2347"/>
      <c r="AT12" s="2347"/>
      <c r="AU12" s="2347"/>
      <c r="AV12" s="2347"/>
      <c r="AW12" s="2347"/>
      <c r="AX12" s="2342"/>
      <c r="CD12" s="4" t="str">
        <f>IF(C11&lt;C12,"* Total Gestantes debe ser Mayor o Igual a Primigestas Ingresadas. ","")</f>
        <v/>
      </c>
      <c r="CG12" s="16"/>
      <c r="CH12" s="16">
        <v>0</v>
      </c>
      <c r="CI12" s="16"/>
      <c r="CJ12" s="16">
        <v>0</v>
      </c>
      <c r="CK12" s="16">
        <v>0</v>
      </c>
      <c r="CL12" s="16"/>
      <c r="CM12" s="16"/>
      <c r="CN12" s="16"/>
    </row>
    <row r="13" spans="1:92" ht="16.149999999999999" customHeight="1" x14ac:dyDescent="0.2">
      <c r="A13" s="3612" t="s">
        <v>21</v>
      </c>
      <c r="B13" s="3613"/>
      <c r="C13" s="34">
        <f>SUM(D13:M13)</f>
        <v>0</v>
      </c>
      <c r="D13" s="35"/>
      <c r="E13" s="36"/>
      <c r="F13" s="36"/>
      <c r="G13" s="36"/>
      <c r="H13" s="36"/>
      <c r="I13" s="36"/>
      <c r="J13" s="36"/>
      <c r="K13" s="36"/>
      <c r="L13" s="37"/>
      <c r="M13" s="38"/>
      <c r="N13" s="39"/>
      <c r="O13" s="40"/>
      <c r="P13" s="40"/>
      <c r="Q13" s="32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17"/>
      <c r="AD13" s="12"/>
      <c r="AE13" s="12"/>
      <c r="AF13" s="2346"/>
      <c r="AG13" s="2346"/>
      <c r="AH13" s="2346"/>
      <c r="AI13" s="2346"/>
      <c r="AJ13" s="2346"/>
      <c r="AK13" s="2347"/>
      <c r="AL13" s="2347"/>
      <c r="AM13" s="2347"/>
      <c r="AN13" s="2347"/>
      <c r="AO13" s="2346"/>
      <c r="AP13" s="2346"/>
      <c r="AQ13" s="2346"/>
      <c r="AR13" s="2347"/>
      <c r="AS13" s="2347"/>
      <c r="AT13" s="2347"/>
      <c r="AU13" s="2347"/>
      <c r="AV13" s="2347"/>
      <c r="AW13" s="2347"/>
      <c r="AX13" s="2342"/>
      <c r="CD13" s="4" t="str">
        <f>IF(C11&lt;C13,"* Total Gestantes debe ser Mayor o Igual que Gestantes Ingresadas Antes De Las 14 Semanas. ","")</f>
        <v/>
      </c>
      <c r="CG13" s="16"/>
      <c r="CH13" s="16">
        <v>0</v>
      </c>
      <c r="CI13" s="16"/>
      <c r="CJ13" s="16">
        <v>0</v>
      </c>
      <c r="CK13" s="16">
        <v>0</v>
      </c>
      <c r="CL13" s="16"/>
      <c r="CM13" s="16"/>
      <c r="CN13" s="16"/>
    </row>
    <row r="14" spans="1:92" ht="16.149999999999999" customHeight="1" x14ac:dyDescent="0.2">
      <c r="A14" s="3619"/>
      <c r="B14" s="3620"/>
      <c r="C14" s="41"/>
      <c r="D14" s="42"/>
      <c r="E14" s="43"/>
      <c r="F14" s="43"/>
      <c r="G14" s="43"/>
      <c r="H14" s="43"/>
      <c r="I14" s="43"/>
      <c r="J14" s="43"/>
      <c r="K14" s="43"/>
      <c r="L14" s="44"/>
      <c r="M14" s="45"/>
      <c r="N14" s="46"/>
      <c r="O14" s="47"/>
      <c r="P14" s="47"/>
      <c r="Q14" s="32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17"/>
      <c r="AD14" s="12"/>
      <c r="AE14" s="12"/>
      <c r="AF14" s="2346"/>
      <c r="AG14" s="2346"/>
      <c r="AH14" s="2346"/>
      <c r="AI14" s="2346"/>
      <c r="AJ14" s="2346"/>
      <c r="AK14" s="2346"/>
      <c r="AL14" s="2346"/>
      <c r="AM14" s="2346"/>
      <c r="AN14" s="2346"/>
      <c r="AO14" s="2347"/>
      <c r="AP14" s="2347"/>
      <c r="AQ14" s="2347"/>
      <c r="AR14" s="2347"/>
      <c r="AS14" s="2347"/>
      <c r="AT14" s="2347"/>
      <c r="AU14" s="2347"/>
      <c r="AV14" s="2347"/>
      <c r="AW14" s="2347"/>
      <c r="AX14" s="2342"/>
      <c r="CC14" s="48"/>
      <c r="CD14" s="4" t="str">
        <f>IF(C11&lt;C14,"* Total Gestantes debe ser Mayor o Igual que Gestantes con Eco Antes De Las 20 Semanas.","")</f>
        <v/>
      </c>
      <c r="CG14" s="16"/>
      <c r="CH14" s="16">
        <v>0</v>
      </c>
      <c r="CI14" s="16"/>
      <c r="CJ14" s="16">
        <v>0</v>
      </c>
      <c r="CK14" s="16">
        <v>0</v>
      </c>
      <c r="CL14" s="16"/>
      <c r="CM14" s="16"/>
      <c r="CN14" s="16"/>
    </row>
    <row r="15" spans="1:92" ht="16.149999999999999" customHeight="1" x14ac:dyDescent="0.2">
      <c r="A15" s="3621" t="s">
        <v>22</v>
      </c>
      <c r="B15" s="3622"/>
      <c r="C15" s="49">
        <f>SUM(D15:M15)</f>
        <v>0</v>
      </c>
      <c r="D15" s="50"/>
      <c r="E15" s="51"/>
      <c r="F15" s="51"/>
      <c r="G15" s="51"/>
      <c r="H15" s="51"/>
      <c r="I15" s="51"/>
      <c r="J15" s="51"/>
      <c r="K15" s="51"/>
      <c r="L15" s="52"/>
      <c r="M15" s="53"/>
      <c r="N15" s="54"/>
      <c r="O15" s="55"/>
      <c r="P15" s="55"/>
      <c r="Q15" s="32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17"/>
      <c r="AD15" s="12"/>
      <c r="AE15" s="12"/>
      <c r="AF15" s="2346"/>
      <c r="AG15" s="2346"/>
      <c r="AH15" s="2346"/>
      <c r="AI15" s="2346"/>
      <c r="AJ15" s="2346"/>
      <c r="AK15" s="2346"/>
      <c r="AL15" s="2346"/>
      <c r="AM15" s="2346"/>
      <c r="AN15" s="2346"/>
      <c r="AO15" s="2347"/>
      <c r="AP15" s="2347"/>
      <c r="AQ15" s="2347"/>
      <c r="AR15" s="2347"/>
      <c r="AS15" s="2347"/>
      <c r="AT15" s="2347"/>
      <c r="AU15" s="2347"/>
      <c r="AV15" s="2347"/>
      <c r="AW15" s="2347"/>
      <c r="AX15" s="2342"/>
      <c r="CD15" s="4" t="str">
        <f>IF(C11&lt;C15,"* Total Gestantes debe ser Mayor o Igual que Gestantes con Embarazo No Planificado. ","")</f>
        <v/>
      </c>
      <c r="CG15" s="16"/>
      <c r="CH15" s="16">
        <v>0</v>
      </c>
      <c r="CI15" s="16"/>
      <c r="CJ15" s="16">
        <v>0</v>
      </c>
      <c r="CK15" s="16">
        <v>0</v>
      </c>
      <c r="CL15" s="16"/>
      <c r="CM15" s="16"/>
      <c r="CN15" s="16"/>
    </row>
    <row r="16" spans="1:92" ht="16.149999999999999" customHeight="1" x14ac:dyDescent="0.2">
      <c r="A16" s="4574" t="s">
        <v>23</v>
      </c>
      <c r="B16" s="4575"/>
      <c r="C16" s="2349">
        <f>SUM(D16:M16)</f>
        <v>0</v>
      </c>
      <c r="D16" s="2228"/>
      <c r="E16" s="2350"/>
      <c r="F16" s="2350"/>
      <c r="G16" s="2350"/>
      <c r="H16" s="2350"/>
      <c r="I16" s="2350"/>
      <c r="J16" s="2350"/>
      <c r="K16" s="2350"/>
      <c r="L16" s="2351"/>
      <c r="M16" s="2352"/>
      <c r="N16" s="2230"/>
      <c r="O16" s="2353"/>
      <c r="P16" s="2353"/>
      <c r="Q16" s="32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17"/>
      <c r="AD16" s="12"/>
      <c r="AE16" s="12"/>
      <c r="AF16" s="2346"/>
      <c r="AG16" s="2346"/>
      <c r="AH16" s="2346"/>
      <c r="AI16" s="2346"/>
      <c r="AJ16" s="2346"/>
      <c r="AK16" s="2346"/>
      <c r="AL16" s="2346"/>
      <c r="AM16" s="2346"/>
      <c r="AN16" s="2346"/>
      <c r="AO16" s="2347"/>
      <c r="AP16" s="2347"/>
      <c r="AQ16" s="2347"/>
      <c r="AR16" s="2347"/>
      <c r="AS16" s="2347"/>
      <c r="AT16" s="2347"/>
      <c r="AU16" s="2347"/>
      <c r="AV16" s="2347"/>
      <c r="AW16" s="2347"/>
      <c r="AX16" s="2342"/>
      <c r="CA16" s="48"/>
      <c r="CB16" s="48"/>
      <c r="CC16" s="48"/>
      <c r="CG16" s="16"/>
      <c r="CH16" s="16">
        <v>0</v>
      </c>
      <c r="CI16" s="16"/>
      <c r="CJ16" s="16">
        <v>0</v>
      </c>
      <c r="CK16" s="16"/>
      <c r="CL16" s="16"/>
      <c r="CM16" s="16"/>
      <c r="CN16" s="16"/>
    </row>
    <row r="17" spans="1:92" ht="31.15" customHeight="1" x14ac:dyDescent="0.2">
      <c r="A17" s="63" t="s">
        <v>24</v>
      </c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12"/>
      <c r="P17" s="12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2"/>
      <c r="AE17" s="2346"/>
      <c r="AF17" s="2346"/>
      <c r="AG17" s="2346"/>
      <c r="AH17" s="2346"/>
      <c r="AI17" s="2346"/>
      <c r="AJ17" s="2346"/>
      <c r="AK17" s="2346"/>
      <c r="AL17" s="2346"/>
      <c r="AM17" s="2346"/>
      <c r="AN17" s="2346"/>
      <c r="AO17" s="2346"/>
      <c r="AP17" s="2346"/>
      <c r="AQ17" s="2346"/>
      <c r="AR17" s="2346"/>
      <c r="AS17" s="2346"/>
      <c r="AT17" s="2346"/>
      <c r="AU17" s="2346"/>
      <c r="AV17" s="2346"/>
      <c r="AW17" s="2342"/>
      <c r="BZ17" s="2"/>
      <c r="CG17" s="16"/>
      <c r="CH17" s="16"/>
      <c r="CI17" s="16"/>
      <c r="CJ17" s="16"/>
      <c r="CK17" s="16"/>
      <c r="CL17" s="16"/>
      <c r="CM17" s="16"/>
      <c r="CN17" s="16"/>
    </row>
    <row r="18" spans="1:92" ht="16.149999999999999" customHeight="1" x14ac:dyDescent="0.2">
      <c r="A18" s="4449" t="s">
        <v>25</v>
      </c>
      <c r="B18" s="4331"/>
      <c r="C18" s="4339" t="s">
        <v>26</v>
      </c>
      <c r="D18" s="4339" t="s">
        <v>27</v>
      </c>
      <c r="E18" s="4339" t="s">
        <v>7</v>
      </c>
      <c r="F18" s="4339" t="s">
        <v>8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2"/>
      <c r="AE18" s="2346"/>
      <c r="AF18" s="2347"/>
      <c r="AG18" s="2347"/>
      <c r="AH18" s="2347"/>
      <c r="AI18" s="2347"/>
      <c r="AJ18" s="2347"/>
      <c r="AK18" s="2347"/>
      <c r="AL18" s="2347"/>
      <c r="AM18" s="2347"/>
      <c r="AN18" s="2347"/>
      <c r="AO18" s="2347"/>
      <c r="AP18" s="2347"/>
      <c r="AQ18" s="2347"/>
      <c r="AR18" s="2347"/>
      <c r="AS18" s="2347"/>
      <c r="AT18" s="2347"/>
      <c r="AU18" s="2347"/>
      <c r="AV18" s="2347"/>
      <c r="AW18" s="2342"/>
      <c r="CG18" s="16"/>
      <c r="CH18" s="16"/>
      <c r="CI18" s="16"/>
      <c r="CJ18" s="16"/>
      <c r="CK18" s="16"/>
      <c r="CL18" s="16"/>
      <c r="CM18" s="16"/>
      <c r="CN18" s="16"/>
    </row>
    <row r="19" spans="1:92" ht="25.15" customHeight="1" x14ac:dyDescent="0.2">
      <c r="A19" s="3366"/>
      <c r="B19" s="3662"/>
      <c r="C19" s="3421"/>
      <c r="D19" s="3421"/>
      <c r="E19" s="3421"/>
      <c r="F19" s="3421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2"/>
      <c r="AE19" s="2346"/>
      <c r="AF19" s="2347"/>
      <c r="AG19" s="2347"/>
      <c r="AH19" s="2347"/>
      <c r="AI19" s="2347"/>
      <c r="AJ19" s="2347"/>
      <c r="AK19" s="2347"/>
      <c r="AL19" s="2347"/>
      <c r="AM19" s="2347"/>
      <c r="AN19" s="2347"/>
      <c r="AO19" s="2347"/>
      <c r="AP19" s="2347"/>
      <c r="AQ19" s="2347"/>
      <c r="AR19" s="2347"/>
      <c r="AS19" s="2347"/>
      <c r="AT19" s="2347"/>
      <c r="AU19" s="2347"/>
      <c r="AV19" s="2347"/>
      <c r="AW19" s="2342"/>
      <c r="CG19" s="16"/>
      <c r="CH19" s="16"/>
      <c r="CI19" s="16"/>
      <c r="CJ19" s="16"/>
      <c r="CK19" s="16"/>
      <c r="CL19" s="16"/>
      <c r="CM19" s="16"/>
      <c r="CN19" s="16"/>
    </row>
    <row r="20" spans="1:92" ht="16.149999999999999" customHeight="1" x14ac:dyDescent="0.2">
      <c r="A20" s="4570" t="s">
        <v>28</v>
      </c>
      <c r="B20" s="4571"/>
      <c r="C20" s="2239">
        <v>96</v>
      </c>
      <c r="D20" s="2239">
        <v>3</v>
      </c>
      <c r="E20" s="2239">
        <v>1</v>
      </c>
      <c r="F20" s="2239">
        <v>5</v>
      </c>
      <c r="G20" s="32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2"/>
      <c r="AE20" s="2346"/>
      <c r="AF20" s="2347"/>
      <c r="AG20" s="2347"/>
      <c r="AH20" s="2347"/>
      <c r="AI20" s="2347"/>
      <c r="AJ20" s="2347"/>
      <c r="AK20" s="2347"/>
      <c r="AL20" s="2347"/>
      <c r="AM20" s="2347"/>
      <c r="AN20" s="2347"/>
      <c r="AO20" s="2347"/>
      <c r="AP20" s="2347"/>
      <c r="AQ20" s="2347"/>
      <c r="AR20" s="2347"/>
      <c r="AS20" s="2347"/>
      <c r="AT20" s="2347"/>
      <c r="AU20" s="2347"/>
      <c r="AV20" s="2347"/>
      <c r="AW20" s="2342"/>
      <c r="CA20" s="48"/>
      <c r="CB20" s="48"/>
      <c r="CC20" s="48"/>
      <c r="CD20" s="4" t="str">
        <f>IF(AND(SUM(C21:C30)&lt;&gt;0,C20=0),"* No olvide registrar número de gestantes ingresadas. ","")</f>
        <v/>
      </c>
      <c r="CG20" s="16">
        <v>0</v>
      </c>
      <c r="CH20" s="16"/>
      <c r="CI20" s="16">
        <v>0</v>
      </c>
      <c r="CJ20" s="16"/>
      <c r="CK20" s="16"/>
      <c r="CL20" s="16"/>
      <c r="CM20" s="16"/>
      <c r="CN20" s="16"/>
    </row>
    <row r="21" spans="1:92" ht="16.149999999999999" customHeight="1" x14ac:dyDescent="0.2">
      <c r="A21" s="4401" t="s">
        <v>29</v>
      </c>
      <c r="B21" s="4569"/>
      <c r="C21" s="65"/>
      <c r="D21" s="65"/>
      <c r="E21" s="65"/>
      <c r="F21" s="65"/>
      <c r="G21" s="32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2"/>
      <c r="AE21" s="2346"/>
      <c r="AF21" s="2347"/>
      <c r="AG21" s="2347"/>
      <c r="AH21" s="2347"/>
      <c r="AI21" s="2347"/>
      <c r="AJ21" s="2347"/>
      <c r="AK21" s="2347"/>
      <c r="AL21" s="2347"/>
      <c r="AM21" s="2347"/>
      <c r="AN21" s="2347"/>
      <c r="AO21" s="2347"/>
      <c r="AP21" s="2347"/>
      <c r="AQ21" s="2347"/>
      <c r="AR21" s="2347"/>
      <c r="AS21" s="2347"/>
      <c r="AT21" s="2347"/>
      <c r="AU21" s="2347"/>
      <c r="AV21" s="2347"/>
      <c r="AW21" s="2342"/>
      <c r="CG21" s="16">
        <v>0</v>
      </c>
      <c r="CH21" s="16"/>
      <c r="CI21" s="16">
        <v>0</v>
      </c>
      <c r="CJ21" s="16"/>
      <c r="CK21" s="16"/>
      <c r="CL21" s="16"/>
      <c r="CM21" s="16"/>
      <c r="CN21" s="16"/>
    </row>
    <row r="22" spans="1:92" ht="16.149999999999999" customHeight="1" x14ac:dyDescent="0.2">
      <c r="A22" s="3612" t="s">
        <v>30</v>
      </c>
      <c r="B22" s="3613"/>
      <c r="C22" s="66">
        <v>8</v>
      </c>
      <c r="D22" s="66">
        <v>0</v>
      </c>
      <c r="E22" s="66">
        <v>1</v>
      </c>
      <c r="F22" s="66">
        <v>0</v>
      </c>
      <c r="G22" s="32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2"/>
      <c r="AE22" s="2346"/>
      <c r="AF22" s="2347"/>
      <c r="AG22" s="2347"/>
      <c r="AH22" s="2347"/>
      <c r="AI22" s="2347"/>
      <c r="AJ22" s="2347"/>
      <c r="AK22" s="2347"/>
      <c r="AL22" s="2347"/>
      <c r="AM22" s="2347"/>
      <c r="AN22" s="2347"/>
      <c r="AO22" s="2347"/>
      <c r="AP22" s="2347"/>
      <c r="AQ22" s="2347"/>
      <c r="AR22" s="2347"/>
      <c r="AS22" s="2347"/>
      <c r="AT22" s="2347"/>
      <c r="AU22" s="2347"/>
      <c r="AV22" s="2347"/>
      <c r="AW22" s="2342"/>
      <c r="CA22" s="48"/>
      <c r="CB22" s="48"/>
      <c r="CC22" s="48"/>
      <c r="CG22" s="16">
        <v>0</v>
      </c>
      <c r="CH22" s="16"/>
      <c r="CI22" s="16">
        <v>0</v>
      </c>
      <c r="CJ22" s="16"/>
      <c r="CK22" s="16"/>
      <c r="CL22" s="16"/>
      <c r="CM22" s="16"/>
      <c r="CN22" s="16"/>
    </row>
    <row r="23" spans="1:92" ht="16.149999999999999" customHeight="1" x14ac:dyDescent="0.2">
      <c r="A23" s="3612" t="s">
        <v>31</v>
      </c>
      <c r="B23" s="3613"/>
      <c r="C23" s="66">
        <v>12</v>
      </c>
      <c r="D23" s="66">
        <v>1</v>
      </c>
      <c r="E23" s="66">
        <v>0</v>
      </c>
      <c r="F23" s="66">
        <v>0</v>
      </c>
      <c r="G23" s="32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2"/>
      <c r="AE23" s="2346"/>
      <c r="AF23" s="2347"/>
      <c r="AG23" s="2347"/>
      <c r="AH23" s="2347"/>
      <c r="AI23" s="2347"/>
      <c r="AJ23" s="2347"/>
      <c r="AK23" s="2347"/>
      <c r="AL23" s="2347"/>
      <c r="AM23" s="2347"/>
      <c r="AN23" s="2347"/>
      <c r="AO23" s="2347"/>
      <c r="AP23" s="2347"/>
      <c r="AQ23" s="2347"/>
      <c r="AR23" s="2347"/>
      <c r="AS23" s="2347"/>
      <c r="AT23" s="2347"/>
      <c r="AU23" s="2347"/>
      <c r="AV23" s="2347"/>
      <c r="AW23" s="2342"/>
      <c r="CG23" s="16">
        <v>0</v>
      </c>
      <c r="CH23" s="16"/>
      <c r="CI23" s="16">
        <v>0</v>
      </c>
      <c r="CJ23" s="16"/>
      <c r="CK23" s="16"/>
      <c r="CL23" s="16"/>
      <c r="CM23" s="16"/>
      <c r="CN23" s="16"/>
    </row>
    <row r="24" spans="1:92" ht="16.149999999999999" customHeight="1" x14ac:dyDescent="0.2">
      <c r="A24" s="3606" t="s">
        <v>32</v>
      </c>
      <c r="B24" s="3607"/>
      <c r="C24" s="66">
        <v>1</v>
      </c>
      <c r="D24" s="66">
        <v>0</v>
      </c>
      <c r="E24" s="66">
        <v>0</v>
      </c>
      <c r="F24" s="66">
        <v>1</v>
      </c>
      <c r="G24" s="32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2"/>
      <c r="AE24" s="2346"/>
      <c r="AF24" s="2347"/>
      <c r="AG24" s="2347"/>
      <c r="AH24" s="2347"/>
      <c r="AI24" s="2347"/>
      <c r="AJ24" s="2347"/>
      <c r="AK24" s="2347"/>
      <c r="AL24" s="2347"/>
      <c r="AM24" s="2347"/>
      <c r="AN24" s="2347"/>
      <c r="AO24" s="2347"/>
      <c r="AP24" s="2347"/>
      <c r="AQ24" s="2347"/>
      <c r="AR24" s="2347"/>
      <c r="AS24" s="2347"/>
      <c r="AT24" s="2347"/>
      <c r="AU24" s="2347"/>
      <c r="AV24" s="2347"/>
      <c r="AW24" s="2342"/>
      <c r="CG24" s="16">
        <v>0</v>
      </c>
      <c r="CH24" s="16"/>
      <c r="CI24" s="16">
        <v>0</v>
      </c>
      <c r="CJ24" s="16"/>
      <c r="CK24" s="16"/>
      <c r="CL24" s="16"/>
      <c r="CM24" s="16"/>
      <c r="CN24" s="16"/>
    </row>
    <row r="25" spans="1:92" ht="16.149999999999999" customHeight="1" x14ac:dyDescent="0.2">
      <c r="A25" s="3606" t="s">
        <v>33</v>
      </c>
      <c r="B25" s="3607"/>
      <c r="C25" s="66"/>
      <c r="D25" s="66"/>
      <c r="E25" s="66"/>
      <c r="F25" s="66"/>
      <c r="G25" s="32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2"/>
      <c r="AE25" s="2346"/>
      <c r="AF25" s="2347"/>
      <c r="AG25" s="2347"/>
      <c r="AH25" s="2347"/>
      <c r="AI25" s="2347"/>
      <c r="AJ25" s="2347"/>
      <c r="AK25" s="2347"/>
      <c r="AL25" s="2347"/>
      <c r="AM25" s="2347"/>
      <c r="AN25" s="2347"/>
      <c r="AO25" s="2347"/>
      <c r="AP25" s="2347"/>
      <c r="AQ25" s="2347"/>
      <c r="AR25" s="2347"/>
      <c r="AS25" s="2347"/>
      <c r="AT25" s="2347"/>
      <c r="AU25" s="2347"/>
      <c r="AV25" s="2347"/>
      <c r="AW25" s="2342"/>
      <c r="CG25" s="16">
        <v>0</v>
      </c>
      <c r="CH25" s="16"/>
      <c r="CI25" s="16">
        <v>0</v>
      </c>
      <c r="CJ25" s="16"/>
      <c r="CK25" s="16"/>
      <c r="CL25" s="16"/>
      <c r="CM25" s="16"/>
      <c r="CN25" s="16"/>
    </row>
    <row r="26" spans="1:92" ht="16.149999999999999" customHeight="1" x14ac:dyDescent="0.2">
      <c r="A26" s="3606" t="s">
        <v>34</v>
      </c>
      <c r="B26" s="3607"/>
      <c r="C26" s="66">
        <v>1</v>
      </c>
      <c r="D26" s="66">
        <v>0</v>
      </c>
      <c r="E26" s="66">
        <v>0</v>
      </c>
      <c r="F26" s="66">
        <v>0</v>
      </c>
      <c r="G26" s="32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2"/>
      <c r="AE26" s="2346"/>
      <c r="AF26" s="2347"/>
      <c r="AG26" s="2347"/>
      <c r="AH26" s="2347"/>
      <c r="AI26" s="2347"/>
      <c r="AJ26" s="2347"/>
      <c r="AK26" s="2347"/>
      <c r="AL26" s="2347"/>
      <c r="AM26" s="2347"/>
      <c r="AN26" s="2347"/>
      <c r="AO26" s="2347"/>
      <c r="AP26" s="2347"/>
      <c r="AQ26" s="2347"/>
      <c r="AR26" s="2347"/>
      <c r="AS26" s="2347"/>
      <c r="AT26" s="2347"/>
      <c r="AU26" s="2347"/>
      <c r="AV26" s="2347"/>
      <c r="AW26" s="2342"/>
      <c r="CG26" s="16">
        <v>0</v>
      </c>
      <c r="CH26" s="16"/>
      <c r="CI26" s="16">
        <v>0</v>
      </c>
      <c r="CJ26" s="16"/>
      <c r="CK26" s="16"/>
      <c r="CL26" s="16"/>
      <c r="CM26" s="16"/>
      <c r="CN26" s="16"/>
    </row>
    <row r="27" spans="1:92" ht="16.149999999999999" customHeight="1" x14ac:dyDescent="0.2">
      <c r="A27" s="3606" t="s">
        <v>35</v>
      </c>
      <c r="B27" s="3607"/>
      <c r="C27" s="66">
        <v>13</v>
      </c>
      <c r="D27" s="66">
        <v>0</v>
      </c>
      <c r="E27" s="66">
        <v>0</v>
      </c>
      <c r="F27" s="66">
        <v>0</v>
      </c>
      <c r="G27" s="32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2"/>
      <c r="AE27" s="2346"/>
      <c r="AF27" s="2347"/>
      <c r="AG27" s="2347"/>
      <c r="AH27" s="2347"/>
      <c r="AI27" s="2347"/>
      <c r="AJ27" s="2347"/>
      <c r="AK27" s="2347"/>
      <c r="AL27" s="2347"/>
      <c r="AM27" s="2347"/>
      <c r="AN27" s="2347"/>
      <c r="AO27" s="2347"/>
      <c r="AP27" s="2347"/>
      <c r="AQ27" s="2347"/>
      <c r="AR27" s="2347"/>
      <c r="AS27" s="2347"/>
      <c r="AT27" s="2347"/>
      <c r="AU27" s="2347"/>
      <c r="AV27" s="2347"/>
      <c r="AW27" s="2342"/>
      <c r="CG27" s="16">
        <v>0</v>
      </c>
      <c r="CH27" s="16"/>
      <c r="CI27" s="16">
        <v>0</v>
      </c>
      <c r="CJ27" s="16"/>
      <c r="CK27" s="16"/>
      <c r="CL27" s="16"/>
      <c r="CM27" s="16"/>
      <c r="CN27" s="16"/>
    </row>
    <row r="28" spans="1:92" ht="16.149999999999999" customHeight="1" x14ac:dyDescent="0.2">
      <c r="A28" s="3606" t="s">
        <v>36</v>
      </c>
      <c r="B28" s="3607"/>
      <c r="C28" s="66">
        <v>16</v>
      </c>
      <c r="D28" s="66">
        <v>1</v>
      </c>
      <c r="E28" s="66">
        <v>0</v>
      </c>
      <c r="F28" s="66">
        <v>0</v>
      </c>
      <c r="G28" s="32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2"/>
      <c r="AE28" s="2346"/>
      <c r="AF28" s="2347"/>
      <c r="AG28" s="2347"/>
      <c r="AH28" s="2347"/>
      <c r="AI28" s="2347"/>
      <c r="AJ28" s="2347"/>
      <c r="AK28" s="2347"/>
      <c r="AL28" s="2347"/>
      <c r="AM28" s="2347"/>
      <c r="AN28" s="2347"/>
      <c r="AO28" s="2347"/>
      <c r="AP28" s="2347"/>
      <c r="AQ28" s="2347"/>
      <c r="AR28" s="2347"/>
      <c r="AS28" s="2347"/>
      <c r="AT28" s="2347"/>
      <c r="AU28" s="2347"/>
      <c r="AV28" s="2347"/>
      <c r="AW28" s="2342"/>
      <c r="CG28" s="16">
        <v>0</v>
      </c>
      <c r="CH28" s="16"/>
      <c r="CI28" s="16">
        <v>0</v>
      </c>
      <c r="CJ28" s="16"/>
      <c r="CK28" s="16"/>
      <c r="CL28" s="16"/>
      <c r="CM28" s="16"/>
      <c r="CN28" s="16"/>
    </row>
    <row r="29" spans="1:92" ht="16.149999999999999" customHeight="1" x14ac:dyDescent="0.2">
      <c r="A29" s="3606" t="s">
        <v>37</v>
      </c>
      <c r="B29" s="3607"/>
      <c r="C29" s="66"/>
      <c r="D29" s="66"/>
      <c r="E29" s="66"/>
      <c r="F29" s="66"/>
      <c r="G29" s="32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2"/>
      <c r="AE29" s="2346"/>
      <c r="AF29" s="2347"/>
      <c r="AG29" s="2347"/>
      <c r="AH29" s="2347"/>
      <c r="AI29" s="2347"/>
      <c r="AJ29" s="2347"/>
      <c r="AK29" s="2347"/>
      <c r="AL29" s="2347"/>
      <c r="AM29" s="2347"/>
      <c r="AN29" s="2347"/>
      <c r="AO29" s="2347"/>
      <c r="AP29" s="2347"/>
      <c r="AQ29" s="2347"/>
      <c r="AR29" s="2347"/>
      <c r="AS29" s="2347"/>
      <c r="AT29" s="2347"/>
      <c r="AU29" s="2347"/>
      <c r="AV29" s="2347"/>
      <c r="AW29" s="2342"/>
      <c r="CG29" s="16">
        <v>0</v>
      </c>
      <c r="CH29" s="16"/>
      <c r="CI29" s="16">
        <v>0</v>
      </c>
      <c r="CJ29" s="16"/>
      <c r="CK29" s="16"/>
      <c r="CL29" s="16"/>
      <c r="CM29" s="16"/>
      <c r="CN29" s="16"/>
    </row>
    <row r="30" spans="1:92" ht="16.149999999999999" customHeight="1" x14ac:dyDescent="0.2">
      <c r="A30" s="3608" t="s">
        <v>38</v>
      </c>
      <c r="B30" s="3609"/>
      <c r="C30" s="67">
        <v>45</v>
      </c>
      <c r="D30" s="67">
        <v>1</v>
      </c>
      <c r="E30" s="67">
        <v>0</v>
      </c>
      <c r="F30" s="67">
        <v>4</v>
      </c>
      <c r="G30" s="32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17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8"/>
      <c r="AE30" s="2343"/>
      <c r="AF30" s="2343"/>
      <c r="AG30" s="2343"/>
      <c r="AH30" s="2354"/>
      <c r="AI30" s="2343"/>
      <c r="AJ30" s="2343"/>
      <c r="AK30" s="2343"/>
      <c r="AL30" s="2343"/>
      <c r="AM30" s="2343"/>
      <c r="AN30" s="2343"/>
      <c r="AO30" s="2343"/>
      <c r="AP30" s="2343"/>
      <c r="AQ30" s="2343"/>
      <c r="AR30" s="2343"/>
      <c r="AS30" s="2343"/>
      <c r="AT30" s="2343"/>
      <c r="AU30" s="2343"/>
      <c r="AV30" s="2343"/>
      <c r="AW30" s="2355"/>
      <c r="CG30" s="16">
        <v>0</v>
      </c>
      <c r="CH30" s="16"/>
      <c r="CI30" s="16">
        <v>0</v>
      </c>
      <c r="CJ30" s="16"/>
      <c r="CK30" s="16"/>
      <c r="CL30" s="16"/>
      <c r="CM30" s="16"/>
      <c r="CN30" s="16"/>
    </row>
    <row r="31" spans="1:92" ht="31.15" customHeight="1" x14ac:dyDescent="0.2">
      <c r="A31" s="63" t="s">
        <v>303</v>
      </c>
      <c r="B31" s="70"/>
      <c r="C31" s="71"/>
      <c r="D31" s="12"/>
      <c r="E31" s="12"/>
      <c r="F31" s="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8"/>
      <c r="AE31" s="2343"/>
      <c r="AF31" s="2343"/>
      <c r="AG31" s="2343"/>
      <c r="AH31" s="2354"/>
      <c r="AI31" s="2343"/>
      <c r="AJ31" s="2343"/>
      <c r="AK31" s="2343"/>
      <c r="AL31" s="2343"/>
      <c r="AM31" s="2343"/>
      <c r="AN31" s="2343"/>
      <c r="AO31" s="2343"/>
      <c r="AP31" s="2343"/>
      <c r="AQ31" s="2343"/>
      <c r="AR31" s="2343"/>
      <c r="AS31" s="2343"/>
      <c r="AT31" s="2343"/>
      <c r="AU31" s="2343"/>
      <c r="AV31" s="2343"/>
      <c r="AW31" s="2355"/>
      <c r="BZ31" s="2"/>
      <c r="CG31" s="16"/>
      <c r="CH31" s="16"/>
      <c r="CI31" s="16"/>
      <c r="CJ31" s="16"/>
      <c r="CK31" s="16"/>
      <c r="CL31" s="16"/>
      <c r="CM31" s="16"/>
      <c r="CN31" s="16"/>
    </row>
    <row r="32" spans="1:92" ht="16.149999999999999" customHeight="1" x14ac:dyDescent="0.2">
      <c r="A32" s="4566" t="s">
        <v>40</v>
      </c>
      <c r="B32" s="4567"/>
      <c r="C32" s="4339" t="s">
        <v>4</v>
      </c>
      <c r="D32" s="4325" t="s">
        <v>5</v>
      </c>
      <c r="E32" s="4326"/>
      <c r="F32" s="4326"/>
      <c r="G32" s="4326"/>
      <c r="H32" s="4326"/>
      <c r="I32" s="4326"/>
      <c r="J32" s="4326"/>
      <c r="K32" s="4326"/>
      <c r="L32" s="4326"/>
      <c r="M32" s="4326"/>
      <c r="N32" s="4338"/>
      <c r="O32" s="12"/>
      <c r="P32" s="12"/>
      <c r="Q32" s="12"/>
      <c r="R32" s="12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2356"/>
      <c r="AG32" s="2356"/>
      <c r="AH32" s="2356"/>
      <c r="AI32" s="2357"/>
      <c r="AJ32" s="2356"/>
      <c r="AK32" s="2356"/>
      <c r="AL32" s="2358"/>
      <c r="AM32" s="2358"/>
      <c r="AN32" s="2358"/>
      <c r="AO32" s="2358"/>
      <c r="AP32" s="2358"/>
      <c r="AQ32" s="2358"/>
      <c r="AR32" s="2358"/>
      <c r="AS32" s="2358"/>
      <c r="AT32" s="2358"/>
      <c r="AU32" s="2358"/>
      <c r="AV32" s="2358"/>
      <c r="AW32" s="2358"/>
      <c r="AX32" s="2359"/>
      <c r="BZ32" s="2"/>
      <c r="CG32" s="16"/>
      <c r="CH32" s="16"/>
      <c r="CI32" s="16"/>
      <c r="CJ32" s="16"/>
      <c r="CK32" s="16"/>
      <c r="CL32" s="16"/>
      <c r="CM32" s="16"/>
      <c r="CN32" s="16"/>
    </row>
    <row r="33" spans="1:92" ht="25.15" customHeight="1" x14ac:dyDescent="0.2">
      <c r="A33" s="3411"/>
      <c r="B33" s="4568"/>
      <c r="C33" s="3421"/>
      <c r="D33" s="2208" t="s">
        <v>9</v>
      </c>
      <c r="E33" s="2225" t="s">
        <v>10</v>
      </c>
      <c r="F33" s="2225" t="s">
        <v>11</v>
      </c>
      <c r="G33" s="2225" t="s">
        <v>12</v>
      </c>
      <c r="H33" s="2225" t="s">
        <v>13</v>
      </c>
      <c r="I33" s="2225" t="s">
        <v>14</v>
      </c>
      <c r="J33" s="2225" t="s">
        <v>15</v>
      </c>
      <c r="K33" s="2225" t="s">
        <v>16</v>
      </c>
      <c r="L33" s="2225" t="s">
        <v>17</v>
      </c>
      <c r="M33" s="2345" t="s">
        <v>18</v>
      </c>
      <c r="N33" s="2360" t="s">
        <v>41</v>
      </c>
      <c r="O33" s="643"/>
      <c r="P33" s="74"/>
      <c r="Q33" s="75"/>
      <c r="R33" s="644"/>
      <c r="S33" s="644"/>
      <c r="T33" s="75"/>
      <c r="U33" s="645"/>
      <c r="V33" s="74"/>
      <c r="W33" s="12"/>
      <c r="X33" s="12"/>
      <c r="Y33" s="12"/>
      <c r="Z33" s="12"/>
      <c r="AA33" s="12"/>
      <c r="AB33" s="12"/>
      <c r="AC33" s="12"/>
      <c r="AD33" s="12"/>
      <c r="AE33" s="12"/>
      <c r="AF33" s="2361"/>
      <c r="AG33" s="2361"/>
      <c r="AH33" s="2361"/>
      <c r="AI33" s="2362"/>
      <c r="AJ33" s="2361"/>
      <c r="AK33" s="2361"/>
      <c r="AL33" s="2361"/>
      <c r="AM33" s="2361"/>
      <c r="AN33" s="2361"/>
      <c r="AO33" s="2361"/>
      <c r="AP33" s="2361"/>
      <c r="AQ33" s="2363"/>
      <c r="AR33" s="2363"/>
      <c r="AS33" s="2363"/>
      <c r="AT33" s="2363"/>
      <c r="AU33" s="2363"/>
      <c r="AV33" s="2363"/>
      <c r="AW33" s="2363"/>
      <c r="AX33" s="2359"/>
      <c r="BZ33" s="2"/>
      <c r="CG33" s="16"/>
      <c r="CH33" s="16"/>
      <c r="CI33" s="16"/>
      <c r="CJ33" s="16"/>
      <c r="CK33" s="16"/>
      <c r="CL33" s="16"/>
      <c r="CM33" s="16"/>
      <c r="CN33" s="16"/>
    </row>
    <row r="34" spans="1:92" ht="16.149999999999999" customHeight="1" x14ac:dyDescent="0.2">
      <c r="A34" s="4324" t="s">
        <v>42</v>
      </c>
      <c r="B34" s="4324"/>
      <c r="C34" s="2364">
        <f>SUM(D34:M34)</f>
        <v>0</v>
      </c>
      <c r="D34" s="2242">
        <f>SUM(D35:D44)</f>
        <v>0</v>
      </c>
      <c r="E34" s="2243">
        <f t="shared" ref="E34:K34" si="1">SUM(E35:E44)</f>
        <v>0</v>
      </c>
      <c r="F34" s="2243">
        <f t="shared" si="1"/>
        <v>0</v>
      </c>
      <c r="G34" s="2243">
        <f t="shared" si="1"/>
        <v>0</v>
      </c>
      <c r="H34" s="2243">
        <f t="shared" si="1"/>
        <v>0</v>
      </c>
      <c r="I34" s="2243">
        <f t="shared" si="1"/>
        <v>0</v>
      </c>
      <c r="J34" s="2243">
        <f t="shared" si="1"/>
        <v>0</v>
      </c>
      <c r="K34" s="2243">
        <f t="shared" si="1"/>
        <v>0</v>
      </c>
      <c r="L34" s="2243">
        <f>SUM(L35:L44)</f>
        <v>0</v>
      </c>
      <c r="M34" s="2365">
        <f>SUM(M35:M44)</f>
        <v>0</v>
      </c>
      <c r="N34" s="2244">
        <f>SUM(N35:N44)</f>
        <v>0</v>
      </c>
      <c r="O34" s="2366"/>
      <c r="P34" s="2367"/>
      <c r="Q34" s="2368"/>
      <c r="R34" s="87"/>
      <c r="S34" s="87"/>
      <c r="T34" s="2368"/>
      <c r="U34" s="2369"/>
      <c r="V34" s="236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2361"/>
      <c r="AK34" s="2361"/>
      <c r="AL34" s="2361"/>
      <c r="AM34" s="2361"/>
      <c r="AN34" s="2361"/>
      <c r="AO34" s="2361"/>
      <c r="AP34" s="2361"/>
      <c r="AQ34" s="2363"/>
      <c r="AR34" s="2363"/>
      <c r="AS34" s="2363"/>
      <c r="AT34" s="2363"/>
      <c r="AU34" s="2363"/>
      <c r="AV34" s="2363"/>
      <c r="AW34" s="2363"/>
      <c r="BZ34" s="2"/>
      <c r="CG34" s="16"/>
      <c r="CH34" s="16"/>
      <c r="CI34" s="16"/>
      <c r="CJ34" s="16"/>
      <c r="CK34" s="16"/>
      <c r="CL34" s="16"/>
      <c r="CM34" s="16"/>
      <c r="CN34" s="16"/>
    </row>
    <row r="35" spans="1:92" ht="16.149999999999999" customHeight="1" x14ac:dyDescent="0.2">
      <c r="A35" s="4397" t="s">
        <v>304</v>
      </c>
      <c r="B35" s="4554"/>
      <c r="C35" s="2109">
        <f>SUM(D35:M35)</f>
        <v>0</v>
      </c>
      <c r="D35" s="26"/>
      <c r="E35" s="27"/>
      <c r="F35" s="27"/>
      <c r="G35" s="27"/>
      <c r="H35" s="27"/>
      <c r="I35" s="27"/>
      <c r="J35" s="27"/>
      <c r="K35" s="27"/>
      <c r="L35" s="27"/>
      <c r="M35" s="29"/>
      <c r="N35" s="2110"/>
      <c r="O35" s="32" t="str">
        <f>CA35</f>
        <v/>
      </c>
      <c r="P35" s="91"/>
      <c r="Q35" s="91"/>
      <c r="R35" s="91"/>
      <c r="S35" s="91"/>
      <c r="T35" s="91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2361"/>
      <c r="AK35" s="2363"/>
      <c r="AL35" s="2363"/>
      <c r="AM35" s="2363"/>
      <c r="AN35" s="2363"/>
      <c r="AO35" s="2363"/>
      <c r="AP35" s="2363"/>
      <c r="AQ35" s="2363"/>
      <c r="AR35" s="2363"/>
      <c r="AS35" s="2363"/>
      <c r="AT35" s="2363"/>
      <c r="AU35" s="2363"/>
      <c r="AV35" s="2363"/>
      <c r="AW35" s="2363"/>
      <c r="BZ35" s="2"/>
      <c r="CA35" s="4" t="str">
        <f>IF(CG35=1,"* No olvide digitar la columna Espacios Amigables (Digite Cero si no tiene). ","")</f>
        <v/>
      </c>
      <c r="CG35" s="16">
        <f>IF(AND(C35&lt;&gt;0,N35=""),1,0)</f>
        <v>0</v>
      </c>
      <c r="CH35" s="16"/>
      <c r="CI35" s="16"/>
      <c r="CJ35" s="16"/>
      <c r="CK35" s="16"/>
      <c r="CL35" s="16"/>
      <c r="CM35" s="16"/>
      <c r="CN35" s="16"/>
    </row>
    <row r="36" spans="1:92" ht="16.149999999999999" customHeight="1" x14ac:dyDescent="0.2">
      <c r="A36" s="3603" t="s">
        <v>305</v>
      </c>
      <c r="B36" s="3604"/>
      <c r="C36" s="92">
        <f t="shared" ref="C36:C53" si="2">SUM(D36:M36)</f>
        <v>0</v>
      </c>
      <c r="D36" s="93"/>
      <c r="E36" s="94"/>
      <c r="F36" s="94"/>
      <c r="G36" s="94"/>
      <c r="H36" s="94"/>
      <c r="I36" s="94"/>
      <c r="J36" s="94"/>
      <c r="K36" s="94"/>
      <c r="L36" s="94"/>
      <c r="M36" s="95"/>
      <c r="N36" s="96"/>
      <c r="O36" s="32" t="str">
        <f t="shared" ref="O36:O53" si="3">CA36</f>
        <v/>
      </c>
      <c r="P36" s="97"/>
      <c r="Q36" s="97"/>
      <c r="R36" s="97"/>
      <c r="S36" s="97"/>
      <c r="T36" s="97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2361"/>
      <c r="AK36" s="2363"/>
      <c r="AL36" s="2363"/>
      <c r="AM36" s="2363"/>
      <c r="AN36" s="2363"/>
      <c r="AO36" s="2363"/>
      <c r="AP36" s="2363"/>
      <c r="AQ36" s="2363"/>
      <c r="AR36" s="2363"/>
      <c r="AS36" s="2363"/>
      <c r="AT36" s="2363"/>
      <c r="AU36" s="2363"/>
      <c r="AV36" s="2363"/>
      <c r="AW36" s="2363"/>
      <c r="BZ36" s="2"/>
      <c r="CA36" s="4" t="str">
        <f t="shared" ref="CA36:CA53" si="4">IF(CG36=1,"* No olvide digitar la columna Espacios Amigables (Digite Cero si no tiene). ","")</f>
        <v/>
      </c>
      <c r="CG36" s="16">
        <f t="shared" ref="CG36:CG53" si="5">IF(AND(C36&lt;&gt;0,N36=""),1,0)</f>
        <v>0</v>
      </c>
      <c r="CH36" s="16"/>
      <c r="CI36" s="16"/>
      <c r="CJ36" s="16"/>
      <c r="CK36" s="16"/>
      <c r="CL36" s="16"/>
      <c r="CM36" s="16"/>
      <c r="CN36" s="16"/>
    </row>
    <row r="37" spans="1:92" ht="16.149999999999999" customHeight="1" x14ac:dyDescent="0.2">
      <c r="A37" s="4517" t="s">
        <v>45</v>
      </c>
      <c r="B37" s="2370" t="s">
        <v>306</v>
      </c>
      <c r="C37" s="2371">
        <f t="shared" si="2"/>
        <v>0</v>
      </c>
      <c r="D37" s="26"/>
      <c r="E37" s="27"/>
      <c r="F37" s="27"/>
      <c r="G37" s="27"/>
      <c r="H37" s="27"/>
      <c r="I37" s="27"/>
      <c r="J37" s="27"/>
      <c r="K37" s="27"/>
      <c r="L37" s="27"/>
      <c r="M37" s="29"/>
      <c r="N37" s="2372"/>
      <c r="O37" s="32" t="str">
        <f t="shared" si="3"/>
        <v/>
      </c>
      <c r="P37" s="91"/>
      <c r="Q37" s="91"/>
      <c r="R37" s="91"/>
      <c r="S37" s="91"/>
      <c r="T37" s="91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2373"/>
      <c r="AK37" s="2374"/>
      <c r="AL37" s="2374"/>
      <c r="AM37" s="2374"/>
      <c r="AN37" s="2374"/>
      <c r="AO37" s="2374"/>
      <c r="AP37" s="2374"/>
      <c r="AQ37" s="2374"/>
      <c r="AR37" s="2374"/>
      <c r="AS37" s="2374"/>
      <c r="AT37" s="2374"/>
      <c r="AU37" s="2374"/>
      <c r="AV37" s="2374"/>
      <c r="AW37" s="2374"/>
      <c r="BZ37" s="2"/>
      <c r="CA37" s="4" t="str">
        <f t="shared" si="4"/>
        <v/>
      </c>
      <c r="CG37" s="16">
        <f t="shared" si="5"/>
        <v>0</v>
      </c>
      <c r="CH37" s="16"/>
      <c r="CI37" s="16"/>
      <c r="CJ37" s="16"/>
      <c r="CK37" s="16"/>
      <c r="CL37" s="16"/>
      <c r="CM37" s="16"/>
      <c r="CN37" s="16"/>
    </row>
    <row r="38" spans="1:92" ht="16.149999999999999" customHeight="1" x14ac:dyDescent="0.2">
      <c r="A38" s="3420"/>
      <c r="B38" s="1269" t="s">
        <v>307</v>
      </c>
      <c r="C38" s="100">
        <f t="shared" si="2"/>
        <v>0</v>
      </c>
      <c r="D38" s="35"/>
      <c r="E38" s="36"/>
      <c r="F38" s="36"/>
      <c r="G38" s="36"/>
      <c r="H38" s="36"/>
      <c r="I38" s="36"/>
      <c r="J38" s="36"/>
      <c r="K38" s="36"/>
      <c r="L38" s="36"/>
      <c r="M38" s="38"/>
      <c r="N38" s="39"/>
      <c r="O38" s="32" t="str">
        <f t="shared" si="3"/>
        <v/>
      </c>
      <c r="P38" s="91"/>
      <c r="Q38" s="91"/>
      <c r="R38" s="91"/>
      <c r="S38" s="91"/>
      <c r="T38" s="91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2361"/>
      <c r="AK38" s="2363"/>
      <c r="AL38" s="2363"/>
      <c r="AM38" s="2363"/>
      <c r="AN38" s="2363"/>
      <c r="AO38" s="2363"/>
      <c r="AP38" s="2363"/>
      <c r="AQ38" s="2363"/>
      <c r="AR38" s="2363"/>
      <c r="AS38" s="2363"/>
      <c r="AT38" s="2363"/>
      <c r="AU38" s="2363"/>
      <c r="AV38" s="2363"/>
      <c r="AW38" s="2363"/>
      <c r="BZ38" s="2"/>
      <c r="CA38" s="4" t="str">
        <f t="shared" si="4"/>
        <v/>
      </c>
      <c r="CG38" s="16">
        <f t="shared" si="5"/>
        <v>0</v>
      </c>
      <c r="CH38" s="16"/>
      <c r="CI38" s="16"/>
      <c r="CJ38" s="16"/>
      <c r="CK38" s="16"/>
      <c r="CL38" s="16"/>
      <c r="CM38" s="16"/>
      <c r="CN38" s="16"/>
    </row>
    <row r="39" spans="1:92" ht="16.149999999999999" customHeight="1" x14ac:dyDescent="0.2">
      <c r="A39" s="3420"/>
      <c r="B39" s="1269" t="s">
        <v>308</v>
      </c>
      <c r="C39" s="100">
        <f t="shared" si="2"/>
        <v>0</v>
      </c>
      <c r="D39" s="35"/>
      <c r="E39" s="36"/>
      <c r="F39" s="36"/>
      <c r="G39" s="36"/>
      <c r="H39" s="36"/>
      <c r="I39" s="36"/>
      <c r="J39" s="36"/>
      <c r="K39" s="36"/>
      <c r="L39" s="36"/>
      <c r="M39" s="38"/>
      <c r="N39" s="39"/>
      <c r="O39" s="32" t="str">
        <f t="shared" si="3"/>
        <v/>
      </c>
      <c r="P39" s="91"/>
      <c r="Q39" s="91"/>
      <c r="R39" s="91"/>
      <c r="S39" s="91"/>
      <c r="T39" s="91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2361"/>
      <c r="AK39" s="2363"/>
      <c r="AL39" s="2363"/>
      <c r="AM39" s="2363"/>
      <c r="AN39" s="2363"/>
      <c r="AO39" s="2363"/>
      <c r="AP39" s="2363"/>
      <c r="AQ39" s="2363"/>
      <c r="AR39" s="2363"/>
      <c r="AS39" s="2363"/>
      <c r="AT39" s="2363"/>
      <c r="AU39" s="2363"/>
      <c r="AV39" s="2363"/>
      <c r="AW39" s="2363"/>
      <c r="BZ39" s="2"/>
      <c r="CA39" s="4" t="str">
        <f t="shared" si="4"/>
        <v/>
      </c>
      <c r="CG39" s="16">
        <f t="shared" si="5"/>
        <v>0</v>
      </c>
      <c r="CH39" s="16"/>
      <c r="CI39" s="16"/>
      <c r="CJ39" s="16"/>
      <c r="CK39" s="16"/>
      <c r="CL39" s="16"/>
      <c r="CM39" s="16"/>
      <c r="CN39" s="16"/>
    </row>
    <row r="40" spans="1:92" ht="16.149999999999999" customHeight="1" x14ac:dyDescent="0.2">
      <c r="A40" s="3420"/>
      <c r="B40" s="1269" t="s">
        <v>309</v>
      </c>
      <c r="C40" s="100">
        <f>SUM(D40:M40)</f>
        <v>0</v>
      </c>
      <c r="D40" s="35"/>
      <c r="E40" s="36"/>
      <c r="F40" s="36"/>
      <c r="G40" s="36"/>
      <c r="H40" s="36"/>
      <c r="I40" s="36"/>
      <c r="J40" s="36"/>
      <c r="K40" s="36"/>
      <c r="L40" s="36"/>
      <c r="M40" s="38"/>
      <c r="N40" s="39"/>
      <c r="O40" s="32" t="str">
        <f t="shared" si="3"/>
        <v/>
      </c>
      <c r="P40" s="91"/>
      <c r="Q40" s="91"/>
      <c r="R40" s="91"/>
      <c r="S40" s="91"/>
      <c r="T40" s="91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2361"/>
      <c r="AK40" s="2363"/>
      <c r="AL40" s="2363"/>
      <c r="AM40" s="2363"/>
      <c r="AN40" s="2363"/>
      <c r="AO40" s="2363"/>
      <c r="AP40" s="2363"/>
      <c r="AQ40" s="2363"/>
      <c r="AR40" s="2363"/>
      <c r="AS40" s="2363"/>
      <c r="AT40" s="2363"/>
      <c r="AU40" s="2363"/>
      <c r="AV40" s="2363"/>
      <c r="AW40" s="2363"/>
      <c r="BZ40" s="2"/>
      <c r="CA40" s="4" t="str">
        <f t="shared" si="4"/>
        <v/>
      </c>
      <c r="CG40" s="16">
        <f t="shared" si="5"/>
        <v>0</v>
      </c>
      <c r="CH40" s="16"/>
      <c r="CI40" s="16"/>
      <c r="CJ40" s="16"/>
      <c r="CK40" s="16"/>
      <c r="CL40" s="16"/>
      <c r="CM40" s="16"/>
      <c r="CN40" s="16"/>
    </row>
    <row r="41" spans="1:92" ht="16.149999999999999" customHeight="1" x14ac:dyDescent="0.2">
      <c r="A41" s="3420"/>
      <c r="B41" s="1269" t="s">
        <v>310</v>
      </c>
      <c r="C41" s="100">
        <f t="shared" si="2"/>
        <v>0</v>
      </c>
      <c r="D41" s="35"/>
      <c r="E41" s="36"/>
      <c r="F41" s="36"/>
      <c r="G41" s="36"/>
      <c r="H41" s="36"/>
      <c r="I41" s="36"/>
      <c r="J41" s="36"/>
      <c r="K41" s="36"/>
      <c r="L41" s="36"/>
      <c r="M41" s="38"/>
      <c r="N41" s="39"/>
      <c r="O41" s="32" t="str">
        <f t="shared" si="3"/>
        <v/>
      </c>
      <c r="P41" s="91"/>
      <c r="Q41" s="91"/>
      <c r="R41" s="91"/>
      <c r="S41" s="91"/>
      <c r="T41" s="91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2361"/>
      <c r="AK41" s="2363"/>
      <c r="AL41" s="2363"/>
      <c r="AM41" s="2363"/>
      <c r="AN41" s="2363"/>
      <c r="AO41" s="2363"/>
      <c r="AP41" s="2363"/>
      <c r="AQ41" s="2363"/>
      <c r="AR41" s="2363"/>
      <c r="AS41" s="2363"/>
      <c r="AT41" s="2363"/>
      <c r="AU41" s="2363"/>
      <c r="AV41" s="2363"/>
      <c r="AW41" s="2363"/>
      <c r="BZ41" s="2"/>
      <c r="CA41" s="4" t="str">
        <f t="shared" si="4"/>
        <v/>
      </c>
      <c r="CG41" s="16">
        <f t="shared" si="5"/>
        <v>0</v>
      </c>
      <c r="CH41" s="16"/>
      <c r="CI41" s="16"/>
      <c r="CJ41" s="16"/>
      <c r="CK41" s="16"/>
      <c r="CL41" s="16"/>
      <c r="CM41" s="16"/>
      <c r="CN41" s="16"/>
    </row>
    <row r="42" spans="1:92" ht="16.149999999999999" customHeight="1" x14ac:dyDescent="0.2">
      <c r="A42" s="3421"/>
      <c r="B42" s="1270" t="s">
        <v>311</v>
      </c>
      <c r="C42" s="334">
        <f t="shared" si="2"/>
        <v>0</v>
      </c>
      <c r="D42" s="263"/>
      <c r="E42" s="1271"/>
      <c r="F42" s="1271"/>
      <c r="G42" s="1271"/>
      <c r="H42" s="1271"/>
      <c r="I42" s="1271"/>
      <c r="J42" s="1271"/>
      <c r="K42" s="1271"/>
      <c r="L42" s="1271"/>
      <c r="M42" s="1272"/>
      <c r="N42" s="574"/>
      <c r="O42" s="32" t="str">
        <f t="shared" si="3"/>
        <v/>
      </c>
      <c r="P42" s="91"/>
      <c r="Q42" s="91"/>
      <c r="R42" s="91"/>
      <c r="S42" s="91"/>
      <c r="T42" s="91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2361"/>
      <c r="AK42" s="2363"/>
      <c r="AL42" s="2363"/>
      <c r="AM42" s="2363"/>
      <c r="AN42" s="2363"/>
      <c r="AO42" s="2363"/>
      <c r="AP42" s="2363"/>
      <c r="AQ42" s="2363"/>
      <c r="AR42" s="2363"/>
      <c r="AS42" s="2363"/>
      <c r="AT42" s="2363"/>
      <c r="AU42" s="2363"/>
      <c r="AV42" s="2363"/>
      <c r="AW42" s="2363"/>
      <c r="BZ42" s="2"/>
      <c r="CA42" s="4" t="str">
        <f t="shared" si="4"/>
        <v/>
      </c>
      <c r="CG42" s="16">
        <f t="shared" si="5"/>
        <v>0</v>
      </c>
      <c r="CH42" s="16"/>
      <c r="CI42" s="16"/>
      <c r="CJ42" s="16"/>
      <c r="CK42" s="16"/>
      <c r="CL42" s="16"/>
      <c r="CM42" s="16"/>
      <c r="CN42" s="16"/>
    </row>
    <row r="43" spans="1:92" ht="16.149999999999999" customHeight="1" x14ac:dyDescent="0.2">
      <c r="A43" s="4339" t="s">
        <v>312</v>
      </c>
      <c r="B43" s="2375" t="s">
        <v>313</v>
      </c>
      <c r="C43" s="2109">
        <f t="shared" si="2"/>
        <v>0</v>
      </c>
      <c r="D43" s="26"/>
      <c r="E43" s="27"/>
      <c r="F43" s="27"/>
      <c r="G43" s="27"/>
      <c r="H43" s="27"/>
      <c r="I43" s="27"/>
      <c r="J43" s="27"/>
      <c r="K43" s="27"/>
      <c r="L43" s="27"/>
      <c r="M43" s="29"/>
      <c r="N43" s="2110"/>
      <c r="O43" s="32" t="str">
        <f t="shared" si="3"/>
        <v/>
      </c>
      <c r="P43" s="91"/>
      <c r="Q43" s="91"/>
      <c r="R43" s="91"/>
      <c r="S43" s="91"/>
      <c r="T43" s="91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2361"/>
      <c r="AK43" s="2363"/>
      <c r="AL43" s="2363"/>
      <c r="AM43" s="2363"/>
      <c r="AN43" s="2363"/>
      <c r="AO43" s="2363"/>
      <c r="AP43" s="2363"/>
      <c r="AQ43" s="2363"/>
      <c r="AR43" s="2363"/>
      <c r="AS43" s="2363"/>
      <c r="AT43" s="2363"/>
      <c r="AU43" s="2363"/>
      <c r="AV43" s="2363"/>
      <c r="AW43" s="2363"/>
      <c r="BZ43" s="2"/>
      <c r="CA43" s="4" t="str">
        <f t="shared" si="4"/>
        <v/>
      </c>
      <c r="CG43" s="16">
        <f t="shared" si="5"/>
        <v>0</v>
      </c>
      <c r="CH43" s="16"/>
      <c r="CI43" s="16"/>
      <c r="CJ43" s="16"/>
      <c r="CK43" s="16"/>
      <c r="CL43" s="16"/>
      <c r="CM43" s="16"/>
      <c r="CN43" s="16"/>
    </row>
    <row r="44" spans="1:92" ht="16.149999999999999" customHeight="1" x14ac:dyDescent="0.2">
      <c r="A44" s="3421"/>
      <c r="B44" s="1270" t="s">
        <v>83</v>
      </c>
      <c r="C44" s="92">
        <f t="shared" si="2"/>
        <v>0</v>
      </c>
      <c r="D44" s="93"/>
      <c r="E44" s="94"/>
      <c r="F44" s="94"/>
      <c r="G44" s="94"/>
      <c r="H44" s="94"/>
      <c r="I44" s="94"/>
      <c r="J44" s="94"/>
      <c r="K44" s="94"/>
      <c r="L44" s="94"/>
      <c r="M44" s="95"/>
      <c r="N44" s="96"/>
      <c r="O44" s="32" t="str">
        <f t="shared" si="3"/>
        <v/>
      </c>
      <c r="P44" s="91"/>
      <c r="Q44" s="91"/>
      <c r="R44" s="91"/>
      <c r="S44" s="91"/>
      <c r="T44" s="91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2361"/>
      <c r="AK44" s="2363"/>
      <c r="AL44" s="2363"/>
      <c r="AM44" s="2363"/>
      <c r="AN44" s="2363"/>
      <c r="AO44" s="2363"/>
      <c r="AP44" s="2363"/>
      <c r="AQ44" s="2363"/>
      <c r="AR44" s="2363"/>
      <c r="AS44" s="2363"/>
      <c r="AT44" s="2363"/>
      <c r="AU44" s="2363"/>
      <c r="AV44" s="2363"/>
      <c r="AW44" s="2363"/>
      <c r="BZ44" s="2"/>
      <c r="CA44" s="4" t="str">
        <f t="shared" si="4"/>
        <v/>
      </c>
      <c r="CG44" s="16">
        <f t="shared" si="5"/>
        <v>0</v>
      </c>
      <c r="CH44" s="16"/>
      <c r="CI44" s="16"/>
      <c r="CJ44" s="16"/>
      <c r="CK44" s="16"/>
      <c r="CL44" s="16"/>
      <c r="CM44" s="16"/>
      <c r="CN44" s="16"/>
    </row>
    <row r="45" spans="1:92" ht="16.149999999999999" customHeight="1" x14ac:dyDescent="0.2">
      <c r="A45" s="4555" t="s">
        <v>314</v>
      </c>
      <c r="B45" s="1274" t="s">
        <v>313</v>
      </c>
      <c r="C45" s="2371">
        <f t="shared" si="2"/>
        <v>0</v>
      </c>
      <c r="D45" s="26"/>
      <c r="E45" s="27"/>
      <c r="F45" s="27"/>
      <c r="G45" s="27"/>
      <c r="H45" s="27"/>
      <c r="I45" s="27"/>
      <c r="J45" s="27"/>
      <c r="K45" s="27"/>
      <c r="L45" s="27"/>
      <c r="M45" s="29"/>
      <c r="N45" s="2372"/>
      <c r="O45" s="32" t="str">
        <f t="shared" si="3"/>
        <v/>
      </c>
      <c r="P45" s="91"/>
      <c r="Q45" s="91"/>
      <c r="R45" s="91"/>
      <c r="S45" s="91"/>
      <c r="T45" s="9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2373"/>
      <c r="AK45" s="2374"/>
      <c r="AL45" s="2374"/>
      <c r="AM45" s="2374"/>
      <c r="AN45" s="2374"/>
      <c r="AO45" s="2374"/>
      <c r="AP45" s="2374"/>
      <c r="AQ45" s="2374"/>
      <c r="AR45" s="2374"/>
      <c r="AS45" s="2374"/>
      <c r="AT45" s="2374"/>
      <c r="AU45" s="2374"/>
      <c r="AV45" s="2374"/>
      <c r="AW45" s="2374"/>
      <c r="BZ45" s="2"/>
      <c r="CA45" s="4" t="str">
        <f t="shared" si="4"/>
        <v/>
      </c>
      <c r="CG45" s="16">
        <f t="shared" si="5"/>
        <v>0</v>
      </c>
      <c r="CH45" s="16"/>
      <c r="CI45" s="16"/>
      <c r="CJ45" s="16"/>
      <c r="CK45" s="16"/>
      <c r="CL45" s="16"/>
      <c r="CM45" s="16"/>
      <c r="CN45" s="16"/>
    </row>
    <row r="46" spans="1:92" ht="16.149999999999999" customHeight="1" thickBot="1" x14ac:dyDescent="0.25">
      <c r="A46" s="4089"/>
      <c r="B46" s="1278" t="s">
        <v>83</v>
      </c>
      <c r="C46" s="337">
        <f t="shared" si="2"/>
        <v>0</v>
      </c>
      <c r="D46" s="537"/>
      <c r="E46" s="1279"/>
      <c r="F46" s="1279"/>
      <c r="G46" s="1279"/>
      <c r="H46" s="1279"/>
      <c r="I46" s="1279"/>
      <c r="J46" s="1279"/>
      <c r="K46" s="1279"/>
      <c r="L46" s="1279"/>
      <c r="M46" s="1280"/>
      <c r="N46" s="538"/>
      <c r="O46" s="32" t="str">
        <f t="shared" si="3"/>
        <v/>
      </c>
      <c r="P46" s="91"/>
      <c r="Q46" s="91"/>
      <c r="R46" s="91"/>
      <c r="S46" s="91"/>
      <c r="T46" s="91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2373"/>
      <c r="AK46" s="2374"/>
      <c r="AL46" s="2374"/>
      <c r="AM46" s="2374"/>
      <c r="AN46" s="2374"/>
      <c r="AO46" s="2374"/>
      <c r="AP46" s="2374"/>
      <c r="AQ46" s="2374"/>
      <c r="AR46" s="2374"/>
      <c r="AS46" s="2374"/>
      <c r="AT46" s="2374"/>
      <c r="AU46" s="2374"/>
      <c r="AV46" s="2374"/>
      <c r="AW46" s="1281"/>
      <c r="BZ46" s="2"/>
      <c r="CA46" s="4" t="str">
        <f t="shared" si="4"/>
        <v/>
      </c>
      <c r="CG46" s="16">
        <f t="shared" si="5"/>
        <v>0</v>
      </c>
      <c r="CH46" s="16"/>
      <c r="CI46" s="16"/>
      <c r="CJ46" s="16"/>
      <c r="CK46" s="16"/>
      <c r="CL46" s="16"/>
      <c r="CM46" s="16"/>
      <c r="CN46" s="16"/>
    </row>
    <row r="47" spans="1:92" ht="21" customHeight="1" thickTop="1" x14ac:dyDescent="0.2">
      <c r="A47" s="4090" t="s">
        <v>315</v>
      </c>
      <c r="B47" s="4556"/>
      <c r="C47" s="103">
        <f t="shared" si="2"/>
        <v>0</v>
      </c>
      <c r="D47" s="104"/>
      <c r="E47" s="105"/>
      <c r="F47" s="105"/>
      <c r="G47" s="105"/>
      <c r="H47" s="105"/>
      <c r="I47" s="105"/>
      <c r="J47" s="105"/>
      <c r="K47" s="105"/>
      <c r="L47" s="105"/>
      <c r="M47" s="106"/>
      <c r="N47" s="107"/>
      <c r="O47" s="32" t="str">
        <f t="shared" si="3"/>
        <v/>
      </c>
      <c r="P47" s="91"/>
      <c r="Q47" s="91"/>
      <c r="R47" s="91"/>
      <c r="S47" s="91"/>
      <c r="T47" s="91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2373"/>
      <c r="AK47" s="2374"/>
      <c r="AL47" s="2374"/>
      <c r="AM47" s="2374"/>
      <c r="AN47" s="2374"/>
      <c r="AO47" s="2374"/>
      <c r="AP47" s="2374"/>
      <c r="AQ47" s="2374"/>
      <c r="AR47" s="2374"/>
      <c r="AS47" s="2374"/>
      <c r="AT47" s="2374"/>
      <c r="AU47" s="2374"/>
      <c r="AV47" s="2374"/>
      <c r="AW47" s="1281"/>
      <c r="BZ47" s="2"/>
      <c r="CA47" s="4" t="str">
        <f t="shared" si="4"/>
        <v/>
      </c>
      <c r="CG47" s="16">
        <f t="shared" si="5"/>
        <v>0</v>
      </c>
      <c r="CH47" s="16"/>
      <c r="CI47" s="16"/>
      <c r="CJ47" s="16"/>
      <c r="CK47" s="16"/>
      <c r="CL47" s="16"/>
      <c r="CM47" s="16"/>
      <c r="CN47" s="16"/>
    </row>
    <row r="48" spans="1:92" ht="20.25" customHeight="1" x14ac:dyDescent="0.2">
      <c r="A48" s="4557" t="s">
        <v>316</v>
      </c>
      <c r="B48" s="4558"/>
      <c r="C48" s="334">
        <f>SUM(D48:M48)</f>
        <v>0</v>
      </c>
      <c r="D48" s="263"/>
      <c r="E48" s="1271"/>
      <c r="F48" s="1271"/>
      <c r="G48" s="1271"/>
      <c r="H48" s="1271"/>
      <c r="I48" s="1271"/>
      <c r="J48" s="1271"/>
      <c r="K48" s="1271"/>
      <c r="L48" s="1271"/>
      <c r="M48" s="1272"/>
      <c r="N48" s="574"/>
      <c r="O48" s="32" t="str">
        <f t="shared" si="3"/>
        <v/>
      </c>
      <c r="P48" s="91"/>
      <c r="Q48" s="91"/>
      <c r="R48" s="91"/>
      <c r="S48" s="91"/>
      <c r="T48" s="91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2373"/>
      <c r="AK48" s="2374"/>
      <c r="AL48" s="2374"/>
      <c r="AM48" s="2374"/>
      <c r="AN48" s="2374"/>
      <c r="AO48" s="2374"/>
      <c r="AP48" s="2374"/>
      <c r="AQ48" s="2374"/>
      <c r="AR48" s="2374"/>
      <c r="AS48" s="2374"/>
      <c r="AT48" s="2374"/>
      <c r="AU48" s="2374"/>
      <c r="AV48" s="2374"/>
      <c r="AW48" s="1281"/>
      <c r="BZ48" s="2"/>
      <c r="CA48" s="4" t="str">
        <f t="shared" si="4"/>
        <v/>
      </c>
      <c r="CG48" s="16">
        <f t="shared" si="5"/>
        <v>0</v>
      </c>
      <c r="CH48" s="16"/>
      <c r="CI48" s="16"/>
      <c r="CJ48" s="16"/>
      <c r="CK48" s="16"/>
      <c r="CL48" s="16"/>
      <c r="CM48" s="16"/>
      <c r="CN48" s="16"/>
    </row>
    <row r="49" spans="1:96" ht="16.149999999999999" customHeight="1" x14ac:dyDescent="0.2">
      <c r="A49" s="4551" t="s">
        <v>317</v>
      </c>
      <c r="B49" s="2370" t="s">
        <v>313</v>
      </c>
      <c r="C49" s="2371">
        <f t="shared" si="2"/>
        <v>0</v>
      </c>
      <c r="D49" s="26"/>
      <c r="E49" s="27"/>
      <c r="F49" s="27"/>
      <c r="G49" s="27"/>
      <c r="H49" s="27"/>
      <c r="I49" s="27"/>
      <c r="J49" s="27"/>
      <c r="K49" s="27"/>
      <c r="L49" s="27"/>
      <c r="M49" s="29"/>
      <c r="N49" s="2372"/>
      <c r="O49" s="32" t="str">
        <f t="shared" si="3"/>
        <v/>
      </c>
      <c r="P49" s="91"/>
      <c r="Q49" s="91"/>
      <c r="R49" s="91"/>
      <c r="S49" s="91"/>
      <c r="T49" s="91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2373"/>
      <c r="AK49" s="2374"/>
      <c r="AL49" s="2374"/>
      <c r="AM49" s="2374"/>
      <c r="AN49" s="2374"/>
      <c r="AO49" s="2374"/>
      <c r="AP49" s="2374"/>
      <c r="AQ49" s="2374"/>
      <c r="AR49" s="2374"/>
      <c r="AS49" s="2374"/>
      <c r="AT49" s="2374"/>
      <c r="AU49" s="2374"/>
      <c r="AV49" s="2374"/>
      <c r="AW49" s="1281"/>
      <c r="BZ49" s="2"/>
      <c r="CA49" s="4" t="str">
        <f t="shared" si="4"/>
        <v/>
      </c>
      <c r="CG49" s="16">
        <f t="shared" si="5"/>
        <v>0</v>
      </c>
      <c r="CH49" s="16"/>
      <c r="CI49" s="16"/>
      <c r="CJ49" s="16"/>
      <c r="CK49" s="16"/>
      <c r="CL49" s="16"/>
      <c r="CM49" s="16"/>
      <c r="CN49" s="16"/>
    </row>
    <row r="50" spans="1:96" ht="16.149999999999999" customHeight="1" x14ac:dyDescent="0.2">
      <c r="A50" s="4082"/>
      <c r="B50" s="1282" t="s">
        <v>83</v>
      </c>
      <c r="C50" s="334">
        <f t="shared" si="2"/>
        <v>0</v>
      </c>
      <c r="D50" s="263"/>
      <c r="E50" s="1271"/>
      <c r="F50" s="1271"/>
      <c r="G50" s="1271"/>
      <c r="H50" s="1271"/>
      <c r="I50" s="1271"/>
      <c r="J50" s="1271"/>
      <c r="K50" s="1271"/>
      <c r="L50" s="1271"/>
      <c r="M50" s="1272"/>
      <c r="N50" s="574"/>
      <c r="O50" s="32" t="str">
        <f t="shared" si="3"/>
        <v/>
      </c>
      <c r="P50" s="91"/>
      <c r="Q50" s="91"/>
      <c r="R50" s="91"/>
      <c r="S50" s="91"/>
      <c r="T50" s="91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2373"/>
      <c r="AK50" s="2374"/>
      <c r="AL50" s="2374"/>
      <c r="AM50" s="2374"/>
      <c r="AN50" s="2374"/>
      <c r="AO50" s="2374"/>
      <c r="AP50" s="2374"/>
      <c r="AQ50" s="2374"/>
      <c r="AR50" s="2374"/>
      <c r="AS50" s="2374"/>
      <c r="AT50" s="2374"/>
      <c r="AU50" s="2374"/>
      <c r="AV50" s="2374"/>
      <c r="AW50" s="1281"/>
      <c r="BZ50" s="2"/>
      <c r="CA50" s="4" t="str">
        <f t="shared" si="4"/>
        <v/>
      </c>
      <c r="CG50" s="16">
        <f t="shared" si="5"/>
        <v>0</v>
      </c>
      <c r="CH50" s="16"/>
      <c r="CI50" s="16"/>
      <c r="CJ50" s="16"/>
      <c r="CK50" s="16"/>
      <c r="CL50" s="16"/>
      <c r="CM50" s="16"/>
      <c r="CN50" s="16"/>
    </row>
    <row r="51" spans="1:96" ht="21" customHeight="1" x14ac:dyDescent="0.2">
      <c r="A51" s="4551" t="s">
        <v>318</v>
      </c>
      <c r="B51" s="2370" t="s">
        <v>313</v>
      </c>
      <c r="C51" s="2371">
        <f t="shared" si="2"/>
        <v>0</v>
      </c>
      <c r="D51" s="26"/>
      <c r="E51" s="27"/>
      <c r="F51" s="27"/>
      <c r="G51" s="27"/>
      <c r="H51" s="27"/>
      <c r="I51" s="27"/>
      <c r="J51" s="27"/>
      <c r="K51" s="27"/>
      <c r="L51" s="27"/>
      <c r="M51" s="29"/>
      <c r="N51" s="2372"/>
      <c r="O51" s="32" t="str">
        <f t="shared" si="3"/>
        <v/>
      </c>
      <c r="P51" s="91"/>
      <c r="Q51" s="91"/>
      <c r="R51" s="91"/>
      <c r="S51" s="91"/>
      <c r="T51" s="91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2373"/>
      <c r="AK51" s="2374"/>
      <c r="AL51" s="2374"/>
      <c r="AM51" s="2374"/>
      <c r="AN51" s="2374"/>
      <c r="AO51" s="2374"/>
      <c r="AP51" s="2374"/>
      <c r="AQ51" s="2374"/>
      <c r="AR51" s="2374"/>
      <c r="AS51" s="2374"/>
      <c r="AT51" s="2374"/>
      <c r="AU51" s="2374"/>
      <c r="AV51" s="2374"/>
      <c r="AW51" s="1281"/>
      <c r="BZ51" s="2"/>
      <c r="CA51" s="4" t="str">
        <f t="shared" si="4"/>
        <v/>
      </c>
      <c r="CG51" s="16">
        <f t="shared" si="5"/>
        <v>0</v>
      </c>
      <c r="CH51" s="16"/>
      <c r="CI51" s="16"/>
      <c r="CJ51" s="16"/>
      <c r="CK51" s="16"/>
      <c r="CL51" s="16"/>
      <c r="CM51" s="16"/>
      <c r="CN51" s="16"/>
    </row>
    <row r="52" spans="1:96" ht="18" customHeight="1" x14ac:dyDescent="0.2">
      <c r="A52" s="4082"/>
      <c r="B52" s="1283" t="s">
        <v>83</v>
      </c>
      <c r="C52" s="334">
        <f t="shared" si="2"/>
        <v>0</v>
      </c>
      <c r="D52" s="263"/>
      <c r="E52" s="1271"/>
      <c r="F52" s="1271"/>
      <c r="G52" s="1271"/>
      <c r="H52" s="1271"/>
      <c r="I52" s="1271"/>
      <c r="J52" s="1271"/>
      <c r="K52" s="1271"/>
      <c r="L52" s="1271"/>
      <c r="M52" s="1272"/>
      <c r="N52" s="574"/>
      <c r="O52" s="32" t="str">
        <f t="shared" si="3"/>
        <v/>
      </c>
      <c r="P52" s="13"/>
      <c r="Q52" s="13"/>
      <c r="R52" s="13"/>
      <c r="S52" s="12"/>
      <c r="T52" s="12"/>
      <c r="U52" s="13"/>
      <c r="V52" s="13"/>
      <c r="W52" s="13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2376"/>
      <c r="AJ52" s="2376"/>
      <c r="AK52" s="2376"/>
      <c r="AL52" s="2376"/>
      <c r="AM52" s="2376"/>
      <c r="AN52" s="2376"/>
      <c r="AO52" s="2376"/>
      <c r="AP52" s="2376"/>
      <c r="AQ52" s="2376"/>
      <c r="AR52" s="2376"/>
      <c r="AS52" s="2376"/>
      <c r="AT52" s="2376"/>
      <c r="AU52" s="2376"/>
      <c r="AV52" s="2376"/>
      <c r="BZ52" s="2"/>
      <c r="CA52" s="4" t="str">
        <f t="shared" si="4"/>
        <v/>
      </c>
      <c r="CG52" s="16">
        <f t="shared" si="5"/>
        <v>0</v>
      </c>
      <c r="CH52" s="16"/>
      <c r="CI52" s="16"/>
      <c r="CJ52" s="16"/>
      <c r="CK52" s="16"/>
      <c r="CL52" s="16"/>
      <c r="CM52" s="16"/>
      <c r="CN52" s="16"/>
    </row>
    <row r="53" spans="1:96" ht="16.149999999999999" customHeight="1" x14ac:dyDescent="0.2">
      <c r="A53" s="4552" t="s">
        <v>319</v>
      </c>
      <c r="B53" s="4553"/>
      <c r="C53" s="334">
        <f t="shared" si="2"/>
        <v>0</v>
      </c>
      <c r="D53" s="263"/>
      <c r="E53" s="1271"/>
      <c r="F53" s="1271"/>
      <c r="G53" s="1271"/>
      <c r="H53" s="1271"/>
      <c r="I53" s="1271"/>
      <c r="J53" s="1271"/>
      <c r="K53" s="1271"/>
      <c r="L53" s="1271"/>
      <c r="M53" s="1272"/>
      <c r="N53" s="574"/>
      <c r="O53" s="32" t="str">
        <f t="shared" si="3"/>
        <v/>
      </c>
      <c r="P53" s="12"/>
      <c r="Q53" s="12"/>
      <c r="R53" s="12"/>
      <c r="S53" s="12"/>
      <c r="T53" s="12"/>
      <c r="U53" s="12"/>
      <c r="V53" s="12"/>
      <c r="W53" s="12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2376"/>
      <c r="AJ53" s="2376"/>
      <c r="AK53" s="2376"/>
      <c r="AL53" s="2376"/>
      <c r="AM53" s="2376"/>
      <c r="AN53" s="2376"/>
      <c r="AO53" s="2376"/>
      <c r="AP53" s="2376"/>
      <c r="AQ53" s="2376"/>
      <c r="AR53" s="2376"/>
      <c r="AS53" s="2376"/>
      <c r="AT53" s="2376"/>
      <c r="AU53" s="2376"/>
      <c r="AV53" s="2376"/>
      <c r="CA53" s="4" t="str">
        <f t="shared" si="4"/>
        <v/>
      </c>
      <c r="CG53" s="16">
        <f t="shared" si="5"/>
        <v>0</v>
      </c>
      <c r="CH53" s="16"/>
      <c r="CI53" s="16"/>
      <c r="CJ53" s="16"/>
      <c r="CK53" s="16"/>
      <c r="CL53" s="16"/>
      <c r="CM53" s="16"/>
      <c r="CN53" s="16"/>
    </row>
    <row r="54" spans="1:96" ht="16.149999999999999" customHeight="1" x14ac:dyDescent="0.2">
      <c r="A54" s="115" t="s">
        <v>55</v>
      </c>
      <c r="B54" s="13"/>
      <c r="C54" s="7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2376"/>
      <c r="AJ54" s="2376"/>
      <c r="AK54" s="2376"/>
      <c r="AL54" s="2376"/>
      <c r="AM54" s="2376"/>
      <c r="AN54" s="2376"/>
      <c r="AO54" s="2377"/>
      <c r="AP54" s="2377"/>
      <c r="AQ54" s="2377"/>
      <c r="AR54" s="2377"/>
      <c r="AS54" s="2377"/>
      <c r="AT54" s="2377"/>
      <c r="AU54" s="2377"/>
      <c r="AV54" s="2377"/>
      <c r="CA54" s="4" t="str">
        <f>IF(AND(([9]A01!$C18+[9]A01!$C19+[9]A01!$C20+[9]A01!$C21+[9]A01!$F31+[9]A01!$F32+[9]A01!$F33)&lt;&gt;0,D54=0,E54=""),"* Observacion : En A01 existen contoles no ingresados, Revisar. ","")</f>
        <v/>
      </c>
      <c r="CG54" s="16"/>
      <c r="CH54" s="16"/>
      <c r="CI54" s="16"/>
      <c r="CJ54" s="16"/>
      <c r="CK54" s="16"/>
      <c r="CL54" s="16"/>
      <c r="CM54" s="16"/>
      <c r="CN54" s="16"/>
    </row>
    <row r="55" spans="1:96" ht="31.15" customHeight="1" x14ac:dyDescent="0.2">
      <c r="A55" s="2378" t="s">
        <v>56</v>
      </c>
      <c r="B55" s="2379" t="s">
        <v>57</v>
      </c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3"/>
      <c r="U55" s="13"/>
      <c r="V55" s="13"/>
      <c r="W55" s="13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2376"/>
      <c r="AP55" s="2376"/>
      <c r="AQ55" s="2376"/>
      <c r="AR55" s="2376"/>
      <c r="AS55" s="2376"/>
      <c r="AT55" s="2376"/>
      <c r="AU55" s="2376"/>
      <c r="AV55" s="2376"/>
      <c r="AW55" s="2380"/>
      <c r="BZ55" s="2"/>
      <c r="CG55" s="16">
        <v>0</v>
      </c>
      <c r="CH55" s="16">
        <v>0</v>
      </c>
      <c r="CI55" s="16"/>
      <c r="CJ55" s="16"/>
      <c r="CK55" s="16"/>
      <c r="CL55" s="16"/>
      <c r="CM55" s="16"/>
      <c r="CN55" s="16"/>
    </row>
    <row r="56" spans="1:96" ht="16.149999999999999" customHeight="1" x14ac:dyDescent="0.2">
      <c r="A56" s="2381" t="s">
        <v>58</v>
      </c>
      <c r="B56" s="2382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2373"/>
      <c r="AP56" s="2373"/>
      <c r="AQ56" s="2373"/>
      <c r="AR56" s="2373"/>
      <c r="AS56" s="2373"/>
      <c r="AT56" s="2373"/>
      <c r="AU56" s="2373"/>
      <c r="AV56" s="2373"/>
      <c r="AW56" s="2380"/>
      <c r="CG56" s="16">
        <v>0</v>
      </c>
      <c r="CH56" s="16">
        <v>0</v>
      </c>
      <c r="CI56" s="16"/>
      <c r="CJ56" s="16"/>
      <c r="CK56" s="16"/>
      <c r="CL56" s="16"/>
      <c r="CM56" s="16"/>
      <c r="CN56" s="16"/>
    </row>
    <row r="57" spans="1:96" ht="21" customHeight="1" x14ac:dyDescent="0.2">
      <c r="A57" s="121" t="s">
        <v>59</v>
      </c>
      <c r="B57" s="74"/>
      <c r="E57" s="2383"/>
      <c r="F57" s="1292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17"/>
      <c r="S57" s="17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3"/>
      <c r="AM57" s="123"/>
      <c r="AN57" s="123"/>
      <c r="AO57" s="2374"/>
      <c r="AP57" s="2374"/>
      <c r="AQ57" s="2373"/>
      <c r="AR57" s="2373"/>
      <c r="AS57" s="2373"/>
      <c r="AT57" s="2373"/>
      <c r="AU57" s="2373"/>
      <c r="AV57" s="2373"/>
      <c r="AW57" s="2380"/>
      <c r="CG57" s="16">
        <v>0</v>
      </c>
      <c r="CH57" s="16">
        <v>0</v>
      </c>
      <c r="CI57" s="16"/>
      <c r="CJ57" s="16"/>
      <c r="CK57" s="16"/>
      <c r="CL57" s="16"/>
      <c r="CM57" s="16"/>
      <c r="CN57" s="16"/>
    </row>
    <row r="58" spans="1:96" ht="27.75" customHeight="1" x14ac:dyDescent="0.2">
      <c r="A58" s="4559" t="s">
        <v>60</v>
      </c>
      <c r="B58" s="4560"/>
      <c r="C58" s="2379" t="s">
        <v>57</v>
      </c>
      <c r="D58" s="2384" t="s">
        <v>61</v>
      </c>
      <c r="E58" s="2385" t="s">
        <v>62</v>
      </c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2386"/>
      <c r="AT58" s="2386"/>
      <c r="AU58" s="2386"/>
      <c r="AV58" s="2387"/>
      <c r="AW58" s="2387"/>
      <c r="AX58" s="2387"/>
      <c r="AY58" s="2387"/>
      <c r="AZ58" s="2387"/>
      <c r="BA58" s="2380"/>
      <c r="BZ58" s="2"/>
      <c r="CA58" s="3"/>
      <c r="CB58" s="3"/>
      <c r="CC58" s="3"/>
      <c r="CD58" s="3"/>
      <c r="CG58" s="4">
        <v>0</v>
      </c>
      <c r="CH58" s="4">
        <v>0</v>
      </c>
      <c r="CK58" s="16"/>
      <c r="CL58" s="16"/>
      <c r="CM58" s="16"/>
      <c r="CN58" s="16"/>
      <c r="CO58" s="16"/>
      <c r="CP58" s="16"/>
      <c r="CQ58" s="16"/>
      <c r="CR58" s="16"/>
    </row>
    <row r="59" spans="1:96" ht="25.15" customHeight="1" x14ac:dyDescent="0.2">
      <c r="A59" s="4557" t="s">
        <v>63</v>
      </c>
      <c r="B59" s="4558"/>
      <c r="C59" s="2388">
        <f>SUM(D59:E59)</f>
        <v>0</v>
      </c>
      <c r="D59" s="2389"/>
      <c r="E59" s="2390"/>
      <c r="F59" s="32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AS59" s="2386"/>
      <c r="AT59" s="2386"/>
      <c r="AU59" s="2386"/>
      <c r="AV59" s="2387"/>
      <c r="AW59" s="2387"/>
      <c r="AX59" s="2387"/>
      <c r="AY59" s="2387"/>
      <c r="AZ59" s="2387"/>
      <c r="BA59" s="2380"/>
      <c r="BZ59" s="2"/>
      <c r="CA59" s="3" t="str">
        <f>IF(AND(([9]A01!$C18+[9]A01!$C19+[9]A01!$C20+[9]A01!$C21+[9]A01!$F31+[9]A01!$F32+[9]A01!$F33)&lt;&gt;0,D59=0,E59=""),"* Observacion : En A01 existen controles no ingresados, Revisar. ","")</f>
        <v/>
      </c>
      <c r="CB59" s="3"/>
      <c r="CC59" s="3"/>
      <c r="CD59" s="3"/>
      <c r="CG59" s="4">
        <v>0</v>
      </c>
      <c r="CH59" s="4">
        <v>0</v>
      </c>
      <c r="CK59" s="16"/>
      <c r="CL59" s="16"/>
      <c r="CM59" s="16"/>
      <c r="CN59" s="16"/>
      <c r="CO59" s="16"/>
      <c r="CP59" s="16"/>
      <c r="CQ59" s="16"/>
      <c r="CR59" s="16"/>
    </row>
    <row r="60" spans="1:96" ht="30" customHeight="1" x14ac:dyDescent="0.2">
      <c r="A60" s="124" t="s">
        <v>64</v>
      </c>
      <c r="B60" s="13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2386"/>
      <c r="AT60" s="2386"/>
      <c r="AU60" s="2386"/>
      <c r="AV60" s="2387"/>
      <c r="AW60" s="2387"/>
      <c r="AX60" s="2387"/>
      <c r="AY60" s="2387"/>
      <c r="AZ60" s="2387"/>
      <c r="BA60" s="2380"/>
      <c r="BZ60" s="2"/>
      <c r="CA60" s="3"/>
      <c r="CB60" s="3"/>
      <c r="CC60" s="3"/>
      <c r="CD60" s="3"/>
      <c r="CK60" s="16"/>
      <c r="CL60" s="16"/>
      <c r="CM60" s="16"/>
      <c r="CN60" s="16"/>
      <c r="CO60" s="16"/>
      <c r="CP60" s="16"/>
      <c r="CQ60" s="16"/>
      <c r="CR60" s="16"/>
    </row>
    <row r="61" spans="1:96" ht="27" customHeight="1" x14ac:dyDescent="0.2">
      <c r="A61" s="4561" t="s">
        <v>65</v>
      </c>
      <c r="B61" s="4562"/>
      <c r="C61" s="4561" t="s">
        <v>66</v>
      </c>
      <c r="D61" s="4537"/>
      <c r="E61" s="4562"/>
      <c r="F61" s="4563" t="s">
        <v>67</v>
      </c>
      <c r="G61" s="4564"/>
      <c r="H61" s="4564"/>
      <c r="I61" s="4564"/>
      <c r="J61" s="4564"/>
      <c r="K61" s="4564"/>
      <c r="L61" s="4564"/>
      <c r="M61" s="4564"/>
      <c r="N61" s="4564"/>
      <c r="O61" s="4564"/>
      <c r="P61" s="4564"/>
      <c r="Q61" s="4565"/>
      <c r="R61" s="4533" t="s">
        <v>68</v>
      </c>
      <c r="S61" s="4532"/>
      <c r="T61" s="4530" t="s">
        <v>69</v>
      </c>
      <c r="U61" s="4532"/>
      <c r="V61" s="2391" t="s">
        <v>70</v>
      </c>
      <c r="W61" s="2391"/>
      <c r="X61" s="2391"/>
      <c r="Y61" s="2391"/>
      <c r="Z61" s="2392"/>
      <c r="AA61" s="146"/>
      <c r="AB61" s="127"/>
      <c r="AC61" s="127"/>
      <c r="AD61" s="127"/>
      <c r="AE61" s="127"/>
      <c r="AF61" s="127"/>
      <c r="AG61" s="127"/>
      <c r="AH61" s="12"/>
      <c r="AI61" s="12"/>
      <c r="AJ61" s="12"/>
      <c r="AK61" s="12"/>
      <c r="AL61" s="127"/>
      <c r="AM61" s="127"/>
      <c r="AN61" s="12"/>
      <c r="AO61" s="127"/>
      <c r="AP61" s="127"/>
      <c r="AQ61" s="127"/>
      <c r="AR61" s="127"/>
      <c r="AS61" s="2386"/>
      <c r="AT61" s="2386"/>
      <c r="AU61" s="2386"/>
      <c r="AV61" s="2387"/>
      <c r="AW61" s="2387"/>
      <c r="AX61" s="2387"/>
      <c r="AY61" s="2387"/>
      <c r="AZ61" s="2387"/>
      <c r="BA61" s="2380"/>
      <c r="BZ61" s="2"/>
      <c r="CA61" s="3"/>
      <c r="CB61" s="3"/>
      <c r="CC61" s="3"/>
      <c r="CD61" s="3"/>
      <c r="CG61" s="4">
        <v>0</v>
      </c>
      <c r="CH61" s="4">
        <v>0</v>
      </c>
      <c r="CK61" s="16"/>
      <c r="CL61" s="16"/>
      <c r="CM61" s="16"/>
      <c r="CN61" s="16"/>
      <c r="CO61" s="16"/>
      <c r="CP61" s="16"/>
      <c r="CQ61" s="16"/>
      <c r="CR61" s="16"/>
    </row>
    <row r="62" spans="1:96" ht="25.5" customHeight="1" x14ac:dyDescent="0.2">
      <c r="A62" s="3374"/>
      <c r="B62" s="3375"/>
      <c r="C62" s="3366"/>
      <c r="D62" s="3677"/>
      <c r="E62" s="3662"/>
      <c r="F62" s="4518" t="s">
        <v>71</v>
      </c>
      <c r="G62" s="4519"/>
      <c r="H62" s="4518" t="s">
        <v>72</v>
      </c>
      <c r="I62" s="4519"/>
      <c r="J62" s="4518" t="s">
        <v>73</v>
      </c>
      <c r="K62" s="4519"/>
      <c r="L62" s="4518" t="s">
        <v>74</v>
      </c>
      <c r="M62" s="4519"/>
      <c r="N62" s="4518" t="s">
        <v>75</v>
      </c>
      <c r="O62" s="4519"/>
      <c r="P62" s="4518" t="s">
        <v>76</v>
      </c>
      <c r="Q62" s="4544"/>
      <c r="R62" s="4545" t="s">
        <v>77</v>
      </c>
      <c r="S62" s="4546"/>
      <c r="T62" s="4549" t="s">
        <v>78</v>
      </c>
      <c r="U62" s="4546"/>
      <c r="V62" s="4550" t="s">
        <v>79</v>
      </c>
      <c r="W62" s="4519"/>
      <c r="X62" s="4517" t="s">
        <v>80</v>
      </c>
      <c r="Y62" s="4518" t="s">
        <v>81</v>
      </c>
      <c r="Z62" s="4519"/>
      <c r="AA62" s="146"/>
      <c r="AB62" s="127"/>
      <c r="AC62" s="127"/>
      <c r="AD62" s="127"/>
      <c r="AE62" s="127"/>
      <c r="AF62" s="127"/>
      <c r="AG62" s="127"/>
      <c r="AH62" s="12"/>
      <c r="AI62" s="12"/>
      <c r="AJ62" s="12"/>
      <c r="AK62" s="12"/>
      <c r="AL62" s="127"/>
      <c r="AM62" s="127"/>
      <c r="AN62" s="12"/>
      <c r="AO62" s="127"/>
      <c r="AP62" s="127"/>
      <c r="AQ62" s="127"/>
      <c r="AR62" s="127"/>
      <c r="AS62" s="2386"/>
      <c r="AT62" s="2386"/>
      <c r="AU62" s="2386"/>
      <c r="AV62" s="2387"/>
      <c r="AW62" s="2387"/>
      <c r="AX62" s="2387"/>
      <c r="AY62" s="2387"/>
      <c r="AZ62" s="2387"/>
      <c r="BA62" s="2380"/>
      <c r="BZ62" s="2"/>
      <c r="CA62" s="3"/>
      <c r="CB62" s="3"/>
      <c r="CC62" s="3"/>
      <c r="CD62" s="3"/>
      <c r="CG62" s="4">
        <v>0</v>
      </c>
      <c r="CH62" s="4">
        <v>0</v>
      </c>
      <c r="CK62" s="16"/>
      <c r="CL62" s="16"/>
      <c r="CM62" s="16"/>
      <c r="CN62" s="16"/>
      <c r="CO62" s="16"/>
      <c r="CP62" s="16"/>
      <c r="CQ62" s="16"/>
      <c r="CR62" s="16"/>
    </row>
    <row r="63" spans="1:96" ht="35.25" customHeight="1" x14ac:dyDescent="0.2">
      <c r="A63" s="3366"/>
      <c r="B63" s="3662"/>
      <c r="C63" s="2384" t="s">
        <v>82</v>
      </c>
      <c r="D63" s="2393" t="s">
        <v>83</v>
      </c>
      <c r="E63" s="2086" t="s">
        <v>84</v>
      </c>
      <c r="F63" s="2394" t="s">
        <v>83</v>
      </c>
      <c r="G63" s="2395" t="s">
        <v>84</v>
      </c>
      <c r="H63" s="2394" t="s">
        <v>83</v>
      </c>
      <c r="I63" s="2395" t="s">
        <v>84</v>
      </c>
      <c r="J63" s="2394" t="s">
        <v>83</v>
      </c>
      <c r="K63" s="2395" t="s">
        <v>84</v>
      </c>
      <c r="L63" s="2394" t="s">
        <v>83</v>
      </c>
      <c r="M63" s="2395" t="s">
        <v>84</v>
      </c>
      <c r="N63" s="2394" t="s">
        <v>83</v>
      </c>
      <c r="O63" s="2395" t="s">
        <v>84</v>
      </c>
      <c r="P63" s="2394" t="s">
        <v>83</v>
      </c>
      <c r="Q63" s="2396" t="s">
        <v>84</v>
      </c>
      <c r="R63" s="2397" t="s">
        <v>83</v>
      </c>
      <c r="S63" s="2398" t="s">
        <v>84</v>
      </c>
      <c r="T63" s="2397" t="s">
        <v>83</v>
      </c>
      <c r="U63" s="2398" t="s">
        <v>84</v>
      </c>
      <c r="V63" s="2395" t="s">
        <v>85</v>
      </c>
      <c r="W63" s="2379" t="s">
        <v>86</v>
      </c>
      <c r="X63" s="3421"/>
      <c r="Y63" s="2399" t="s">
        <v>87</v>
      </c>
      <c r="Z63" s="2379" t="s">
        <v>88</v>
      </c>
      <c r="AA63" s="146"/>
      <c r="AB63" s="127"/>
      <c r="AC63" s="127"/>
      <c r="AD63" s="127"/>
      <c r="AE63" s="127"/>
      <c r="AF63" s="127"/>
      <c r="AG63" s="127"/>
      <c r="AH63" s="12"/>
      <c r="AI63" s="12"/>
      <c r="AJ63" s="12"/>
      <c r="AK63" s="12"/>
      <c r="AL63" s="127"/>
      <c r="AM63" s="127"/>
      <c r="AN63" s="12"/>
      <c r="AO63" s="127"/>
      <c r="AP63" s="127"/>
      <c r="AQ63" s="127"/>
      <c r="AR63" s="127"/>
      <c r="AS63" s="127"/>
      <c r="AT63" s="127"/>
      <c r="AU63" s="127"/>
      <c r="AV63" s="127"/>
      <c r="AW63" s="127"/>
      <c r="AX63" s="127"/>
      <c r="AY63" s="127"/>
      <c r="AZ63" s="127"/>
      <c r="BA63" s="2380"/>
      <c r="BZ63" s="2"/>
      <c r="CA63" s="3"/>
      <c r="CB63" s="3"/>
      <c r="CC63" s="3"/>
      <c r="CD63" s="3"/>
      <c r="CG63" s="4">
        <v>0</v>
      </c>
      <c r="CH63" s="4">
        <v>0</v>
      </c>
      <c r="CK63" s="16"/>
      <c r="CL63" s="16"/>
      <c r="CM63" s="16"/>
      <c r="CN63" s="16"/>
      <c r="CO63" s="16"/>
      <c r="CP63" s="16"/>
      <c r="CQ63" s="16"/>
      <c r="CR63" s="16"/>
    </row>
    <row r="64" spans="1:96" ht="16.149999999999999" customHeight="1" x14ac:dyDescent="0.2">
      <c r="A64" s="4547" t="s">
        <v>89</v>
      </c>
      <c r="B64" s="4548"/>
      <c r="C64" s="137">
        <f>SUM(D64:E64)</f>
        <v>0</v>
      </c>
      <c r="D64" s="138">
        <f>SUM(F64+H64+J64+L64+N64+P64)</f>
        <v>0</v>
      </c>
      <c r="E64" s="2400">
        <f t="shared" ref="D64:E66" si="6">SUM(G64+I64+K64+M64+O64+Q64)</f>
        <v>0</v>
      </c>
      <c r="F64" s="26"/>
      <c r="G64" s="2372"/>
      <c r="H64" s="26"/>
      <c r="I64" s="2372"/>
      <c r="J64" s="26"/>
      <c r="K64" s="2372"/>
      <c r="L64" s="26"/>
      <c r="M64" s="2372"/>
      <c r="N64" s="26"/>
      <c r="O64" s="2372"/>
      <c r="P64" s="26"/>
      <c r="Q64" s="2401"/>
      <c r="R64" s="141"/>
      <c r="S64" s="2402"/>
      <c r="T64" s="141"/>
      <c r="U64" s="2402"/>
      <c r="V64" s="2403"/>
      <c r="W64" s="26"/>
      <c r="X64" s="2404"/>
      <c r="Y64" s="2404"/>
      <c r="Z64" s="2405"/>
      <c r="AA64" s="146"/>
      <c r="AB64" s="127"/>
      <c r="AC64" s="127"/>
      <c r="AD64" s="127"/>
      <c r="AE64" s="127"/>
      <c r="AF64" s="127"/>
      <c r="AG64" s="127"/>
      <c r="AH64" s="12"/>
      <c r="AI64" s="12"/>
      <c r="AJ64" s="12"/>
      <c r="AK64" s="12"/>
      <c r="AL64" s="127"/>
      <c r="AM64" s="127"/>
      <c r="AN64" s="12"/>
      <c r="AO64" s="127"/>
      <c r="AP64" s="127"/>
      <c r="AQ64" s="127"/>
      <c r="AR64" s="127"/>
      <c r="AS64" s="127"/>
      <c r="AT64" s="127"/>
      <c r="AU64" s="127"/>
      <c r="AV64" s="127"/>
      <c r="AW64" s="127"/>
      <c r="AX64" s="127"/>
      <c r="AY64" s="127"/>
      <c r="AZ64" s="127"/>
      <c r="BA64" s="2406"/>
      <c r="BZ64" s="2"/>
      <c r="CA64" s="3"/>
      <c r="CB64" s="3"/>
      <c r="CC64" s="3"/>
      <c r="CD64" s="3"/>
      <c r="CG64" s="4">
        <v>0</v>
      </c>
      <c r="CH64" s="4">
        <v>0</v>
      </c>
      <c r="CK64" s="16"/>
      <c r="CL64" s="16"/>
      <c r="CM64" s="16"/>
      <c r="CN64" s="16"/>
      <c r="CO64" s="16"/>
      <c r="CP64" s="16"/>
      <c r="CQ64" s="16"/>
      <c r="CR64" s="16"/>
    </row>
    <row r="65" spans="1:96" ht="16.149999999999999" customHeight="1" x14ac:dyDescent="0.2">
      <c r="A65" s="3499" t="s">
        <v>90</v>
      </c>
      <c r="B65" s="3501"/>
      <c r="C65" s="147">
        <f>SUM(D65:E65)</f>
        <v>0</v>
      </c>
      <c r="D65" s="148">
        <f>SUM(F65+H65+J65+L65+N65+P65)</f>
        <v>0</v>
      </c>
      <c r="E65" s="149">
        <f t="shared" si="6"/>
        <v>0</v>
      </c>
      <c r="F65" s="35"/>
      <c r="G65" s="39"/>
      <c r="H65" s="35"/>
      <c r="I65" s="39"/>
      <c r="J65" s="35"/>
      <c r="K65" s="39"/>
      <c r="L65" s="35"/>
      <c r="M65" s="39"/>
      <c r="N65" s="35"/>
      <c r="O65" s="39"/>
      <c r="P65" s="35"/>
      <c r="Q65" s="150"/>
      <c r="R65" s="151"/>
      <c r="S65" s="152"/>
      <c r="T65" s="151"/>
      <c r="U65" s="152"/>
      <c r="V65" s="153"/>
      <c r="W65" s="35"/>
      <c r="X65" s="154"/>
      <c r="Y65" s="154"/>
      <c r="Z65" s="66"/>
      <c r="AA65" s="146"/>
      <c r="AB65" s="127"/>
      <c r="AC65" s="127"/>
      <c r="AD65" s="127"/>
      <c r="AE65" s="127"/>
      <c r="AF65" s="127"/>
      <c r="AG65" s="127"/>
      <c r="AH65" s="12"/>
      <c r="AI65" s="12"/>
      <c r="AJ65" s="12"/>
      <c r="AK65" s="12"/>
      <c r="AL65" s="127"/>
      <c r="AM65" s="127"/>
      <c r="AN65" s="12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2406"/>
      <c r="BZ65" s="2"/>
      <c r="CA65" s="3"/>
      <c r="CB65" s="3"/>
      <c r="CC65" s="3"/>
      <c r="CD65" s="3"/>
      <c r="CG65" s="4">
        <v>0</v>
      </c>
      <c r="CH65" s="4">
        <v>0</v>
      </c>
      <c r="CK65" s="16"/>
      <c r="CL65" s="16"/>
      <c r="CM65" s="16"/>
      <c r="CN65" s="16"/>
      <c r="CO65" s="16"/>
      <c r="CP65" s="16"/>
      <c r="CQ65" s="16"/>
      <c r="CR65" s="16"/>
    </row>
    <row r="66" spans="1:96" ht="15.75" customHeight="1" x14ac:dyDescent="0.2">
      <c r="A66" s="3499" t="s">
        <v>91</v>
      </c>
      <c r="B66" s="3501"/>
      <c r="C66" s="147">
        <f>SUM(D66:E66)</f>
        <v>0</v>
      </c>
      <c r="D66" s="148">
        <f t="shared" si="6"/>
        <v>0</v>
      </c>
      <c r="E66" s="149">
        <f>SUM(G66+I66+K66+M66+O66+Q66)</f>
        <v>0</v>
      </c>
      <c r="F66" s="35"/>
      <c r="G66" s="39"/>
      <c r="H66" s="35"/>
      <c r="I66" s="39"/>
      <c r="J66" s="35"/>
      <c r="K66" s="39"/>
      <c r="L66" s="35"/>
      <c r="M66" s="39"/>
      <c r="N66" s="35"/>
      <c r="O66" s="39"/>
      <c r="P66" s="35"/>
      <c r="Q66" s="150"/>
      <c r="R66" s="151"/>
      <c r="S66" s="152"/>
      <c r="T66" s="151"/>
      <c r="U66" s="152"/>
      <c r="V66" s="153"/>
      <c r="W66" s="35"/>
      <c r="X66" s="154"/>
      <c r="Y66" s="154"/>
      <c r="Z66" s="66"/>
      <c r="AA66" s="146"/>
      <c r="AB66" s="127"/>
      <c r="AC66" s="127"/>
      <c r="AD66" s="127"/>
      <c r="AE66" s="127"/>
      <c r="AF66" s="127"/>
      <c r="AG66" s="127"/>
      <c r="AH66" s="12"/>
      <c r="AI66" s="12"/>
      <c r="AJ66" s="12"/>
      <c r="AK66" s="12"/>
      <c r="AL66" s="127"/>
      <c r="AM66" s="127"/>
      <c r="AN66" s="12"/>
      <c r="AO66" s="127"/>
      <c r="AP66" s="127"/>
      <c r="AQ66" s="127"/>
      <c r="AR66" s="127"/>
      <c r="AS66" s="127"/>
      <c r="AT66" s="127"/>
      <c r="AU66" s="127"/>
      <c r="AV66" s="127"/>
      <c r="AW66" s="127"/>
      <c r="AX66" s="127"/>
      <c r="AY66" s="127"/>
      <c r="AZ66" s="127"/>
      <c r="BZ66" s="2"/>
      <c r="CA66" s="3"/>
      <c r="CB66" s="3"/>
      <c r="CC66" s="3"/>
      <c r="CD66" s="3"/>
      <c r="CK66" s="16"/>
      <c r="CL66" s="16"/>
      <c r="CM66" s="16"/>
      <c r="CN66" s="16"/>
      <c r="CO66" s="16"/>
      <c r="CP66" s="16"/>
      <c r="CQ66" s="16"/>
      <c r="CR66" s="16"/>
    </row>
    <row r="67" spans="1:96" ht="15" customHeight="1" x14ac:dyDescent="0.2">
      <c r="A67" s="3575"/>
      <c r="B67" s="3576"/>
      <c r="C67" s="155"/>
      <c r="D67" s="156"/>
      <c r="E67" s="157"/>
      <c r="F67" s="158"/>
      <c r="G67" s="159"/>
      <c r="H67" s="158"/>
      <c r="I67" s="159"/>
      <c r="J67" s="158"/>
      <c r="K67" s="159"/>
      <c r="L67" s="158"/>
      <c r="M67" s="159"/>
      <c r="N67" s="158"/>
      <c r="O67" s="159"/>
      <c r="P67" s="158"/>
      <c r="Q67" s="160"/>
      <c r="R67" s="161"/>
      <c r="S67" s="162"/>
      <c r="T67" s="161"/>
      <c r="U67" s="162"/>
      <c r="V67" s="163"/>
      <c r="W67" s="158"/>
      <c r="X67" s="164"/>
      <c r="Y67" s="1315"/>
      <c r="Z67" s="1316"/>
      <c r="AA67" s="1317"/>
      <c r="AB67" s="127"/>
      <c r="AC67" s="127"/>
      <c r="AD67" s="12"/>
      <c r="AE67" s="12"/>
      <c r="AF67" s="12"/>
      <c r="AG67" s="12"/>
      <c r="AH67" s="127"/>
      <c r="AI67" s="127"/>
      <c r="AJ67" s="12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CG67" s="16"/>
      <c r="CH67" s="16"/>
      <c r="CI67" s="16"/>
      <c r="CJ67" s="16"/>
      <c r="CK67" s="16"/>
      <c r="CL67" s="16"/>
      <c r="CM67" s="16"/>
      <c r="CN67" s="16"/>
    </row>
    <row r="68" spans="1:96" ht="18" customHeight="1" x14ac:dyDescent="0.2">
      <c r="A68" s="3577" t="s">
        <v>92</v>
      </c>
      <c r="B68" s="3507"/>
      <c r="C68" s="167">
        <f>SUM(D68:E68)</f>
        <v>0</v>
      </c>
      <c r="D68" s="168">
        <f>SUM(F68+H68+J68+L68+N68+P68)</f>
        <v>0</v>
      </c>
      <c r="E68" s="576">
        <f>SUM(G68+I68+K68+M68+O68+Q68)</f>
        <v>0</v>
      </c>
      <c r="F68" s="93"/>
      <c r="G68" s="96"/>
      <c r="H68" s="93"/>
      <c r="I68" s="96"/>
      <c r="J68" s="93"/>
      <c r="K68" s="96"/>
      <c r="L68" s="93"/>
      <c r="M68" s="96"/>
      <c r="N68" s="93"/>
      <c r="O68" s="96"/>
      <c r="P68" s="93"/>
      <c r="Q68" s="170"/>
      <c r="R68" s="171"/>
      <c r="S68" s="172"/>
      <c r="T68" s="171"/>
      <c r="U68" s="172"/>
      <c r="V68" s="173"/>
      <c r="W68" s="93"/>
      <c r="X68" s="174"/>
      <c r="Y68" s="1318"/>
      <c r="Z68" s="1318"/>
      <c r="AA68" s="1317"/>
      <c r="AB68" s="127"/>
      <c r="AC68" s="127"/>
      <c r="AD68" s="12"/>
      <c r="AE68" s="12"/>
      <c r="AF68" s="12"/>
      <c r="AG68" s="12"/>
      <c r="AH68" s="127"/>
      <c r="AI68" s="127"/>
      <c r="AJ68" s="12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CG68" s="16"/>
      <c r="CH68" s="16"/>
      <c r="CI68" s="16"/>
      <c r="CJ68" s="16"/>
      <c r="CK68" s="16"/>
      <c r="CL68" s="16"/>
      <c r="CM68" s="16"/>
      <c r="CN68" s="16"/>
    </row>
    <row r="69" spans="1:96" ht="22.5" customHeight="1" x14ac:dyDescent="0.2">
      <c r="A69" s="124" t="s">
        <v>93</v>
      </c>
      <c r="B69" s="176"/>
      <c r="W69" s="178"/>
      <c r="X69" s="127"/>
      <c r="Y69" s="127"/>
      <c r="Z69" s="127"/>
      <c r="AA69" s="127"/>
      <c r="AB69" s="127"/>
      <c r="AC69" s="127"/>
      <c r="AD69" s="12"/>
      <c r="AE69" s="12"/>
      <c r="AF69" s="12"/>
      <c r="AG69" s="12"/>
      <c r="AH69" s="127"/>
      <c r="AI69" s="127"/>
      <c r="AJ69" s="12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CG69" s="16"/>
      <c r="CH69" s="16"/>
      <c r="CI69" s="16"/>
      <c r="CJ69" s="16"/>
      <c r="CK69" s="16"/>
      <c r="CL69" s="16"/>
      <c r="CM69" s="16"/>
      <c r="CN69" s="16"/>
    </row>
    <row r="70" spans="1:96" ht="28.5" customHeight="1" x14ac:dyDescent="0.2">
      <c r="A70" s="4520" t="s">
        <v>65</v>
      </c>
      <c r="B70" s="4521"/>
      <c r="C70" s="4520" t="s">
        <v>66</v>
      </c>
      <c r="D70" s="4522"/>
      <c r="E70" s="4521"/>
      <c r="F70" s="4524" t="s">
        <v>94</v>
      </c>
      <c r="G70" s="4525"/>
      <c r="H70" s="4525"/>
      <c r="I70" s="4525"/>
      <c r="J70" s="4525"/>
      <c r="K70" s="4525"/>
      <c r="L70" s="4525"/>
      <c r="M70" s="4525"/>
      <c r="N70" s="4525"/>
      <c r="O70" s="4525"/>
      <c r="P70" s="4525"/>
      <c r="Q70" s="4526"/>
      <c r="R70" s="4527" t="s">
        <v>95</v>
      </c>
      <c r="S70" s="4528"/>
      <c r="T70" s="4528"/>
      <c r="U70" s="4528"/>
      <c r="V70" s="4529"/>
      <c r="W70" s="178"/>
      <c r="X70" s="127"/>
      <c r="Y70" s="127"/>
      <c r="Z70" s="127"/>
      <c r="AA70" s="127"/>
      <c r="AB70" s="127"/>
      <c r="AC70" s="127"/>
      <c r="AD70" s="12"/>
      <c r="AE70" s="12"/>
      <c r="AF70" s="12"/>
      <c r="AG70" s="12"/>
      <c r="AH70" s="127"/>
      <c r="AI70" s="127"/>
      <c r="AJ70" s="12"/>
      <c r="AK70" s="127"/>
      <c r="AL70" s="127"/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7"/>
      <c r="AX70" s="127"/>
      <c r="AY70" s="127"/>
      <c r="AZ70" s="127"/>
      <c r="CG70" s="16"/>
      <c r="CH70" s="16"/>
      <c r="CI70" s="16"/>
      <c r="CJ70" s="16"/>
      <c r="CK70" s="16"/>
      <c r="CL70" s="16"/>
      <c r="CM70" s="16"/>
      <c r="CN70" s="16"/>
    </row>
    <row r="71" spans="1:96" ht="26.25" customHeight="1" x14ac:dyDescent="0.2">
      <c r="A71" s="3398"/>
      <c r="B71" s="3388"/>
      <c r="C71" s="3399"/>
      <c r="D71" s="4523"/>
      <c r="E71" s="3665"/>
      <c r="F71" s="4530" t="s">
        <v>71</v>
      </c>
      <c r="G71" s="4531"/>
      <c r="H71" s="4530" t="s">
        <v>72</v>
      </c>
      <c r="I71" s="4531"/>
      <c r="J71" s="4530" t="s">
        <v>73</v>
      </c>
      <c r="K71" s="4531"/>
      <c r="L71" s="4530" t="s">
        <v>74</v>
      </c>
      <c r="M71" s="4531"/>
      <c r="N71" s="4530" t="s">
        <v>75</v>
      </c>
      <c r="O71" s="4531"/>
      <c r="P71" s="4530" t="s">
        <v>76</v>
      </c>
      <c r="Q71" s="4532"/>
      <c r="R71" s="4533" t="s">
        <v>79</v>
      </c>
      <c r="S71" s="4531"/>
      <c r="T71" s="4534" t="s">
        <v>80</v>
      </c>
      <c r="U71" s="4530" t="s">
        <v>81</v>
      </c>
      <c r="V71" s="4531"/>
      <c r="W71" s="178"/>
      <c r="X71" s="127"/>
      <c r="Y71" s="127"/>
      <c r="Z71" s="127"/>
      <c r="AA71" s="127"/>
      <c r="AB71" s="127"/>
      <c r="AC71" s="127"/>
      <c r="AD71" s="12"/>
      <c r="AE71" s="12"/>
      <c r="AF71" s="12"/>
      <c r="AG71" s="12"/>
      <c r="AH71" s="127"/>
      <c r="AI71" s="127"/>
      <c r="AJ71" s="12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CG71" s="16"/>
      <c r="CH71" s="16"/>
      <c r="CI71" s="16"/>
      <c r="CJ71" s="16"/>
      <c r="CK71" s="16"/>
      <c r="CL71" s="16"/>
      <c r="CM71" s="16"/>
      <c r="CN71" s="16"/>
    </row>
    <row r="72" spans="1:96" ht="27" customHeight="1" x14ac:dyDescent="0.2">
      <c r="A72" s="3399"/>
      <c r="B72" s="3665"/>
      <c r="C72" s="2407" t="s">
        <v>82</v>
      </c>
      <c r="D72" s="2408" t="s">
        <v>83</v>
      </c>
      <c r="E72" s="2087" t="s">
        <v>84</v>
      </c>
      <c r="F72" s="2409" t="s">
        <v>83</v>
      </c>
      <c r="G72" s="2410" t="s">
        <v>84</v>
      </c>
      <c r="H72" s="2409" t="s">
        <v>83</v>
      </c>
      <c r="I72" s="2410" t="s">
        <v>84</v>
      </c>
      <c r="J72" s="2409" t="s">
        <v>83</v>
      </c>
      <c r="K72" s="2410" t="s">
        <v>84</v>
      </c>
      <c r="L72" s="2409" t="s">
        <v>83</v>
      </c>
      <c r="M72" s="2410" t="s">
        <v>84</v>
      </c>
      <c r="N72" s="2409" t="s">
        <v>83</v>
      </c>
      <c r="O72" s="2410" t="s">
        <v>84</v>
      </c>
      <c r="P72" s="2409" t="s">
        <v>83</v>
      </c>
      <c r="Q72" s="2411" t="s">
        <v>84</v>
      </c>
      <c r="R72" s="2410" t="s">
        <v>85</v>
      </c>
      <c r="S72" s="2412" t="s">
        <v>86</v>
      </c>
      <c r="T72" s="3458"/>
      <c r="U72" s="2413" t="s">
        <v>87</v>
      </c>
      <c r="V72" s="2412" t="s">
        <v>88</v>
      </c>
      <c r="W72" s="178"/>
      <c r="X72" s="127"/>
      <c r="Y72" s="127"/>
      <c r="Z72" s="127"/>
      <c r="AA72" s="127"/>
      <c r="AB72" s="127"/>
      <c r="AC72" s="127"/>
      <c r="AD72" s="12"/>
      <c r="AE72" s="12"/>
      <c r="AF72" s="12"/>
      <c r="AG72" s="12"/>
      <c r="AH72" s="127"/>
      <c r="AI72" s="127"/>
      <c r="AJ72" s="12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CG72" s="16"/>
      <c r="CH72" s="16"/>
      <c r="CI72" s="16"/>
      <c r="CJ72" s="16"/>
      <c r="CK72" s="16"/>
      <c r="CL72" s="16"/>
      <c r="CM72" s="16"/>
      <c r="CN72" s="16"/>
    </row>
    <row r="73" spans="1:96" ht="16.149999999999999" customHeight="1" x14ac:dyDescent="0.2">
      <c r="A73" s="4542" t="s">
        <v>89</v>
      </c>
      <c r="B73" s="4543"/>
      <c r="C73" s="186">
        <f>SUM(D73:E73)</f>
        <v>0</v>
      </c>
      <c r="D73" s="187">
        <f t="shared" ref="D73:E76" si="7">SUM(F73+H73+J73+L73+N73+P73)</f>
        <v>0</v>
      </c>
      <c r="E73" s="2414">
        <f t="shared" si="7"/>
        <v>0</v>
      </c>
      <c r="F73" s="189"/>
      <c r="G73" s="2415"/>
      <c r="H73" s="189"/>
      <c r="I73" s="2415"/>
      <c r="J73" s="189"/>
      <c r="K73" s="2415"/>
      <c r="L73" s="189"/>
      <c r="M73" s="2415"/>
      <c r="N73" s="189"/>
      <c r="O73" s="2415"/>
      <c r="P73" s="189"/>
      <c r="Q73" s="2416"/>
      <c r="R73" s="2417"/>
      <c r="S73" s="189"/>
      <c r="T73" s="2418"/>
      <c r="U73" s="2418"/>
      <c r="V73" s="2419"/>
      <c r="W73" s="146"/>
      <c r="X73" s="127"/>
      <c r="Y73" s="127"/>
      <c r="Z73" s="127"/>
      <c r="AA73" s="127"/>
      <c r="AB73" s="127"/>
      <c r="AC73" s="127"/>
      <c r="AD73" s="12"/>
      <c r="AE73" s="12"/>
      <c r="AF73" s="12"/>
      <c r="AG73" s="12"/>
      <c r="AH73" s="127"/>
      <c r="AI73" s="127"/>
      <c r="AJ73" s="12"/>
      <c r="AK73" s="127"/>
      <c r="AL73" s="127"/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CG73" s="16"/>
      <c r="CH73" s="16"/>
      <c r="CI73" s="16"/>
      <c r="CJ73" s="16"/>
      <c r="CK73" s="16"/>
      <c r="CL73" s="16"/>
      <c r="CM73" s="16"/>
      <c r="CN73" s="16"/>
    </row>
    <row r="74" spans="1:96" ht="17.25" customHeight="1" x14ac:dyDescent="0.2">
      <c r="A74" s="3563" t="s">
        <v>90</v>
      </c>
      <c r="B74" s="3564"/>
      <c r="C74" s="195">
        <f>SUM(D74:E74)</f>
        <v>0</v>
      </c>
      <c r="D74" s="196">
        <f t="shared" si="7"/>
        <v>0</v>
      </c>
      <c r="E74" s="197">
        <f t="shared" si="7"/>
        <v>0</v>
      </c>
      <c r="F74" s="198"/>
      <c r="G74" s="199"/>
      <c r="H74" s="198"/>
      <c r="I74" s="199"/>
      <c r="J74" s="198"/>
      <c r="K74" s="199"/>
      <c r="L74" s="198"/>
      <c r="M74" s="199"/>
      <c r="N74" s="198"/>
      <c r="O74" s="199"/>
      <c r="P74" s="198"/>
      <c r="Q74" s="200"/>
      <c r="R74" s="201"/>
      <c r="S74" s="198"/>
      <c r="T74" s="202"/>
      <c r="U74" s="202"/>
      <c r="V74" s="203"/>
      <c r="W74" s="2420"/>
      <c r="X74" s="2421"/>
      <c r="Y74" s="2421"/>
      <c r="Z74" s="2406"/>
      <c r="AR74" s="127"/>
      <c r="AS74" s="127"/>
      <c r="AT74" s="127"/>
      <c r="AU74" s="127"/>
      <c r="AV74" s="127"/>
      <c r="AW74" s="127"/>
      <c r="AX74" s="127"/>
      <c r="AY74" s="127"/>
      <c r="AZ74" s="127"/>
      <c r="BZ74" s="2"/>
      <c r="CG74" s="16"/>
      <c r="CH74" s="16"/>
      <c r="CI74" s="16"/>
      <c r="CJ74" s="16"/>
      <c r="CK74" s="16"/>
      <c r="CL74" s="16"/>
      <c r="CM74" s="16"/>
      <c r="CN74" s="16"/>
    </row>
    <row r="75" spans="1:96" ht="16.149999999999999" customHeight="1" x14ac:dyDescent="0.2">
      <c r="A75" s="3563" t="s">
        <v>91</v>
      </c>
      <c r="B75" s="3564"/>
      <c r="C75" s="195">
        <f>SUM(D75:E75)</f>
        <v>0</v>
      </c>
      <c r="D75" s="196">
        <f t="shared" si="7"/>
        <v>0</v>
      </c>
      <c r="E75" s="197">
        <f t="shared" si="7"/>
        <v>0</v>
      </c>
      <c r="F75" s="198"/>
      <c r="G75" s="199"/>
      <c r="H75" s="198"/>
      <c r="I75" s="199"/>
      <c r="J75" s="198"/>
      <c r="K75" s="199"/>
      <c r="L75" s="198"/>
      <c r="M75" s="199"/>
      <c r="N75" s="198"/>
      <c r="O75" s="199"/>
      <c r="P75" s="198"/>
      <c r="Q75" s="200"/>
      <c r="R75" s="201"/>
      <c r="S75" s="198"/>
      <c r="T75" s="202"/>
      <c r="U75" s="202"/>
      <c r="V75" s="203"/>
      <c r="W75" s="2420"/>
      <c r="X75" s="2421"/>
      <c r="Y75" s="2421"/>
      <c r="Z75" s="2406"/>
      <c r="AR75" s="127"/>
      <c r="AS75" s="127"/>
      <c r="AT75" s="127"/>
      <c r="AU75" s="127"/>
      <c r="AV75" s="127"/>
      <c r="AW75" s="127"/>
      <c r="AX75" s="127"/>
      <c r="AY75" s="127"/>
      <c r="AZ75" s="127"/>
      <c r="CG75" s="16"/>
      <c r="CH75" s="16"/>
      <c r="CI75" s="16"/>
      <c r="CJ75" s="16"/>
      <c r="CK75" s="16"/>
      <c r="CL75" s="16"/>
      <c r="CM75" s="16"/>
      <c r="CN75" s="16"/>
    </row>
    <row r="76" spans="1:96" ht="16.149999999999999" customHeight="1" x14ac:dyDescent="0.2">
      <c r="A76" s="3565" t="s">
        <v>92</v>
      </c>
      <c r="B76" s="3566"/>
      <c r="C76" s="204">
        <f>SUM(D76:E76)</f>
        <v>0</v>
      </c>
      <c r="D76" s="205">
        <f t="shared" si="7"/>
        <v>0</v>
      </c>
      <c r="E76" s="2422">
        <f t="shared" si="7"/>
        <v>0</v>
      </c>
      <c r="F76" s="207"/>
      <c r="G76" s="208"/>
      <c r="H76" s="207"/>
      <c r="I76" s="208"/>
      <c r="J76" s="207"/>
      <c r="K76" s="208"/>
      <c r="L76" s="207"/>
      <c r="M76" s="208"/>
      <c r="N76" s="207"/>
      <c r="O76" s="208"/>
      <c r="P76" s="207"/>
      <c r="Q76" s="209"/>
      <c r="R76" s="210"/>
      <c r="S76" s="207"/>
      <c r="T76" s="211"/>
      <c r="U76" s="1333"/>
      <c r="V76" s="1333"/>
      <c r="W76" s="2420"/>
      <c r="X76" s="2421"/>
      <c r="Y76" s="2421"/>
      <c r="Z76" s="2406"/>
      <c r="AR76" s="127"/>
      <c r="AS76" s="127"/>
      <c r="AT76" s="127"/>
      <c r="AU76" s="127"/>
      <c r="AV76" s="127"/>
      <c r="AW76" s="127"/>
      <c r="AX76" s="127"/>
      <c r="AY76" s="127"/>
      <c r="AZ76" s="127"/>
      <c r="CG76" s="16"/>
      <c r="CH76" s="16"/>
      <c r="CI76" s="16"/>
      <c r="CJ76" s="16"/>
      <c r="CK76" s="16"/>
      <c r="CL76" s="16"/>
      <c r="CM76" s="16"/>
      <c r="CN76" s="16"/>
    </row>
    <row r="77" spans="1:96" ht="16.149999999999999" customHeight="1" x14ac:dyDescent="0.2">
      <c r="A77" s="213" t="s">
        <v>96</v>
      </c>
      <c r="B77" s="127"/>
      <c r="P77" s="127"/>
      <c r="Q77" s="127"/>
      <c r="R77" s="2423"/>
      <c r="S77" s="2423"/>
      <c r="T77" s="2423"/>
      <c r="U77" s="2421"/>
      <c r="V77" s="2421"/>
      <c r="W77" s="2421"/>
      <c r="X77" s="2421"/>
      <c r="Y77" s="2421"/>
      <c r="Z77" s="2406"/>
      <c r="CG77" s="16"/>
      <c r="CH77" s="16"/>
      <c r="CI77" s="16"/>
      <c r="CJ77" s="16"/>
      <c r="CK77" s="16"/>
      <c r="CL77" s="16"/>
      <c r="CM77" s="16"/>
      <c r="CN77" s="16"/>
    </row>
    <row r="78" spans="1:96" ht="16.149999999999999" customHeight="1" x14ac:dyDescent="0.2">
      <c r="A78" s="4540" t="s">
        <v>97</v>
      </c>
      <c r="B78" s="4541"/>
      <c r="C78" s="4509" t="s">
        <v>57</v>
      </c>
      <c r="D78" s="4516"/>
      <c r="E78" s="4510"/>
      <c r="F78" s="4332" t="s">
        <v>98</v>
      </c>
      <c r="G78" s="4333"/>
      <c r="H78" s="4333"/>
      <c r="I78" s="4333"/>
      <c r="J78" s="4333"/>
      <c r="K78" s="4333"/>
      <c r="L78" s="4333"/>
      <c r="M78" s="4333"/>
      <c r="N78" s="4333"/>
      <c r="O78" s="4334"/>
      <c r="P78" s="127"/>
      <c r="Q78" s="127"/>
      <c r="R78" s="2423"/>
      <c r="S78" s="2423"/>
      <c r="T78" s="2423"/>
      <c r="U78" s="2421"/>
      <c r="V78" s="2421"/>
      <c r="W78" s="2421"/>
      <c r="X78" s="2421"/>
      <c r="Y78" s="2421"/>
      <c r="Z78" s="2406"/>
      <c r="CG78" s="16"/>
      <c r="CH78" s="16"/>
      <c r="CI78" s="16"/>
      <c r="CJ78" s="16"/>
      <c r="CK78" s="16"/>
      <c r="CL78" s="16"/>
      <c r="CM78" s="16"/>
      <c r="CN78" s="16"/>
    </row>
    <row r="79" spans="1:96" ht="31.15" customHeight="1" x14ac:dyDescent="0.2">
      <c r="A79" s="3568"/>
      <c r="B79" s="3533"/>
      <c r="C79" s="3374"/>
      <c r="D79" s="3558"/>
      <c r="E79" s="3375"/>
      <c r="F79" s="4332" t="s">
        <v>99</v>
      </c>
      <c r="G79" s="4334"/>
      <c r="H79" s="4332" t="s">
        <v>100</v>
      </c>
      <c r="I79" s="4334"/>
      <c r="J79" s="4332" t="s">
        <v>101</v>
      </c>
      <c r="K79" s="4334"/>
      <c r="L79" s="4332" t="s">
        <v>102</v>
      </c>
      <c r="M79" s="4334"/>
      <c r="N79" s="4325" t="s">
        <v>11</v>
      </c>
      <c r="O79" s="4338"/>
      <c r="P79" s="222"/>
      <c r="Q79" s="222"/>
      <c r="R79" s="222"/>
      <c r="S79" s="222"/>
      <c r="T79" s="127"/>
      <c r="U79" s="127"/>
      <c r="V79" s="127"/>
      <c r="W79" s="127"/>
      <c r="X79" s="12"/>
      <c r="Y79" s="12"/>
      <c r="Z79" s="12"/>
      <c r="AA79" s="12"/>
      <c r="AB79" s="127"/>
      <c r="AC79" s="127"/>
      <c r="AD79" s="12"/>
      <c r="AE79" s="127"/>
      <c r="AF79" s="127"/>
      <c r="AG79" s="127"/>
      <c r="AH79" s="127"/>
      <c r="AI79" s="127"/>
      <c r="AJ79" s="127"/>
      <c r="AK79" s="127"/>
      <c r="AL79" s="224"/>
      <c r="AM79" s="225"/>
      <c r="AN79" s="708"/>
      <c r="AO79" s="2421"/>
      <c r="AP79" s="2421"/>
      <c r="AQ79" s="2421"/>
      <c r="AR79" s="2421"/>
      <c r="AS79" s="2421"/>
      <c r="AT79" s="2421"/>
      <c r="AU79" s="2421"/>
      <c r="AV79" s="2421"/>
      <c r="AW79" s="2406"/>
      <c r="BZ79" s="2"/>
      <c r="CG79" s="16"/>
      <c r="CH79" s="16"/>
      <c r="CI79" s="16"/>
      <c r="CJ79" s="16"/>
      <c r="CK79" s="16"/>
      <c r="CL79" s="16"/>
      <c r="CM79" s="16"/>
      <c r="CN79" s="16"/>
    </row>
    <row r="80" spans="1:96" ht="16.149999999999999" customHeight="1" x14ac:dyDescent="0.2">
      <c r="A80" s="3411"/>
      <c r="B80" s="3657"/>
      <c r="C80" s="2424" t="s">
        <v>82</v>
      </c>
      <c r="D80" s="2209" t="s">
        <v>83</v>
      </c>
      <c r="E80" s="2210" t="s">
        <v>84</v>
      </c>
      <c r="F80" s="2208" t="s">
        <v>83</v>
      </c>
      <c r="G80" s="2210" t="s">
        <v>84</v>
      </c>
      <c r="H80" s="2208" t="s">
        <v>83</v>
      </c>
      <c r="I80" s="2210" t="s">
        <v>84</v>
      </c>
      <c r="J80" s="2208" t="s">
        <v>83</v>
      </c>
      <c r="K80" s="2210" t="s">
        <v>84</v>
      </c>
      <c r="L80" s="2208" t="s">
        <v>83</v>
      </c>
      <c r="M80" s="2210" t="s">
        <v>84</v>
      </c>
      <c r="N80" s="2208" t="s">
        <v>83</v>
      </c>
      <c r="O80" s="2210" t="s">
        <v>84</v>
      </c>
      <c r="AG80" s="1336"/>
      <c r="AH80" s="1337"/>
      <c r="AI80" s="12"/>
      <c r="AJ80" s="12"/>
      <c r="AK80" s="12"/>
      <c r="AL80" s="2361"/>
      <c r="AM80" s="2361"/>
      <c r="AN80" s="2361"/>
      <c r="AO80" s="2361"/>
      <c r="AP80" s="2361"/>
      <c r="AQ80" s="2361"/>
      <c r="AR80" s="2361"/>
      <c r="AS80" s="2361"/>
      <c r="AT80" s="2361"/>
      <c r="AU80" s="2359"/>
      <c r="CG80" s="16"/>
      <c r="CH80" s="16"/>
      <c r="CI80" s="16"/>
      <c r="CJ80" s="16"/>
      <c r="CK80" s="16"/>
      <c r="CL80" s="16"/>
      <c r="CM80" s="16"/>
      <c r="CN80" s="16"/>
    </row>
    <row r="81" spans="1:92" ht="20.25" customHeight="1" x14ac:dyDescent="0.2">
      <c r="A81" s="4332" t="s">
        <v>58</v>
      </c>
      <c r="B81" s="4334"/>
      <c r="C81" s="2425">
        <f>SUM(D81:E81)</f>
        <v>0</v>
      </c>
      <c r="D81" s="2426">
        <f>SUM(F81+H81+J81+L81+N81)</f>
        <v>0</v>
      </c>
      <c r="E81" s="2150">
        <f>SUM(G81+I81+K81+M81+O81)</f>
        <v>0</v>
      </c>
      <c r="F81" s="2228"/>
      <c r="G81" s="2230"/>
      <c r="H81" s="2228"/>
      <c r="I81" s="2230"/>
      <c r="J81" s="2228"/>
      <c r="K81" s="2353"/>
      <c r="L81" s="2228"/>
      <c r="M81" s="2353"/>
      <c r="N81" s="2228"/>
      <c r="O81" s="2353"/>
      <c r="AH81" s="12"/>
      <c r="AI81" s="12"/>
      <c r="AJ81" s="12"/>
      <c r="AK81" s="12"/>
      <c r="AL81" s="2361"/>
      <c r="AM81" s="2361"/>
      <c r="AN81" s="2361"/>
      <c r="AO81" s="2361"/>
      <c r="AP81" s="2361"/>
      <c r="AQ81" s="2361"/>
      <c r="AR81" s="2361"/>
      <c r="AS81" s="2361"/>
      <c r="AT81" s="2361"/>
      <c r="AU81" s="2359"/>
      <c r="CG81" s="16"/>
      <c r="CH81" s="16"/>
      <c r="CI81" s="16"/>
      <c r="CJ81" s="16"/>
      <c r="CK81" s="16"/>
      <c r="CL81" s="16"/>
      <c r="CM81" s="16"/>
      <c r="CN81" s="16"/>
    </row>
    <row r="82" spans="1:92" ht="16.149999999999999" customHeight="1" x14ac:dyDescent="0.2">
      <c r="A82" s="115" t="s">
        <v>103</v>
      </c>
      <c r="B82" s="221"/>
      <c r="AH82" s="12"/>
      <c r="AI82" s="12"/>
      <c r="AJ82" s="12"/>
      <c r="AK82" s="17"/>
      <c r="AL82" s="2427"/>
      <c r="AM82" s="2427"/>
      <c r="AN82" s="2427"/>
      <c r="AO82" s="2427"/>
      <c r="AP82" s="2427"/>
      <c r="AQ82" s="2427"/>
      <c r="AR82" s="2427"/>
      <c r="AS82" s="2427"/>
      <c r="AT82" s="2427"/>
      <c r="AU82" s="2428"/>
      <c r="AV82" s="230"/>
      <c r="AW82" s="230"/>
      <c r="AX82" s="230"/>
      <c r="AY82" s="230"/>
      <c r="CG82" s="16"/>
      <c r="CH82" s="16"/>
      <c r="CI82" s="16"/>
      <c r="CJ82" s="16"/>
      <c r="CK82" s="16"/>
      <c r="CL82" s="16"/>
      <c r="CM82" s="16"/>
      <c r="CN82" s="16"/>
    </row>
    <row r="83" spans="1:92" ht="16.149999999999999" customHeight="1" x14ac:dyDescent="0.2">
      <c r="A83" s="4509" t="s">
        <v>56</v>
      </c>
      <c r="B83" s="4510"/>
      <c r="C83" s="4509" t="s">
        <v>57</v>
      </c>
      <c r="D83" s="4516"/>
      <c r="E83" s="4510"/>
      <c r="F83" s="4332" t="s">
        <v>58</v>
      </c>
      <c r="G83" s="4333"/>
      <c r="H83" s="4333"/>
      <c r="I83" s="4333"/>
      <c r="J83" s="4333"/>
      <c r="K83" s="4333"/>
      <c r="L83" s="4333"/>
      <c r="M83" s="4333"/>
      <c r="N83" s="4333"/>
      <c r="O83" s="4333"/>
      <c r="P83" s="4333"/>
      <c r="Q83" s="4333"/>
      <c r="R83" s="4333"/>
      <c r="S83" s="4333"/>
      <c r="T83" s="4333"/>
      <c r="U83" s="4333"/>
      <c r="V83" s="4333"/>
      <c r="W83" s="4333"/>
      <c r="X83" s="4333"/>
      <c r="Y83" s="4333"/>
      <c r="Z83" s="4333"/>
      <c r="AA83" s="4333"/>
      <c r="AB83" s="4333"/>
      <c r="AC83" s="4333"/>
      <c r="AD83" s="4333"/>
      <c r="AE83" s="4333"/>
      <c r="AF83" s="4333"/>
      <c r="AG83" s="4334"/>
      <c r="AH83" s="12"/>
      <c r="AI83" s="12"/>
      <c r="AJ83" s="12"/>
      <c r="AK83" s="17"/>
      <c r="AL83" s="2427"/>
      <c r="AM83" s="2427"/>
      <c r="AN83" s="2427"/>
      <c r="AO83" s="2427"/>
      <c r="AP83" s="2427"/>
      <c r="AQ83" s="2427"/>
      <c r="AR83" s="2427"/>
      <c r="AS83" s="2427"/>
      <c r="AT83" s="2427"/>
      <c r="AU83" s="2428"/>
      <c r="AV83" s="230"/>
      <c r="AW83" s="230"/>
      <c r="AX83" s="230"/>
      <c r="AY83" s="230"/>
      <c r="CG83" s="16"/>
      <c r="CH83" s="16"/>
      <c r="CI83" s="16"/>
      <c r="CJ83" s="16"/>
      <c r="CK83" s="16"/>
      <c r="CL83" s="16"/>
      <c r="CM83" s="16"/>
      <c r="CN83" s="16"/>
    </row>
    <row r="84" spans="1:92" ht="16.149999999999999" customHeight="1" x14ac:dyDescent="0.2">
      <c r="A84" s="3374"/>
      <c r="B84" s="3375"/>
      <c r="C84" s="3374"/>
      <c r="D84" s="3558"/>
      <c r="E84" s="3375"/>
      <c r="F84" s="4324" t="s">
        <v>104</v>
      </c>
      <c r="G84" s="4324"/>
      <c r="H84" s="4324" t="s">
        <v>105</v>
      </c>
      <c r="I84" s="4324"/>
      <c r="J84" s="4324" t="s">
        <v>106</v>
      </c>
      <c r="K84" s="4324"/>
      <c r="L84" s="4324" t="s">
        <v>107</v>
      </c>
      <c r="M84" s="4324"/>
      <c r="N84" s="4324" t="s">
        <v>108</v>
      </c>
      <c r="O84" s="4324"/>
      <c r="P84" s="4324" t="s">
        <v>109</v>
      </c>
      <c r="Q84" s="4324"/>
      <c r="R84" s="4324" t="s">
        <v>110</v>
      </c>
      <c r="S84" s="4324"/>
      <c r="T84" s="4324" t="s">
        <v>111</v>
      </c>
      <c r="U84" s="4324"/>
      <c r="V84" s="4324" t="s">
        <v>112</v>
      </c>
      <c r="W84" s="4324"/>
      <c r="X84" s="4324" t="s">
        <v>113</v>
      </c>
      <c r="Y84" s="4324"/>
      <c r="Z84" s="4332" t="s">
        <v>114</v>
      </c>
      <c r="AA84" s="4334"/>
      <c r="AB84" s="4332" t="s">
        <v>115</v>
      </c>
      <c r="AC84" s="4334"/>
      <c r="AD84" s="4332" t="s">
        <v>116</v>
      </c>
      <c r="AE84" s="4334"/>
      <c r="AF84" s="4332" t="s">
        <v>117</v>
      </c>
      <c r="AG84" s="4334"/>
      <c r="AH84" s="12"/>
      <c r="AI84" s="12"/>
      <c r="AJ84" s="123"/>
      <c r="AK84" s="2429"/>
      <c r="AL84" s="2427"/>
      <c r="AM84" s="2427"/>
      <c r="AN84" s="2427"/>
      <c r="AO84" s="2427"/>
      <c r="AP84" s="2427"/>
      <c r="AQ84" s="2427"/>
      <c r="AR84" s="2427"/>
      <c r="AS84" s="2427"/>
      <c r="AT84" s="2427"/>
      <c r="AU84" s="2428"/>
      <c r="AV84" s="230"/>
      <c r="AW84" s="230"/>
      <c r="AX84" s="230"/>
      <c r="AY84" s="230"/>
      <c r="CG84" s="16"/>
      <c r="CH84" s="16"/>
      <c r="CI84" s="16"/>
      <c r="CJ84" s="16"/>
      <c r="CK84" s="16"/>
      <c r="CL84" s="16"/>
      <c r="CM84" s="16"/>
      <c r="CN84" s="16"/>
    </row>
    <row r="85" spans="1:92" ht="16.149999999999999" customHeight="1" x14ac:dyDescent="0.2">
      <c r="A85" s="3374"/>
      <c r="B85" s="3375"/>
      <c r="C85" s="2208" t="s">
        <v>82</v>
      </c>
      <c r="D85" s="2209" t="s">
        <v>83</v>
      </c>
      <c r="E85" s="2210" t="s">
        <v>84</v>
      </c>
      <c r="F85" s="2291" t="s">
        <v>83</v>
      </c>
      <c r="G85" s="2157" t="s">
        <v>84</v>
      </c>
      <c r="H85" s="2291" t="s">
        <v>83</v>
      </c>
      <c r="I85" s="2157" t="s">
        <v>84</v>
      </c>
      <c r="J85" s="2291" t="s">
        <v>83</v>
      </c>
      <c r="K85" s="2157" t="s">
        <v>84</v>
      </c>
      <c r="L85" s="2291" t="s">
        <v>83</v>
      </c>
      <c r="M85" s="2157" t="s">
        <v>84</v>
      </c>
      <c r="N85" s="2291" t="s">
        <v>83</v>
      </c>
      <c r="O85" s="2157" t="s">
        <v>84</v>
      </c>
      <c r="P85" s="2291" t="s">
        <v>83</v>
      </c>
      <c r="Q85" s="2157" t="s">
        <v>84</v>
      </c>
      <c r="R85" s="2291" t="s">
        <v>83</v>
      </c>
      <c r="S85" s="2157" t="s">
        <v>84</v>
      </c>
      <c r="T85" s="2291" t="s">
        <v>83</v>
      </c>
      <c r="U85" s="2157" t="s">
        <v>84</v>
      </c>
      <c r="V85" s="2291" t="s">
        <v>83</v>
      </c>
      <c r="W85" s="2157" t="s">
        <v>84</v>
      </c>
      <c r="X85" s="2291" t="s">
        <v>83</v>
      </c>
      <c r="Y85" s="2157" t="s">
        <v>84</v>
      </c>
      <c r="Z85" s="2291" t="s">
        <v>83</v>
      </c>
      <c r="AA85" s="2157" t="s">
        <v>84</v>
      </c>
      <c r="AB85" s="2291" t="s">
        <v>83</v>
      </c>
      <c r="AC85" s="2157" t="s">
        <v>84</v>
      </c>
      <c r="AD85" s="2291" t="s">
        <v>83</v>
      </c>
      <c r="AE85" s="2157" t="s">
        <v>84</v>
      </c>
      <c r="AF85" s="2291" t="s">
        <v>83</v>
      </c>
      <c r="AG85" s="2157" t="s">
        <v>84</v>
      </c>
      <c r="AH85" s="127"/>
      <c r="AI85" s="12"/>
      <c r="AJ85" s="2430"/>
      <c r="AK85" s="2427"/>
      <c r="AL85" s="2427"/>
      <c r="AM85" s="2427"/>
      <c r="AN85" s="2427"/>
      <c r="AO85" s="2427"/>
      <c r="AP85" s="2427"/>
      <c r="AQ85" s="2427"/>
      <c r="AR85" s="2427"/>
      <c r="AS85" s="2427"/>
      <c r="AT85" s="2427"/>
      <c r="AU85" s="2428"/>
      <c r="AV85" s="230"/>
      <c r="AW85" s="230"/>
      <c r="AX85" s="230"/>
      <c r="AY85" s="230"/>
      <c r="CG85" s="16"/>
      <c r="CH85" s="16"/>
      <c r="CI85" s="16"/>
      <c r="CJ85" s="16"/>
      <c r="CK85" s="16"/>
      <c r="CL85" s="16"/>
      <c r="CM85" s="16"/>
      <c r="CN85" s="16"/>
    </row>
    <row r="86" spans="1:92" ht="16.149999999999999" customHeight="1" x14ac:dyDescent="0.2">
      <c r="A86" s="4514" t="s">
        <v>118</v>
      </c>
      <c r="B86" s="4515"/>
      <c r="C86" s="2242">
        <f t="shared" ref="C86:C91" si="8">SUM(D86:E86)</f>
        <v>17</v>
      </c>
      <c r="D86" s="2243">
        <f t="shared" ref="D86:E91" si="9">SUM(F86+H86+J86+L86+N86+P86+R86+T86+V86+X86+Z86+AB86+AD86+AF86)</f>
        <v>5</v>
      </c>
      <c r="E86" s="2244">
        <f t="shared" si="9"/>
        <v>12</v>
      </c>
      <c r="F86" s="26"/>
      <c r="G86" s="1903"/>
      <c r="H86" s="26"/>
      <c r="I86" s="1903"/>
      <c r="J86" s="26"/>
      <c r="K86" s="1903"/>
      <c r="L86" s="26"/>
      <c r="M86" s="1903"/>
      <c r="N86" s="26"/>
      <c r="O86" s="1903">
        <v>2</v>
      </c>
      <c r="P86" s="26"/>
      <c r="Q86" s="1903"/>
      <c r="R86" s="26"/>
      <c r="S86" s="1903">
        <v>1</v>
      </c>
      <c r="T86" s="26"/>
      <c r="U86" s="1903">
        <v>2</v>
      </c>
      <c r="V86" s="26">
        <v>1</v>
      </c>
      <c r="W86" s="1903"/>
      <c r="X86" s="26">
        <v>2</v>
      </c>
      <c r="Y86" s="1903">
        <v>2</v>
      </c>
      <c r="Z86" s="26"/>
      <c r="AA86" s="1903">
        <v>2</v>
      </c>
      <c r="AB86" s="26">
        <v>1</v>
      </c>
      <c r="AC86" s="1903">
        <v>2</v>
      </c>
      <c r="AD86" s="26">
        <v>1</v>
      </c>
      <c r="AE86" s="1903"/>
      <c r="AF86" s="26"/>
      <c r="AG86" s="31">
        <v>1</v>
      </c>
      <c r="AH86" s="463"/>
      <c r="AI86" s="12"/>
      <c r="AJ86" s="2431"/>
      <c r="AK86" s="17"/>
      <c r="AL86" s="2427"/>
      <c r="AM86" s="2427"/>
      <c r="AN86" s="2427"/>
      <c r="AO86" s="2427"/>
      <c r="AP86" s="2427"/>
      <c r="AQ86" s="2427"/>
      <c r="AR86" s="2427"/>
      <c r="AS86" s="2427"/>
      <c r="AT86" s="2427"/>
      <c r="AU86" s="2428"/>
      <c r="AV86" s="230"/>
      <c r="AW86" s="230"/>
      <c r="AX86" s="230"/>
      <c r="AY86" s="230"/>
      <c r="CG86" s="16"/>
      <c r="CH86" s="16"/>
      <c r="CI86" s="16"/>
      <c r="CJ86" s="16"/>
      <c r="CK86" s="16"/>
      <c r="CL86" s="16"/>
      <c r="CM86" s="16"/>
      <c r="CN86" s="16"/>
    </row>
    <row r="87" spans="1:92" ht="25.15" customHeight="1" x14ac:dyDescent="0.2">
      <c r="A87" s="4516" t="s">
        <v>119</v>
      </c>
      <c r="B87" s="2432" t="s">
        <v>120</v>
      </c>
      <c r="C87" s="137">
        <f t="shared" si="8"/>
        <v>0</v>
      </c>
      <c r="D87" s="138">
        <f t="shared" si="9"/>
        <v>0</v>
      </c>
      <c r="E87" s="2433">
        <f t="shared" si="9"/>
        <v>0</v>
      </c>
      <c r="F87" s="26"/>
      <c r="G87" s="2110"/>
      <c r="H87" s="26"/>
      <c r="I87" s="2110"/>
      <c r="J87" s="26"/>
      <c r="K87" s="2110"/>
      <c r="L87" s="26"/>
      <c r="M87" s="2110"/>
      <c r="N87" s="26"/>
      <c r="O87" s="2110"/>
      <c r="P87" s="26"/>
      <c r="Q87" s="2110"/>
      <c r="R87" s="26"/>
      <c r="S87" s="2110"/>
      <c r="T87" s="26"/>
      <c r="U87" s="2110"/>
      <c r="V87" s="26"/>
      <c r="W87" s="2110"/>
      <c r="X87" s="26"/>
      <c r="Y87" s="2110"/>
      <c r="Z87" s="26"/>
      <c r="AA87" s="2110"/>
      <c r="AB87" s="26"/>
      <c r="AC87" s="2110"/>
      <c r="AD87" s="26"/>
      <c r="AE87" s="2110"/>
      <c r="AF87" s="26"/>
      <c r="AG87" s="31"/>
      <c r="AH87" s="463"/>
      <c r="AI87" s="12"/>
      <c r="AJ87" s="2434"/>
      <c r="AK87" s="2429"/>
      <c r="AL87" s="2427"/>
      <c r="AM87" s="2427"/>
      <c r="AN87" s="2427"/>
      <c r="AO87" s="2427"/>
      <c r="AP87" s="2427"/>
      <c r="AQ87" s="2427"/>
      <c r="AR87" s="2427"/>
      <c r="AS87" s="2427"/>
      <c r="AT87" s="2427"/>
      <c r="AU87" s="2428"/>
      <c r="AV87" s="230"/>
      <c r="AW87" s="230"/>
      <c r="AX87" s="230"/>
      <c r="AY87" s="230"/>
      <c r="CG87" s="16">
        <v>0</v>
      </c>
      <c r="CH87" s="16"/>
      <c r="CI87" s="16"/>
      <c r="CJ87" s="16"/>
      <c r="CK87" s="16"/>
      <c r="CL87" s="16"/>
      <c r="CM87" s="16"/>
      <c r="CN87" s="16"/>
    </row>
    <row r="88" spans="1:92" ht="16.149999999999999" customHeight="1" x14ac:dyDescent="0.2">
      <c r="A88" s="3558"/>
      <c r="B88" s="2080" t="s">
        <v>121</v>
      </c>
      <c r="C88" s="147">
        <f t="shared" si="8"/>
        <v>17</v>
      </c>
      <c r="D88" s="148">
        <f t="shared" si="9"/>
        <v>5</v>
      </c>
      <c r="E88" s="149">
        <f t="shared" si="9"/>
        <v>12</v>
      </c>
      <c r="F88" s="35"/>
      <c r="G88" s="39"/>
      <c r="H88" s="35"/>
      <c r="I88" s="39"/>
      <c r="J88" s="35"/>
      <c r="K88" s="39"/>
      <c r="L88" s="35"/>
      <c r="M88" s="39"/>
      <c r="N88" s="35"/>
      <c r="O88" s="39">
        <v>2</v>
      </c>
      <c r="P88" s="35"/>
      <c r="Q88" s="39"/>
      <c r="R88" s="35"/>
      <c r="S88" s="39">
        <v>1</v>
      </c>
      <c r="T88" s="35"/>
      <c r="U88" s="39">
        <v>2</v>
      </c>
      <c r="V88" s="35">
        <v>1</v>
      </c>
      <c r="W88" s="39"/>
      <c r="X88" s="35">
        <v>2</v>
      </c>
      <c r="Y88" s="39">
        <v>2</v>
      </c>
      <c r="Z88" s="35"/>
      <c r="AA88" s="39">
        <v>2</v>
      </c>
      <c r="AB88" s="35">
        <v>1</v>
      </c>
      <c r="AC88" s="39">
        <v>2</v>
      </c>
      <c r="AD88" s="35">
        <v>1</v>
      </c>
      <c r="AE88" s="39"/>
      <c r="AF88" s="35"/>
      <c r="AG88" s="40">
        <v>1</v>
      </c>
      <c r="AH88" s="463"/>
      <c r="AI88" s="12"/>
      <c r="AJ88" s="2431"/>
      <c r="AK88" s="2435"/>
      <c r="AL88" s="2427"/>
      <c r="AM88" s="2427"/>
      <c r="AN88" s="2427"/>
      <c r="AO88" s="2427"/>
      <c r="AP88" s="2427"/>
      <c r="AQ88" s="2427"/>
      <c r="AR88" s="2427"/>
      <c r="AS88" s="2427"/>
      <c r="AT88" s="2427"/>
      <c r="AU88" s="2428"/>
      <c r="AV88" s="230"/>
      <c r="AW88" s="230"/>
      <c r="AX88" s="230"/>
      <c r="AY88" s="230"/>
      <c r="CG88" s="16">
        <v>0</v>
      </c>
      <c r="CH88" s="16"/>
      <c r="CI88" s="16"/>
      <c r="CJ88" s="16"/>
      <c r="CK88" s="16"/>
      <c r="CL88" s="16"/>
      <c r="CM88" s="16"/>
      <c r="CN88" s="16"/>
    </row>
    <row r="89" spans="1:92" ht="15.75" customHeight="1" x14ac:dyDescent="0.2">
      <c r="A89" s="3558"/>
      <c r="B89" s="2080" t="s">
        <v>122</v>
      </c>
      <c r="C89" s="147">
        <f t="shared" si="8"/>
        <v>0</v>
      </c>
      <c r="D89" s="148">
        <f t="shared" si="9"/>
        <v>0</v>
      </c>
      <c r="E89" s="149">
        <f t="shared" si="9"/>
        <v>0</v>
      </c>
      <c r="F89" s="35"/>
      <c r="G89" s="39"/>
      <c r="H89" s="35"/>
      <c r="I89" s="39"/>
      <c r="J89" s="35"/>
      <c r="K89" s="39"/>
      <c r="L89" s="35"/>
      <c r="M89" s="39"/>
      <c r="N89" s="35"/>
      <c r="O89" s="39"/>
      <c r="P89" s="35"/>
      <c r="Q89" s="39"/>
      <c r="R89" s="35"/>
      <c r="S89" s="39"/>
      <c r="T89" s="35"/>
      <c r="U89" s="39"/>
      <c r="V89" s="35"/>
      <c r="W89" s="39"/>
      <c r="X89" s="35"/>
      <c r="Y89" s="39"/>
      <c r="Z89" s="35"/>
      <c r="AA89" s="39"/>
      <c r="AB89" s="35"/>
      <c r="AC89" s="39"/>
      <c r="AD89" s="35"/>
      <c r="AE89" s="39"/>
      <c r="AF89" s="35"/>
      <c r="AG89" s="40"/>
      <c r="AH89" s="463"/>
      <c r="AI89" s="12"/>
      <c r="AJ89" s="8"/>
      <c r="AK89" s="15"/>
      <c r="AL89" s="15"/>
      <c r="AM89" s="15"/>
      <c r="AN89" s="2436"/>
      <c r="AO89" s="2436"/>
      <c r="AP89" s="2436"/>
      <c r="AQ89" s="2436"/>
      <c r="AR89" s="2436"/>
      <c r="AS89" s="2436"/>
      <c r="AT89" s="2436"/>
      <c r="AU89" s="2436"/>
      <c r="AV89" s="2436"/>
      <c r="AW89" s="2428"/>
      <c r="AX89" s="230"/>
      <c r="AY89" s="230"/>
      <c r="BZ89" s="2"/>
      <c r="CG89" s="16">
        <v>0</v>
      </c>
      <c r="CH89" s="16"/>
      <c r="CI89" s="16"/>
      <c r="CJ89" s="16"/>
      <c r="CK89" s="16"/>
      <c r="CL89" s="16"/>
      <c r="CM89" s="16"/>
      <c r="CN89" s="16"/>
    </row>
    <row r="90" spans="1:92" ht="22.5" customHeight="1" x14ac:dyDescent="0.2">
      <c r="A90" s="3558"/>
      <c r="B90" s="237" t="s">
        <v>123</v>
      </c>
      <c r="C90" s="147">
        <f t="shared" si="8"/>
        <v>0</v>
      </c>
      <c r="D90" s="148">
        <f t="shared" si="9"/>
        <v>0</v>
      </c>
      <c r="E90" s="149">
        <f t="shared" si="9"/>
        <v>0</v>
      </c>
      <c r="F90" s="35"/>
      <c r="G90" s="39"/>
      <c r="H90" s="35"/>
      <c r="I90" s="39"/>
      <c r="J90" s="35"/>
      <c r="K90" s="39"/>
      <c r="L90" s="35"/>
      <c r="M90" s="39"/>
      <c r="N90" s="35"/>
      <c r="O90" s="39"/>
      <c r="P90" s="35"/>
      <c r="Q90" s="39"/>
      <c r="R90" s="35"/>
      <c r="S90" s="39"/>
      <c r="T90" s="35"/>
      <c r="U90" s="39"/>
      <c r="V90" s="35"/>
      <c r="W90" s="39"/>
      <c r="X90" s="35"/>
      <c r="Y90" s="39"/>
      <c r="Z90" s="35"/>
      <c r="AA90" s="39"/>
      <c r="AB90" s="35"/>
      <c r="AC90" s="39"/>
      <c r="AD90" s="35"/>
      <c r="AE90" s="39"/>
      <c r="AF90" s="35"/>
      <c r="AG90" s="40"/>
      <c r="AH90" s="3"/>
      <c r="AL90" s="2427"/>
      <c r="AM90" s="2427"/>
      <c r="AN90" s="2427"/>
      <c r="AO90" s="2427"/>
      <c r="AP90" s="2427"/>
      <c r="AQ90" s="2427"/>
      <c r="AR90" s="2427"/>
      <c r="AS90" s="2427"/>
      <c r="AT90" s="2427"/>
      <c r="AU90" s="2428"/>
      <c r="AV90" s="230"/>
      <c r="AW90" s="230"/>
      <c r="AX90" s="230"/>
      <c r="AY90" s="230"/>
      <c r="CG90" s="16">
        <v>0</v>
      </c>
      <c r="CH90" s="16"/>
      <c r="CI90" s="16"/>
      <c r="CJ90" s="16"/>
      <c r="CK90" s="16"/>
      <c r="CL90" s="16"/>
      <c r="CM90" s="16"/>
      <c r="CN90" s="16"/>
    </row>
    <row r="91" spans="1:92" ht="16.149999999999999" customHeight="1" x14ac:dyDescent="0.2">
      <c r="A91" s="3630"/>
      <c r="B91" s="239" t="s">
        <v>124</v>
      </c>
      <c r="C91" s="240">
        <f t="shared" si="8"/>
        <v>0</v>
      </c>
      <c r="D91" s="241">
        <f t="shared" si="9"/>
        <v>0</v>
      </c>
      <c r="E91" s="242">
        <f t="shared" si="9"/>
        <v>0</v>
      </c>
      <c r="F91" s="93"/>
      <c r="G91" s="96"/>
      <c r="H91" s="93"/>
      <c r="I91" s="96"/>
      <c r="J91" s="93"/>
      <c r="K91" s="96"/>
      <c r="L91" s="93"/>
      <c r="M91" s="96"/>
      <c r="N91" s="93"/>
      <c r="O91" s="96"/>
      <c r="P91" s="93"/>
      <c r="Q91" s="96"/>
      <c r="R91" s="93"/>
      <c r="S91" s="96"/>
      <c r="T91" s="93"/>
      <c r="U91" s="96"/>
      <c r="V91" s="93"/>
      <c r="W91" s="96"/>
      <c r="X91" s="93"/>
      <c r="Y91" s="96"/>
      <c r="Z91" s="93"/>
      <c r="AA91" s="96"/>
      <c r="AB91" s="93"/>
      <c r="AC91" s="96"/>
      <c r="AD91" s="93"/>
      <c r="AE91" s="96"/>
      <c r="AF91" s="93"/>
      <c r="AG91" s="243"/>
      <c r="AH91" s="3"/>
      <c r="AL91" s="2427"/>
      <c r="AM91" s="2427"/>
      <c r="AN91" s="2427"/>
      <c r="AO91" s="2427"/>
      <c r="AP91" s="2427"/>
      <c r="AQ91" s="2427"/>
      <c r="AR91" s="2427"/>
      <c r="AS91" s="2427"/>
      <c r="AT91" s="2427"/>
      <c r="AU91" s="2428"/>
      <c r="AV91" s="230"/>
      <c r="AW91" s="230"/>
      <c r="AX91" s="230"/>
      <c r="AY91" s="230"/>
      <c r="CG91" s="16">
        <v>0</v>
      </c>
      <c r="CH91" s="16"/>
      <c r="CI91" s="16"/>
      <c r="CJ91" s="16"/>
      <c r="CK91" s="16"/>
      <c r="CL91" s="16"/>
      <c r="CM91" s="16"/>
      <c r="CN91" s="16"/>
    </row>
    <row r="92" spans="1:92" ht="16.149999999999999" customHeight="1" x14ac:dyDescent="0.2">
      <c r="A92" s="245" t="s">
        <v>125</v>
      </c>
      <c r="B92" s="115"/>
      <c r="AL92" s="2427"/>
      <c r="AM92" s="2427"/>
      <c r="AN92" s="2427"/>
      <c r="AO92" s="2427"/>
      <c r="AP92" s="2427"/>
      <c r="AQ92" s="2427"/>
      <c r="AR92" s="2427"/>
      <c r="AS92" s="2427"/>
      <c r="AT92" s="2427"/>
      <c r="AU92" s="2428"/>
      <c r="AV92" s="230"/>
      <c r="AW92" s="230"/>
      <c r="AX92" s="230"/>
      <c r="AY92" s="230"/>
      <c r="CG92" s="16">
        <v>0</v>
      </c>
      <c r="CH92" s="16"/>
      <c r="CI92" s="16"/>
      <c r="CJ92" s="16"/>
      <c r="CK92" s="16"/>
      <c r="CL92" s="16"/>
      <c r="CM92" s="16"/>
      <c r="CN92" s="16"/>
    </row>
    <row r="93" spans="1:92" ht="16.149999999999999" customHeight="1" x14ac:dyDescent="0.2">
      <c r="A93" s="4509" t="s">
        <v>56</v>
      </c>
      <c r="B93" s="4510"/>
      <c r="C93" s="4339" t="s">
        <v>57</v>
      </c>
      <c r="D93" s="4339"/>
      <c r="E93" s="4339"/>
      <c r="F93" s="4348" t="s">
        <v>126</v>
      </c>
      <c r="G93" s="4348"/>
      <c r="H93" s="4348"/>
      <c r="I93" s="4348"/>
      <c r="J93" s="4348"/>
      <c r="K93" s="4348"/>
      <c r="L93" s="4348"/>
      <c r="M93" s="4348"/>
      <c r="N93" s="4348"/>
      <c r="O93" s="4348"/>
      <c r="P93" s="4348"/>
      <c r="Q93" s="4348"/>
      <c r="R93" s="4348"/>
      <c r="S93" s="4348"/>
      <c r="T93" s="4348"/>
      <c r="U93" s="4348"/>
      <c r="V93" s="4348"/>
      <c r="W93" s="4348"/>
      <c r="X93" s="4348"/>
      <c r="Y93" s="4348"/>
      <c r="Z93" s="4348"/>
      <c r="AA93" s="4348"/>
      <c r="AB93" s="4348"/>
      <c r="AC93" s="4348"/>
      <c r="AD93" s="4348"/>
      <c r="AE93" s="4348"/>
      <c r="AF93" s="4348"/>
      <c r="AG93" s="4425"/>
      <c r="AH93" s="4511" t="s">
        <v>127</v>
      </c>
      <c r="AI93" s="4512"/>
      <c r="AJ93" s="4512"/>
      <c r="AK93" s="4513"/>
      <c r="AL93" s="250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230"/>
      <c r="AX93" s="230"/>
      <c r="AY93" s="230"/>
      <c r="CG93" s="16">
        <v>0</v>
      </c>
      <c r="CH93" s="16"/>
      <c r="CI93" s="16"/>
      <c r="CJ93" s="16"/>
      <c r="CK93" s="16"/>
      <c r="CL93" s="16"/>
      <c r="CM93" s="16"/>
      <c r="CN93" s="16"/>
    </row>
    <row r="94" spans="1:92" ht="16.149999999999999" customHeight="1" x14ac:dyDescent="0.2">
      <c r="A94" s="3374"/>
      <c r="B94" s="3375"/>
      <c r="C94" s="3420"/>
      <c r="D94" s="3420"/>
      <c r="E94" s="3420"/>
      <c r="F94" s="4324" t="s">
        <v>104</v>
      </c>
      <c r="G94" s="4324"/>
      <c r="H94" s="4324" t="s">
        <v>105</v>
      </c>
      <c r="I94" s="4324"/>
      <c r="J94" s="4348" t="s">
        <v>106</v>
      </c>
      <c r="K94" s="4348"/>
      <c r="L94" s="4348" t="s">
        <v>107</v>
      </c>
      <c r="M94" s="4348"/>
      <c r="N94" s="4348" t="s">
        <v>108</v>
      </c>
      <c r="O94" s="4348"/>
      <c r="P94" s="4348" t="s">
        <v>109</v>
      </c>
      <c r="Q94" s="4348"/>
      <c r="R94" s="4324" t="s">
        <v>110</v>
      </c>
      <c r="S94" s="4324"/>
      <c r="T94" s="4348" t="s">
        <v>111</v>
      </c>
      <c r="U94" s="4348"/>
      <c r="V94" s="4348" t="s">
        <v>112</v>
      </c>
      <c r="W94" s="4348"/>
      <c r="X94" s="4348" t="s">
        <v>113</v>
      </c>
      <c r="Y94" s="4348"/>
      <c r="Z94" s="4348" t="s">
        <v>114</v>
      </c>
      <c r="AA94" s="4348"/>
      <c r="AB94" s="4348" t="s">
        <v>115</v>
      </c>
      <c r="AC94" s="4348"/>
      <c r="AD94" s="4348" t="s">
        <v>116</v>
      </c>
      <c r="AE94" s="4348"/>
      <c r="AF94" s="4348" t="s">
        <v>117</v>
      </c>
      <c r="AG94" s="4425"/>
      <c r="AH94" s="4510" t="s">
        <v>128</v>
      </c>
      <c r="AI94" s="4339" t="s">
        <v>129</v>
      </c>
      <c r="AJ94" s="4339" t="s">
        <v>130</v>
      </c>
      <c r="AK94" s="4347" t="s">
        <v>131</v>
      </c>
      <c r="AL94" s="250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230"/>
      <c r="AX94" s="230"/>
      <c r="AY94" s="230"/>
      <c r="CG94" s="16">
        <v>0</v>
      </c>
      <c r="CH94" s="16"/>
      <c r="CI94" s="16"/>
      <c r="CJ94" s="16"/>
      <c r="CK94" s="16"/>
      <c r="CL94" s="16"/>
      <c r="CM94" s="16"/>
      <c r="CN94" s="16"/>
    </row>
    <row r="95" spans="1:92" ht="16.149999999999999" customHeight="1" x14ac:dyDescent="0.2">
      <c r="A95" s="3374"/>
      <c r="B95" s="3375"/>
      <c r="C95" s="2208" t="s">
        <v>82</v>
      </c>
      <c r="D95" s="2209" t="s">
        <v>83</v>
      </c>
      <c r="E95" s="2210" t="s">
        <v>84</v>
      </c>
      <c r="F95" s="2291" t="s">
        <v>83</v>
      </c>
      <c r="G95" s="2437" t="s">
        <v>84</v>
      </c>
      <c r="H95" s="2291" t="s">
        <v>83</v>
      </c>
      <c r="I95" s="2437" t="s">
        <v>84</v>
      </c>
      <c r="J95" s="2291" t="s">
        <v>83</v>
      </c>
      <c r="K95" s="2437" t="s">
        <v>84</v>
      </c>
      <c r="L95" s="2291" t="s">
        <v>83</v>
      </c>
      <c r="M95" s="2437" t="s">
        <v>84</v>
      </c>
      <c r="N95" s="2291" t="s">
        <v>83</v>
      </c>
      <c r="O95" s="2437" t="s">
        <v>84</v>
      </c>
      <c r="P95" s="2291" t="s">
        <v>83</v>
      </c>
      <c r="Q95" s="2437" t="s">
        <v>84</v>
      </c>
      <c r="R95" s="2291" t="s">
        <v>83</v>
      </c>
      <c r="S95" s="2437" t="s">
        <v>84</v>
      </c>
      <c r="T95" s="2291" t="s">
        <v>83</v>
      </c>
      <c r="U95" s="2437" t="s">
        <v>84</v>
      </c>
      <c r="V95" s="2291" t="s">
        <v>83</v>
      </c>
      <c r="W95" s="2437" t="s">
        <v>84</v>
      </c>
      <c r="X95" s="2291" t="s">
        <v>83</v>
      </c>
      <c r="Y95" s="2437" t="s">
        <v>84</v>
      </c>
      <c r="Z95" s="2291" t="s">
        <v>83</v>
      </c>
      <c r="AA95" s="2437" t="s">
        <v>84</v>
      </c>
      <c r="AB95" s="2291" t="s">
        <v>83</v>
      </c>
      <c r="AC95" s="2437" t="s">
        <v>84</v>
      </c>
      <c r="AD95" s="2291" t="s">
        <v>83</v>
      </c>
      <c r="AE95" s="2437" t="s">
        <v>84</v>
      </c>
      <c r="AF95" s="2291" t="s">
        <v>83</v>
      </c>
      <c r="AG95" s="2438" t="s">
        <v>84</v>
      </c>
      <c r="AH95" s="3631"/>
      <c r="AI95" s="3421"/>
      <c r="AJ95" s="3421"/>
      <c r="AK95" s="3458"/>
      <c r="AL95" s="250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230"/>
      <c r="AX95" s="230"/>
      <c r="AY95" s="230"/>
      <c r="CG95" s="16">
        <v>0</v>
      </c>
      <c r="CH95" s="16"/>
      <c r="CI95" s="16"/>
      <c r="CJ95" s="16"/>
      <c r="CK95" s="16"/>
      <c r="CL95" s="16"/>
      <c r="CM95" s="16"/>
      <c r="CN95" s="16"/>
    </row>
    <row r="96" spans="1:92" ht="16.149999999999999" customHeight="1" x14ac:dyDescent="0.2">
      <c r="A96" s="4514" t="s">
        <v>132</v>
      </c>
      <c r="B96" s="4515"/>
      <c r="C96" s="2242">
        <f t="shared" ref="C96:C101" si="10">SUM(D96:E96)</f>
        <v>6</v>
      </c>
      <c r="D96" s="2243">
        <f t="shared" ref="D96:E101" si="11">SUM(F96+H96+J96+L96+N96+P96+R96+T96+V96+X96+Z96+AB96+AD96+AF96)</f>
        <v>0</v>
      </c>
      <c r="E96" s="2244">
        <f t="shared" si="11"/>
        <v>6</v>
      </c>
      <c r="F96" s="26"/>
      <c r="G96" s="2110"/>
      <c r="H96" s="26"/>
      <c r="I96" s="2110"/>
      <c r="J96" s="26"/>
      <c r="K96" s="2110"/>
      <c r="L96" s="26"/>
      <c r="M96" s="2110"/>
      <c r="N96" s="26"/>
      <c r="O96" s="2110">
        <v>2</v>
      </c>
      <c r="P96" s="26"/>
      <c r="Q96" s="2110"/>
      <c r="R96" s="26"/>
      <c r="S96" s="2110">
        <v>1</v>
      </c>
      <c r="T96" s="26"/>
      <c r="U96" s="2110"/>
      <c r="V96" s="26"/>
      <c r="W96" s="2110"/>
      <c r="X96" s="26"/>
      <c r="Y96" s="2110">
        <v>2</v>
      </c>
      <c r="Z96" s="26"/>
      <c r="AA96" s="2110"/>
      <c r="AB96" s="26"/>
      <c r="AC96" s="2110"/>
      <c r="AD96" s="26"/>
      <c r="AE96" s="2110">
        <v>1</v>
      </c>
      <c r="AF96" s="26"/>
      <c r="AG96" s="1901"/>
      <c r="AH96" s="2110">
        <v>4</v>
      </c>
      <c r="AI96" s="2439">
        <v>1</v>
      </c>
      <c r="AJ96" s="2439">
        <v>1</v>
      </c>
      <c r="AK96" s="2439">
        <v>0</v>
      </c>
      <c r="AL96" s="250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230"/>
      <c r="AX96" s="230"/>
      <c r="AY96" s="230"/>
      <c r="CG96" s="16">
        <v>0</v>
      </c>
      <c r="CH96" s="16"/>
      <c r="CI96" s="16"/>
      <c r="CJ96" s="16"/>
      <c r="CK96" s="16"/>
      <c r="CL96" s="16"/>
      <c r="CM96" s="16"/>
      <c r="CN96" s="16"/>
    </row>
    <row r="97" spans="1:92" ht="25.15" customHeight="1" x14ac:dyDescent="0.2">
      <c r="A97" s="4537" t="s">
        <v>119</v>
      </c>
      <c r="B97" s="2432" t="s">
        <v>120</v>
      </c>
      <c r="C97" s="137">
        <f t="shared" si="10"/>
        <v>0</v>
      </c>
      <c r="D97" s="138">
        <f t="shared" si="11"/>
        <v>0</v>
      </c>
      <c r="E97" s="2433">
        <f t="shared" si="11"/>
        <v>0</v>
      </c>
      <c r="F97" s="26"/>
      <c r="G97" s="2110"/>
      <c r="H97" s="26"/>
      <c r="I97" s="2110"/>
      <c r="J97" s="26"/>
      <c r="K97" s="2110"/>
      <c r="L97" s="26"/>
      <c r="M97" s="2110"/>
      <c r="N97" s="26"/>
      <c r="O97" s="2110"/>
      <c r="P97" s="26"/>
      <c r="Q97" s="2110"/>
      <c r="R97" s="26"/>
      <c r="S97" s="2110"/>
      <c r="T97" s="26"/>
      <c r="U97" s="2110"/>
      <c r="V97" s="26"/>
      <c r="W97" s="2110"/>
      <c r="X97" s="26"/>
      <c r="Y97" s="2110"/>
      <c r="Z97" s="26"/>
      <c r="AA97" s="2110"/>
      <c r="AB97" s="26"/>
      <c r="AC97" s="2110"/>
      <c r="AD97" s="26"/>
      <c r="AE97" s="2110"/>
      <c r="AF97" s="26"/>
      <c r="AG97" s="1901"/>
      <c r="AH97" s="2110"/>
      <c r="AI97" s="2439"/>
      <c r="AJ97" s="2439"/>
      <c r="AK97" s="2439"/>
      <c r="AL97" s="250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230"/>
      <c r="AX97" s="230"/>
      <c r="AY97" s="230"/>
      <c r="CG97" s="16">
        <v>0</v>
      </c>
      <c r="CH97" s="16"/>
      <c r="CI97" s="16"/>
      <c r="CJ97" s="16"/>
      <c r="CK97" s="16"/>
      <c r="CL97" s="16"/>
      <c r="CM97" s="16"/>
      <c r="CN97" s="16"/>
    </row>
    <row r="98" spans="1:92" ht="16.149999999999999" customHeight="1" x14ac:dyDescent="0.2">
      <c r="A98" s="3558"/>
      <c r="B98" s="2080" t="s">
        <v>121</v>
      </c>
      <c r="C98" s="147">
        <f t="shared" si="10"/>
        <v>6</v>
      </c>
      <c r="D98" s="148">
        <f t="shared" si="11"/>
        <v>0</v>
      </c>
      <c r="E98" s="149">
        <f t="shared" si="11"/>
        <v>6</v>
      </c>
      <c r="F98" s="35"/>
      <c r="G98" s="39"/>
      <c r="H98" s="35"/>
      <c r="I98" s="39"/>
      <c r="J98" s="35"/>
      <c r="K98" s="39"/>
      <c r="L98" s="35"/>
      <c r="M98" s="39"/>
      <c r="N98" s="35"/>
      <c r="O98" s="39">
        <v>2</v>
      </c>
      <c r="P98" s="35"/>
      <c r="Q98" s="39"/>
      <c r="R98" s="35"/>
      <c r="S98" s="39">
        <v>1</v>
      </c>
      <c r="T98" s="35"/>
      <c r="U98" s="39"/>
      <c r="V98" s="35"/>
      <c r="W98" s="39"/>
      <c r="X98" s="35"/>
      <c r="Y98" s="39">
        <v>2</v>
      </c>
      <c r="Z98" s="35"/>
      <c r="AA98" s="39"/>
      <c r="AB98" s="35"/>
      <c r="AC98" s="39"/>
      <c r="AD98" s="35"/>
      <c r="AE98" s="39">
        <v>1</v>
      </c>
      <c r="AF98" s="35"/>
      <c r="AG98" s="150"/>
      <c r="AH98" s="39">
        <v>4</v>
      </c>
      <c r="AI98" s="66">
        <v>1</v>
      </c>
      <c r="AJ98" s="66">
        <v>1</v>
      </c>
      <c r="AK98" s="66">
        <v>0</v>
      </c>
      <c r="AL98" s="250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230"/>
      <c r="AX98" s="230"/>
      <c r="AY98" s="230"/>
      <c r="CG98" s="16">
        <v>0</v>
      </c>
      <c r="CH98" s="16"/>
      <c r="CI98" s="16"/>
      <c r="CJ98" s="16"/>
      <c r="CK98" s="16"/>
      <c r="CL98" s="16"/>
      <c r="CM98" s="16"/>
      <c r="CN98" s="16"/>
    </row>
    <row r="99" spans="1:92" ht="18.75" customHeight="1" x14ac:dyDescent="0.2">
      <c r="A99" s="3558"/>
      <c r="B99" s="2080" t="s">
        <v>122</v>
      </c>
      <c r="C99" s="147">
        <f t="shared" si="10"/>
        <v>0</v>
      </c>
      <c r="D99" s="148">
        <f t="shared" si="11"/>
        <v>0</v>
      </c>
      <c r="E99" s="149">
        <f t="shared" si="11"/>
        <v>0</v>
      </c>
      <c r="F99" s="35"/>
      <c r="G99" s="39"/>
      <c r="H99" s="35"/>
      <c r="I99" s="39"/>
      <c r="J99" s="35"/>
      <c r="K99" s="39"/>
      <c r="L99" s="35"/>
      <c r="M99" s="39"/>
      <c r="N99" s="35"/>
      <c r="O99" s="39"/>
      <c r="P99" s="35"/>
      <c r="Q99" s="39"/>
      <c r="R99" s="35"/>
      <c r="S99" s="39"/>
      <c r="T99" s="35"/>
      <c r="U99" s="39"/>
      <c r="V99" s="35"/>
      <c r="W99" s="39"/>
      <c r="X99" s="35"/>
      <c r="Y99" s="39"/>
      <c r="Z99" s="35"/>
      <c r="AA99" s="39"/>
      <c r="AB99" s="35"/>
      <c r="AC99" s="39"/>
      <c r="AD99" s="35"/>
      <c r="AE99" s="39"/>
      <c r="AF99" s="35"/>
      <c r="AG99" s="150"/>
      <c r="AH99" s="39"/>
      <c r="AI99" s="66"/>
      <c r="AJ99" s="66"/>
      <c r="AK99" s="66"/>
      <c r="AL99" s="1352"/>
      <c r="AM99" s="15"/>
      <c r="AN99" s="2440"/>
      <c r="AO99" s="2440"/>
      <c r="AP99" s="2440"/>
      <c r="AQ99" s="2440"/>
      <c r="AR99" s="2440"/>
      <c r="AS99" s="2440"/>
      <c r="AT99" s="2440"/>
      <c r="AU99" s="2441"/>
      <c r="AV99" s="2441"/>
      <c r="AW99" s="230"/>
      <c r="AX99" s="230"/>
      <c r="AY99" s="230"/>
      <c r="BZ99" s="2"/>
      <c r="CG99" s="16">
        <v>0</v>
      </c>
      <c r="CH99" s="16"/>
      <c r="CI99" s="16"/>
      <c r="CJ99" s="16"/>
      <c r="CK99" s="16"/>
      <c r="CL99" s="16"/>
      <c r="CM99" s="16"/>
      <c r="CN99" s="16"/>
    </row>
    <row r="100" spans="1:92" ht="24.75" customHeight="1" x14ac:dyDescent="0.2">
      <c r="A100" s="3558"/>
      <c r="B100" s="237" t="s">
        <v>123</v>
      </c>
      <c r="C100" s="147">
        <f t="shared" si="10"/>
        <v>0</v>
      </c>
      <c r="D100" s="148">
        <f t="shared" si="11"/>
        <v>0</v>
      </c>
      <c r="E100" s="149">
        <f t="shared" si="11"/>
        <v>0</v>
      </c>
      <c r="F100" s="35"/>
      <c r="G100" s="39"/>
      <c r="H100" s="35"/>
      <c r="I100" s="39"/>
      <c r="J100" s="35"/>
      <c r="K100" s="39"/>
      <c r="L100" s="35"/>
      <c r="M100" s="39"/>
      <c r="N100" s="35"/>
      <c r="O100" s="39"/>
      <c r="P100" s="35"/>
      <c r="Q100" s="39"/>
      <c r="R100" s="35"/>
      <c r="S100" s="39"/>
      <c r="T100" s="35"/>
      <c r="U100" s="39"/>
      <c r="V100" s="35"/>
      <c r="W100" s="39"/>
      <c r="X100" s="35"/>
      <c r="Y100" s="39"/>
      <c r="Z100" s="35"/>
      <c r="AA100" s="39"/>
      <c r="AB100" s="35"/>
      <c r="AC100" s="39"/>
      <c r="AD100" s="35"/>
      <c r="AE100" s="39"/>
      <c r="AF100" s="35"/>
      <c r="AG100" s="150"/>
      <c r="AH100" s="39"/>
      <c r="AI100" s="66"/>
      <c r="AJ100" s="66"/>
      <c r="AK100" s="66"/>
      <c r="AL100" s="2442"/>
      <c r="AM100" s="2440"/>
      <c r="AN100" s="2440"/>
      <c r="AO100" s="2440"/>
      <c r="AP100" s="2440"/>
      <c r="AQ100" s="2440"/>
      <c r="AR100" s="2443"/>
      <c r="AS100" s="2440"/>
      <c r="AT100" s="2440"/>
      <c r="AU100" s="2444"/>
      <c r="AV100" s="230"/>
      <c r="AW100" s="230"/>
      <c r="AX100" s="230"/>
      <c r="AY100" s="230"/>
      <c r="CG100" s="16">
        <v>0</v>
      </c>
      <c r="CH100" s="16"/>
      <c r="CI100" s="16"/>
      <c r="CJ100" s="16"/>
      <c r="CK100" s="16"/>
      <c r="CL100" s="16"/>
      <c r="CM100" s="16"/>
      <c r="CN100" s="16"/>
    </row>
    <row r="101" spans="1:92" ht="16.149999999999999" customHeight="1" x14ac:dyDescent="0.2">
      <c r="A101" s="3630"/>
      <c r="B101" s="239" t="s">
        <v>124</v>
      </c>
      <c r="C101" s="240">
        <f t="shared" si="10"/>
        <v>0</v>
      </c>
      <c r="D101" s="241">
        <f>SUM(F101+H101+J101+L101+N101+P101+R101+T101+V101+X101+Z101+AB101+AD101+AF101)</f>
        <v>0</v>
      </c>
      <c r="E101" s="242">
        <f t="shared" si="11"/>
        <v>0</v>
      </c>
      <c r="F101" s="93"/>
      <c r="G101" s="96"/>
      <c r="H101" s="93"/>
      <c r="I101" s="96"/>
      <c r="J101" s="93"/>
      <c r="K101" s="96"/>
      <c r="L101" s="93"/>
      <c r="M101" s="96"/>
      <c r="N101" s="93"/>
      <c r="O101" s="96"/>
      <c r="P101" s="93"/>
      <c r="Q101" s="96"/>
      <c r="R101" s="93"/>
      <c r="S101" s="96"/>
      <c r="T101" s="93"/>
      <c r="U101" s="96"/>
      <c r="V101" s="93"/>
      <c r="W101" s="96"/>
      <c r="X101" s="93"/>
      <c r="Y101" s="96"/>
      <c r="Z101" s="93"/>
      <c r="AA101" s="96"/>
      <c r="AB101" s="93"/>
      <c r="AC101" s="96"/>
      <c r="AD101" s="93"/>
      <c r="AE101" s="96"/>
      <c r="AF101" s="93"/>
      <c r="AG101" s="170"/>
      <c r="AH101" s="96"/>
      <c r="AI101" s="67"/>
      <c r="AJ101" s="67"/>
      <c r="AK101" s="67"/>
      <c r="AL101" s="2445"/>
      <c r="AM101" s="2446"/>
      <c r="AN101" s="2446"/>
      <c r="AO101" s="2446"/>
      <c r="AP101" s="2446"/>
      <c r="AQ101" s="2446"/>
      <c r="AR101" s="2447"/>
      <c r="AS101" s="2446"/>
      <c r="AT101" s="2446"/>
      <c r="AU101" s="2444"/>
      <c r="AV101" s="230"/>
      <c r="AW101" s="230"/>
      <c r="AX101" s="230"/>
      <c r="AY101" s="230"/>
      <c r="CG101" s="16">
        <v>0</v>
      </c>
      <c r="CH101" s="16"/>
      <c r="CI101" s="16"/>
      <c r="CJ101" s="16"/>
      <c r="CK101" s="16"/>
      <c r="CL101" s="16"/>
      <c r="CM101" s="16"/>
      <c r="CN101" s="16"/>
    </row>
    <row r="102" spans="1:92" ht="27" customHeight="1" x14ac:dyDescent="0.2">
      <c r="A102" s="115" t="s">
        <v>133</v>
      </c>
      <c r="B102" s="115"/>
      <c r="AK102" s="255"/>
      <c r="AL102" s="17"/>
      <c r="AM102" s="17"/>
      <c r="AN102" s="17"/>
      <c r="AO102" s="17"/>
      <c r="AP102" s="17"/>
      <c r="AQ102" s="17"/>
      <c r="AR102" s="17"/>
      <c r="AS102" s="2446"/>
      <c r="AT102" s="2446"/>
      <c r="AU102" s="2444"/>
      <c r="AV102" s="230"/>
      <c r="AW102" s="230"/>
      <c r="AX102" s="230"/>
      <c r="AY102" s="230"/>
      <c r="CG102" s="16"/>
      <c r="CH102" s="16"/>
      <c r="CI102" s="16"/>
      <c r="CJ102" s="16"/>
      <c r="CK102" s="16"/>
      <c r="CL102" s="16"/>
      <c r="CM102" s="16"/>
      <c r="CN102" s="16"/>
    </row>
    <row r="103" spans="1:92" ht="16.149999999999999" customHeight="1" x14ac:dyDescent="0.25">
      <c r="A103" s="4507" t="s">
        <v>56</v>
      </c>
      <c r="B103" s="4507"/>
      <c r="C103" s="4508" t="s">
        <v>57</v>
      </c>
      <c r="D103" s="4507"/>
      <c r="E103" s="4504"/>
      <c r="F103" s="4451" t="s">
        <v>58</v>
      </c>
      <c r="G103" s="4457"/>
      <c r="H103" s="4457"/>
      <c r="I103" s="4457"/>
      <c r="J103" s="4457"/>
      <c r="K103" s="4457"/>
      <c r="L103" s="4457"/>
      <c r="M103" s="4457"/>
      <c r="N103" s="4457"/>
      <c r="O103" s="4457"/>
      <c r="P103" s="4457"/>
      <c r="Q103" s="4457"/>
      <c r="R103" s="4457"/>
      <c r="S103" s="4457"/>
      <c r="T103" s="4457"/>
      <c r="U103" s="4457"/>
      <c r="V103" s="4457"/>
      <c r="W103" s="4457"/>
      <c r="X103" s="4457"/>
      <c r="Y103" s="4457"/>
      <c r="Z103" s="4457"/>
      <c r="AA103" s="4457"/>
      <c r="AB103" s="4457"/>
      <c r="AC103" s="4457"/>
      <c r="AD103" s="4457"/>
      <c r="AE103" s="4457"/>
      <c r="AF103" s="4457"/>
      <c r="AG103" s="4458"/>
      <c r="AH103" s="4538" t="s">
        <v>127</v>
      </c>
      <c r="AI103" s="4539"/>
      <c r="AJ103" s="4539"/>
      <c r="AK103" s="256"/>
      <c r="AL103" s="17"/>
      <c r="AM103" s="17"/>
      <c r="AN103" s="17"/>
      <c r="AO103" s="17"/>
      <c r="AP103" s="17"/>
      <c r="AQ103" s="17"/>
      <c r="AR103" s="17"/>
      <c r="AS103" s="2446"/>
      <c r="AT103" s="2446"/>
      <c r="AU103" s="2444"/>
      <c r="AV103" s="230"/>
      <c r="AW103" s="230"/>
      <c r="AX103" s="230"/>
      <c r="AY103" s="230"/>
      <c r="CG103" s="16"/>
      <c r="CH103" s="16"/>
      <c r="CI103" s="16"/>
      <c r="CJ103" s="16"/>
      <c r="CK103" s="16"/>
      <c r="CL103" s="16"/>
      <c r="CM103" s="16"/>
      <c r="CN103" s="16"/>
    </row>
    <row r="104" spans="1:92" ht="16.149999999999999" customHeight="1" x14ac:dyDescent="0.2">
      <c r="A104" s="3558"/>
      <c r="B104" s="3558"/>
      <c r="C104" s="3374"/>
      <c r="D104" s="3558"/>
      <c r="E104" s="3375"/>
      <c r="F104" s="4468" t="s">
        <v>134</v>
      </c>
      <c r="G104" s="4470"/>
      <c r="H104" s="4468" t="s">
        <v>105</v>
      </c>
      <c r="I104" s="4470"/>
      <c r="J104" s="4468" t="s">
        <v>106</v>
      </c>
      <c r="K104" s="4470"/>
      <c r="L104" s="4468" t="s">
        <v>107</v>
      </c>
      <c r="M104" s="4470"/>
      <c r="N104" s="4468" t="s">
        <v>108</v>
      </c>
      <c r="O104" s="4470"/>
      <c r="P104" s="4468" t="s">
        <v>109</v>
      </c>
      <c r="Q104" s="4470"/>
      <c r="R104" s="4468" t="s">
        <v>110</v>
      </c>
      <c r="S104" s="4470"/>
      <c r="T104" s="4468" t="s">
        <v>111</v>
      </c>
      <c r="U104" s="4470"/>
      <c r="V104" s="4468" t="s">
        <v>112</v>
      </c>
      <c r="W104" s="4470"/>
      <c r="X104" s="4468" t="s">
        <v>113</v>
      </c>
      <c r="Y104" s="4470"/>
      <c r="Z104" s="4451" t="s">
        <v>114</v>
      </c>
      <c r="AA104" s="4452"/>
      <c r="AB104" s="4451" t="s">
        <v>115</v>
      </c>
      <c r="AC104" s="4452"/>
      <c r="AD104" s="4451" t="s">
        <v>116</v>
      </c>
      <c r="AE104" s="4452"/>
      <c r="AF104" s="4451" t="s">
        <v>117</v>
      </c>
      <c r="AG104" s="4458"/>
      <c r="AH104" s="4504" t="s">
        <v>135</v>
      </c>
      <c r="AI104" s="4505" t="s">
        <v>136</v>
      </c>
      <c r="AJ104" s="4505" t="s">
        <v>130</v>
      </c>
      <c r="AK104" s="262"/>
      <c r="AL104" s="17"/>
      <c r="AM104" s="17"/>
      <c r="AN104" s="17"/>
      <c r="AO104" s="17"/>
      <c r="AP104" s="17"/>
      <c r="AQ104" s="17"/>
      <c r="AR104" s="17"/>
      <c r="AS104" s="2446"/>
      <c r="AT104" s="2446"/>
      <c r="AU104" s="2444"/>
      <c r="AV104" s="230"/>
      <c r="AW104" s="230"/>
      <c r="AX104" s="230"/>
      <c r="AY104" s="230"/>
      <c r="CG104" s="16"/>
      <c r="CH104" s="16"/>
      <c r="CI104" s="16"/>
      <c r="CJ104" s="16"/>
      <c r="CK104" s="16"/>
      <c r="CL104" s="16"/>
      <c r="CM104" s="16"/>
      <c r="CN104" s="16"/>
    </row>
    <row r="105" spans="1:92" ht="16.149999999999999" customHeight="1" x14ac:dyDescent="0.2">
      <c r="A105" s="3630"/>
      <c r="B105" s="3630"/>
      <c r="C105" s="2449" t="s">
        <v>82</v>
      </c>
      <c r="D105" s="2450" t="s">
        <v>83</v>
      </c>
      <c r="E105" s="2451" t="s">
        <v>84</v>
      </c>
      <c r="F105" s="2452" t="s">
        <v>83</v>
      </c>
      <c r="G105" s="2453" t="s">
        <v>84</v>
      </c>
      <c r="H105" s="2452" t="s">
        <v>83</v>
      </c>
      <c r="I105" s="2453" t="s">
        <v>84</v>
      </c>
      <c r="J105" s="2452" t="s">
        <v>83</v>
      </c>
      <c r="K105" s="2453" t="s">
        <v>84</v>
      </c>
      <c r="L105" s="2452" t="s">
        <v>83</v>
      </c>
      <c r="M105" s="2453" t="s">
        <v>84</v>
      </c>
      <c r="N105" s="2452" t="s">
        <v>83</v>
      </c>
      <c r="O105" s="2453" t="s">
        <v>84</v>
      </c>
      <c r="P105" s="2452" t="s">
        <v>83</v>
      </c>
      <c r="Q105" s="2453" t="s">
        <v>84</v>
      </c>
      <c r="R105" s="2452" t="s">
        <v>83</v>
      </c>
      <c r="S105" s="2453" t="s">
        <v>84</v>
      </c>
      <c r="T105" s="2452" t="s">
        <v>83</v>
      </c>
      <c r="U105" s="2453" t="s">
        <v>84</v>
      </c>
      <c r="V105" s="2452" t="s">
        <v>83</v>
      </c>
      <c r="W105" s="2453" t="s">
        <v>84</v>
      </c>
      <c r="X105" s="2452" t="s">
        <v>83</v>
      </c>
      <c r="Y105" s="2453" t="s">
        <v>84</v>
      </c>
      <c r="Z105" s="2452" t="s">
        <v>83</v>
      </c>
      <c r="AA105" s="2453" t="s">
        <v>84</v>
      </c>
      <c r="AB105" s="2452" t="s">
        <v>83</v>
      </c>
      <c r="AC105" s="2453" t="s">
        <v>84</v>
      </c>
      <c r="AD105" s="2452" t="s">
        <v>83</v>
      </c>
      <c r="AE105" s="2453" t="s">
        <v>84</v>
      </c>
      <c r="AF105" s="2452" t="s">
        <v>83</v>
      </c>
      <c r="AG105" s="2454" t="s">
        <v>84</v>
      </c>
      <c r="AH105" s="3631"/>
      <c r="AI105" s="3421"/>
      <c r="AJ105" s="3421"/>
      <c r="AK105" s="262"/>
      <c r="AL105" s="17"/>
      <c r="AM105" s="17"/>
      <c r="AN105" s="17"/>
      <c r="AO105" s="17"/>
      <c r="AP105" s="17"/>
      <c r="AQ105" s="17"/>
      <c r="AR105" s="17"/>
      <c r="AS105" s="2446"/>
      <c r="AT105" s="2446"/>
      <c r="AU105" s="2444"/>
      <c r="AV105" s="230"/>
      <c r="AW105" s="230"/>
      <c r="AX105" s="230"/>
      <c r="AY105" s="230"/>
      <c r="CG105" s="16"/>
      <c r="CH105" s="16"/>
      <c r="CI105" s="16"/>
      <c r="CJ105" s="16"/>
      <c r="CK105" s="16"/>
      <c r="CL105" s="16"/>
      <c r="CM105" s="16"/>
      <c r="CN105" s="16"/>
    </row>
    <row r="106" spans="1:92" ht="16.149999999999999" customHeight="1" x14ac:dyDescent="0.2">
      <c r="A106" s="3547" t="s">
        <v>137</v>
      </c>
      <c r="B106" s="3548"/>
      <c r="C106" s="137">
        <f>SUM(D106:E106)</f>
        <v>0</v>
      </c>
      <c r="D106" s="138">
        <f t="shared" ref="D106:E109" si="12">SUM(F106+H106+J106+L106+N106+P106+R106+T106+V106+X106+Z106+AB106+AD106+AF106)</f>
        <v>0</v>
      </c>
      <c r="E106" s="139">
        <f t="shared" si="12"/>
        <v>0</v>
      </c>
      <c r="F106" s="26"/>
      <c r="G106" s="30"/>
      <c r="H106" s="26"/>
      <c r="I106" s="30"/>
      <c r="J106" s="26"/>
      <c r="K106" s="30"/>
      <c r="L106" s="26"/>
      <c r="M106" s="30"/>
      <c r="N106" s="26"/>
      <c r="O106" s="30"/>
      <c r="P106" s="26"/>
      <c r="Q106" s="30"/>
      <c r="R106" s="26"/>
      <c r="S106" s="30"/>
      <c r="T106" s="26"/>
      <c r="U106" s="30"/>
      <c r="V106" s="26"/>
      <c r="W106" s="30"/>
      <c r="X106" s="26"/>
      <c r="Y106" s="30"/>
      <c r="Z106" s="26"/>
      <c r="AA106" s="30"/>
      <c r="AB106" s="26"/>
      <c r="AC106" s="30"/>
      <c r="AD106" s="26"/>
      <c r="AE106" s="30"/>
      <c r="AF106" s="26"/>
      <c r="AG106" s="140"/>
      <c r="AH106" s="30"/>
      <c r="AI106" s="145"/>
      <c r="AJ106" s="145"/>
      <c r="AK106" s="262"/>
      <c r="AL106" s="17"/>
      <c r="AM106" s="17"/>
      <c r="AN106" s="17"/>
      <c r="AO106" s="17"/>
      <c r="AP106" s="17"/>
      <c r="AQ106" s="17"/>
      <c r="AR106" s="17"/>
      <c r="AS106" s="2455"/>
      <c r="AT106" s="2455"/>
      <c r="AU106" s="2456"/>
      <c r="AV106" s="230"/>
      <c r="AW106" s="230"/>
      <c r="AX106" s="230"/>
      <c r="AY106" s="230"/>
      <c r="CG106" s="16"/>
      <c r="CH106" s="16"/>
      <c r="CI106" s="16"/>
      <c r="CJ106" s="16"/>
      <c r="CK106" s="16"/>
      <c r="CL106" s="16"/>
      <c r="CM106" s="16"/>
      <c r="CN106" s="16"/>
    </row>
    <row r="107" spans="1:92" ht="16.149999999999999" customHeight="1" x14ac:dyDescent="0.2">
      <c r="A107" s="3549" t="s">
        <v>138</v>
      </c>
      <c r="B107" s="3550"/>
      <c r="C107" s="257">
        <f>SUM(D107:E107)</f>
        <v>0</v>
      </c>
      <c r="D107" s="258">
        <f t="shared" si="12"/>
        <v>0</v>
      </c>
      <c r="E107" s="259">
        <f t="shared" si="12"/>
        <v>0</v>
      </c>
      <c r="F107" s="50"/>
      <c r="G107" s="54"/>
      <c r="H107" s="50"/>
      <c r="I107" s="54"/>
      <c r="J107" s="50"/>
      <c r="K107" s="54"/>
      <c r="L107" s="50"/>
      <c r="M107" s="54"/>
      <c r="N107" s="50"/>
      <c r="O107" s="54"/>
      <c r="P107" s="50"/>
      <c r="Q107" s="54"/>
      <c r="R107" s="50"/>
      <c r="S107" s="54"/>
      <c r="T107" s="50"/>
      <c r="U107" s="54"/>
      <c r="V107" s="50"/>
      <c r="W107" s="54"/>
      <c r="X107" s="50"/>
      <c r="Y107" s="54"/>
      <c r="Z107" s="50"/>
      <c r="AA107" s="54"/>
      <c r="AB107" s="50"/>
      <c r="AC107" s="54"/>
      <c r="AD107" s="50"/>
      <c r="AE107" s="54"/>
      <c r="AF107" s="50"/>
      <c r="AG107" s="260"/>
      <c r="AH107" s="54"/>
      <c r="AI107" s="261"/>
      <c r="AJ107" s="261"/>
      <c r="AK107" s="32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230"/>
      <c r="AX107" s="230"/>
      <c r="AY107" s="230"/>
      <c r="CA107" s="4" t="str">
        <f>IF(C110&gt;C109+C108,"* Los Ingresos de pacientes dependientes severos con escaras DEBEN estar incluidos en los Ingresos de pacientes dependientes severos Oncológicos o No Oncológicos. ","")</f>
        <v/>
      </c>
      <c r="CG107" s="16"/>
      <c r="CH107" s="16"/>
      <c r="CI107" s="16"/>
      <c r="CJ107" s="16"/>
      <c r="CK107" s="16"/>
      <c r="CL107" s="16"/>
      <c r="CM107" s="16"/>
      <c r="CN107" s="16"/>
    </row>
    <row r="108" spans="1:92" ht="17.25" customHeight="1" x14ac:dyDescent="0.2">
      <c r="A108" s="4506" t="s">
        <v>139</v>
      </c>
      <c r="B108" s="2079" t="s">
        <v>140</v>
      </c>
      <c r="C108" s="137">
        <f>SUM(D108:E108)</f>
        <v>0</v>
      </c>
      <c r="D108" s="138">
        <f t="shared" si="12"/>
        <v>0</v>
      </c>
      <c r="E108" s="139">
        <f t="shared" si="12"/>
        <v>0</v>
      </c>
      <c r="F108" s="26"/>
      <c r="G108" s="30"/>
      <c r="H108" s="26"/>
      <c r="I108" s="30"/>
      <c r="J108" s="26"/>
      <c r="K108" s="30"/>
      <c r="L108" s="26"/>
      <c r="M108" s="30"/>
      <c r="N108" s="26"/>
      <c r="O108" s="30"/>
      <c r="P108" s="26"/>
      <c r="Q108" s="30"/>
      <c r="R108" s="26"/>
      <c r="S108" s="30"/>
      <c r="T108" s="26"/>
      <c r="U108" s="30"/>
      <c r="V108" s="26"/>
      <c r="W108" s="30"/>
      <c r="X108" s="26"/>
      <c r="Y108" s="30"/>
      <c r="Z108" s="26"/>
      <c r="AA108" s="30"/>
      <c r="AB108" s="26"/>
      <c r="AC108" s="30"/>
      <c r="AD108" s="26"/>
      <c r="AE108" s="30"/>
      <c r="AF108" s="26"/>
      <c r="AG108" s="140"/>
      <c r="AH108" s="30"/>
      <c r="AI108" s="145"/>
      <c r="AJ108" s="145"/>
      <c r="AK108" s="1352"/>
      <c r="AL108" s="729"/>
      <c r="AM108" s="15"/>
      <c r="AN108" s="2457"/>
      <c r="AO108" s="2457"/>
      <c r="AP108" s="2457"/>
      <c r="AQ108" s="2457"/>
      <c r="AR108" s="2457"/>
      <c r="AS108" s="2457"/>
      <c r="AT108" s="2457"/>
      <c r="AU108" s="2457"/>
      <c r="AV108" s="2457"/>
      <c r="AW108" s="2458"/>
      <c r="AX108" s="230"/>
      <c r="AY108" s="230"/>
      <c r="BZ108" s="2"/>
      <c r="CG108" s="16"/>
      <c r="CH108" s="16"/>
      <c r="CI108" s="16"/>
      <c r="CJ108" s="16"/>
      <c r="CK108" s="16"/>
      <c r="CL108" s="16"/>
      <c r="CM108" s="16"/>
      <c r="CN108" s="16"/>
    </row>
    <row r="109" spans="1:92" ht="16.149999999999999" customHeight="1" x14ac:dyDescent="0.2">
      <c r="A109" s="3552"/>
      <c r="B109" s="239" t="s">
        <v>141</v>
      </c>
      <c r="C109" s="240">
        <f>SUM(D109:E109)</f>
        <v>0</v>
      </c>
      <c r="D109" s="241">
        <f t="shared" si="12"/>
        <v>0</v>
      </c>
      <c r="E109" s="242">
        <f t="shared" si="12"/>
        <v>0</v>
      </c>
      <c r="F109" s="93"/>
      <c r="G109" s="96"/>
      <c r="H109" s="93"/>
      <c r="I109" s="96"/>
      <c r="J109" s="93"/>
      <c r="K109" s="96"/>
      <c r="L109" s="93"/>
      <c r="M109" s="96"/>
      <c r="N109" s="93"/>
      <c r="O109" s="96"/>
      <c r="P109" s="93"/>
      <c r="Q109" s="96"/>
      <c r="R109" s="93"/>
      <c r="S109" s="96"/>
      <c r="T109" s="93"/>
      <c r="U109" s="96"/>
      <c r="V109" s="93"/>
      <c r="W109" s="96"/>
      <c r="X109" s="93"/>
      <c r="Y109" s="96"/>
      <c r="Z109" s="93"/>
      <c r="AA109" s="96"/>
      <c r="AB109" s="93"/>
      <c r="AC109" s="96"/>
      <c r="AD109" s="93"/>
      <c r="AE109" s="96"/>
      <c r="AF109" s="93"/>
      <c r="AG109" s="170"/>
      <c r="AH109" s="96"/>
      <c r="AI109" s="67"/>
      <c r="AJ109" s="67"/>
      <c r="AK109" s="1365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CG109" s="16"/>
      <c r="CH109" s="16"/>
      <c r="CI109" s="16"/>
      <c r="CJ109" s="16"/>
      <c r="CK109" s="16"/>
      <c r="CL109" s="16"/>
      <c r="CM109" s="16"/>
      <c r="CN109" s="16"/>
    </row>
    <row r="110" spans="1:92" ht="16.149999999999999" customHeight="1" x14ac:dyDescent="0.2">
      <c r="A110" s="3553" t="s">
        <v>142</v>
      </c>
      <c r="B110" s="3721"/>
      <c r="C110" s="167">
        <f>SUM(D110:E110)</f>
        <v>0</v>
      </c>
      <c r="D110" s="168">
        <f>SUM(F110+H110+J110+L110+N110+P110+R110+T110+V110+X110+Z110+AB110+AD110+AF110)</f>
        <v>0</v>
      </c>
      <c r="E110" s="688">
        <f>SUM(G110+I110+K110+M110+O110+Q110+S110+U110+W110+Y110+AA110+AC110+AE110+AG110)</f>
        <v>0</v>
      </c>
      <c r="F110" s="263"/>
      <c r="G110" s="728"/>
      <c r="H110" s="263"/>
      <c r="I110" s="728"/>
      <c r="J110" s="263"/>
      <c r="K110" s="728"/>
      <c r="L110" s="263"/>
      <c r="M110" s="728"/>
      <c r="N110" s="263"/>
      <c r="O110" s="728"/>
      <c r="P110" s="263"/>
      <c r="Q110" s="728"/>
      <c r="R110" s="263"/>
      <c r="S110" s="728"/>
      <c r="T110" s="263"/>
      <c r="U110" s="728"/>
      <c r="V110" s="263"/>
      <c r="W110" s="728"/>
      <c r="X110" s="263"/>
      <c r="Y110" s="728"/>
      <c r="Z110" s="263"/>
      <c r="AA110" s="728"/>
      <c r="AB110" s="263"/>
      <c r="AC110" s="728"/>
      <c r="AD110" s="263"/>
      <c r="AE110" s="728"/>
      <c r="AF110" s="263"/>
      <c r="AG110" s="265"/>
      <c r="AH110" s="728"/>
      <c r="AI110" s="266"/>
      <c r="AJ110" s="266"/>
      <c r="AK110" s="1365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CG110" s="16"/>
      <c r="CH110" s="16"/>
      <c r="CI110" s="16"/>
      <c r="CJ110" s="16"/>
      <c r="CK110" s="16"/>
      <c r="CL110" s="16"/>
      <c r="CM110" s="16"/>
      <c r="CN110" s="16"/>
    </row>
    <row r="111" spans="1:92" ht="24" customHeight="1" x14ac:dyDescent="0.2">
      <c r="A111" s="121" t="s">
        <v>143</v>
      </c>
      <c r="B111" s="121"/>
      <c r="M111" s="2459"/>
      <c r="N111" s="2460"/>
      <c r="O111" s="2461"/>
      <c r="P111" s="2461"/>
      <c r="Q111" s="2461"/>
      <c r="R111" s="2461"/>
      <c r="S111" s="2461"/>
      <c r="T111" s="2461"/>
      <c r="U111" s="2461"/>
      <c r="V111" s="2460"/>
      <c r="W111" s="2461"/>
      <c r="X111" s="2461"/>
      <c r="Y111" s="2461"/>
      <c r="Z111" s="2462"/>
      <c r="AA111" s="2462"/>
      <c r="AB111" s="2463"/>
      <c r="AC111" s="2463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CG111" s="16"/>
      <c r="CH111" s="16"/>
      <c r="CI111" s="16"/>
      <c r="CJ111" s="16"/>
      <c r="CK111" s="16"/>
      <c r="CL111" s="16"/>
      <c r="CM111" s="16"/>
      <c r="CN111" s="16"/>
    </row>
    <row r="112" spans="1:92" ht="16.149999999999999" customHeight="1" x14ac:dyDescent="0.2">
      <c r="A112" s="4499" t="s">
        <v>3</v>
      </c>
      <c r="B112" s="4500"/>
      <c r="C112" s="4451" t="s">
        <v>57</v>
      </c>
      <c r="D112" s="4457"/>
      <c r="E112" s="4452"/>
      <c r="F112" s="4451" t="s">
        <v>114</v>
      </c>
      <c r="G112" s="4452"/>
      <c r="H112" s="4451" t="s">
        <v>115</v>
      </c>
      <c r="I112" s="4452"/>
      <c r="J112" s="4451" t="s">
        <v>116</v>
      </c>
      <c r="K112" s="4452"/>
      <c r="L112" s="4451" t="s">
        <v>117</v>
      </c>
      <c r="M112" s="4452"/>
      <c r="N112" s="2464"/>
      <c r="O112" s="2461"/>
      <c r="P112" s="2461"/>
      <c r="Q112" s="2461"/>
      <c r="R112" s="2461"/>
      <c r="S112" s="2461"/>
      <c r="T112" s="2461"/>
      <c r="U112" s="2461"/>
      <c r="V112" s="2460"/>
      <c r="W112" s="2461"/>
      <c r="X112" s="2461"/>
      <c r="Y112" s="2461"/>
      <c r="Z112" s="2462"/>
      <c r="AA112" s="2462"/>
      <c r="AB112" s="2463"/>
      <c r="AC112" s="2463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CG112" s="16"/>
      <c r="CH112" s="16"/>
      <c r="CI112" s="16"/>
      <c r="CJ112" s="16"/>
      <c r="CK112" s="16"/>
      <c r="CL112" s="16"/>
      <c r="CM112" s="16"/>
      <c r="CN112" s="16"/>
    </row>
    <row r="113" spans="1:92" ht="16.149999999999999" customHeight="1" x14ac:dyDescent="0.2">
      <c r="A113" s="3366"/>
      <c r="B113" s="3631"/>
      <c r="C113" s="2449" t="s">
        <v>82</v>
      </c>
      <c r="D113" s="2450" t="s">
        <v>83</v>
      </c>
      <c r="E113" s="2451" t="s">
        <v>84</v>
      </c>
      <c r="F113" s="2449" t="s">
        <v>83</v>
      </c>
      <c r="G113" s="2451" t="s">
        <v>84</v>
      </c>
      <c r="H113" s="2449" t="s">
        <v>83</v>
      </c>
      <c r="I113" s="2451" t="s">
        <v>84</v>
      </c>
      <c r="J113" s="2449" t="s">
        <v>83</v>
      </c>
      <c r="K113" s="2451" t="s">
        <v>84</v>
      </c>
      <c r="L113" s="2449" t="s">
        <v>83</v>
      </c>
      <c r="M113" s="2451" t="s">
        <v>84</v>
      </c>
      <c r="N113" s="2464"/>
      <c r="O113" s="2461"/>
      <c r="P113" s="2461"/>
      <c r="Q113" s="2461"/>
      <c r="R113" s="2461"/>
      <c r="S113" s="2461"/>
      <c r="T113" s="2461"/>
      <c r="U113" s="2461"/>
      <c r="V113" s="2460"/>
      <c r="W113" s="2461"/>
      <c r="X113" s="2461"/>
      <c r="Y113" s="2461"/>
      <c r="Z113" s="2462"/>
      <c r="AA113" s="2462"/>
      <c r="AB113" s="2463"/>
      <c r="AC113" s="2463"/>
      <c r="CG113" s="16"/>
      <c r="CH113" s="16"/>
      <c r="CI113" s="16"/>
      <c r="CJ113" s="16"/>
      <c r="CK113" s="16"/>
      <c r="CL113" s="16"/>
      <c r="CM113" s="16"/>
      <c r="CN113" s="16"/>
    </row>
    <row r="114" spans="1:92" ht="16.149999999999999" customHeight="1" x14ac:dyDescent="0.2">
      <c r="A114" s="4503" t="s">
        <v>144</v>
      </c>
      <c r="B114" s="89" t="s">
        <v>145</v>
      </c>
      <c r="C114" s="137">
        <f>SUM(D114:E114)</f>
        <v>0</v>
      </c>
      <c r="D114" s="138">
        <f t="shared" ref="D114:E116" si="13">SUM(F114+H114+J114+L114)</f>
        <v>0</v>
      </c>
      <c r="E114" s="139">
        <f t="shared" si="13"/>
        <v>0</v>
      </c>
      <c r="F114" s="104"/>
      <c r="G114" s="107"/>
      <c r="H114" s="104"/>
      <c r="I114" s="107"/>
      <c r="J114" s="104"/>
      <c r="K114" s="107"/>
      <c r="L114" s="104"/>
      <c r="M114" s="107"/>
      <c r="N114" s="2465"/>
      <c r="O114" s="2461"/>
      <c r="P114" s="2461"/>
      <c r="Q114" s="2461"/>
      <c r="R114" s="2461"/>
      <c r="S114" s="2461"/>
      <c r="T114" s="2461"/>
      <c r="U114" s="2461"/>
      <c r="V114" s="2460"/>
      <c r="W114" s="2461"/>
      <c r="X114" s="2461"/>
      <c r="Y114" s="2461"/>
      <c r="Z114" s="2462"/>
      <c r="AA114" s="2462"/>
      <c r="AB114" s="2463"/>
      <c r="AC114" s="2463"/>
      <c r="CG114" s="16"/>
      <c r="CH114" s="16"/>
      <c r="CI114" s="16"/>
      <c r="CJ114" s="16"/>
      <c r="CK114" s="16"/>
      <c r="CL114" s="16"/>
      <c r="CM114" s="16"/>
      <c r="CN114" s="16"/>
    </row>
    <row r="115" spans="1:92" ht="16.149999999999999" customHeight="1" x14ac:dyDescent="0.2">
      <c r="A115" s="3538"/>
      <c r="B115" s="100" t="s">
        <v>146</v>
      </c>
      <c r="C115" s="147">
        <f>SUM(D115:E115)</f>
        <v>0</v>
      </c>
      <c r="D115" s="148">
        <f t="shared" si="13"/>
        <v>0</v>
      </c>
      <c r="E115" s="149">
        <f t="shared" si="13"/>
        <v>0</v>
      </c>
      <c r="F115" s="104"/>
      <c r="G115" s="107"/>
      <c r="H115" s="104"/>
      <c r="I115" s="107"/>
      <c r="J115" s="104"/>
      <c r="K115" s="107"/>
      <c r="L115" s="104"/>
      <c r="M115" s="107"/>
      <c r="N115" s="2465"/>
      <c r="O115" s="2461"/>
      <c r="P115" s="2461"/>
      <c r="Q115" s="2461"/>
      <c r="R115" s="2461"/>
      <c r="S115" s="2461"/>
      <c r="T115" s="2461"/>
      <c r="U115" s="2461"/>
      <c r="V115" s="2460"/>
      <c r="W115" s="2461"/>
      <c r="X115" s="2462"/>
      <c r="Y115" s="2462"/>
      <c r="Z115" s="2462"/>
      <c r="AA115" s="2462"/>
      <c r="AB115" s="2463"/>
      <c r="AC115" s="2463"/>
      <c r="CG115" s="16"/>
      <c r="CH115" s="16"/>
      <c r="CI115" s="16"/>
      <c r="CJ115" s="16"/>
      <c r="CK115" s="16"/>
      <c r="CL115" s="16"/>
      <c r="CM115" s="16"/>
      <c r="CN115" s="16"/>
    </row>
    <row r="116" spans="1:92" ht="16.149999999999999" customHeight="1" x14ac:dyDescent="0.2">
      <c r="A116" s="3706"/>
      <c r="B116" s="275" t="s">
        <v>147</v>
      </c>
      <c r="C116" s="257">
        <f>SUM(D116:E116)</f>
        <v>0</v>
      </c>
      <c r="D116" s="258">
        <f t="shared" si="13"/>
        <v>0</v>
      </c>
      <c r="E116" s="259">
        <f t="shared" si="13"/>
        <v>0</v>
      </c>
      <c r="F116" s="104"/>
      <c r="G116" s="107"/>
      <c r="H116" s="104"/>
      <c r="I116" s="107"/>
      <c r="J116" s="104"/>
      <c r="K116" s="107"/>
      <c r="L116" s="104"/>
      <c r="M116" s="107"/>
      <c r="N116" s="1373"/>
      <c r="O116" s="12"/>
      <c r="P116" s="12"/>
      <c r="Q116" s="12"/>
      <c r="R116" s="12"/>
      <c r="S116" s="12"/>
      <c r="T116" s="12"/>
      <c r="U116" s="2460"/>
      <c r="V116" s="2461"/>
      <c r="W116" s="2461"/>
      <c r="X116" s="2461"/>
      <c r="Y116" s="2461"/>
      <c r="Z116" s="2461"/>
      <c r="AA116" s="2461"/>
      <c r="AB116" s="2461"/>
      <c r="AC116" s="2461"/>
      <c r="AD116" s="2461"/>
      <c r="AE116" s="2461"/>
      <c r="AF116" s="2461"/>
      <c r="AG116" s="2461"/>
      <c r="AH116" s="2460"/>
      <c r="AI116" s="2461"/>
      <c r="AJ116" s="2462"/>
      <c r="AK116" s="2462"/>
      <c r="AL116" s="2462"/>
      <c r="AM116" s="2462"/>
      <c r="AN116" s="2463"/>
      <c r="AO116" s="2463"/>
      <c r="CG116" s="16"/>
      <c r="CH116" s="16"/>
      <c r="CI116" s="16"/>
      <c r="CJ116" s="16"/>
      <c r="CK116" s="16"/>
      <c r="CL116" s="16"/>
      <c r="CM116" s="16"/>
      <c r="CN116" s="16"/>
    </row>
    <row r="117" spans="1:92" ht="16.149999999999999" customHeight="1" x14ac:dyDescent="0.2">
      <c r="A117" s="4502" t="s">
        <v>148</v>
      </c>
      <c r="B117" s="4502"/>
      <c r="C117" s="2466">
        <f t="shared" ref="C117:M117" si="14">SUM(C114:C116)</f>
        <v>0</v>
      </c>
      <c r="D117" s="2467">
        <f t="shared" si="14"/>
        <v>0</v>
      </c>
      <c r="E117" s="2468">
        <f t="shared" si="14"/>
        <v>0</v>
      </c>
      <c r="F117" s="2466">
        <f t="shared" si="14"/>
        <v>0</v>
      </c>
      <c r="G117" s="2468">
        <f t="shared" si="14"/>
        <v>0</v>
      </c>
      <c r="H117" s="2466">
        <f t="shared" si="14"/>
        <v>0</v>
      </c>
      <c r="I117" s="2468">
        <f t="shared" si="14"/>
        <v>0</v>
      </c>
      <c r="J117" s="2466">
        <f t="shared" si="14"/>
        <v>0</v>
      </c>
      <c r="K117" s="2468">
        <f t="shared" si="14"/>
        <v>0</v>
      </c>
      <c r="L117" s="2466">
        <f t="shared" si="14"/>
        <v>0</v>
      </c>
      <c r="M117" s="2468">
        <f t="shared" si="14"/>
        <v>0</v>
      </c>
      <c r="N117" s="1373"/>
      <c r="O117" s="12"/>
      <c r="P117" s="12"/>
      <c r="Q117" s="12"/>
      <c r="R117" s="12"/>
      <c r="S117" s="12"/>
      <c r="T117" s="12"/>
      <c r="U117" s="2460"/>
      <c r="V117" s="2461"/>
      <c r="W117" s="2461"/>
      <c r="X117" s="2461"/>
      <c r="Y117" s="2461"/>
      <c r="Z117" s="2461"/>
      <c r="AA117" s="2461"/>
      <c r="AB117" s="2461"/>
      <c r="AC117" s="2461"/>
      <c r="AD117" s="2461"/>
      <c r="AE117" s="2461"/>
      <c r="AF117" s="2461"/>
      <c r="AG117" s="2461"/>
      <c r="AH117" s="2460"/>
      <c r="AI117" s="2461"/>
      <c r="AJ117" s="2462"/>
      <c r="AK117" s="2462"/>
      <c r="AL117" s="2462"/>
      <c r="AM117" s="2462"/>
      <c r="AN117" s="2463"/>
      <c r="AO117" s="2463"/>
      <c r="CG117" s="16"/>
      <c r="CH117" s="16"/>
      <c r="CI117" s="16"/>
      <c r="CJ117" s="16"/>
      <c r="CK117" s="16"/>
      <c r="CL117" s="16"/>
      <c r="CM117" s="16"/>
      <c r="CN117" s="16"/>
    </row>
    <row r="118" spans="1:92" ht="16.149999999999999" customHeight="1" x14ac:dyDescent="0.2">
      <c r="A118" s="4503" t="s">
        <v>149</v>
      </c>
      <c r="B118" s="103" t="s">
        <v>150</v>
      </c>
      <c r="C118" s="276">
        <f>SUM(D118:E118)</f>
        <v>0</v>
      </c>
      <c r="D118" s="277">
        <f t="shared" ref="D118:E121" si="15">SUM(F118+H118+J118+L118)</f>
        <v>0</v>
      </c>
      <c r="E118" s="278">
        <f t="shared" si="15"/>
        <v>0</v>
      </c>
      <c r="F118" s="104"/>
      <c r="G118" s="107"/>
      <c r="H118" s="104"/>
      <c r="I118" s="107"/>
      <c r="J118" s="104"/>
      <c r="K118" s="107"/>
      <c r="L118" s="104"/>
      <c r="M118" s="107"/>
      <c r="N118" s="1373"/>
      <c r="O118" s="12"/>
      <c r="P118" s="12"/>
      <c r="Q118" s="12"/>
      <c r="R118" s="12"/>
      <c r="S118" s="12"/>
      <c r="T118" s="12"/>
      <c r="U118" s="123"/>
      <c r="V118" s="2461"/>
      <c r="W118" s="2461"/>
      <c r="X118" s="2461"/>
      <c r="Y118" s="2461"/>
      <c r="Z118" s="2461"/>
      <c r="AA118" s="2461"/>
      <c r="AB118" s="2461"/>
      <c r="AC118" s="2461"/>
      <c r="AD118" s="2461"/>
      <c r="AE118" s="2461"/>
      <c r="AF118" s="2461"/>
      <c r="AG118" s="2461"/>
      <c r="AH118" s="2460"/>
      <c r="AI118" s="2461"/>
      <c r="AJ118" s="2462"/>
      <c r="AK118" s="2462"/>
      <c r="AL118" s="2462"/>
      <c r="AM118" s="2462"/>
      <c r="AN118" s="2463"/>
      <c r="AO118" s="2463"/>
      <c r="CG118" s="16"/>
      <c r="CH118" s="16"/>
      <c r="CI118" s="16"/>
      <c r="CJ118" s="16"/>
      <c r="CK118" s="16"/>
      <c r="CL118" s="16"/>
      <c r="CM118" s="16"/>
      <c r="CN118" s="16"/>
    </row>
    <row r="119" spans="1:92" ht="16.149999999999999" customHeight="1" x14ac:dyDescent="0.2">
      <c r="A119" s="3538"/>
      <c r="B119" s="100" t="s">
        <v>151</v>
      </c>
      <c r="C119" s="147">
        <f>SUM(D119:E119)</f>
        <v>0</v>
      </c>
      <c r="D119" s="148">
        <f t="shared" si="15"/>
        <v>0</v>
      </c>
      <c r="E119" s="149">
        <f t="shared" si="15"/>
        <v>0</v>
      </c>
      <c r="F119" s="35"/>
      <c r="G119" s="39"/>
      <c r="H119" s="35"/>
      <c r="I119" s="39"/>
      <c r="J119" s="35"/>
      <c r="K119" s="39"/>
      <c r="L119" s="35"/>
      <c r="M119" s="39"/>
      <c r="N119" s="1373"/>
      <c r="O119" s="12"/>
      <c r="P119" s="12"/>
      <c r="Q119" s="12"/>
      <c r="R119" s="12"/>
      <c r="S119" s="12"/>
      <c r="T119" s="12"/>
      <c r="U119" s="2469"/>
      <c r="V119" s="2461"/>
      <c r="W119" s="2461"/>
      <c r="X119" s="2461"/>
      <c r="Y119" s="2461"/>
      <c r="Z119" s="2461"/>
      <c r="AA119" s="2461"/>
      <c r="AB119" s="2461"/>
      <c r="AC119" s="2461"/>
      <c r="AD119" s="2461"/>
      <c r="AE119" s="2461"/>
      <c r="AF119" s="2461"/>
      <c r="AG119" s="2461"/>
      <c r="AH119" s="2460"/>
      <c r="AI119" s="2461"/>
      <c r="AJ119" s="2462"/>
      <c r="AK119" s="2462"/>
      <c r="AL119" s="2462"/>
      <c r="AM119" s="2462"/>
      <c r="AN119" s="2463"/>
      <c r="AO119" s="2463"/>
      <c r="CG119" s="16"/>
      <c r="CH119" s="16"/>
      <c r="CI119" s="16"/>
      <c r="CJ119" s="16"/>
      <c r="CK119" s="16"/>
      <c r="CL119" s="16"/>
      <c r="CM119" s="16"/>
      <c r="CN119" s="16"/>
    </row>
    <row r="120" spans="1:92" ht="16.149999999999999" customHeight="1" x14ac:dyDescent="0.2">
      <c r="A120" s="3538"/>
      <c r="B120" s="100" t="s">
        <v>152</v>
      </c>
      <c r="C120" s="147">
        <f>SUM(D120:E120)</f>
        <v>0</v>
      </c>
      <c r="D120" s="148">
        <f t="shared" si="15"/>
        <v>0</v>
      </c>
      <c r="E120" s="149">
        <f t="shared" si="15"/>
        <v>0</v>
      </c>
      <c r="F120" s="35"/>
      <c r="G120" s="39"/>
      <c r="H120" s="35"/>
      <c r="I120" s="39"/>
      <c r="J120" s="35"/>
      <c r="K120" s="39"/>
      <c r="L120" s="35"/>
      <c r="M120" s="39"/>
      <c r="N120" s="3"/>
      <c r="O120" s="12"/>
      <c r="P120" s="12"/>
      <c r="Q120" s="12"/>
      <c r="R120" s="12"/>
      <c r="S120" s="12"/>
      <c r="T120" s="12"/>
      <c r="U120" s="2469"/>
      <c r="V120" s="2461"/>
      <c r="W120" s="2461"/>
      <c r="X120" s="2461"/>
      <c r="Y120" s="2461"/>
      <c r="Z120" s="2461"/>
      <c r="AA120" s="2461"/>
      <c r="AB120" s="2461"/>
      <c r="AC120" s="2461"/>
      <c r="AD120" s="2461"/>
      <c r="AE120" s="2461"/>
      <c r="AF120" s="2461"/>
      <c r="AG120" s="2461"/>
      <c r="AH120" s="2460"/>
      <c r="AI120" s="2461"/>
      <c r="AJ120" s="2462"/>
      <c r="AK120" s="2462"/>
      <c r="AL120" s="2462"/>
      <c r="AM120" s="2462"/>
      <c r="AN120" s="2463"/>
      <c r="AO120" s="2463"/>
      <c r="CG120" s="16"/>
      <c r="CH120" s="16"/>
      <c r="CI120" s="16"/>
      <c r="CJ120" s="16"/>
      <c r="CK120" s="16"/>
      <c r="CL120" s="16"/>
      <c r="CM120" s="16"/>
      <c r="CN120" s="16"/>
    </row>
    <row r="121" spans="1:92" ht="18.75" customHeight="1" x14ac:dyDescent="0.2">
      <c r="A121" s="3706"/>
      <c r="B121" s="109" t="s">
        <v>153</v>
      </c>
      <c r="C121" s="257">
        <f>SUM(D121:E121)</f>
        <v>0</v>
      </c>
      <c r="D121" s="258">
        <f t="shared" si="15"/>
        <v>0</v>
      </c>
      <c r="E121" s="259">
        <f t="shared" si="15"/>
        <v>0</v>
      </c>
      <c r="F121" s="50"/>
      <c r="G121" s="54"/>
      <c r="H121" s="50"/>
      <c r="I121" s="54"/>
      <c r="J121" s="50"/>
      <c r="K121" s="54"/>
      <c r="L121" s="50"/>
      <c r="M121" s="54"/>
      <c r="N121" s="1380"/>
      <c r="O121" s="222"/>
      <c r="P121" s="222"/>
      <c r="Q121" s="280"/>
      <c r="R121" s="280"/>
      <c r="S121" s="15"/>
      <c r="T121" s="738"/>
      <c r="U121" s="15"/>
      <c r="V121" s="15"/>
      <c r="W121" s="15"/>
      <c r="X121" s="2457"/>
      <c r="Y121" s="2457"/>
      <c r="Z121" s="2457"/>
      <c r="AA121" s="2457"/>
      <c r="AB121" s="2457"/>
      <c r="AC121" s="2457"/>
      <c r="AD121" s="2457"/>
      <c r="AE121" s="2457"/>
      <c r="AF121" s="2470"/>
      <c r="AG121" s="2462"/>
      <c r="AH121" s="2462"/>
      <c r="AI121" s="2462"/>
      <c r="AJ121" s="2471"/>
      <c r="AK121" s="2462"/>
      <c r="AL121" s="2462"/>
      <c r="AM121" s="2462"/>
      <c r="AN121" s="2462"/>
      <c r="AO121" s="2462"/>
      <c r="AP121" s="2462"/>
      <c r="AQ121" s="2462"/>
      <c r="BZ121" s="2"/>
      <c r="CG121" s="16">
        <v>0</v>
      </c>
      <c r="CH121" s="16"/>
      <c r="CI121" s="16"/>
      <c r="CJ121" s="16"/>
      <c r="CK121" s="16"/>
      <c r="CL121" s="16"/>
      <c r="CM121" s="16"/>
      <c r="CN121" s="16"/>
    </row>
    <row r="122" spans="1:92" ht="16.149999999999999" customHeight="1" x14ac:dyDescent="0.2">
      <c r="A122" s="4502" t="s">
        <v>148</v>
      </c>
      <c r="B122" s="4502"/>
      <c r="C122" s="2466">
        <f t="shared" ref="C122:M122" si="16">SUM(C118:C121)</f>
        <v>0</v>
      </c>
      <c r="D122" s="2467">
        <f t="shared" si="16"/>
        <v>0</v>
      </c>
      <c r="E122" s="2468">
        <f t="shared" si="16"/>
        <v>0</v>
      </c>
      <c r="F122" s="2466">
        <f t="shared" si="16"/>
        <v>0</v>
      </c>
      <c r="G122" s="2468">
        <f t="shared" si="16"/>
        <v>0</v>
      </c>
      <c r="H122" s="2466">
        <f t="shared" si="16"/>
        <v>0</v>
      </c>
      <c r="I122" s="2468">
        <f t="shared" si="16"/>
        <v>0</v>
      </c>
      <c r="J122" s="2466">
        <f t="shared" si="16"/>
        <v>0</v>
      </c>
      <c r="K122" s="2468">
        <f t="shared" si="16"/>
        <v>0</v>
      </c>
      <c r="L122" s="2466">
        <f t="shared" si="16"/>
        <v>0</v>
      </c>
      <c r="M122" s="2468">
        <f t="shared" si="16"/>
        <v>0</v>
      </c>
      <c r="N122" s="3"/>
      <c r="P122" s="1336"/>
      <c r="Q122" s="4020"/>
      <c r="R122" s="3710"/>
      <c r="S122" s="4498"/>
      <c r="T122" s="4498"/>
      <c r="U122" s="4498"/>
      <c r="V122" s="4498"/>
      <c r="W122" s="4498"/>
      <c r="X122" s="4498"/>
      <c r="Y122" s="4498"/>
      <c r="Z122" s="4498"/>
      <c r="AA122" s="2472"/>
      <c r="AB122" s="2473"/>
      <c r="AC122" s="2473"/>
      <c r="AD122" s="2473"/>
      <c r="AE122" s="2457"/>
      <c r="AF122" s="2462"/>
      <c r="AG122" s="2462"/>
      <c r="AH122" s="2462"/>
      <c r="AI122" s="2474"/>
      <c r="AJ122" s="2474"/>
      <c r="AK122" s="2474"/>
      <c r="AL122" s="2474"/>
      <c r="AM122" s="2475"/>
      <c r="AN122" s="2461"/>
      <c r="AO122" s="2461"/>
      <c r="AP122" s="2461"/>
      <c r="AQ122" s="2461"/>
      <c r="AR122" s="2461"/>
      <c r="AS122" s="2461"/>
      <c r="AT122" s="2461"/>
      <c r="CG122" s="16"/>
      <c r="CH122" s="16"/>
      <c r="CI122" s="16"/>
      <c r="CJ122" s="16"/>
      <c r="CK122" s="16"/>
      <c r="CL122" s="16"/>
      <c r="CM122" s="16"/>
      <c r="CN122" s="16"/>
    </row>
    <row r="123" spans="1:92" ht="16.149999999999999" customHeight="1" x14ac:dyDescent="0.2">
      <c r="A123" s="3540" t="s">
        <v>154</v>
      </c>
      <c r="B123" s="3540"/>
      <c r="C123" s="167">
        <f t="shared" ref="C123:M123" si="17">SUM(C117+C122)</f>
        <v>0</v>
      </c>
      <c r="D123" s="168">
        <f t="shared" si="17"/>
        <v>0</v>
      </c>
      <c r="E123" s="688">
        <f t="shared" si="17"/>
        <v>0</v>
      </c>
      <c r="F123" s="167">
        <f t="shared" si="17"/>
        <v>0</v>
      </c>
      <c r="G123" s="688">
        <f t="shared" si="17"/>
        <v>0</v>
      </c>
      <c r="H123" s="167">
        <f t="shared" si="17"/>
        <v>0</v>
      </c>
      <c r="I123" s="688">
        <f t="shared" si="17"/>
        <v>0</v>
      </c>
      <c r="J123" s="167">
        <f t="shared" si="17"/>
        <v>0</v>
      </c>
      <c r="K123" s="688">
        <f t="shared" si="17"/>
        <v>0</v>
      </c>
      <c r="L123" s="167">
        <f t="shared" si="17"/>
        <v>0</v>
      </c>
      <c r="M123" s="688">
        <f t="shared" si="17"/>
        <v>0</v>
      </c>
      <c r="N123" s="3"/>
      <c r="Q123" s="2476"/>
      <c r="R123" s="2477"/>
      <c r="S123" s="2477"/>
      <c r="T123" s="2477"/>
      <c r="U123" s="2477"/>
      <c r="V123" s="2477"/>
      <c r="W123" s="2477"/>
      <c r="X123" s="2477"/>
      <c r="Y123" s="2477"/>
      <c r="Z123" s="2477"/>
      <c r="AA123" s="2472"/>
      <c r="AB123" s="2473"/>
      <c r="AC123" s="2473"/>
      <c r="AD123" s="2473"/>
      <c r="AE123" s="2457"/>
      <c r="AF123" s="2462"/>
      <c r="AG123" s="2462"/>
      <c r="AH123" s="2462"/>
      <c r="AI123" s="2474"/>
      <c r="AJ123" s="2474"/>
      <c r="AK123" s="2474"/>
      <c r="AL123" s="2474"/>
      <c r="AM123" s="2475"/>
      <c r="AN123" s="2461"/>
      <c r="AO123" s="2461"/>
      <c r="AP123" s="2461"/>
      <c r="AQ123" s="2461"/>
      <c r="AR123" s="2461"/>
      <c r="AS123" s="2461"/>
      <c r="AT123" s="2461"/>
      <c r="CG123" s="16"/>
      <c r="CH123" s="16"/>
      <c r="CI123" s="16"/>
      <c r="CJ123" s="16"/>
      <c r="CK123" s="16"/>
      <c r="CL123" s="16"/>
      <c r="CM123" s="16"/>
      <c r="CN123" s="16"/>
    </row>
    <row r="124" spans="1:92" ht="24" customHeight="1" x14ac:dyDescent="0.2">
      <c r="A124" s="121" t="s">
        <v>155</v>
      </c>
      <c r="B124" s="121"/>
      <c r="Q124" s="2478"/>
      <c r="R124" s="2473"/>
      <c r="S124" s="2473"/>
      <c r="T124" s="2473"/>
      <c r="U124" s="2473"/>
      <c r="V124" s="2473"/>
      <c r="W124" s="2473"/>
      <c r="X124" s="2473"/>
      <c r="Y124" s="2479"/>
      <c r="Z124" s="2479"/>
      <c r="AA124" s="2472"/>
      <c r="AB124" s="2473"/>
      <c r="AC124" s="2473"/>
      <c r="AD124" s="2473"/>
      <c r="AE124" s="2457"/>
      <c r="AF124" s="2462"/>
      <c r="AG124" s="2462"/>
      <c r="AH124" s="2462"/>
      <c r="AI124" s="2474"/>
      <c r="AJ124" s="2474"/>
      <c r="AK124" s="2474"/>
      <c r="AL124" s="2474"/>
      <c r="AM124" s="2474"/>
      <c r="AN124" s="2461"/>
      <c r="AO124" s="2461"/>
      <c r="AP124" s="2461"/>
      <c r="AQ124" s="2461"/>
      <c r="AR124" s="2461"/>
      <c r="AS124" s="2461"/>
      <c r="AT124" s="2461"/>
      <c r="CG124" s="16"/>
      <c r="CH124" s="16"/>
      <c r="CI124" s="16"/>
      <c r="CJ124" s="16"/>
      <c r="CK124" s="16"/>
      <c r="CL124" s="16"/>
      <c r="CM124" s="16"/>
      <c r="CN124" s="16"/>
    </row>
    <row r="125" spans="1:92" ht="16.149999999999999" customHeight="1" x14ac:dyDescent="0.2">
      <c r="A125" s="4499" t="s">
        <v>3</v>
      </c>
      <c r="B125" s="4500"/>
      <c r="C125" s="4451" t="s">
        <v>57</v>
      </c>
      <c r="D125" s="4457"/>
      <c r="E125" s="4452"/>
      <c r="F125" s="4451" t="s">
        <v>114</v>
      </c>
      <c r="G125" s="4452"/>
      <c r="H125" s="4451" t="s">
        <v>115</v>
      </c>
      <c r="I125" s="4452"/>
      <c r="J125" s="4451" t="s">
        <v>116</v>
      </c>
      <c r="K125" s="4452"/>
      <c r="L125" s="4451" t="s">
        <v>117</v>
      </c>
      <c r="M125" s="4457"/>
      <c r="N125" s="4501" t="s">
        <v>127</v>
      </c>
      <c r="O125" s="4457"/>
      <c r="P125" s="4452"/>
      <c r="Q125" s="2478"/>
      <c r="R125" s="2473"/>
      <c r="S125" s="2473"/>
      <c r="T125" s="2473"/>
      <c r="U125" s="2473"/>
      <c r="V125" s="2473"/>
      <c r="W125" s="2473"/>
      <c r="X125" s="2473"/>
      <c r="Y125" s="2479"/>
      <c r="Z125" s="2480"/>
      <c r="AA125" s="2481"/>
      <c r="AB125" s="2455"/>
      <c r="AC125" s="2455"/>
      <c r="AD125" s="2455"/>
      <c r="AE125" s="2482"/>
      <c r="AF125" s="2483"/>
      <c r="AG125" s="2483"/>
      <c r="AH125" s="2483"/>
      <c r="AI125" s="2484"/>
      <c r="AJ125" s="2484"/>
      <c r="AK125" s="2484"/>
      <c r="AL125" s="2484"/>
      <c r="AM125" s="2474"/>
      <c r="AN125" s="2461"/>
      <c r="AO125" s="2461"/>
      <c r="AP125" s="2461"/>
      <c r="AQ125" s="2461"/>
      <c r="AR125" s="2461"/>
      <c r="AS125" s="2461"/>
      <c r="AT125" s="2461"/>
      <c r="CG125" s="16"/>
      <c r="CH125" s="16"/>
      <c r="CI125" s="16"/>
      <c r="CJ125" s="16"/>
      <c r="CK125" s="16"/>
      <c r="CL125" s="16"/>
      <c r="CM125" s="16"/>
      <c r="CN125" s="16"/>
    </row>
    <row r="126" spans="1:92" ht="16.149999999999999" customHeight="1" x14ac:dyDescent="0.2">
      <c r="A126" s="3366"/>
      <c r="B126" s="3631"/>
      <c r="C126" s="2449" t="s">
        <v>82</v>
      </c>
      <c r="D126" s="2450" t="s">
        <v>83</v>
      </c>
      <c r="E126" s="2451" t="s">
        <v>84</v>
      </c>
      <c r="F126" s="2449" t="s">
        <v>83</v>
      </c>
      <c r="G126" s="2451" t="s">
        <v>84</v>
      </c>
      <c r="H126" s="2449" t="s">
        <v>83</v>
      </c>
      <c r="I126" s="2451" t="s">
        <v>84</v>
      </c>
      <c r="J126" s="2449" t="s">
        <v>83</v>
      </c>
      <c r="K126" s="2451" t="s">
        <v>84</v>
      </c>
      <c r="L126" s="2449" t="s">
        <v>83</v>
      </c>
      <c r="M126" s="2485" t="s">
        <v>84</v>
      </c>
      <c r="N126" s="2486" t="s">
        <v>128</v>
      </c>
      <c r="O126" s="2450" t="s">
        <v>129</v>
      </c>
      <c r="P126" s="2451" t="s">
        <v>130</v>
      </c>
      <c r="Q126" s="2478"/>
      <c r="R126" s="2473"/>
      <c r="S126" s="2473"/>
      <c r="T126" s="2473"/>
      <c r="U126" s="2473"/>
      <c r="V126" s="2473"/>
      <c r="W126" s="2473"/>
      <c r="X126" s="2473"/>
      <c r="Y126" s="2487"/>
      <c r="Z126" s="2479"/>
      <c r="AA126" s="2473"/>
      <c r="AB126" s="2473"/>
      <c r="AC126" s="2473"/>
      <c r="AD126" s="2473"/>
      <c r="AE126" s="2457"/>
      <c r="AF126" s="2462"/>
      <c r="AG126" s="2462"/>
      <c r="AH126" s="2462"/>
      <c r="AI126" s="2474"/>
      <c r="AJ126" s="2474"/>
      <c r="AK126" s="2474"/>
      <c r="AL126" s="2474"/>
      <c r="AM126" s="2474"/>
      <c r="AN126" s="2461"/>
      <c r="AO126" s="2461"/>
      <c r="AP126" s="2461"/>
      <c r="AQ126" s="2461"/>
      <c r="AR126" s="2461"/>
      <c r="AS126" s="2461"/>
      <c r="AT126" s="2461"/>
      <c r="CG126" s="16">
        <v>0</v>
      </c>
      <c r="CH126" s="16"/>
      <c r="CI126" s="16"/>
      <c r="CJ126" s="16"/>
      <c r="CK126" s="16"/>
      <c r="CL126" s="16"/>
      <c r="CM126" s="16"/>
      <c r="CN126" s="16"/>
    </row>
    <row r="127" spans="1:92" ht="16.149999999999999" customHeight="1" x14ac:dyDescent="0.2">
      <c r="A127" s="4503" t="s">
        <v>144</v>
      </c>
      <c r="B127" s="89" t="s">
        <v>145</v>
      </c>
      <c r="C127" s="289">
        <f>SUM(D127:E127)</f>
        <v>0</v>
      </c>
      <c r="D127" s="290">
        <f t="shared" ref="D127:E129" si="18">SUM(F127+H127+J127+L127)</f>
        <v>0</v>
      </c>
      <c r="E127" s="291">
        <f t="shared" si="18"/>
        <v>0</v>
      </c>
      <c r="F127" s="26"/>
      <c r="G127" s="30"/>
      <c r="H127" s="26"/>
      <c r="I127" s="30"/>
      <c r="J127" s="26"/>
      <c r="K127" s="30"/>
      <c r="L127" s="26"/>
      <c r="M127" s="2488"/>
      <c r="N127" s="293"/>
      <c r="O127" s="27"/>
      <c r="P127" s="30"/>
      <c r="Q127" s="32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2473"/>
      <c r="AD127" s="2473"/>
      <c r="AE127" s="2457"/>
      <c r="AF127" s="2462"/>
      <c r="AG127" s="2462"/>
      <c r="AH127" s="2462"/>
      <c r="AI127" s="2474"/>
      <c r="AJ127" s="2474"/>
      <c r="AK127" s="2474"/>
      <c r="AL127" s="2474"/>
      <c r="AM127" s="2474"/>
      <c r="AN127" s="2461"/>
      <c r="AO127" s="2461"/>
      <c r="AP127" s="2461"/>
      <c r="AQ127" s="2461"/>
      <c r="AR127" s="2461"/>
      <c r="AS127" s="2461"/>
      <c r="AT127" s="2461"/>
      <c r="CG127" s="16">
        <v>0</v>
      </c>
      <c r="CH127" s="16"/>
      <c r="CI127" s="16"/>
      <c r="CJ127" s="16"/>
      <c r="CK127" s="16"/>
      <c r="CL127" s="16"/>
      <c r="CM127" s="16"/>
      <c r="CN127" s="16"/>
    </row>
    <row r="128" spans="1:92" ht="16.149999999999999" customHeight="1" x14ac:dyDescent="0.2">
      <c r="A128" s="3538"/>
      <c r="B128" s="100" t="s">
        <v>146</v>
      </c>
      <c r="C128" s="296">
        <f>SUM(D128:E128)</f>
        <v>0</v>
      </c>
      <c r="D128" s="297">
        <f t="shared" si="18"/>
        <v>0</v>
      </c>
      <c r="E128" s="298">
        <f t="shared" si="18"/>
        <v>0</v>
      </c>
      <c r="F128" s="35"/>
      <c r="G128" s="39"/>
      <c r="H128" s="35"/>
      <c r="I128" s="39"/>
      <c r="J128" s="35"/>
      <c r="K128" s="39"/>
      <c r="L128" s="35"/>
      <c r="M128" s="299"/>
      <c r="N128" s="300"/>
      <c r="O128" s="36"/>
      <c r="P128" s="39"/>
      <c r="Q128" s="2489"/>
      <c r="R128" s="2473"/>
      <c r="S128" s="2473"/>
      <c r="T128" s="2473"/>
      <c r="U128" s="2473"/>
      <c r="V128" s="2473"/>
      <c r="W128" s="2473"/>
      <c r="X128" s="2473"/>
      <c r="Y128" s="2490"/>
      <c r="Z128" s="2473"/>
      <c r="AA128" s="2473"/>
      <c r="AB128" s="2473"/>
      <c r="AC128" s="2473"/>
      <c r="AD128" s="2473"/>
      <c r="AE128" s="2473"/>
      <c r="AF128" s="2461"/>
      <c r="AG128" s="2461"/>
      <c r="AH128" s="2461"/>
      <c r="AI128" s="2461"/>
      <c r="AJ128" s="2461"/>
      <c r="AK128" s="2461"/>
      <c r="AL128" s="2461"/>
      <c r="AM128" s="2461"/>
      <c r="AN128" s="2461"/>
      <c r="AO128" s="2462"/>
      <c r="AP128" s="2462"/>
      <c r="AQ128" s="2462"/>
      <c r="AR128" s="2462"/>
      <c r="AS128" s="2474"/>
      <c r="AT128" s="2474"/>
      <c r="CG128" s="16"/>
      <c r="CH128" s="16"/>
      <c r="CI128" s="16"/>
      <c r="CJ128" s="16"/>
      <c r="CK128" s="16"/>
      <c r="CL128" s="16"/>
      <c r="CM128" s="16"/>
      <c r="CN128" s="16"/>
    </row>
    <row r="129" spans="1:104" ht="16.149999999999999" customHeight="1" x14ac:dyDescent="0.2">
      <c r="A129" s="3706"/>
      <c r="B129" s="275" t="s">
        <v>147</v>
      </c>
      <c r="C129" s="304">
        <f>SUM(D129:E129)</f>
        <v>0</v>
      </c>
      <c r="D129" s="305">
        <f t="shared" si="18"/>
        <v>0</v>
      </c>
      <c r="E129" s="306">
        <f t="shared" si="18"/>
        <v>0</v>
      </c>
      <c r="F129" s="50"/>
      <c r="G129" s="54"/>
      <c r="H129" s="50"/>
      <c r="I129" s="54"/>
      <c r="J129" s="50"/>
      <c r="K129" s="54"/>
      <c r="L129" s="50"/>
      <c r="M129" s="307"/>
      <c r="N129" s="308"/>
      <c r="O129" s="51"/>
      <c r="P129" s="54"/>
      <c r="Q129" s="1409"/>
      <c r="R129" s="17"/>
      <c r="S129" s="17"/>
      <c r="T129" s="17"/>
      <c r="U129" s="17"/>
      <c r="V129" s="17"/>
      <c r="W129" s="17"/>
      <c r="X129" s="17"/>
      <c r="Y129" s="17"/>
      <c r="Z129" s="2473"/>
      <c r="AA129" s="2473"/>
      <c r="AB129" s="2473"/>
      <c r="AC129" s="2473"/>
      <c r="AD129" s="2473"/>
      <c r="AE129" s="2473"/>
      <c r="AF129" s="2461"/>
      <c r="AG129" s="2461"/>
      <c r="AH129" s="2461"/>
      <c r="AI129" s="2461"/>
      <c r="AJ129" s="2461"/>
      <c r="AK129" s="2461"/>
      <c r="AL129" s="2461"/>
      <c r="AM129" s="2461"/>
      <c r="AN129" s="2461"/>
      <c r="AO129" s="2462"/>
      <c r="AP129" s="2462"/>
      <c r="AQ129" s="2462"/>
      <c r="AR129" s="2462"/>
      <c r="AS129" s="2474"/>
      <c r="AT129" s="2474"/>
      <c r="CG129" s="16"/>
      <c r="CH129" s="16"/>
      <c r="CI129" s="16"/>
      <c r="CJ129" s="16"/>
      <c r="CK129" s="16"/>
      <c r="CL129" s="16"/>
      <c r="CM129" s="16"/>
      <c r="CN129" s="16"/>
    </row>
    <row r="130" spans="1:104" ht="16.149999999999999" customHeight="1" x14ac:dyDescent="0.2">
      <c r="A130" s="4502" t="s">
        <v>148</v>
      </c>
      <c r="B130" s="4502"/>
      <c r="C130" s="2491">
        <f t="shared" ref="C130:P130" si="19">SUM(C127:C129)</f>
        <v>0</v>
      </c>
      <c r="D130" s="2492">
        <f t="shared" si="19"/>
        <v>0</v>
      </c>
      <c r="E130" s="2493">
        <f t="shared" si="19"/>
        <v>0</v>
      </c>
      <c r="F130" s="2491">
        <f t="shared" si="19"/>
        <v>0</v>
      </c>
      <c r="G130" s="2493">
        <f t="shared" si="19"/>
        <v>0</v>
      </c>
      <c r="H130" s="2491">
        <f t="shared" si="19"/>
        <v>0</v>
      </c>
      <c r="I130" s="2493">
        <f t="shared" si="19"/>
        <v>0</v>
      </c>
      <c r="J130" s="2491">
        <f t="shared" si="19"/>
        <v>0</v>
      </c>
      <c r="K130" s="2493">
        <f t="shared" si="19"/>
        <v>0</v>
      </c>
      <c r="L130" s="2491">
        <f t="shared" si="19"/>
        <v>0</v>
      </c>
      <c r="M130" s="2494">
        <f t="shared" si="19"/>
        <v>0</v>
      </c>
      <c r="N130" s="2495">
        <f t="shared" si="19"/>
        <v>0</v>
      </c>
      <c r="O130" s="2492">
        <f t="shared" si="19"/>
        <v>0</v>
      </c>
      <c r="P130" s="2493">
        <f t="shared" si="19"/>
        <v>0</v>
      </c>
      <c r="Q130" s="1409"/>
      <c r="R130" s="17"/>
      <c r="S130" s="17"/>
      <c r="T130" s="17"/>
      <c r="U130" s="17"/>
      <c r="V130" s="17"/>
      <c r="W130" s="17"/>
      <c r="X130" s="17"/>
      <c r="Y130" s="17"/>
      <c r="Z130" s="2473"/>
      <c r="AA130" s="2473"/>
      <c r="AB130" s="2473"/>
      <c r="AC130" s="2473"/>
      <c r="AD130" s="2473"/>
      <c r="AE130" s="2473"/>
      <c r="AF130" s="2461"/>
      <c r="AG130" s="2461"/>
      <c r="AH130" s="2461"/>
      <c r="AI130" s="2461"/>
      <c r="AJ130" s="2461"/>
      <c r="AK130" s="2461"/>
      <c r="AL130" s="2461"/>
      <c r="AM130" s="2461"/>
      <c r="AN130" s="2461"/>
      <c r="AO130" s="2462"/>
      <c r="AP130" s="2462"/>
      <c r="AQ130" s="2462"/>
      <c r="AR130" s="2462"/>
      <c r="AS130" s="2474"/>
      <c r="AT130" s="2474"/>
      <c r="CG130" s="16"/>
      <c r="CH130" s="16"/>
      <c r="CI130" s="16"/>
      <c r="CJ130" s="16"/>
      <c r="CK130" s="16"/>
      <c r="CL130" s="16"/>
      <c r="CM130" s="16"/>
      <c r="CN130" s="16"/>
    </row>
    <row r="131" spans="1:104" ht="16.149999999999999" customHeight="1" x14ac:dyDescent="0.2">
      <c r="A131" s="4503" t="s">
        <v>149</v>
      </c>
      <c r="B131" s="103" t="s">
        <v>150</v>
      </c>
      <c r="C131" s="315">
        <f>SUM(D131:E131)</f>
        <v>0</v>
      </c>
      <c r="D131" s="316">
        <f t="shared" ref="D131:E134" si="20">SUM(F131+H131+J131+L131)</f>
        <v>0</v>
      </c>
      <c r="E131" s="317">
        <f t="shared" si="20"/>
        <v>0</v>
      </c>
      <c r="F131" s="104"/>
      <c r="G131" s="107"/>
      <c r="H131" s="104"/>
      <c r="I131" s="107"/>
      <c r="J131" s="104"/>
      <c r="K131" s="107"/>
      <c r="L131" s="104"/>
      <c r="M131" s="318"/>
      <c r="N131" s="319"/>
      <c r="O131" s="105"/>
      <c r="P131" s="107"/>
      <c r="Q131" s="1409"/>
      <c r="R131" s="17"/>
      <c r="S131" s="17"/>
      <c r="T131" s="17"/>
      <c r="U131" s="17"/>
      <c r="V131" s="17"/>
      <c r="W131" s="17"/>
      <c r="X131" s="17"/>
      <c r="Y131" s="17"/>
      <c r="Z131" s="2473"/>
      <c r="AA131" s="2473"/>
      <c r="AB131" s="2473"/>
      <c r="AC131" s="2473"/>
      <c r="AD131" s="2473"/>
      <c r="AE131" s="2473"/>
      <c r="AF131" s="2461"/>
      <c r="AG131" s="2461"/>
      <c r="AH131" s="2461"/>
      <c r="AI131" s="2461"/>
      <c r="AJ131" s="2461"/>
      <c r="AK131" s="2461"/>
      <c r="AL131" s="2461"/>
      <c r="AM131" s="2461"/>
      <c r="AN131" s="2461"/>
      <c r="AO131" s="2462"/>
      <c r="AP131" s="2462"/>
      <c r="AQ131" s="2462"/>
      <c r="AR131" s="2462"/>
      <c r="AS131" s="2474"/>
      <c r="AT131" s="2474"/>
      <c r="CG131" s="16"/>
      <c r="CH131" s="16"/>
      <c r="CI131" s="16"/>
      <c r="CJ131" s="16"/>
      <c r="CK131" s="16"/>
      <c r="CL131" s="16"/>
      <c r="CM131" s="16"/>
      <c r="CN131" s="16"/>
    </row>
    <row r="132" spans="1:104" ht="16.149999999999999" customHeight="1" x14ac:dyDescent="0.2">
      <c r="A132" s="3538"/>
      <c r="B132" s="100" t="s">
        <v>151</v>
      </c>
      <c r="C132" s="296">
        <f>SUM(D132:E132)</f>
        <v>0</v>
      </c>
      <c r="D132" s="297">
        <f t="shared" si="20"/>
        <v>0</v>
      </c>
      <c r="E132" s="298">
        <f t="shared" si="20"/>
        <v>0</v>
      </c>
      <c r="F132" s="35"/>
      <c r="G132" s="39"/>
      <c r="H132" s="35"/>
      <c r="I132" s="39"/>
      <c r="J132" s="35"/>
      <c r="K132" s="39"/>
      <c r="L132" s="35"/>
      <c r="M132" s="299"/>
      <c r="N132" s="300"/>
      <c r="O132" s="36"/>
      <c r="P132" s="39"/>
      <c r="Q132" s="32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2473"/>
      <c r="AD132" s="2473"/>
      <c r="AE132" s="2473"/>
      <c r="AF132" s="2461"/>
      <c r="AG132" s="2461"/>
      <c r="AH132" s="2461"/>
      <c r="AI132" s="2461"/>
      <c r="AJ132" s="2461"/>
      <c r="AK132" s="2461"/>
      <c r="AL132" s="2461"/>
      <c r="AM132" s="2461"/>
      <c r="AN132" s="2461"/>
      <c r="AO132" s="2462"/>
      <c r="AP132" s="2462"/>
      <c r="AQ132" s="2462"/>
      <c r="AR132" s="2462"/>
      <c r="AS132" s="2474"/>
      <c r="AT132" s="2474"/>
      <c r="CG132" s="16">
        <v>0</v>
      </c>
      <c r="CH132" s="16"/>
      <c r="CI132" s="16"/>
      <c r="CJ132" s="16"/>
      <c r="CK132" s="16"/>
      <c r="CL132" s="16"/>
      <c r="CM132" s="16"/>
      <c r="CN132" s="16"/>
    </row>
    <row r="133" spans="1:104" ht="16.149999999999999" customHeight="1" x14ac:dyDescent="0.2">
      <c r="A133" s="3538"/>
      <c r="B133" s="100" t="s">
        <v>152</v>
      </c>
      <c r="C133" s="296">
        <f>SUM(D133:E133)</f>
        <v>0</v>
      </c>
      <c r="D133" s="297">
        <f t="shared" si="20"/>
        <v>0</v>
      </c>
      <c r="E133" s="298">
        <f t="shared" si="20"/>
        <v>0</v>
      </c>
      <c r="F133" s="35"/>
      <c r="G133" s="39"/>
      <c r="H133" s="35"/>
      <c r="I133" s="39"/>
      <c r="J133" s="35"/>
      <c r="K133" s="39"/>
      <c r="L133" s="35"/>
      <c r="M133" s="299"/>
      <c r="N133" s="300"/>
      <c r="O133" s="36"/>
      <c r="P133" s="39"/>
      <c r="Q133" s="1409"/>
      <c r="R133" s="17"/>
      <c r="S133" s="17"/>
      <c r="T133" s="17"/>
      <c r="U133" s="17"/>
      <c r="V133" s="17"/>
      <c r="W133" s="17"/>
      <c r="X133" s="17"/>
      <c r="Y133" s="17"/>
      <c r="Z133" s="2473"/>
      <c r="AA133" s="2473"/>
      <c r="AB133" s="2473"/>
      <c r="AC133" s="2473"/>
      <c r="AD133" s="2473"/>
      <c r="AE133" s="2473"/>
      <c r="AF133" s="2461"/>
      <c r="AG133" s="2461"/>
      <c r="AH133" s="2461"/>
      <c r="AI133" s="2461"/>
      <c r="AJ133" s="2461"/>
      <c r="AK133" s="2461"/>
      <c r="AL133" s="2461"/>
      <c r="AM133" s="2461"/>
      <c r="AN133" s="2461"/>
      <c r="AO133" s="2461"/>
      <c r="AP133" s="2461"/>
      <c r="AQ133" s="2461"/>
      <c r="AR133" s="2461"/>
      <c r="AS133" s="2461"/>
      <c r="AT133" s="2461"/>
      <c r="CG133" s="16"/>
      <c r="CH133" s="16"/>
      <c r="CI133" s="16"/>
      <c r="CJ133" s="16"/>
      <c r="CK133" s="16"/>
      <c r="CL133" s="16"/>
      <c r="CM133" s="16"/>
      <c r="CN133" s="16"/>
    </row>
    <row r="134" spans="1:104" ht="15.75" customHeight="1" x14ac:dyDescent="0.2">
      <c r="A134" s="3706"/>
      <c r="B134" s="109" t="s">
        <v>153</v>
      </c>
      <c r="C134" s="304">
        <f>SUM(D134:E134)</f>
        <v>0</v>
      </c>
      <c r="D134" s="305">
        <f t="shared" si="20"/>
        <v>0</v>
      </c>
      <c r="E134" s="306">
        <f t="shared" si="20"/>
        <v>0</v>
      </c>
      <c r="F134" s="50"/>
      <c r="G134" s="54"/>
      <c r="H134" s="50"/>
      <c r="I134" s="54"/>
      <c r="J134" s="50"/>
      <c r="K134" s="54"/>
      <c r="L134" s="50"/>
      <c r="M134" s="307"/>
      <c r="N134" s="308"/>
      <c r="O134" s="51"/>
      <c r="P134" s="54"/>
      <c r="Q134" s="262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2473"/>
      <c r="AC134" s="2473"/>
      <c r="AD134" s="2473"/>
      <c r="AE134" s="2473"/>
      <c r="AF134" s="2461"/>
      <c r="AG134" s="2461"/>
      <c r="AH134" s="2461"/>
      <c r="AI134" s="2461"/>
      <c r="AJ134" s="2461"/>
      <c r="AK134" s="2461"/>
      <c r="AL134" s="2461"/>
      <c r="AM134" s="2461"/>
      <c r="AN134" s="2461"/>
      <c r="AO134" s="2461"/>
      <c r="AP134" s="2461"/>
      <c r="AQ134" s="2461"/>
      <c r="AR134" s="2461"/>
      <c r="AS134" s="2461"/>
      <c r="AT134" s="2461"/>
      <c r="AU134" s="2461"/>
      <c r="AV134" s="2461"/>
      <c r="BZ134" s="2"/>
      <c r="CG134" s="16"/>
      <c r="CH134" s="16"/>
      <c r="CI134" s="16"/>
      <c r="CJ134" s="16"/>
      <c r="CK134" s="16"/>
      <c r="CL134" s="16"/>
      <c r="CM134" s="16"/>
      <c r="CN134" s="16"/>
    </row>
    <row r="135" spans="1:104" ht="16.149999999999999" customHeight="1" x14ac:dyDescent="0.2">
      <c r="A135" s="4502" t="s">
        <v>148</v>
      </c>
      <c r="B135" s="4502"/>
      <c r="C135" s="2491">
        <f t="shared" ref="C135:P135" si="21">SUM(C131:C134)</f>
        <v>0</v>
      </c>
      <c r="D135" s="2492">
        <f t="shared" si="21"/>
        <v>0</v>
      </c>
      <c r="E135" s="2493">
        <f t="shared" si="21"/>
        <v>0</v>
      </c>
      <c r="F135" s="2491">
        <f t="shared" si="21"/>
        <v>0</v>
      </c>
      <c r="G135" s="2493">
        <f t="shared" si="21"/>
        <v>0</v>
      </c>
      <c r="H135" s="2491">
        <f t="shared" si="21"/>
        <v>0</v>
      </c>
      <c r="I135" s="2493">
        <f t="shared" si="21"/>
        <v>0</v>
      </c>
      <c r="J135" s="2491">
        <f t="shared" si="21"/>
        <v>0</v>
      </c>
      <c r="K135" s="2493">
        <f t="shared" si="21"/>
        <v>0</v>
      </c>
      <c r="L135" s="2491">
        <f t="shared" si="21"/>
        <v>0</v>
      </c>
      <c r="M135" s="2494">
        <f t="shared" si="21"/>
        <v>0</v>
      </c>
      <c r="N135" s="2495">
        <f t="shared" si="21"/>
        <v>0</v>
      </c>
      <c r="O135" s="2492">
        <f t="shared" si="21"/>
        <v>0</v>
      </c>
      <c r="P135" s="2493">
        <f t="shared" si="21"/>
        <v>0</v>
      </c>
      <c r="Q135" s="262"/>
      <c r="R135" s="17"/>
      <c r="S135" s="17"/>
      <c r="T135" s="17"/>
      <c r="U135" s="17"/>
      <c r="V135" s="17"/>
      <c r="W135" s="2473"/>
      <c r="X135" s="2473"/>
      <c r="Y135" s="2473"/>
      <c r="Z135" s="2473"/>
      <c r="AA135" s="2473"/>
      <c r="AB135" s="2473"/>
      <c r="AC135" s="2473"/>
      <c r="AD135" s="2473"/>
      <c r="AE135" s="2473"/>
      <c r="AF135" s="2461"/>
      <c r="AG135" s="2461"/>
      <c r="AH135" s="2461"/>
      <c r="AI135" s="2461"/>
      <c r="AJ135" s="2461"/>
      <c r="AK135" s="2461"/>
      <c r="AL135" s="2461"/>
      <c r="AM135" s="2461"/>
      <c r="AN135" s="2461"/>
      <c r="AO135" s="2461"/>
      <c r="AP135" s="2461"/>
      <c r="AQ135" s="2461"/>
      <c r="CG135" s="16"/>
      <c r="CH135" s="16"/>
      <c r="CI135" s="16"/>
      <c r="CJ135" s="16"/>
      <c r="CK135" s="16"/>
      <c r="CL135" s="16"/>
      <c r="CM135" s="16"/>
      <c r="CN135" s="16"/>
    </row>
    <row r="136" spans="1:104" ht="16.149999999999999" customHeight="1" x14ac:dyDescent="0.2">
      <c r="A136" s="3540" t="s">
        <v>154</v>
      </c>
      <c r="B136" s="3540"/>
      <c r="C136" s="321">
        <f t="shared" ref="C136:P136" si="22">SUM(C130+C135)</f>
        <v>0</v>
      </c>
      <c r="D136" s="322">
        <f t="shared" si="22"/>
        <v>0</v>
      </c>
      <c r="E136" s="765">
        <f t="shared" si="22"/>
        <v>0</v>
      </c>
      <c r="F136" s="321">
        <f t="shared" si="22"/>
        <v>0</v>
      </c>
      <c r="G136" s="765">
        <f t="shared" si="22"/>
        <v>0</v>
      </c>
      <c r="H136" s="321">
        <f t="shared" si="22"/>
        <v>0</v>
      </c>
      <c r="I136" s="765">
        <f t="shared" si="22"/>
        <v>0</v>
      </c>
      <c r="J136" s="321">
        <f t="shared" si="22"/>
        <v>0</v>
      </c>
      <c r="K136" s="765">
        <f t="shared" si="22"/>
        <v>0</v>
      </c>
      <c r="L136" s="321">
        <f t="shared" si="22"/>
        <v>0</v>
      </c>
      <c r="M136" s="766">
        <f t="shared" si="22"/>
        <v>0</v>
      </c>
      <c r="N136" s="325">
        <f t="shared" si="22"/>
        <v>0</v>
      </c>
      <c r="O136" s="322">
        <f t="shared" si="22"/>
        <v>0</v>
      </c>
      <c r="P136" s="765">
        <f t="shared" si="22"/>
        <v>0</v>
      </c>
      <c r="Q136" s="262"/>
      <c r="R136" s="17"/>
      <c r="S136" s="17"/>
      <c r="T136" s="17"/>
      <c r="U136" s="17"/>
      <c r="V136" s="17"/>
      <c r="W136" s="2473"/>
      <c r="X136" s="2473"/>
      <c r="Y136" s="2473"/>
      <c r="Z136" s="2473"/>
      <c r="AA136" s="2473"/>
      <c r="AB136" s="2473"/>
      <c r="AC136" s="2473"/>
      <c r="AD136" s="2473"/>
      <c r="AE136" s="2473"/>
      <c r="AF136" s="2461"/>
      <c r="AG136" s="2461"/>
      <c r="AH136" s="2461"/>
      <c r="AI136" s="2461"/>
      <c r="AJ136" s="2461"/>
      <c r="AK136" s="2461"/>
      <c r="AL136" s="2461"/>
      <c r="AM136" s="2461"/>
      <c r="AN136" s="2461"/>
      <c r="AO136" s="2461"/>
      <c r="AP136" s="2461"/>
      <c r="AQ136" s="2461"/>
      <c r="CG136" s="16"/>
      <c r="CH136" s="16"/>
      <c r="CI136" s="16"/>
      <c r="CJ136" s="16"/>
      <c r="CK136" s="16"/>
      <c r="CL136" s="16"/>
      <c r="CM136" s="16"/>
      <c r="CN136" s="16"/>
    </row>
    <row r="137" spans="1:104" ht="21" customHeight="1" x14ac:dyDescent="0.2">
      <c r="A137" s="124" t="s">
        <v>156</v>
      </c>
      <c r="B137" s="121"/>
      <c r="P137" s="17"/>
      <c r="Q137" s="17"/>
      <c r="R137" s="17"/>
      <c r="S137" s="17"/>
      <c r="T137" s="17"/>
      <c r="U137" s="17"/>
      <c r="V137" s="17"/>
      <c r="W137" s="2473"/>
      <c r="X137" s="2473"/>
      <c r="Y137" s="2473"/>
      <c r="Z137" s="2473"/>
      <c r="AA137" s="2473"/>
      <c r="AB137" s="2473"/>
      <c r="AC137" s="2473"/>
      <c r="AD137" s="2473"/>
      <c r="AE137" s="2473"/>
      <c r="AF137" s="2461"/>
      <c r="AG137" s="2461"/>
      <c r="AH137" s="2461"/>
      <c r="AI137" s="2461"/>
      <c r="AJ137" s="2461"/>
      <c r="AK137" s="2461"/>
      <c r="AL137" s="2461"/>
      <c r="AM137" s="2461"/>
      <c r="AN137" s="2461"/>
      <c r="AO137" s="2461"/>
      <c r="AP137" s="2461"/>
      <c r="AQ137" s="2461"/>
      <c r="CG137" s="16"/>
      <c r="CH137" s="16"/>
      <c r="CI137" s="16"/>
      <c r="CJ137" s="16"/>
      <c r="CK137" s="16"/>
      <c r="CL137" s="16"/>
      <c r="CM137" s="16"/>
      <c r="CN137" s="16"/>
    </row>
    <row r="138" spans="1:104" ht="16.149999999999999" customHeight="1" x14ac:dyDescent="0.2">
      <c r="A138" s="4499" t="s">
        <v>3</v>
      </c>
      <c r="B138" s="4500"/>
      <c r="C138" s="4457" t="s">
        <v>57</v>
      </c>
      <c r="D138" s="4457"/>
      <c r="E138" s="4452"/>
      <c r="F138" s="4451" t="s">
        <v>113</v>
      </c>
      <c r="G138" s="4452"/>
      <c r="H138" s="4451" t="s">
        <v>114</v>
      </c>
      <c r="I138" s="4452"/>
      <c r="J138" s="4451" t="s">
        <v>115</v>
      </c>
      <c r="K138" s="4452"/>
      <c r="L138" s="4451" t="s">
        <v>116</v>
      </c>
      <c r="M138" s="4452"/>
      <c r="N138" s="4451" t="s">
        <v>117</v>
      </c>
      <c r="O138" s="4452"/>
      <c r="P138" s="17"/>
      <c r="Q138" s="17"/>
      <c r="R138" s="17"/>
      <c r="S138" s="17"/>
      <c r="T138" s="17"/>
      <c r="U138" s="17"/>
      <c r="V138" s="17"/>
      <c r="W138" s="2473"/>
      <c r="X138" s="2473"/>
      <c r="Y138" s="2473"/>
      <c r="Z138" s="2473"/>
      <c r="AA138" s="2473"/>
      <c r="AB138" s="2473"/>
      <c r="AC138" s="2473"/>
      <c r="AD138" s="2473"/>
      <c r="AE138" s="2473"/>
      <c r="AF138" s="2461"/>
      <c r="AG138" s="2461"/>
      <c r="AH138" s="2461"/>
      <c r="AI138" s="2461"/>
      <c r="AJ138" s="2461"/>
      <c r="AK138" s="2461"/>
      <c r="AL138" s="2461"/>
      <c r="AM138" s="2461"/>
      <c r="AN138" s="2461"/>
      <c r="AO138" s="2461"/>
      <c r="AP138" s="2461"/>
      <c r="AQ138" s="2496"/>
      <c r="AR138" s="2463"/>
      <c r="AS138" s="2463"/>
      <c r="AT138" s="2463"/>
      <c r="AU138" s="2463"/>
      <c r="AV138" s="2463"/>
      <c r="AW138" s="2463"/>
      <c r="AX138" s="2463"/>
      <c r="AY138" s="2463"/>
      <c r="AZ138" s="2463"/>
      <c r="BA138" s="2463"/>
      <c r="BB138" s="2463"/>
      <c r="BC138" s="2463"/>
      <c r="CG138" s="16"/>
      <c r="CH138" s="16"/>
      <c r="CI138" s="16"/>
      <c r="CJ138" s="16"/>
      <c r="CK138" s="16"/>
      <c r="CL138" s="16"/>
      <c r="CM138" s="16"/>
      <c r="CN138" s="16"/>
    </row>
    <row r="139" spans="1:104" ht="16.149999999999999" customHeight="1" x14ac:dyDescent="0.2">
      <c r="A139" s="3366"/>
      <c r="B139" s="3631"/>
      <c r="C139" s="2449" t="s">
        <v>82</v>
      </c>
      <c r="D139" s="2450" t="s">
        <v>83</v>
      </c>
      <c r="E139" s="2451" t="s">
        <v>84</v>
      </c>
      <c r="F139" s="2449" t="s">
        <v>83</v>
      </c>
      <c r="G139" s="2451" t="s">
        <v>84</v>
      </c>
      <c r="H139" s="2449" t="s">
        <v>83</v>
      </c>
      <c r="I139" s="2451" t="s">
        <v>84</v>
      </c>
      <c r="J139" s="2449" t="s">
        <v>83</v>
      </c>
      <c r="K139" s="2451" t="s">
        <v>84</v>
      </c>
      <c r="L139" s="2449" t="s">
        <v>83</v>
      </c>
      <c r="M139" s="2451" t="s">
        <v>84</v>
      </c>
      <c r="N139" s="2497" t="s">
        <v>83</v>
      </c>
      <c r="O139" s="2498" t="s">
        <v>84</v>
      </c>
      <c r="P139" s="17"/>
      <c r="Q139" s="17"/>
      <c r="R139" s="17"/>
      <c r="S139" s="17"/>
      <c r="T139" s="17"/>
      <c r="U139" s="17"/>
      <c r="V139" s="17"/>
      <c r="W139" s="2473"/>
      <c r="X139" s="2473"/>
      <c r="Y139" s="2473"/>
      <c r="Z139" s="2473"/>
      <c r="AA139" s="2473"/>
      <c r="AB139" s="2473"/>
      <c r="AC139" s="2473"/>
      <c r="AD139" s="2473"/>
      <c r="AE139" s="2473"/>
      <c r="AF139" s="2461"/>
      <c r="AG139" s="2461"/>
      <c r="AH139" s="2461"/>
      <c r="AI139" s="2461"/>
      <c r="AJ139" s="2461"/>
      <c r="AK139" s="2461"/>
      <c r="AL139" s="2461"/>
      <c r="AM139" s="2461"/>
      <c r="AN139" s="2461"/>
      <c r="AO139" s="2461"/>
      <c r="AP139" s="2461"/>
      <c r="AQ139" s="2499"/>
      <c r="AR139" s="2463"/>
      <c r="AS139" s="2463"/>
      <c r="AT139" s="2463"/>
      <c r="AU139" s="2463"/>
      <c r="AV139" s="2463"/>
      <c r="AW139" s="2463"/>
      <c r="AX139" s="2463"/>
      <c r="AY139" s="2463"/>
      <c r="AZ139" s="2463"/>
      <c r="BA139" s="2463"/>
      <c r="BB139" s="2463"/>
      <c r="BC139" s="2463"/>
      <c r="CG139" s="16"/>
      <c r="CH139" s="16"/>
      <c r="CI139" s="16"/>
      <c r="CJ139" s="16"/>
      <c r="CK139" s="16"/>
      <c r="CL139" s="16"/>
      <c r="CM139" s="16"/>
      <c r="CN139" s="16"/>
    </row>
    <row r="140" spans="1:104" s="347" customFormat="1" ht="16.149999999999999" customHeight="1" x14ac:dyDescent="0.2">
      <c r="A140" s="4496" t="s">
        <v>157</v>
      </c>
      <c r="B140" s="2500" t="s">
        <v>145</v>
      </c>
      <c r="C140" s="276">
        <f>SUM(D140+E140)</f>
        <v>0</v>
      </c>
      <c r="D140" s="277">
        <f>SUM(F140+H140+J140+L140+N140)</f>
        <v>0</v>
      </c>
      <c r="E140" s="278">
        <f>SUM(G140+I140+K140+M140+O140)</f>
        <v>0</v>
      </c>
      <c r="F140" s="26"/>
      <c r="G140" s="30"/>
      <c r="H140" s="26"/>
      <c r="I140" s="107"/>
      <c r="J140" s="104"/>
      <c r="K140" s="107"/>
      <c r="L140" s="104"/>
      <c r="M140" s="107"/>
      <c r="N140" s="329"/>
      <c r="O140" s="31"/>
      <c r="P140" s="2487"/>
      <c r="Q140" s="2473"/>
      <c r="R140" s="2473"/>
      <c r="S140" s="2473"/>
      <c r="T140" s="2473"/>
      <c r="U140" s="2473"/>
      <c r="V140" s="2473"/>
      <c r="W140" s="2473"/>
      <c r="X140" s="2473"/>
      <c r="Y140" s="2473"/>
      <c r="Z140" s="2473"/>
      <c r="AA140" s="2473"/>
      <c r="AB140" s="2473"/>
      <c r="AC140" s="2473"/>
      <c r="AD140" s="2461"/>
      <c r="AE140" s="2461"/>
      <c r="AF140" s="2461"/>
      <c r="AG140" s="2461"/>
      <c r="AH140" s="2461"/>
      <c r="AI140" s="2460"/>
      <c r="AJ140" s="2501"/>
      <c r="AK140" s="2501"/>
      <c r="AL140" s="2501"/>
      <c r="AM140" s="2501"/>
      <c r="AN140" s="2501"/>
      <c r="AO140" s="2501"/>
      <c r="AP140" s="2501"/>
      <c r="AQ140" s="2501"/>
      <c r="AR140" s="2501"/>
      <c r="AS140" s="2501"/>
      <c r="AT140" s="2501"/>
      <c r="AU140" s="2501"/>
      <c r="AV140" s="2501"/>
      <c r="AW140" s="2501"/>
      <c r="AX140" s="2501"/>
      <c r="AY140" s="2501"/>
      <c r="AZ140" s="2501"/>
      <c r="BA140" s="2501"/>
      <c r="BB140" s="2501"/>
      <c r="BC140" s="2501"/>
      <c r="BD140" s="2501"/>
      <c r="BE140" s="2501"/>
      <c r="BF140" s="2501"/>
      <c r="BG140" s="2501"/>
      <c r="BH140" s="2501"/>
      <c r="BI140" s="2501"/>
      <c r="BJ140" s="2501"/>
      <c r="BK140" s="2501"/>
      <c r="BL140" s="2501"/>
      <c r="BM140" s="2501"/>
      <c r="BN140" s="2501"/>
      <c r="BO140" s="2501"/>
      <c r="BP140" s="2501"/>
      <c r="BQ140" s="2501"/>
      <c r="BR140" s="2501"/>
      <c r="BS140" s="2501"/>
      <c r="BT140" s="2501"/>
      <c r="BU140" s="2501"/>
      <c r="BV140" s="2501"/>
      <c r="BW140" s="2501"/>
      <c r="BX140" s="2501"/>
      <c r="BY140" s="2501"/>
      <c r="BZ140" s="2502"/>
      <c r="CA140" s="2503"/>
      <c r="CB140" s="2503"/>
      <c r="CC140" s="2503"/>
      <c r="CD140" s="2503"/>
      <c r="CE140" s="2503"/>
      <c r="CF140" s="2503"/>
      <c r="CG140" s="2504"/>
      <c r="CH140" s="2504"/>
      <c r="CI140" s="2504"/>
      <c r="CJ140" s="2504"/>
      <c r="CK140" s="2504"/>
      <c r="CL140" s="2504"/>
      <c r="CM140" s="2504"/>
      <c r="CN140" s="2504"/>
      <c r="CO140" s="2503"/>
      <c r="CP140" s="2503"/>
      <c r="CQ140" s="2503"/>
      <c r="CR140" s="2503"/>
      <c r="CS140" s="2503"/>
      <c r="CT140" s="2503"/>
      <c r="CU140" s="2503"/>
      <c r="CV140" s="2503"/>
      <c r="CW140" s="2503"/>
      <c r="CX140" s="2503"/>
      <c r="CY140" s="2503"/>
      <c r="CZ140" s="2503"/>
    </row>
    <row r="141" spans="1:104" s="347" customFormat="1" ht="16.149999999999999" customHeight="1" x14ac:dyDescent="0.2">
      <c r="A141" s="3533"/>
      <c r="B141" s="330" t="s">
        <v>146</v>
      </c>
      <c r="C141" s="147">
        <f>SUM(D141+E141)</f>
        <v>0</v>
      </c>
      <c r="D141" s="148">
        <f>SUM(H141+J141+L141+N141)</f>
        <v>0</v>
      </c>
      <c r="E141" s="149">
        <f>SUM(I141+K141+M141+O141)</f>
        <v>0</v>
      </c>
      <c r="F141" s="331"/>
      <c r="G141" s="332"/>
      <c r="H141" s="104"/>
      <c r="I141" s="107"/>
      <c r="J141" s="104"/>
      <c r="K141" s="107"/>
      <c r="L141" s="104"/>
      <c r="M141" s="107"/>
      <c r="N141" s="329"/>
      <c r="O141" s="333"/>
      <c r="P141" s="262"/>
      <c r="Q141" s="2473"/>
      <c r="R141" s="2473"/>
      <c r="S141" s="2473"/>
      <c r="T141" s="2473"/>
      <c r="U141" s="2473"/>
      <c r="V141" s="2473"/>
      <c r="W141" s="2473"/>
      <c r="X141" s="2473"/>
      <c r="Y141" s="2473"/>
      <c r="Z141" s="2473"/>
      <c r="AA141" s="2473"/>
      <c r="AB141" s="2473"/>
      <c r="AC141" s="2473"/>
      <c r="AD141" s="2461"/>
      <c r="AE141" s="2461"/>
      <c r="AF141" s="2461"/>
      <c r="AG141" s="2461"/>
      <c r="AH141" s="2461"/>
      <c r="AI141" s="2460"/>
      <c r="AJ141" s="2501"/>
      <c r="AK141" s="2501"/>
      <c r="AL141" s="2501"/>
      <c r="AM141" s="2501"/>
      <c r="AN141" s="2501"/>
      <c r="AO141" s="2501"/>
      <c r="AP141" s="2501"/>
      <c r="AQ141" s="2501"/>
      <c r="AR141" s="2501"/>
      <c r="AS141" s="2501"/>
      <c r="AT141" s="2501"/>
      <c r="AU141" s="2501"/>
      <c r="AV141" s="2501"/>
      <c r="AW141" s="2501"/>
      <c r="AX141" s="2501"/>
      <c r="AY141" s="2501"/>
      <c r="AZ141" s="2501"/>
      <c r="BA141" s="2501"/>
      <c r="BB141" s="2501"/>
      <c r="BC141" s="2501"/>
      <c r="BD141" s="2501"/>
      <c r="BE141" s="2501"/>
      <c r="BF141" s="2501"/>
      <c r="BG141" s="2501"/>
      <c r="BH141" s="2501"/>
      <c r="BI141" s="2501"/>
      <c r="BJ141" s="2501"/>
      <c r="BK141" s="2501"/>
      <c r="BL141" s="2501"/>
      <c r="BM141" s="2501"/>
      <c r="BN141" s="2501"/>
      <c r="BO141" s="2501"/>
      <c r="BP141" s="2501"/>
      <c r="BQ141" s="2501"/>
      <c r="BR141" s="2501"/>
      <c r="BS141" s="2501"/>
      <c r="BT141" s="2501"/>
      <c r="BU141" s="2501"/>
      <c r="BV141" s="2501"/>
      <c r="BW141" s="2501"/>
      <c r="BX141" s="2501"/>
      <c r="BY141" s="2501"/>
      <c r="BZ141" s="2502"/>
      <c r="CA141" s="2503"/>
      <c r="CB141" s="2503"/>
      <c r="CC141" s="2503"/>
      <c r="CD141" s="2503"/>
      <c r="CE141" s="2503"/>
      <c r="CF141" s="2503"/>
      <c r="CG141" s="2504"/>
      <c r="CH141" s="2504"/>
      <c r="CI141" s="2504"/>
      <c r="CJ141" s="2504"/>
      <c r="CK141" s="2504"/>
      <c r="CL141" s="2504"/>
      <c r="CM141" s="2504"/>
      <c r="CN141" s="2504"/>
      <c r="CO141" s="2503"/>
      <c r="CP141" s="2503"/>
      <c r="CQ141" s="2503"/>
      <c r="CR141" s="2503"/>
      <c r="CS141" s="2503"/>
      <c r="CT141" s="2503"/>
      <c r="CU141" s="2503"/>
      <c r="CV141" s="2503"/>
      <c r="CW141" s="2503"/>
      <c r="CX141" s="2503"/>
      <c r="CY141" s="2503"/>
      <c r="CZ141" s="2503"/>
    </row>
    <row r="142" spans="1:104" ht="16.149999999999999" customHeight="1" x14ac:dyDescent="0.2">
      <c r="A142" s="3533"/>
      <c r="B142" s="334" t="s">
        <v>147</v>
      </c>
      <c r="C142" s="240">
        <f>SUM(D142+E142)</f>
        <v>0</v>
      </c>
      <c r="D142" s="241">
        <f>SUM(H142+J142+L142+N142)</f>
        <v>0</v>
      </c>
      <c r="E142" s="242">
        <f>SUM(I142+K142+M142+O142)</f>
        <v>0</v>
      </c>
      <c r="F142" s="335"/>
      <c r="G142" s="336"/>
      <c r="H142" s="93"/>
      <c r="I142" s="96"/>
      <c r="J142" s="93"/>
      <c r="K142" s="96"/>
      <c r="L142" s="93"/>
      <c r="M142" s="96"/>
      <c r="N142" s="173"/>
      <c r="O142" s="243"/>
      <c r="P142" s="262"/>
      <c r="Q142" s="2473"/>
      <c r="R142" s="2473"/>
      <c r="S142" s="2473"/>
      <c r="T142" s="2473"/>
      <c r="U142" s="2473"/>
      <c r="V142" s="2473"/>
      <c r="W142" s="2473"/>
      <c r="X142" s="2473"/>
      <c r="Y142" s="2473"/>
      <c r="Z142" s="2473"/>
      <c r="AA142" s="2473"/>
      <c r="AB142" s="2473"/>
      <c r="AC142" s="2473"/>
      <c r="AD142" s="2461"/>
      <c r="AE142" s="2461"/>
      <c r="AF142" s="2461"/>
      <c r="AG142" s="2461"/>
      <c r="AH142" s="2461"/>
      <c r="AI142" s="2460"/>
      <c r="AJ142" s="2463"/>
      <c r="AK142" s="2463"/>
      <c r="AL142" s="2463"/>
      <c r="AM142" s="2463"/>
      <c r="AN142" s="2463"/>
      <c r="AO142" s="2463"/>
      <c r="AP142" s="2463"/>
      <c r="AQ142" s="2463"/>
      <c r="AR142" s="2463"/>
      <c r="AS142" s="2463"/>
      <c r="AT142" s="2463"/>
      <c r="AU142" s="2463"/>
      <c r="CG142" s="16"/>
      <c r="CH142" s="16"/>
      <c r="CI142" s="16"/>
      <c r="CJ142" s="16"/>
      <c r="CK142" s="16"/>
      <c r="CL142" s="16"/>
      <c r="CM142" s="16"/>
      <c r="CN142" s="16"/>
    </row>
    <row r="143" spans="1:104" ht="16.149999999999999" customHeight="1" thickBot="1" x14ac:dyDescent="0.25">
      <c r="A143" s="3535"/>
      <c r="B143" s="337" t="s">
        <v>158</v>
      </c>
      <c r="C143" s="338">
        <f t="shared" ref="C143:O143" si="23">SUM(C140:C142)</f>
        <v>0</v>
      </c>
      <c r="D143" s="339">
        <f t="shared" si="23"/>
        <v>0</v>
      </c>
      <c r="E143" s="340">
        <f t="shared" si="23"/>
        <v>0</v>
      </c>
      <c r="F143" s="338">
        <f t="shared" si="23"/>
        <v>0</v>
      </c>
      <c r="G143" s="340">
        <f t="shared" si="23"/>
        <v>0</v>
      </c>
      <c r="H143" s="338">
        <f t="shared" si="23"/>
        <v>0</v>
      </c>
      <c r="I143" s="340">
        <f t="shared" si="23"/>
        <v>0</v>
      </c>
      <c r="J143" s="338">
        <f t="shared" si="23"/>
        <v>0</v>
      </c>
      <c r="K143" s="340">
        <f t="shared" si="23"/>
        <v>0</v>
      </c>
      <c r="L143" s="338">
        <f t="shared" si="23"/>
        <v>0</v>
      </c>
      <c r="M143" s="340">
        <f t="shared" si="23"/>
        <v>0</v>
      </c>
      <c r="N143" s="341">
        <f t="shared" si="23"/>
        <v>0</v>
      </c>
      <c r="O143" s="342">
        <f t="shared" si="23"/>
        <v>0</v>
      </c>
      <c r="P143" s="262"/>
      <c r="Q143" s="17"/>
      <c r="R143" s="17"/>
      <c r="S143" s="17"/>
      <c r="T143" s="17"/>
      <c r="U143" s="17"/>
      <c r="V143" s="17"/>
      <c r="W143" s="17"/>
      <c r="X143" s="17"/>
      <c r="Y143" s="2473"/>
      <c r="Z143" s="2473"/>
      <c r="AA143" s="2473"/>
      <c r="AB143" s="2473"/>
      <c r="AC143" s="2473"/>
      <c r="AD143" s="2461"/>
      <c r="AE143" s="2461"/>
      <c r="AF143" s="2461"/>
      <c r="AG143" s="2461"/>
      <c r="AH143" s="2461"/>
      <c r="AI143" s="2461"/>
      <c r="AJ143" s="2461"/>
      <c r="AK143" s="2461"/>
      <c r="AL143" s="2461"/>
      <c r="AM143" s="2461"/>
      <c r="AN143" s="2461"/>
      <c r="AO143" s="2496"/>
      <c r="AP143" s="2461"/>
      <c r="AQ143" s="2461"/>
      <c r="AR143" s="2505"/>
      <c r="AS143" s="2463"/>
      <c r="AT143" s="2456"/>
      <c r="AU143" s="2456"/>
      <c r="AV143" s="2456"/>
      <c r="AW143" s="2456"/>
      <c r="AX143" s="2456"/>
      <c r="AY143" s="2456"/>
      <c r="AZ143" s="2456"/>
      <c r="BA143" s="2456"/>
      <c r="BB143" s="2456"/>
      <c r="BC143" s="2456"/>
      <c r="BD143" s="230"/>
      <c r="BE143" s="230"/>
      <c r="CG143" s="16"/>
      <c r="CH143" s="16"/>
      <c r="CI143" s="16"/>
      <c r="CJ143" s="16"/>
      <c r="CK143" s="16"/>
      <c r="CL143" s="16"/>
      <c r="CM143" s="16"/>
      <c r="CN143" s="16"/>
    </row>
    <row r="144" spans="1:104" ht="16.149999999999999" customHeight="1" thickTop="1" x14ac:dyDescent="0.2">
      <c r="A144" s="3532" t="s">
        <v>159</v>
      </c>
      <c r="B144" s="330" t="s">
        <v>160</v>
      </c>
      <c r="C144" s="348">
        <f>SUM(D144+E144)</f>
        <v>0</v>
      </c>
      <c r="D144" s="349">
        <f t="shared" ref="D144:E147" si="24">SUM(F144+H144+J144+L144+N144)</f>
        <v>0</v>
      </c>
      <c r="E144" s="350">
        <f t="shared" si="24"/>
        <v>0</v>
      </c>
      <c r="F144" s="351"/>
      <c r="G144" s="352"/>
      <c r="H144" s="353"/>
      <c r="I144" s="352"/>
      <c r="J144" s="354"/>
      <c r="K144" s="107"/>
      <c r="L144" s="354"/>
      <c r="M144" s="107"/>
      <c r="N144" s="353"/>
      <c r="O144" s="352"/>
      <c r="P144" s="262"/>
      <c r="Q144" s="17"/>
      <c r="R144" s="17"/>
      <c r="S144" s="17"/>
      <c r="T144" s="17"/>
      <c r="U144" s="17"/>
      <c r="V144" s="17"/>
      <c r="W144" s="17"/>
      <c r="X144" s="17"/>
      <c r="Y144" s="2481"/>
      <c r="Z144" s="2455"/>
      <c r="AA144" s="17"/>
      <c r="AB144" s="2506"/>
      <c r="AC144" s="2455"/>
      <c r="AD144" s="123"/>
      <c r="AE144" s="2507"/>
      <c r="AF144" s="2507"/>
      <c r="AG144" s="2507"/>
      <c r="AH144" s="2461"/>
      <c r="AI144" s="123"/>
      <c r="AJ144" s="2496"/>
      <c r="AK144" s="2496"/>
      <c r="AL144" s="2496"/>
      <c r="AM144" s="2461"/>
      <c r="AN144" s="123"/>
      <c r="AO144" s="2496"/>
      <c r="AP144" s="2461"/>
      <c r="AQ144" s="2461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CG144" s="16"/>
      <c r="CH144" s="16"/>
      <c r="CI144" s="16"/>
      <c r="CJ144" s="16"/>
      <c r="CK144" s="16"/>
      <c r="CL144" s="16"/>
      <c r="CM144" s="16"/>
      <c r="CN144" s="16"/>
    </row>
    <row r="145" spans="1:104" x14ac:dyDescent="0.2">
      <c r="A145" s="3533"/>
      <c r="B145" s="103" t="s">
        <v>161</v>
      </c>
      <c r="C145" s="355">
        <f>SUM(D145+E145)</f>
        <v>0</v>
      </c>
      <c r="D145" s="316">
        <f t="shared" si="24"/>
        <v>0</v>
      </c>
      <c r="E145" s="317">
        <f t="shared" si="24"/>
        <v>0</v>
      </c>
      <c r="F145" s="104"/>
      <c r="G145" s="107"/>
      <c r="H145" s="35"/>
      <c r="I145" s="107"/>
      <c r="J145" s="35"/>
      <c r="K145" s="107"/>
      <c r="L145" s="104"/>
      <c r="M145" s="107"/>
      <c r="N145" s="35"/>
      <c r="O145" s="333"/>
      <c r="P145" s="3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CG145" s="16"/>
      <c r="CH145" s="16"/>
      <c r="CI145" s="16"/>
      <c r="CJ145" s="16"/>
      <c r="CK145" s="16"/>
      <c r="CL145" s="16"/>
      <c r="CM145" s="16"/>
      <c r="CN145" s="16"/>
    </row>
    <row r="146" spans="1:104" x14ac:dyDescent="0.2">
      <c r="A146" s="3533"/>
      <c r="B146" s="100" t="s">
        <v>162</v>
      </c>
      <c r="C146" s="296">
        <f>SUM(D146+E146)</f>
        <v>0</v>
      </c>
      <c r="D146" s="297">
        <f t="shared" si="24"/>
        <v>0</v>
      </c>
      <c r="E146" s="298">
        <f t="shared" si="24"/>
        <v>0</v>
      </c>
      <c r="F146" s="35"/>
      <c r="G146" s="39"/>
      <c r="H146" s="35"/>
      <c r="I146" s="39"/>
      <c r="J146" s="35"/>
      <c r="K146" s="39"/>
      <c r="L146" s="35"/>
      <c r="M146" s="39"/>
      <c r="N146" s="153"/>
      <c r="O146" s="40"/>
      <c r="P146" s="3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CG146" s="16"/>
      <c r="CH146" s="16"/>
      <c r="CI146" s="16"/>
      <c r="CJ146" s="16"/>
      <c r="CK146" s="16"/>
      <c r="CL146" s="16"/>
      <c r="CM146" s="16"/>
      <c r="CN146" s="16"/>
    </row>
    <row r="147" spans="1:104" ht="15" customHeight="1" x14ac:dyDescent="0.2">
      <c r="A147" s="3657"/>
      <c r="B147" s="92" t="s">
        <v>163</v>
      </c>
      <c r="C147" s="356">
        <f>SUM(D147+E147)</f>
        <v>0</v>
      </c>
      <c r="D147" s="357">
        <f t="shared" si="24"/>
        <v>0</v>
      </c>
      <c r="E147" s="358">
        <f t="shared" si="24"/>
        <v>0</v>
      </c>
      <c r="F147" s="93"/>
      <c r="G147" s="96"/>
      <c r="H147" s="93"/>
      <c r="I147" s="96"/>
      <c r="J147" s="93"/>
      <c r="K147" s="96"/>
      <c r="L147" s="93"/>
      <c r="M147" s="96"/>
      <c r="N147" s="173"/>
      <c r="O147" s="243"/>
      <c r="P147" s="1438"/>
      <c r="Q147" s="12"/>
      <c r="R147" s="12"/>
      <c r="S147" s="12"/>
      <c r="T147" s="12"/>
      <c r="U147" s="12"/>
      <c r="V147" s="363"/>
      <c r="W147" s="12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2508"/>
      <c r="AM147" s="2509"/>
      <c r="AN147" s="2509"/>
      <c r="AO147" s="1441"/>
      <c r="AP147" s="2509"/>
      <c r="AQ147" s="1441"/>
      <c r="AR147" s="1442"/>
      <c r="AS147" s="786"/>
      <c r="AT147" s="2457"/>
      <c r="AU147" s="2473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Z147" s="2"/>
      <c r="CG147" s="16"/>
      <c r="CH147" s="16"/>
      <c r="CI147" s="16"/>
      <c r="CJ147" s="16"/>
      <c r="CK147" s="16"/>
      <c r="CL147" s="16"/>
      <c r="CM147" s="16"/>
      <c r="CN147" s="16"/>
    </row>
    <row r="148" spans="1:104" ht="15.75" customHeight="1" x14ac:dyDescent="0.2">
      <c r="A148" s="361" t="s">
        <v>164</v>
      </c>
      <c r="B148" s="12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Y148" s="3"/>
      <c r="BZ148" s="4"/>
      <c r="CF148" s="16"/>
      <c r="CG148" s="16"/>
      <c r="CH148" s="16"/>
      <c r="CI148" s="16"/>
      <c r="CJ148" s="16"/>
      <c r="CK148" s="16"/>
      <c r="CL148" s="16"/>
      <c r="CM148" s="16"/>
      <c r="CZ148" s="2"/>
    </row>
    <row r="149" spans="1:104" ht="13.5" customHeight="1" x14ac:dyDescent="0.2">
      <c r="A149" s="12" t="s">
        <v>165</v>
      </c>
      <c r="B149" s="12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Y149" s="3"/>
      <c r="BZ149" s="4"/>
      <c r="CF149" s="16"/>
      <c r="CG149" s="16"/>
      <c r="CH149" s="16"/>
      <c r="CI149" s="16"/>
      <c r="CJ149" s="16"/>
      <c r="CK149" s="16"/>
      <c r="CL149" s="16"/>
      <c r="CM149" s="16"/>
      <c r="CZ149" s="2"/>
    </row>
    <row r="150" spans="1:104" ht="16.149999999999999" customHeight="1" x14ac:dyDescent="0.2">
      <c r="A150" s="121" t="s">
        <v>166</v>
      </c>
      <c r="B150" s="121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230"/>
      <c r="BF150" s="230"/>
      <c r="BY150" s="3"/>
      <c r="CN150" s="4" t="str">
        <f>IF(AND(C153=0,OR(C155&gt;0,C156&gt;0,C157&gt;0,C158&gt;0,C159&gt;0)),"* No olvide registrar al menos un ingreso y una persona con diagnóstico. ","")</f>
        <v/>
      </c>
      <c r="CZ150" s="2"/>
    </row>
    <row r="151" spans="1:104" ht="22.5" customHeight="1" x14ac:dyDescent="0.2">
      <c r="A151" s="4497" t="s">
        <v>167</v>
      </c>
      <c r="B151" s="4496"/>
      <c r="C151" s="4473" t="s">
        <v>57</v>
      </c>
      <c r="D151" s="4473"/>
      <c r="E151" s="4473"/>
      <c r="F151" s="4473" t="s">
        <v>168</v>
      </c>
      <c r="G151" s="4473"/>
      <c r="H151" s="4473" t="s">
        <v>169</v>
      </c>
      <c r="I151" s="4473"/>
      <c r="J151" s="4473" t="s">
        <v>170</v>
      </c>
      <c r="K151" s="4473"/>
      <c r="L151" s="4473" t="s">
        <v>104</v>
      </c>
      <c r="M151" s="4473"/>
      <c r="N151" s="4468" t="s">
        <v>11</v>
      </c>
      <c r="O151" s="4470"/>
      <c r="P151" s="4484" t="s">
        <v>106</v>
      </c>
      <c r="Q151" s="4484"/>
      <c r="R151" s="4484" t="s">
        <v>107</v>
      </c>
      <c r="S151" s="4484"/>
      <c r="T151" s="4484" t="s">
        <v>108</v>
      </c>
      <c r="U151" s="4484"/>
      <c r="V151" s="4484" t="s">
        <v>109</v>
      </c>
      <c r="W151" s="4484"/>
      <c r="X151" s="4484" t="s">
        <v>110</v>
      </c>
      <c r="Y151" s="4484"/>
      <c r="Z151" s="4484" t="s">
        <v>111</v>
      </c>
      <c r="AA151" s="4484"/>
      <c r="AB151" s="4484" t="s">
        <v>112</v>
      </c>
      <c r="AC151" s="4484"/>
      <c r="AD151" s="4484" t="s">
        <v>113</v>
      </c>
      <c r="AE151" s="4484"/>
      <c r="AF151" s="4484" t="s">
        <v>114</v>
      </c>
      <c r="AG151" s="4484"/>
      <c r="AH151" s="4484" t="s">
        <v>115</v>
      </c>
      <c r="AI151" s="4484"/>
      <c r="AJ151" s="4484" t="s">
        <v>116</v>
      </c>
      <c r="AK151" s="4484"/>
      <c r="AL151" s="4484" t="s">
        <v>117</v>
      </c>
      <c r="AM151" s="4451"/>
      <c r="AN151" s="3530" t="s">
        <v>171</v>
      </c>
      <c r="AO151" s="3461" t="s">
        <v>172</v>
      </c>
      <c r="AP151" s="4451" t="s">
        <v>173</v>
      </c>
      <c r="AQ151" s="4452"/>
      <c r="AR151" s="4485" t="s">
        <v>174</v>
      </c>
      <c r="AS151" s="4485" t="s">
        <v>175</v>
      </c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Y151" s="3"/>
      <c r="CZ151" s="2"/>
    </row>
    <row r="152" spans="1:104" ht="37.5" customHeight="1" x14ac:dyDescent="0.2">
      <c r="A152" s="3411"/>
      <c r="B152" s="3657"/>
      <c r="C152" s="2511" t="s">
        <v>82</v>
      </c>
      <c r="D152" s="2512" t="s">
        <v>83</v>
      </c>
      <c r="E152" s="2085" t="s">
        <v>84</v>
      </c>
      <c r="F152" s="2511" t="s">
        <v>83</v>
      </c>
      <c r="G152" s="2085" t="s">
        <v>84</v>
      </c>
      <c r="H152" s="2511" t="s">
        <v>83</v>
      </c>
      <c r="I152" s="2085" t="s">
        <v>84</v>
      </c>
      <c r="J152" s="2511" t="s">
        <v>83</v>
      </c>
      <c r="K152" s="2085" t="s">
        <v>84</v>
      </c>
      <c r="L152" s="2511" t="s">
        <v>83</v>
      </c>
      <c r="M152" s="2085" t="s">
        <v>84</v>
      </c>
      <c r="N152" s="2511" t="s">
        <v>83</v>
      </c>
      <c r="O152" s="2085" t="s">
        <v>84</v>
      </c>
      <c r="P152" s="2511" t="s">
        <v>83</v>
      </c>
      <c r="Q152" s="2085" t="s">
        <v>84</v>
      </c>
      <c r="R152" s="2511" t="s">
        <v>83</v>
      </c>
      <c r="S152" s="2085" t="s">
        <v>84</v>
      </c>
      <c r="T152" s="2511" t="s">
        <v>83</v>
      </c>
      <c r="U152" s="2085" t="s">
        <v>84</v>
      </c>
      <c r="V152" s="2511" t="s">
        <v>83</v>
      </c>
      <c r="W152" s="2085" t="s">
        <v>84</v>
      </c>
      <c r="X152" s="2511" t="s">
        <v>83</v>
      </c>
      <c r="Y152" s="2085" t="s">
        <v>84</v>
      </c>
      <c r="Z152" s="2511" t="s">
        <v>83</v>
      </c>
      <c r="AA152" s="2085" t="s">
        <v>84</v>
      </c>
      <c r="AB152" s="2511" t="s">
        <v>83</v>
      </c>
      <c r="AC152" s="2085" t="s">
        <v>84</v>
      </c>
      <c r="AD152" s="2511" t="s">
        <v>83</v>
      </c>
      <c r="AE152" s="2085" t="s">
        <v>84</v>
      </c>
      <c r="AF152" s="2511" t="s">
        <v>83</v>
      </c>
      <c r="AG152" s="2085" t="s">
        <v>84</v>
      </c>
      <c r="AH152" s="2511" t="s">
        <v>83</v>
      </c>
      <c r="AI152" s="2085" t="s">
        <v>84</v>
      </c>
      <c r="AJ152" s="2511" t="s">
        <v>83</v>
      </c>
      <c r="AK152" s="2085" t="s">
        <v>84</v>
      </c>
      <c r="AL152" s="2511" t="s">
        <v>83</v>
      </c>
      <c r="AM152" s="2084" t="s">
        <v>84</v>
      </c>
      <c r="AN152" s="3531"/>
      <c r="AO152" s="3463"/>
      <c r="AP152" s="2511" t="s">
        <v>83</v>
      </c>
      <c r="AQ152" s="2085" t="s">
        <v>84</v>
      </c>
      <c r="AR152" s="3458"/>
      <c r="AS152" s="3458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230"/>
      <c r="BF152" s="230"/>
      <c r="BY152" s="3"/>
      <c r="CZ152" s="2"/>
    </row>
    <row r="153" spans="1:104" ht="20.25" customHeight="1" x14ac:dyDescent="0.2">
      <c r="A153" s="4495" t="s">
        <v>176</v>
      </c>
      <c r="B153" s="4487"/>
      <c r="C153" s="2513">
        <f>SUM(D153+E153)</f>
        <v>48</v>
      </c>
      <c r="D153" s="2514">
        <f>SUM(F153+H153+J153+L153+N153+P153+R153+T153+V153+X153+Z153+AB153+AD153+AF153+AH153+AJ153+AL153)</f>
        <v>23</v>
      </c>
      <c r="E153" s="377">
        <f>SUM(G153+I153+K153+M153+O153+Q153+S153+U153+W153+Y153+AA153+AC153+AE153+AG153+AI153+AK153+AM153)</f>
        <v>25</v>
      </c>
      <c r="F153" s="2515">
        <v>2</v>
      </c>
      <c r="G153" s="378">
        <v>2</v>
      </c>
      <c r="H153" s="2515">
        <v>3</v>
      </c>
      <c r="I153" s="378">
        <v>2</v>
      </c>
      <c r="J153" s="2515">
        <v>8</v>
      </c>
      <c r="K153" s="378">
        <v>3</v>
      </c>
      <c r="L153" s="2515">
        <v>5</v>
      </c>
      <c r="M153" s="378">
        <v>8</v>
      </c>
      <c r="N153" s="2515">
        <v>2</v>
      </c>
      <c r="O153" s="378">
        <v>2</v>
      </c>
      <c r="P153" s="2515">
        <v>1</v>
      </c>
      <c r="Q153" s="378">
        <v>0</v>
      </c>
      <c r="R153" s="2515">
        <v>0</v>
      </c>
      <c r="S153" s="378">
        <v>1</v>
      </c>
      <c r="T153" s="2515">
        <v>0</v>
      </c>
      <c r="U153" s="378">
        <v>0</v>
      </c>
      <c r="V153" s="2515">
        <v>1</v>
      </c>
      <c r="W153" s="378">
        <v>0</v>
      </c>
      <c r="X153" s="2515">
        <v>0</v>
      </c>
      <c r="Y153" s="378">
        <v>3</v>
      </c>
      <c r="Z153" s="2515">
        <v>0</v>
      </c>
      <c r="AA153" s="378">
        <v>1</v>
      </c>
      <c r="AB153" s="2515">
        <v>0</v>
      </c>
      <c r="AC153" s="378">
        <v>1</v>
      </c>
      <c r="AD153" s="263">
        <v>1</v>
      </c>
      <c r="AE153" s="378">
        <v>0</v>
      </c>
      <c r="AF153" s="263">
        <v>0</v>
      </c>
      <c r="AG153" s="378">
        <v>1</v>
      </c>
      <c r="AH153" s="263">
        <v>0</v>
      </c>
      <c r="AI153" s="378">
        <v>1</v>
      </c>
      <c r="AJ153" s="263">
        <v>0</v>
      </c>
      <c r="AK153" s="378">
        <v>0</v>
      </c>
      <c r="AL153" s="263">
        <v>0</v>
      </c>
      <c r="AM153" s="353">
        <v>0</v>
      </c>
      <c r="AN153" s="2516">
        <v>0</v>
      </c>
      <c r="AO153" s="379">
        <v>0</v>
      </c>
      <c r="AP153" s="263">
        <v>0</v>
      </c>
      <c r="AQ153" s="378">
        <v>0</v>
      </c>
      <c r="AR153" s="2517">
        <v>3</v>
      </c>
      <c r="AS153" s="2517">
        <v>0</v>
      </c>
      <c r="AT153" s="380" t="str">
        <f>BZ153&amp;CA153&amp;CB153&amp;CC153&amp;CD153&amp;CE153&amp;CN150</f>
        <v/>
      </c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230"/>
      <c r="BF153" s="230"/>
      <c r="BY153" s="3"/>
      <c r="BZ153" s="4" t="str">
        <f>IF(CF153=0,"","* Las gestantes ingresadas al Programa NO debe ser mayor al Total de Mujeres ingresadas. ")</f>
        <v/>
      </c>
      <c r="CA153" s="4" t="str">
        <f>IF(CG153=0,"","* Las madres de hijos menor de 5 años NO DEBE ser mayor al Total de Mujeres ingresadas al Programa. ")</f>
        <v/>
      </c>
      <c r="CB153" s="4" t="str">
        <f>IF(CH153=0,"","* Los ingresos de Pueblos Originarios NO DEBE ser mayor al Total de ingresos del Programa.")</f>
        <v/>
      </c>
      <c r="CC153" s="4" t="str">
        <f>IF(CI153=0,"","* Los Niños, Niñas, Adolescentes y Jóvenes de Programas SENAME NO DEBE ser mayor al Total de ingresos del Programa. ")</f>
        <v/>
      </c>
      <c r="CD153" s="4" t="str">
        <f>IF(CJ153=0,"","* Los Migrantes NO DEBEN ser mayor al Total de ingresos del Programa. ")</f>
        <v/>
      </c>
      <c r="CE153" s="4" t="str">
        <f>IF(CK153=0,"","* No olvide escribir los campos Gestante y/o Madre de Hijo menor de 5 años y/o Pueblos Originarios y/o Niños, Niñas, Adolescentes y Jóvenes de Programas SENAME y/o Migrante (Digite CERO si no tiene). ")</f>
        <v/>
      </c>
      <c r="CF153" s="16">
        <f>IF(E153&lt;AN153,1,0)</f>
        <v>0</v>
      </c>
      <c r="CG153" s="16">
        <f>IF(C153&lt;AO153,1,0)</f>
        <v>0</v>
      </c>
      <c r="CH153" s="16">
        <f>IF(C153&lt;SUM(AP153,AQ153),1,0)</f>
        <v>0</v>
      </c>
      <c r="CI153" s="16">
        <f>IF(C153&lt;AR153,1,0)</f>
        <v>0</v>
      </c>
      <c r="CJ153" s="16">
        <f>IF(C153&lt;AS153,1,0)</f>
        <v>0</v>
      </c>
      <c r="CK153" s="16">
        <f>IF(AND(C153&lt;&gt;0,OR(AN153="",AO153="",AP153="",AQ153="",AR153="",AS153="")),1,0)</f>
        <v>0</v>
      </c>
      <c r="CL153" s="16">
        <f>IF(AND(C153=0,OR(C155&gt;0,C156&gt;0,C157&gt;0,C158&gt;0,C159&gt;0)),1,0)</f>
        <v>0</v>
      </c>
      <c r="CM153" s="16"/>
      <c r="CZ153" s="2"/>
    </row>
    <row r="154" spans="1:104" ht="26.25" customHeight="1" x14ac:dyDescent="0.2">
      <c r="A154" s="4488" t="s">
        <v>177</v>
      </c>
      <c r="B154" s="4489"/>
      <c r="C154" s="2518"/>
      <c r="D154" s="2519"/>
      <c r="E154" s="2519"/>
      <c r="F154" s="2519"/>
      <c r="G154" s="2519"/>
      <c r="H154" s="2519"/>
      <c r="I154" s="2519"/>
      <c r="J154" s="2519"/>
      <c r="K154" s="2519"/>
      <c r="L154" s="2519"/>
      <c r="M154" s="2519"/>
      <c r="N154" s="2519"/>
      <c r="O154" s="2519"/>
      <c r="P154" s="2519"/>
      <c r="Q154" s="2519"/>
      <c r="R154" s="2519"/>
      <c r="S154" s="2519"/>
      <c r="T154" s="2519"/>
      <c r="U154" s="2519"/>
      <c r="V154" s="2519"/>
      <c r="W154" s="2519"/>
      <c r="X154" s="2519"/>
      <c r="Y154" s="2519"/>
      <c r="Z154" s="2519"/>
      <c r="AA154" s="2519"/>
      <c r="AB154" s="2519"/>
      <c r="AC154" s="2519"/>
      <c r="AD154" s="2519"/>
      <c r="AE154" s="2519"/>
      <c r="AF154" s="2519"/>
      <c r="AG154" s="2519"/>
      <c r="AH154" s="2519"/>
      <c r="AI154" s="2519"/>
      <c r="AJ154" s="2519"/>
      <c r="AK154" s="2519"/>
      <c r="AL154" s="2519"/>
      <c r="AM154" s="2519"/>
      <c r="AN154" s="2519"/>
      <c r="AO154" s="2519"/>
      <c r="AP154" s="2519"/>
      <c r="AQ154" s="2519"/>
      <c r="AR154" s="2519"/>
      <c r="AS154" s="2520"/>
      <c r="AT154" s="380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230"/>
      <c r="BF154" s="230"/>
      <c r="BY154" s="3"/>
      <c r="BZ154" s="4"/>
      <c r="CF154" s="16"/>
      <c r="CG154" s="16"/>
      <c r="CH154" s="16"/>
      <c r="CI154" s="16"/>
      <c r="CJ154" s="16"/>
      <c r="CK154" s="16"/>
      <c r="CL154" s="16"/>
      <c r="CM154" s="16"/>
      <c r="CZ154" s="2"/>
    </row>
    <row r="155" spans="1:104" ht="16.149999999999999" customHeight="1" x14ac:dyDescent="0.2">
      <c r="A155" s="3459" t="s">
        <v>178</v>
      </c>
      <c r="B155" s="2074" t="s">
        <v>179</v>
      </c>
      <c r="C155" s="381">
        <f t="shared" ref="C155:C163" si="25">SUM(D155+E155)</f>
        <v>0</v>
      </c>
      <c r="D155" s="382">
        <f t="shared" ref="D155:E163" si="26">SUM(F155+H155+J155+L155+N155+P155+R155+T155+V155+X155+Z155+AB155+AD155+AF155+AH155+AJ155+AL155)</f>
        <v>0</v>
      </c>
      <c r="E155" s="2078">
        <f t="shared" si="26"/>
        <v>0</v>
      </c>
      <c r="F155" s="26"/>
      <c r="G155" s="30"/>
      <c r="H155" s="26"/>
      <c r="I155" s="30"/>
      <c r="J155" s="26"/>
      <c r="K155" s="30"/>
      <c r="L155" s="26"/>
      <c r="M155" s="30"/>
      <c r="N155" s="26"/>
      <c r="O155" s="30"/>
      <c r="P155" s="26"/>
      <c r="Q155" s="30"/>
      <c r="R155" s="26"/>
      <c r="S155" s="30"/>
      <c r="T155" s="26"/>
      <c r="U155" s="30"/>
      <c r="V155" s="26"/>
      <c r="W155" s="30"/>
      <c r="X155" s="26"/>
      <c r="Y155" s="30"/>
      <c r="Z155" s="26"/>
      <c r="AA155" s="30"/>
      <c r="AB155" s="26"/>
      <c r="AC155" s="30"/>
      <c r="AD155" s="26"/>
      <c r="AE155" s="30"/>
      <c r="AF155" s="26"/>
      <c r="AG155" s="30"/>
      <c r="AH155" s="26"/>
      <c r="AI155" s="30"/>
      <c r="AJ155" s="26"/>
      <c r="AK155" s="30"/>
      <c r="AL155" s="26"/>
      <c r="AM155" s="2488"/>
      <c r="AN155" s="384"/>
      <c r="AO155" s="145"/>
      <c r="AP155" s="26"/>
      <c r="AQ155" s="30"/>
      <c r="AR155" s="30"/>
      <c r="AS155" s="30"/>
      <c r="AT155" s="380" t="str">
        <f>BZ155&amp;CA155&amp;CB155&amp;CC155&amp;CD155&amp;CE155</f>
        <v/>
      </c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230"/>
      <c r="BF155" s="230"/>
      <c r="BY155" s="3"/>
      <c r="BZ155" s="4" t="str">
        <f t="shared" ref="BZ155:BZ181" si="27">IF(CF155=0,"","* Las gestantes ingresadas al Programa NO debe ser mayor al Total de Mujeres ingresadas. ")</f>
        <v/>
      </c>
      <c r="CA155" s="4" t="str">
        <f t="shared" ref="CA155:CA171" si="28">IF(CG155=0,"","* Las madres de hijos menor de 5 años NO DEBE ser mayor al Total de Mujeres ingresadas al Programa. ")</f>
        <v/>
      </c>
      <c r="CB155" s="4" t="str">
        <f t="shared" ref="CB155:CB191" si="29">IF(CH155=0,"","* Los ingresos de Pueblos Originarios NO DEBE ser mayor al Total de ingresos del Programa.")</f>
        <v/>
      </c>
      <c r="CC155" s="4" t="str">
        <f t="shared" ref="CC155:CC191" si="30">IF(CI155=0,"","* Los Niños, Niñas, Adolescentes y Jóvenes de Programas SENAME NO DEBE ser mayor al Total de ingresos del Programa. ")</f>
        <v/>
      </c>
      <c r="CD155" s="4" t="str">
        <f t="shared" ref="CD155:CD191" si="31">IF(CJ155=0,"","* Los Migrantes NO DEBEN ser mayor al Total de ingresos del Programa. ")</f>
        <v/>
      </c>
      <c r="CE155" s="4" t="str">
        <f t="shared" ref="CE155:CE191" si="32">IF(CK155=0,"","* No olvide escribir los campos Gestante y/o Madre de Hijo menor de 5 años y/o Pueblos Originarios y/o Niños, Niñas, Adolescentes y Jóvenes de Programas SENAME y/o Migrante (Digite CERO si no tiene). ")</f>
        <v/>
      </c>
      <c r="CF155" s="16">
        <f t="shared" ref="CF155:CF181" si="33">IF(E155&lt;AN155,1,0)</f>
        <v>0</v>
      </c>
      <c r="CG155" s="16">
        <f t="shared" ref="CG155:CG171" si="34">IF(C155&lt;AO155,1,0)</f>
        <v>0</v>
      </c>
      <c r="CH155" s="16">
        <f t="shared" ref="CH155:CH191" si="35">IF(C155&lt;SUM(AP155,AQ155),1,0)</f>
        <v>0</v>
      </c>
      <c r="CI155" s="16">
        <f t="shared" ref="CI155:CI191" si="36">IF(C155&lt;AR155,1,0)</f>
        <v>0</v>
      </c>
      <c r="CJ155" s="16">
        <f t="shared" ref="CJ155:CJ191" si="37">IF(C155&lt;AS155,1,0)</f>
        <v>0</v>
      </c>
      <c r="CK155" s="16">
        <f t="shared" ref="CK155:CK171" si="38">IF(AND(C155&lt;&gt;0,OR(AN155="",AO155="",AP155="",AQ155="",AR155="",AS155="")),1,0)</f>
        <v>0</v>
      </c>
      <c r="CL155" s="16"/>
      <c r="CM155" s="16"/>
      <c r="CZ155" s="2"/>
    </row>
    <row r="156" spans="1:104" ht="16.149999999999999" customHeight="1" x14ac:dyDescent="0.2">
      <c r="A156" s="3440"/>
      <c r="B156" s="2075" t="s">
        <v>180</v>
      </c>
      <c r="C156" s="385">
        <f t="shared" si="25"/>
        <v>0</v>
      </c>
      <c r="D156" s="386">
        <f t="shared" si="26"/>
        <v>0</v>
      </c>
      <c r="E156" s="856">
        <f t="shared" si="26"/>
        <v>0</v>
      </c>
      <c r="F156" s="263"/>
      <c r="G156" s="728"/>
      <c r="H156" s="263"/>
      <c r="I156" s="728"/>
      <c r="J156" s="263"/>
      <c r="K156" s="728"/>
      <c r="L156" s="263"/>
      <c r="M156" s="728"/>
      <c r="N156" s="263"/>
      <c r="O156" s="728"/>
      <c r="P156" s="263"/>
      <c r="Q156" s="728"/>
      <c r="R156" s="263"/>
      <c r="S156" s="728"/>
      <c r="T156" s="263"/>
      <c r="U156" s="728"/>
      <c r="V156" s="263"/>
      <c r="W156" s="728"/>
      <c r="X156" s="263"/>
      <c r="Y156" s="728"/>
      <c r="Z156" s="263"/>
      <c r="AA156" s="728"/>
      <c r="AB156" s="263"/>
      <c r="AC156" s="728"/>
      <c r="AD156" s="263"/>
      <c r="AE156" s="728"/>
      <c r="AF156" s="263"/>
      <c r="AG156" s="728"/>
      <c r="AH156" s="263"/>
      <c r="AI156" s="728"/>
      <c r="AJ156" s="263"/>
      <c r="AK156" s="728"/>
      <c r="AL156" s="263"/>
      <c r="AM156" s="863"/>
      <c r="AN156" s="389"/>
      <c r="AO156" s="266"/>
      <c r="AP156" s="263"/>
      <c r="AQ156" s="728"/>
      <c r="AR156" s="728"/>
      <c r="AS156" s="728"/>
      <c r="AT156" s="380" t="str">
        <f>BZ156&amp;CA156&amp;CB156&amp;CC156&amp;CD156&amp;CE156</f>
        <v/>
      </c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230"/>
      <c r="BF156" s="230"/>
      <c r="BY156" s="3"/>
      <c r="BZ156" s="4" t="str">
        <f t="shared" si="27"/>
        <v/>
      </c>
      <c r="CA156" s="4" t="str">
        <f t="shared" si="28"/>
        <v/>
      </c>
      <c r="CB156" s="4" t="str">
        <f t="shared" si="29"/>
        <v/>
      </c>
      <c r="CC156" s="4" t="str">
        <f t="shared" si="30"/>
        <v/>
      </c>
      <c r="CD156" s="4" t="str">
        <f t="shared" si="31"/>
        <v/>
      </c>
      <c r="CE156" s="4" t="str">
        <f t="shared" si="32"/>
        <v/>
      </c>
      <c r="CF156" s="16">
        <f t="shared" si="33"/>
        <v>0</v>
      </c>
      <c r="CG156" s="16">
        <f t="shared" si="34"/>
        <v>0</v>
      </c>
      <c r="CH156" s="16">
        <f t="shared" si="35"/>
        <v>0</v>
      </c>
      <c r="CI156" s="16">
        <f t="shared" si="36"/>
        <v>0</v>
      </c>
      <c r="CJ156" s="16">
        <f t="shared" si="37"/>
        <v>0</v>
      </c>
      <c r="CK156" s="16">
        <f t="shared" si="38"/>
        <v>0</v>
      </c>
      <c r="CL156" s="16"/>
      <c r="CM156" s="16"/>
      <c r="CZ156" s="2"/>
    </row>
    <row r="157" spans="1:104" ht="18" customHeight="1" x14ac:dyDescent="0.2">
      <c r="A157" s="2521" t="s">
        <v>181</v>
      </c>
      <c r="B157" s="2522"/>
      <c r="C157" s="2513">
        <f t="shared" si="25"/>
        <v>0</v>
      </c>
      <c r="D157" s="2514">
        <f>SUM(F157+H157+J157+L157+N157+P157+R157+T157+V157+X157+Z157+AB157+AD157+AF157+AH157+AJ157+AL157)</f>
        <v>0</v>
      </c>
      <c r="E157" s="2523">
        <f t="shared" si="26"/>
        <v>0</v>
      </c>
      <c r="F157" s="2515"/>
      <c r="G157" s="2517"/>
      <c r="H157" s="2515"/>
      <c r="I157" s="2517"/>
      <c r="J157" s="2515"/>
      <c r="K157" s="2517"/>
      <c r="L157" s="2515"/>
      <c r="M157" s="2517"/>
      <c r="N157" s="2515"/>
      <c r="O157" s="2517"/>
      <c r="P157" s="2515"/>
      <c r="Q157" s="2517"/>
      <c r="R157" s="2515"/>
      <c r="S157" s="2517"/>
      <c r="T157" s="2515"/>
      <c r="U157" s="2517"/>
      <c r="V157" s="2515"/>
      <c r="W157" s="2517"/>
      <c r="X157" s="2515"/>
      <c r="Y157" s="2517"/>
      <c r="Z157" s="2515"/>
      <c r="AA157" s="2517"/>
      <c r="AB157" s="2515"/>
      <c r="AC157" s="2517"/>
      <c r="AD157" s="2515"/>
      <c r="AE157" s="2517"/>
      <c r="AF157" s="2515"/>
      <c r="AG157" s="2517"/>
      <c r="AH157" s="2515"/>
      <c r="AI157" s="2517"/>
      <c r="AJ157" s="2515"/>
      <c r="AK157" s="2517"/>
      <c r="AL157" s="2515"/>
      <c r="AM157" s="2524"/>
      <c r="AN157" s="2516"/>
      <c r="AO157" s="2525"/>
      <c r="AP157" s="2515"/>
      <c r="AQ157" s="2517"/>
      <c r="AR157" s="2517"/>
      <c r="AS157" s="2517"/>
      <c r="AT157" s="380" t="str">
        <f>BZ157&amp;CA157&amp;CB157&amp;CC157&amp;CD157&amp;CE157</f>
        <v/>
      </c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230"/>
      <c r="BF157" s="230"/>
      <c r="BY157" s="3"/>
      <c r="BZ157" s="4" t="str">
        <f t="shared" si="27"/>
        <v/>
      </c>
      <c r="CA157" s="4" t="str">
        <f t="shared" si="28"/>
        <v/>
      </c>
      <c r="CB157" s="4" t="str">
        <f t="shared" si="29"/>
        <v/>
      </c>
      <c r="CC157" s="4" t="str">
        <f t="shared" si="30"/>
        <v/>
      </c>
      <c r="CD157" s="4" t="str">
        <f t="shared" si="31"/>
        <v/>
      </c>
      <c r="CE157" s="4" t="str">
        <f t="shared" si="32"/>
        <v/>
      </c>
      <c r="CF157" s="16">
        <f t="shared" si="33"/>
        <v>0</v>
      </c>
      <c r="CG157" s="16">
        <f t="shared" si="34"/>
        <v>0</v>
      </c>
      <c r="CH157" s="16">
        <f t="shared" si="35"/>
        <v>0</v>
      </c>
      <c r="CI157" s="16">
        <f t="shared" si="36"/>
        <v>0</v>
      </c>
      <c r="CJ157" s="16">
        <f t="shared" si="37"/>
        <v>0</v>
      </c>
      <c r="CK157" s="16">
        <f t="shared" si="38"/>
        <v>0</v>
      </c>
      <c r="CL157" s="16"/>
      <c r="CM157" s="16"/>
      <c r="CZ157" s="2"/>
    </row>
    <row r="158" spans="1:104" ht="16.149999999999999" customHeight="1" x14ac:dyDescent="0.2">
      <c r="A158" s="3459" t="s">
        <v>182</v>
      </c>
      <c r="B158" s="2074" t="s">
        <v>183</v>
      </c>
      <c r="C158" s="381">
        <f>+D158+E158</f>
        <v>0</v>
      </c>
      <c r="D158" s="382">
        <f>SUM(F158+H158+J158+L158+N158+P158+R158+T158+V158+X158+Z158+AB158+AD158+AF158+AH158+AJ158+AL158)</f>
        <v>0</v>
      </c>
      <c r="E158" s="2078">
        <f>SUM(G158+I158+K158+M158+O158+Q158+S158+U158+W158+Y158+AA158+AC158+AE158+AG158+AI158+AK158+AM158)</f>
        <v>0</v>
      </c>
      <c r="F158" s="26"/>
      <c r="G158" s="30"/>
      <c r="H158" s="26"/>
      <c r="I158" s="30"/>
      <c r="J158" s="26"/>
      <c r="K158" s="30"/>
      <c r="L158" s="26"/>
      <c r="M158" s="30"/>
      <c r="N158" s="26"/>
      <c r="O158" s="30"/>
      <c r="P158" s="26"/>
      <c r="Q158" s="30"/>
      <c r="R158" s="26"/>
      <c r="S158" s="30"/>
      <c r="T158" s="26"/>
      <c r="U158" s="30"/>
      <c r="V158" s="26"/>
      <c r="W158" s="30"/>
      <c r="X158" s="26"/>
      <c r="Y158" s="30"/>
      <c r="Z158" s="26"/>
      <c r="AA158" s="30"/>
      <c r="AB158" s="26"/>
      <c r="AC158" s="30"/>
      <c r="AD158" s="26"/>
      <c r="AE158" s="30"/>
      <c r="AF158" s="26"/>
      <c r="AG158" s="30"/>
      <c r="AH158" s="26"/>
      <c r="AI158" s="30"/>
      <c r="AJ158" s="26"/>
      <c r="AK158" s="30"/>
      <c r="AL158" s="26"/>
      <c r="AM158" s="2488"/>
      <c r="AN158" s="384"/>
      <c r="AO158" s="145"/>
      <c r="AP158" s="26"/>
      <c r="AQ158" s="30"/>
      <c r="AR158" s="30"/>
      <c r="AS158" s="30"/>
      <c r="AT158" s="380" t="str">
        <f>BZ158&amp;CA158&amp;CB158&amp;CC158&amp;CD158&amp;CE158</f>
        <v/>
      </c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230"/>
      <c r="BF158" s="230"/>
      <c r="BY158" s="3"/>
      <c r="BZ158" s="4" t="str">
        <f t="shared" si="27"/>
        <v/>
      </c>
      <c r="CA158" s="4" t="str">
        <f t="shared" si="28"/>
        <v/>
      </c>
      <c r="CB158" s="4" t="str">
        <f t="shared" si="29"/>
        <v/>
      </c>
      <c r="CC158" s="4" t="str">
        <f t="shared" si="30"/>
        <v/>
      </c>
      <c r="CD158" s="4" t="str">
        <f t="shared" si="31"/>
        <v/>
      </c>
      <c r="CE158" s="4" t="str">
        <f t="shared" si="32"/>
        <v/>
      </c>
      <c r="CF158" s="16">
        <f t="shared" si="33"/>
        <v>0</v>
      </c>
      <c r="CG158" s="16">
        <f t="shared" si="34"/>
        <v>0</v>
      </c>
      <c r="CH158" s="16">
        <f t="shared" si="35"/>
        <v>0</v>
      </c>
      <c r="CI158" s="16">
        <f t="shared" si="36"/>
        <v>0</v>
      </c>
      <c r="CJ158" s="16">
        <f t="shared" si="37"/>
        <v>0</v>
      </c>
      <c r="CK158" s="16">
        <f t="shared" si="38"/>
        <v>0</v>
      </c>
      <c r="CL158" s="16"/>
      <c r="CM158" s="16"/>
      <c r="CZ158" s="2"/>
    </row>
    <row r="159" spans="1:104" ht="16.149999999999999" customHeight="1" x14ac:dyDescent="0.2">
      <c r="A159" s="3440"/>
      <c r="B159" s="2075" t="s">
        <v>184</v>
      </c>
      <c r="C159" s="393">
        <f>+D159+E159</f>
        <v>0</v>
      </c>
      <c r="D159" s="394">
        <f>SUM(F159+H159+J159+L159+N159+P159+R159+T159+V159+X159+Z159+AB159+AD159+AF159+AH159+AJ159+AL159)</f>
        <v>0</v>
      </c>
      <c r="E159" s="377">
        <f>SUM(G159+I159+K159+M159+O159+Q159+S159+U159+W159+Y159+AA159+AC159+AE159+AG159+AI159+AK159+AM159)</f>
        <v>0</v>
      </c>
      <c r="F159" s="397"/>
      <c r="G159" s="378"/>
      <c r="H159" s="397"/>
      <c r="I159" s="378"/>
      <c r="J159" s="397"/>
      <c r="K159" s="378"/>
      <c r="L159" s="263"/>
      <c r="M159" s="728"/>
      <c r="N159" s="397"/>
      <c r="O159" s="378"/>
      <c r="P159" s="397"/>
      <c r="Q159" s="378"/>
      <c r="R159" s="397"/>
      <c r="S159" s="378"/>
      <c r="T159" s="397"/>
      <c r="U159" s="378"/>
      <c r="V159" s="397"/>
      <c r="W159" s="378"/>
      <c r="X159" s="397"/>
      <c r="Y159" s="378"/>
      <c r="Z159" s="397"/>
      <c r="AA159" s="378"/>
      <c r="AB159" s="397"/>
      <c r="AC159" s="378"/>
      <c r="AD159" s="397"/>
      <c r="AE159" s="378"/>
      <c r="AF159" s="397"/>
      <c r="AG159" s="378"/>
      <c r="AH159" s="397"/>
      <c r="AI159" s="378"/>
      <c r="AJ159" s="397"/>
      <c r="AK159" s="378"/>
      <c r="AL159" s="397"/>
      <c r="AM159" s="353"/>
      <c r="AN159" s="389"/>
      <c r="AO159" s="266"/>
      <c r="AP159" s="263"/>
      <c r="AQ159" s="728"/>
      <c r="AR159" s="728"/>
      <c r="AS159" s="728"/>
      <c r="AT159" s="380" t="str">
        <f>BZ159&amp;CA159&amp;CB159&amp;CC159&amp;CD159&amp;CE159</f>
        <v/>
      </c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230"/>
      <c r="BF159" s="230"/>
      <c r="BY159" s="3"/>
      <c r="BZ159" s="4" t="str">
        <f t="shared" si="27"/>
        <v/>
      </c>
      <c r="CA159" s="4" t="str">
        <f t="shared" si="28"/>
        <v/>
      </c>
      <c r="CB159" s="4" t="str">
        <f t="shared" si="29"/>
        <v/>
      </c>
      <c r="CC159" s="4" t="str">
        <f t="shared" si="30"/>
        <v/>
      </c>
      <c r="CD159" s="4" t="str">
        <f t="shared" si="31"/>
        <v/>
      </c>
      <c r="CE159" s="4" t="str">
        <f t="shared" si="32"/>
        <v/>
      </c>
      <c r="CF159" s="16">
        <f t="shared" si="33"/>
        <v>0</v>
      </c>
      <c r="CG159" s="16">
        <f t="shared" si="34"/>
        <v>0</v>
      </c>
      <c r="CH159" s="16">
        <f t="shared" si="35"/>
        <v>0</v>
      </c>
      <c r="CI159" s="16">
        <f t="shared" si="36"/>
        <v>0</v>
      </c>
      <c r="CJ159" s="16">
        <f t="shared" si="37"/>
        <v>0</v>
      </c>
      <c r="CK159" s="16">
        <f t="shared" si="38"/>
        <v>0</v>
      </c>
      <c r="CL159" s="16"/>
      <c r="CM159" s="16"/>
      <c r="CZ159" s="2"/>
    </row>
    <row r="160" spans="1:104" ht="21.75" customHeight="1" x14ac:dyDescent="0.2">
      <c r="A160" s="2526" t="s">
        <v>185</v>
      </c>
      <c r="B160" s="2527"/>
      <c r="C160" s="2466">
        <f t="shared" si="25"/>
        <v>48</v>
      </c>
      <c r="D160" s="2467">
        <f>SUM(F160+H160+J160+L160+N160+P160+R160+T160+V160+X160+Z160+AB160+AD160+AF160+AH160+AJ160+AL160)</f>
        <v>23</v>
      </c>
      <c r="E160" s="2468">
        <f t="shared" si="26"/>
        <v>25</v>
      </c>
      <c r="F160" s="2515">
        <v>2</v>
      </c>
      <c r="G160" s="2517">
        <v>2</v>
      </c>
      <c r="H160" s="2515">
        <v>3</v>
      </c>
      <c r="I160" s="2517">
        <v>2</v>
      </c>
      <c r="J160" s="2515">
        <v>8</v>
      </c>
      <c r="K160" s="2517">
        <v>3</v>
      </c>
      <c r="L160" s="2515">
        <v>5</v>
      </c>
      <c r="M160" s="2517">
        <v>8</v>
      </c>
      <c r="N160" s="2515">
        <v>2</v>
      </c>
      <c r="O160" s="2517">
        <v>2</v>
      </c>
      <c r="P160" s="2515">
        <v>1</v>
      </c>
      <c r="Q160" s="2517">
        <v>0</v>
      </c>
      <c r="R160" s="2515">
        <v>0</v>
      </c>
      <c r="S160" s="2517">
        <v>1</v>
      </c>
      <c r="T160" s="2515">
        <v>0</v>
      </c>
      <c r="U160" s="2517">
        <v>0</v>
      </c>
      <c r="V160" s="2515">
        <v>1</v>
      </c>
      <c r="W160" s="2517">
        <v>0</v>
      </c>
      <c r="X160" s="2515">
        <v>0</v>
      </c>
      <c r="Y160" s="2517">
        <v>3</v>
      </c>
      <c r="Z160" s="2515">
        <v>0</v>
      </c>
      <c r="AA160" s="2517">
        <v>1</v>
      </c>
      <c r="AB160" s="2515">
        <v>0</v>
      </c>
      <c r="AC160" s="2517">
        <v>1</v>
      </c>
      <c r="AD160" s="2515">
        <v>1</v>
      </c>
      <c r="AE160" s="2517">
        <v>0</v>
      </c>
      <c r="AF160" s="2515">
        <v>0</v>
      </c>
      <c r="AG160" s="2517">
        <v>1</v>
      </c>
      <c r="AH160" s="2515">
        <v>0</v>
      </c>
      <c r="AI160" s="2517">
        <v>1</v>
      </c>
      <c r="AJ160" s="2515">
        <v>0</v>
      </c>
      <c r="AK160" s="2517">
        <v>0</v>
      </c>
      <c r="AL160" s="2515">
        <v>0</v>
      </c>
      <c r="AM160" s="2524">
        <v>0</v>
      </c>
      <c r="AN160" s="2516">
        <v>0</v>
      </c>
      <c r="AO160" s="2525">
        <v>0</v>
      </c>
      <c r="AP160" s="263">
        <v>0</v>
      </c>
      <c r="AQ160" s="2517">
        <v>0</v>
      </c>
      <c r="AR160" s="2517">
        <v>3</v>
      </c>
      <c r="AS160" s="2517">
        <v>0</v>
      </c>
      <c r="AT160" s="380" t="str">
        <f>BZ160&amp;CA160&amp;CB160&amp;CC160&amp;CD160&amp;CE160&amp;CN157</f>
        <v/>
      </c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230"/>
      <c r="BF160" s="230"/>
      <c r="BY160" s="3"/>
      <c r="BZ160" s="4" t="str">
        <f t="shared" si="27"/>
        <v/>
      </c>
      <c r="CA160" s="4" t="str">
        <f t="shared" si="28"/>
        <v/>
      </c>
      <c r="CB160" s="4" t="str">
        <f t="shared" si="29"/>
        <v/>
      </c>
      <c r="CC160" s="4" t="str">
        <f t="shared" si="30"/>
        <v/>
      </c>
      <c r="CD160" s="4" t="str">
        <f t="shared" si="31"/>
        <v/>
      </c>
      <c r="CE160" s="4" t="str">
        <f t="shared" si="32"/>
        <v/>
      </c>
      <c r="CF160" s="16">
        <f t="shared" si="33"/>
        <v>0</v>
      </c>
      <c r="CG160" s="16">
        <f t="shared" si="34"/>
        <v>0</v>
      </c>
      <c r="CH160" s="16">
        <f t="shared" si="35"/>
        <v>0</v>
      </c>
      <c r="CI160" s="16">
        <f t="shared" si="36"/>
        <v>0</v>
      </c>
      <c r="CJ160" s="16">
        <f t="shared" si="37"/>
        <v>0</v>
      </c>
      <c r="CK160" s="16">
        <f t="shared" si="38"/>
        <v>0</v>
      </c>
      <c r="CL160" s="16">
        <v>0</v>
      </c>
      <c r="CM160" s="16">
        <v>0</v>
      </c>
      <c r="CZ160" s="2"/>
    </row>
    <row r="161" spans="1:104" ht="16.149999999999999" customHeight="1" x14ac:dyDescent="0.2">
      <c r="A161" s="4459" t="s">
        <v>186</v>
      </c>
      <c r="B161" s="2067" t="s">
        <v>187</v>
      </c>
      <c r="C161" s="398">
        <f t="shared" si="25"/>
        <v>1</v>
      </c>
      <c r="D161" s="399">
        <f t="shared" si="26"/>
        <v>0</v>
      </c>
      <c r="E161" s="400">
        <f t="shared" si="26"/>
        <v>1</v>
      </c>
      <c r="F161" s="104"/>
      <c r="G161" s="107"/>
      <c r="H161" s="104"/>
      <c r="I161" s="107"/>
      <c r="J161" s="104"/>
      <c r="K161" s="107">
        <v>1</v>
      </c>
      <c r="L161" s="104"/>
      <c r="M161" s="107"/>
      <c r="N161" s="104"/>
      <c r="O161" s="107"/>
      <c r="P161" s="104"/>
      <c r="Q161" s="107"/>
      <c r="R161" s="104"/>
      <c r="S161" s="107"/>
      <c r="T161" s="104"/>
      <c r="U161" s="107"/>
      <c r="V161" s="104"/>
      <c r="W161" s="107"/>
      <c r="X161" s="104"/>
      <c r="Y161" s="107"/>
      <c r="Z161" s="104"/>
      <c r="AA161" s="107"/>
      <c r="AB161" s="104"/>
      <c r="AC161" s="107"/>
      <c r="AD161" s="104"/>
      <c r="AE161" s="107"/>
      <c r="AF161" s="104"/>
      <c r="AG161" s="107"/>
      <c r="AH161" s="104"/>
      <c r="AI161" s="107"/>
      <c r="AJ161" s="104"/>
      <c r="AK161" s="107"/>
      <c r="AL161" s="104"/>
      <c r="AM161" s="318"/>
      <c r="AN161" s="401">
        <v>0</v>
      </c>
      <c r="AO161" s="65">
        <v>0</v>
      </c>
      <c r="AP161" s="104">
        <v>0</v>
      </c>
      <c r="AQ161" s="378">
        <v>0</v>
      </c>
      <c r="AR161" s="378">
        <v>0</v>
      </c>
      <c r="AS161" s="378">
        <v>0</v>
      </c>
      <c r="AT161" s="380" t="str">
        <f t="shared" ref="AT161:AT191" si="39">BZ161&amp;CA161&amp;CB161&amp;CC161&amp;CD161&amp;CE161</f>
        <v/>
      </c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230"/>
      <c r="BF161" s="230"/>
      <c r="BY161" s="3"/>
      <c r="BZ161" s="4" t="str">
        <f t="shared" si="27"/>
        <v/>
      </c>
      <c r="CA161" s="4" t="str">
        <f t="shared" si="28"/>
        <v/>
      </c>
      <c r="CB161" s="4" t="str">
        <f t="shared" si="29"/>
        <v/>
      </c>
      <c r="CC161" s="4" t="str">
        <f t="shared" si="30"/>
        <v/>
      </c>
      <c r="CD161" s="4" t="str">
        <f t="shared" si="31"/>
        <v/>
      </c>
      <c r="CE161" s="4" t="str">
        <f t="shared" si="32"/>
        <v/>
      </c>
      <c r="CF161" s="16">
        <f t="shared" si="33"/>
        <v>0</v>
      </c>
      <c r="CG161" s="16">
        <f t="shared" si="34"/>
        <v>0</v>
      </c>
      <c r="CH161" s="16">
        <f t="shared" si="35"/>
        <v>0</v>
      </c>
      <c r="CI161" s="16">
        <f t="shared" si="36"/>
        <v>0</v>
      </c>
      <c r="CJ161" s="16">
        <f t="shared" si="37"/>
        <v>0</v>
      </c>
      <c r="CK161" s="16">
        <f t="shared" si="38"/>
        <v>0</v>
      </c>
      <c r="CL161" s="16"/>
      <c r="CM161" s="16"/>
      <c r="CZ161" s="2"/>
    </row>
    <row r="162" spans="1:104" ht="16.149999999999999" customHeight="1" x14ac:dyDescent="0.2">
      <c r="A162" s="3420"/>
      <c r="B162" s="2068" t="s">
        <v>188</v>
      </c>
      <c r="C162" s="402">
        <f t="shared" si="25"/>
        <v>1</v>
      </c>
      <c r="D162" s="403">
        <f t="shared" si="26"/>
        <v>1</v>
      </c>
      <c r="E162" s="2077">
        <f t="shared" si="26"/>
        <v>0</v>
      </c>
      <c r="F162" s="35"/>
      <c r="G162" s="39"/>
      <c r="H162" s="35"/>
      <c r="I162" s="39"/>
      <c r="J162" s="35"/>
      <c r="K162" s="39"/>
      <c r="L162" s="35">
        <v>1</v>
      </c>
      <c r="M162" s="39"/>
      <c r="N162" s="35"/>
      <c r="O162" s="39"/>
      <c r="P162" s="35"/>
      <c r="Q162" s="39"/>
      <c r="R162" s="35"/>
      <c r="S162" s="39"/>
      <c r="T162" s="35"/>
      <c r="U162" s="39"/>
      <c r="V162" s="35"/>
      <c r="W162" s="39"/>
      <c r="X162" s="35"/>
      <c r="Y162" s="39"/>
      <c r="Z162" s="35"/>
      <c r="AA162" s="39"/>
      <c r="AB162" s="35"/>
      <c r="AC162" s="39"/>
      <c r="AD162" s="35"/>
      <c r="AE162" s="39"/>
      <c r="AF162" s="35"/>
      <c r="AG162" s="39"/>
      <c r="AH162" s="35"/>
      <c r="AI162" s="39"/>
      <c r="AJ162" s="35"/>
      <c r="AK162" s="39"/>
      <c r="AL162" s="35"/>
      <c r="AM162" s="299"/>
      <c r="AN162" s="405">
        <v>0</v>
      </c>
      <c r="AO162" s="66">
        <v>0</v>
      </c>
      <c r="AP162" s="35">
        <v>0</v>
      </c>
      <c r="AQ162" s="54">
        <v>0</v>
      </c>
      <c r="AR162" s="54">
        <v>0</v>
      </c>
      <c r="AS162" s="54">
        <v>0</v>
      </c>
      <c r="AT162" s="380" t="str">
        <f t="shared" si="39"/>
        <v/>
      </c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230"/>
      <c r="BF162" s="230"/>
      <c r="BY162" s="3"/>
      <c r="BZ162" s="4" t="str">
        <f t="shared" si="27"/>
        <v/>
      </c>
      <c r="CA162" s="4" t="str">
        <f t="shared" si="28"/>
        <v/>
      </c>
      <c r="CB162" s="4" t="str">
        <f t="shared" si="29"/>
        <v/>
      </c>
      <c r="CC162" s="4" t="str">
        <f t="shared" si="30"/>
        <v/>
      </c>
      <c r="CD162" s="4" t="str">
        <f t="shared" si="31"/>
        <v/>
      </c>
      <c r="CE162" s="4" t="str">
        <f t="shared" si="32"/>
        <v/>
      </c>
      <c r="CF162" s="16">
        <f t="shared" si="33"/>
        <v>0</v>
      </c>
      <c r="CG162" s="16">
        <f t="shared" si="34"/>
        <v>0</v>
      </c>
      <c r="CH162" s="16">
        <f t="shared" si="35"/>
        <v>0</v>
      </c>
      <c r="CI162" s="16">
        <f t="shared" si="36"/>
        <v>0</v>
      </c>
      <c r="CJ162" s="16">
        <f t="shared" si="37"/>
        <v>0</v>
      </c>
      <c r="CK162" s="16">
        <f t="shared" si="38"/>
        <v>0</v>
      </c>
      <c r="CL162" s="16"/>
      <c r="CM162" s="16"/>
      <c r="CZ162" s="2"/>
    </row>
    <row r="163" spans="1:104" ht="16.149999999999999" customHeight="1" x14ac:dyDescent="0.2">
      <c r="A163" s="3420"/>
      <c r="B163" s="2068" t="s">
        <v>189</v>
      </c>
      <c r="C163" s="402">
        <f t="shared" si="25"/>
        <v>2</v>
      </c>
      <c r="D163" s="406">
        <f t="shared" si="26"/>
        <v>1</v>
      </c>
      <c r="E163" s="2077">
        <f t="shared" si="26"/>
        <v>1</v>
      </c>
      <c r="F163" s="35"/>
      <c r="G163" s="39"/>
      <c r="H163" s="35"/>
      <c r="I163" s="39"/>
      <c r="J163" s="35"/>
      <c r="K163" s="39"/>
      <c r="L163" s="35"/>
      <c r="M163" s="39">
        <v>1</v>
      </c>
      <c r="N163" s="35"/>
      <c r="O163" s="39"/>
      <c r="P163" s="35"/>
      <c r="Q163" s="39"/>
      <c r="R163" s="35"/>
      <c r="S163" s="39"/>
      <c r="T163" s="35"/>
      <c r="U163" s="39"/>
      <c r="V163" s="35"/>
      <c r="W163" s="39"/>
      <c r="X163" s="35"/>
      <c r="Y163" s="39"/>
      <c r="Z163" s="35"/>
      <c r="AA163" s="39"/>
      <c r="AB163" s="35"/>
      <c r="AC163" s="39"/>
      <c r="AD163" s="35">
        <v>1</v>
      </c>
      <c r="AE163" s="39"/>
      <c r="AF163" s="35"/>
      <c r="AG163" s="39"/>
      <c r="AH163" s="35"/>
      <c r="AI163" s="39"/>
      <c r="AJ163" s="35"/>
      <c r="AK163" s="39"/>
      <c r="AL163" s="35"/>
      <c r="AM163" s="299"/>
      <c r="AN163" s="405">
        <v>0</v>
      </c>
      <c r="AO163" s="66">
        <v>0</v>
      </c>
      <c r="AP163" s="35">
        <v>0</v>
      </c>
      <c r="AQ163" s="39">
        <v>0</v>
      </c>
      <c r="AR163" s="39">
        <v>0</v>
      </c>
      <c r="AS163" s="39">
        <v>0</v>
      </c>
      <c r="AT163" s="380" t="str">
        <f t="shared" si="39"/>
        <v/>
      </c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230"/>
      <c r="BF163" s="230"/>
      <c r="BY163" s="3"/>
      <c r="BZ163" s="4" t="str">
        <f t="shared" si="27"/>
        <v/>
      </c>
      <c r="CA163" s="4" t="str">
        <f t="shared" si="28"/>
        <v/>
      </c>
      <c r="CB163" s="4" t="str">
        <f t="shared" si="29"/>
        <v/>
      </c>
      <c r="CC163" s="4" t="str">
        <f t="shared" si="30"/>
        <v/>
      </c>
      <c r="CD163" s="4" t="str">
        <f t="shared" si="31"/>
        <v/>
      </c>
      <c r="CE163" s="4" t="str">
        <f t="shared" si="32"/>
        <v/>
      </c>
      <c r="CF163" s="16">
        <f t="shared" si="33"/>
        <v>0</v>
      </c>
      <c r="CG163" s="16">
        <f t="shared" si="34"/>
        <v>0</v>
      </c>
      <c r="CH163" s="16">
        <f t="shared" si="35"/>
        <v>0</v>
      </c>
      <c r="CI163" s="16">
        <f t="shared" si="36"/>
        <v>0</v>
      </c>
      <c r="CJ163" s="16">
        <f t="shared" si="37"/>
        <v>0</v>
      </c>
      <c r="CK163" s="16">
        <f t="shared" si="38"/>
        <v>0</v>
      </c>
      <c r="CL163" s="16"/>
      <c r="CM163" s="16"/>
      <c r="CZ163" s="2"/>
    </row>
    <row r="164" spans="1:104" ht="16.149999999999999" customHeight="1" x14ac:dyDescent="0.2">
      <c r="A164" s="3420"/>
      <c r="B164" s="2053" t="s">
        <v>190</v>
      </c>
      <c r="C164" s="402">
        <f>SUM(D164+E164)</f>
        <v>0</v>
      </c>
      <c r="D164" s="408"/>
      <c r="E164" s="2077">
        <f>SUM(K164+M164+O164+Q164+S164+U164+W164+Y164+AA164+AC164+AE164+AG164+AI164+AK164+AM164)</f>
        <v>0</v>
      </c>
      <c r="F164" s="2528"/>
      <c r="G164" s="2529"/>
      <c r="H164" s="2528"/>
      <c r="I164" s="2529"/>
      <c r="J164" s="2528"/>
      <c r="K164" s="39"/>
      <c r="L164" s="2528"/>
      <c r="M164" s="39"/>
      <c r="N164" s="2528"/>
      <c r="O164" s="39"/>
      <c r="P164" s="2528"/>
      <c r="Q164" s="39"/>
      <c r="R164" s="2528"/>
      <c r="S164" s="39"/>
      <c r="T164" s="2528"/>
      <c r="U164" s="39"/>
      <c r="V164" s="2528"/>
      <c r="W164" s="39"/>
      <c r="X164" s="2528"/>
      <c r="Y164" s="39"/>
      <c r="Z164" s="2528"/>
      <c r="AA164" s="39"/>
      <c r="AB164" s="2528"/>
      <c r="AC164" s="39"/>
      <c r="AD164" s="2528"/>
      <c r="AE164" s="39"/>
      <c r="AF164" s="2528"/>
      <c r="AG164" s="39"/>
      <c r="AH164" s="2528"/>
      <c r="AI164" s="39"/>
      <c r="AJ164" s="2528"/>
      <c r="AK164" s="39"/>
      <c r="AL164" s="2528"/>
      <c r="AM164" s="299"/>
      <c r="AN164" s="405">
        <v>0</v>
      </c>
      <c r="AO164" s="66">
        <v>0</v>
      </c>
      <c r="AP164" s="2528"/>
      <c r="AQ164" s="39">
        <v>0</v>
      </c>
      <c r="AR164" s="39">
        <v>0</v>
      </c>
      <c r="AS164" s="39">
        <v>0</v>
      </c>
      <c r="AT164" s="380" t="str">
        <f t="shared" si="39"/>
        <v/>
      </c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230"/>
      <c r="BF164" s="230"/>
      <c r="BY164" s="3"/>
      <c r="BZ164" s="4" t="str">
        <f t="shared" si="27"/>
        <v/>
      </c>
      <c r="CA164" s="4" t="str">
        <f t="shared" si="28"/>
        <v/>
      </c>
      <c r="CB164" s="4" t="str">
        <f t="shared" si="29"/>
        <v/>
      </c>
      <c r="CC164" s="4" t="str">
        <f t="shared" si="30"/>
        <v/>
      </c>
      <c r="CD164" s="4" t="str">
        <f t="shared" si="31"/>
        <v/>
      </c>
      <c r="CE164" s="4" t="str">
        <f t="shared" si="32"/>
        <v/>
      </c>
      <c r="CF164" s="16">
        <f t="shared" si="33"/>
        <v>0</v>
      </c>
      <c r="CG164" s="16">
        <f t="shared" si="34"/>
        <v>0</v>
      </c>
      <c r="CH164" s="16">
        <f t="shared" si="35"/>
        <v>0</v>
      </c>
      <c r="CI164" s="16">
        <f t="shared" si="36"/>
        <v>0</v>
      </c>
      <c r="CJ164" s="16">
        <f t="shared" si="37"/>
        <v>0</v>
      </c>
      <c r="CK164" s="16">
        <f t="shared" si="38"/>
        <v>0</v>
      </c>
      <c r="CL164" s="16"/>
      <c r="CM164" s="16"/>
      <c r="CZ164" s="2"/>
    </row>
    <row r="165" spans="1:104" ht="16.149999999999999" customHeight="1" x14ac:dyDescent="0.2">
      <c r="A165" s="3420"/>
      <c r="B165" s="2068" t="s">
        <v>191</v>
      </c>
      <c r="C165" s="402">
        <f t="shared" ref="C165:C191" si="40">SUM(D165+E165)</f>
        <v>3</v>
      </c>
      <c r="D165" s="399">
        <f t="shared" ref="D165:E171" si="41">SUM(F165+H165+J165+L165+N165+P165+R165+T165+V165+X165+Z165+AB165+AD165+AF165+AH165+AJ165+AL165)</f>
        <v>0</v>
      </c>
      <c r="E165" s="2077">
        <f t="shared" si="41"/>
        <v>3</v>
      </c>
      <c r="F165" s="35"/>
      <c r="G165" s="39"/>
      <c r="H165" s="35"/>
      <c r="I165" s="39"/>
      <c r="J165" s="35"/>
      <c r="K165" s="39"/>
      <c r="L165" s="35"/>
      <c r="M165" s="39">
        <v>1</v>
      </c>
      <c r="N165" s="35"/>
      <c r="O165" s="39">
        <v>1</v>
      </c>
      <c r="P165" s="35"/>
      <c r="Q165" s="39"/>
      <c r="R165" s="35"/>
      <c r="S165" s="39"/>
      <c r="T165" s="35"/>
      <c r="U165" s="39"/>
      <c r="V165" s="35"/>
      <c r="W165" s="39"/>
      <c r="X165" s="35"/>
      <c r="Y165" s="39">
        <v>1</v>
      </c>
      <c r="Z165" s="35"/>
      <c r="AA165" s="39"/>
      <c r="AB165" s="35"/>
      <c r="AC165" s="39"/>
      <c r="AD165" s="35"/>
      <c r="AE165" s="39"/>
      <c r="AF165" s="35"/>
      <c r="AG165" s="39"/>
      <c r="AH165" s="35"/>
      <c r="AI165" s="39"/>
      <c r="AJ165" s="35"/>
      <c r="AK165" s="39"/>
      <c r="AL165" s="35"/>
      <c r="AM165" s="299"/>
      <c r="AN165" s="405">
        <v>0</v>
      </c>
      <c r="AO165" s="66">
        <v>0</v>
      </c>
      <c r="AP165" s="35">
        <v>0</v>
      </c>
      <c r="AQ165" s="39">
        <v>0</v>
      </c>
      <c r="AR165" s="39">
        <v>1</v>
      </c>
      <c r="AS165" s="39">
        <v>0</v>
      </c>
      <c r="AT165" s="380" t="str">
        <f t="shared" si="39"/>
        <v/>
      </c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230"/>
      <c r="BF165" s="230"/>
      <c r="BY165" s="3"/>
      <c r="BZ165" s="4" t="str">
        <f t="shared" si="27"/>
        <v/>
      </c>
      <c r="CA165" s="4" t="str">
        <f t="shared" si="28"/>
        <v/>
      </c>
      <c r="CB165" s="4" t="str">
        <f t="shared" si="29"/>
        <v/>
      </c>
      <c r="CC165" s="4" t="str">
        <f t="shared" si="30"/>
        <v/>
      </c>
      <c r="CD165" s="4" t="str">
        <f t="shared" si="31"/>
        <v/>
      </c>
      <c r="CE165" s="4" t="str">
        <f t="shared" si="32"/>
        <v/>
      </c>
      <c r="CF165" s="16">
        <f t="shared" si="33"/>
        <v>0</v>
      </c>
      <c r="CG165" s="16">
        <f t="shared" si="34"/>
        <v>0</v>
      </c>
      <c r="CH165" s="16">
        <f t="shared" si="35"/>
        <v>0</v>
      </c>
      <c r="CI165" s="16">
        <f t="shared" si="36"/>
        <v>0</v>
      </c>
      <c r="CJ165" s="16">
        <f t="shared" si="37"/>
        <v>0</v>
      </c>
      <c r="CK165" s="16">
        <f t="shared" si="38"/>
        <v>0</v>
      </c>
      <c r="CL165" s="16"/>
      <c r="CM165" s="16"/>
      <c r="CZ165" s="2"/>
    </row>
    <row r="166" spans="1:104" ht="16.149999999999999" customHeight="1" x14ac:dyDescent="0.2">
      <c r="A166" s="3420"/>
      <c r="B166" s="2071" t="s">
        <v>192</v>
      </c>
      <c r="C166" s="402">
        <f t="shared" si="40"/>
        <v>4</v>
      </c>
      <c r="D166" s="403">
        <f t="shared" si="41"/>
        <v>0</v>
      </c>
      <c r="E166" s="2077">
        <f t="shared" si="41"/>
        <v>4</v>
      </c>
      <c r="F166" s="35"/>
      <c r="G166" s="39"/>
      <c r="H166" s="35"/>
      <c r="I166" s="39"/>
      <c r="J166" s="35"/>
      <c r="K166" s="39"/>
      <c r="L166" s="35"/>
      <c r="M166" s="39">
        <v>1</v>
      </c>
      <c r="N166" s="35"/>
      <c r="O166" s="39"/>
      <c r="P166" s="35"/>
      <c r="Q166" s="39"/>
      <c r="R166" s="35"/>
      <c r="S166" s="39"/>
      <c r="T166" s="35"/>
      <c r="U166" s="39"/>
      <c r="V166" s="35"/>
      <c r="W166" s="39"/>
      <c r="X166" s="35"/>
      <c r="Y166" s="39">
        <v>1</v>
      </c>
      <c r="Z166" s="35"/>
      <c r="AA166" s="39">
        <v>1</v>
      </c>
      <c r="AB166" s="35"/>
      <c r="AC166" s="39"/>
      <c r="AD166" s="35"/>
      <c r="AE166" s="39"/>
      <c r="AF166" s="35"/>
      <c r="AG166" s="39"/>
      <c r="AH166" s="35"/>
      <c r="AI166" s="39">
        <v>1</v>
      </c>
      <c r="AJ166" s="35"/>
      <c r="AK166" s="39"/>
      <c r="AL166" s="35"/>
      <c r="AM166" s="299"/>
      <c r="AN166" s="405">
        <v>0</v>
      </c>
      <c r="AO166" s="66">
        <v>0</v>
      </c>
      <c r="AP166" s="35">
        <v>0</v>
      </c>
      <c r="AQ166" s="378">
        <v>0</v>
      </c>
      <c r="AR166" s="378">
        <v>0</v>
      </c>
      <c r="AS166" s="378">
        <v>0</v>
      </c>
      <c r="AT166" s="380" t="str">
        <f t="shared" si="39"/>
        <v/>
      </c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230"/>
      <c r="BF166" s="230"/>
      <c r="BY166" s="3"/>
      <c r="BZ166" s="4" t="str">
        <f t="shared" si="27"/>
        <v/>
      </c>
      <c r="CA166" s="4" t="str">
        <f t="shared" si="28"/>
        <v/>
      </c>
      <c r="CB166" s="4" t="str">
        <f t="shared" si="29"/>
        <v/>
      </c>
      <c r="CC166" s="4" t="str">
        <f t="shared" si="30"/>
        <v/>
      </c>
      <c r="CD166" s="4" t="str">
        <f t="shared" si="31"/>
        <v/>
      </c>
      <c r="CE166" s="4" t="str">
        <f t="shared" si="32"/>
        <v/>
      </c>
      <c r="CF166" s="16">
        <f t="shared" si="33"/>
        <v>0</v>
      </c>
      <c r="CG166" s="16">
        <f t="shared" si="34"/>
        <v>0</v>
      </c>
      <c r="CH166" s="16">
        <f t="shared" si="35"/>
        <v>0</v>
      </c>
      <c r="CI166" s="16">
        <f t="shared" si="36"/>
        <v>0</v>
      </c>
      <c r="CJ166" s="16">
        <f t="shared" si="37"/>
        <v>0</v>
      </c>
      <c r="CK166" s="16">
        <f t="shared" si="38"/>
        <v>0</v>
      </c>
      <c r="CL166" s="16"/>
      <c r="CM166" s="16"/>
      <c r="CZ166" s="2"/>
    </row>
    <row r="167" spans="1:104" ht="23.25" customHeight="1" x14ac:dyDescent="0.2">
      <c r="A167" s="3420"/>
      <c r="B167" s="2072" t="s">
        <v>193</v>
      </c>
      <c r="C167" s="402">
        <f t="shared" si="40"/>
        <v>1</v>
      </c>
      <c r="D167" s="403">
        <f t="shared" si="41"/>
        <v>0</v>
      </c>
      <c r="E167" s="2077">
        <f t="shared" si="41"/>
        <v>1</v>
      </c>
      <c r="F167" s="35"/>
      <c r="G167" s="39"/>
      <c r="H167" s="35"/>
      <c r="I167" s="39"/>
      <c r="J167" s="35"/>
      <c r="K167" s="39"/>
      <c r="L167" s="35"/>
      <c r="M167" s="39">
        <v>1</v>
      </c>
      <c r="N167" s="35"/>
      <c r="O167" s="39"/>
      <c r="P167" s="35"/>
      <c r="Q167" s="39"/>
      <c r="R167" s="35"/>
      <c r="S167" s="39"/>
      <c r="T167" s="35"/>
      <c r="U167" s="39"/>
      <c r="V167" s="35"/>
      <c r="W167" s="39"/>
      <c r="X167" s="35"/>
      <c r="Y167" s="39"/>
      <c r="Z167" s="35"/>
      <c r="AA167" s="39"/>
      <c r="AB167" s="35"/>
      <c r="AC167" s="39"/>
      <c r="AD167" s="35"/>
      <c r="AE167" s="39"/>
      <c r="AF167" s="35"/>
      <c r="AG167" s="39"/>
      <c r="AH167" s="35"/>
      <c r="AI167" s="39"/>
      <c r="AJ167" s="35"/>
      <c r="AK167" s="39"/>
      <c r="AL167" s="35"/>
      <c r="AM167" s="299"/>
      <c r="AN167" s="405">
        <v>0</v>
      </c>
      <c r="AO167" s="66">
        <v>0</v>
      </c>
      <c r="AP167" s="35">
        <v>0</v>
      </c>
      <c r="AQ167" s="54">
        <v>0</v>
      </c>
      <c r="AR167" s="54">
        <v>0</v>
      </c>
      <c r="AS167" s="54">
        <v>0</v>
      </c>
      <c r="AT167" s="380" t="str">
        <f t="shared" si="39"/>
        <v/>
      </c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230"/>
      <c r="BF167" s="230"/>
      <c r="BY167" s="3"/>
      <c r="BZ167" s="4" t="str">
        <f t="shared" si="27"/>
        <v/>
      </c>
      <c r="CA167" s="4" t="str">
        <f t="shared" si="28"/>
        <v/>
      </c>
      <c r="CB167" s="4" t="str">
        <f t="shared" si="29"/>
        <v/>
      </c>
      <c r="CC167" s="4" t="str">
        <f t="shared" si="30"/>
        <v/>
      </c>
      <c r="CD167" s="4" t="str">
        <f t="shared" si="31"/>
        <v/>
      </c>
      <c r="CE167" s="4" t="str">
        <f t="shared" si="32"/>
        <v/>
      </c>
      <c r="CF167" s="16">
        <f t="shared" si="33"/>
        <v>0</v>
      </c>
      <c r="CG167" s="16">
        <f t="shared" si="34"/>
        <v>0</v>
      </c>
      <c r="CH167" s="16">
        <f t="shared" si="35"/>
        <v>0</v>
      </c>
      <c r="CI167" s="16">
        <f t="shared" si="36"/>
        <v>0</v>
      </c>
      <c r="CJ167" s="16">
        <f t="shared" si="37"/>
        <v>0</v>
      </c>
      <c r="CK167" s="16">
        <f t="shared" si="38"/>
        <v>0</v>
      </c>
      <c r="CL167" s="16"/>
      <c r="CM167" s="16"/>
      <c r="CZ167" s="2"/>
    </row>
    <row r="168" spans="1:104" ht="16.149999999999999" customHeight="1" x14ac:dyDescent="0.2">
      <c r="A168" s="3421"/>
      <c r="B168" s="2073" t="s">
        <v>194</v>
      </c>
      <c r="C168" s="411">
        <f>SUM(D168+E168)</f>
        <v>2</v>
      </c>
      <c r="D168" s="406">
        <f t="shared" si="41"/>
        <v>1</v>
      </c>
      <c r="E168" s="2076">
        <f t="shared" si="41"/>
        <v>1</v>
      </c>
      <c r="F168" s="50"/>
      <c r="G168" s="54"/>
      <c r="H168" s="50"/>
      <c r="I168" s="54"/>
      <c r="J168" s="50"/>
      <c r="K168" s="54"/>
      <c r="L168" s="50">
        <v>1</v>
      </c>
      <c r="M168" s="54">
        <v>1</v>
      </c>
      <c r="N168" s="50"/>
      <c r="O168" s="54"/>
      <c r="P168" s="50"/>
      <c r="Q168" s="54"/>
      <c r="R168" s="50"/>
      <c r="S168" s="54"/>
      <c r="T168" s="50"/>
      <c r="U168" s="54"/>
      <c r="V168" s="50"/>
      <c r="W168" s="54"/>
      <c r="X168" s="50"/>
      <c r="Y168" s="54"/>
      <c r="Z168" s="50"/>
      <c r="AA168" s="54"/>
      <c r="AB168" s="50"/>
      <c r="AC168" s="54"/>
      <c r="AD168" s="50"/>
      <c r="AE168" s="54"/>
      <c r="AF168" s="50"/>
      <c r="AG168" s="54"/>
      <c r="AH168" s="50"/>
      <c r="AI168" s="54"/>
      <c r="AJ168" s="50"/>
      <c r="AK168" s="54"/>
      <c r="AL168" s="50"/>
      <c r="AM168" s="307"/>
      <c r="AN168" s="413">
        <v>0</v>
      </c>
      <c r="AO168" s="261">
        <v>0</v>
      </c>
      <c r="AP168" s="50">
        <v>0</v>
      </c>
      <c r="AQ168" s="96">
        <v>0</v>
      </c>
      <c r="AR168" s="96">
        <v>0</v>
      </c>
      <c r="AS168" s="96">
        <v>0</v>
      </c>
      <c r="AT168" s="380" t="str">
        <f t="shared" si="39"/>
        <v/>
      </c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230"/>
      <c r="BF168" s="230"/>
      <c r="BY168" s="3"/>
      <c r="BZ168" s="4" t="str">
        <f t="shared" si="27"/>
        <v/>
      </c>
      <c r="CA168" s="4" t="str">
        <f t="shared" si="28"/>
        <v/>
      </c>
      <c r="CB168" s="4" t="str">
        <f t="shared" si="29"/>
        <v/>
      </c>
      <c r="CC168" s="4" t="str">
        <f t="shared" si="30"/>
        <v/>
      </c>
      <c r="CD168" s="4" t="str">
        <f t="shared" si="31"/>
        <v/>
      </c>
      <c r="CE168" s="4" t="str">
        <f t="shared" si="32"/>
        <v/>
      </c>
      <c r="CF168" s="16">
        <f t="shared" si="33"/>
        <v>0</v>
      </c>
      <c r="CG168" s="16">
        <f t="shared" si="34"/>
        <v>0</v>
      </c>
      <c r="CH168" s="16">
        <f t="shared" si="35"/>
        <v>0</v>
      </c>
      <c r="CI168" s="16">
        <f t="shared" si="36"/>
        <v>0</v>
      </c>
      <c r="CJ168" s="16">
        <f t="shared" si="37"/>
        <v>0</v>
      </c>
      <c r="CK168" s="16">
        <f t="shared" si="38"/>
        <v>0</v>
      </c>
      <c r="CL168" s="16"/>
      <c r="CM168" s="16"/>
      <c r="CZ168" s="2"/>
    </row>
    <row r="169" spans="1:104" ht="25.5" customHeight="1" x14ac:dyDescent="0.2">
      <c r="A169" s="4459" t="s">
        <v>195</v>
      </c>
      <c r="B169" s="2530" t="s">
        <v>196</v>
      </c>
      <c r="C169" s="381">
        <f t="shared" si="40"/>
        <v>0</v>
      </c>
      <c r="D169" s="382">
        <f t="shared" si="41"/>
        <v>0</v>
      </c>
      <c r="E169" s="2078">
        <f t="shared" si="41"/>
        <v>0</v>
      </c>
      <c r="F169" s="26"/>
      <c r="G169" s="30"/>
      <c r="H169" s="26"/>
      <c r="I169" s="30"/>
      <c r="J169" s="26"/>
      <c r="K169" s="30"/>
      <c r="L169" s="26"/>
      <c r="M169" s="30"/>
      <c r="N169" s="26"/>
      <c r="O169" s="30"/>
      <c r="P169" s="26"/>
      <c r="Q169" s="30"/>
      <c r="R169" s="26"/>
      <c r="S169" s="30"/>
      <c r="T169" s="26"/>
      <c r="U169" s="30"/>
      <c r="V169" s="26"/>
      <c r="W169" s="30"/>
      <c r="X169" s="26"/>
      <c r="Y169" s="30"/>
      <c r="Z169" s="26"/>
      <c r="AA169" s="30"/>
      <c r="AB169" s="26"/>
      <c r="AC169" s="30"/>
      <c r="AD169" s="26"/>
      <c r="AE169" s="30"/>
      <c r="AF169" s="26"/>
      <c r="AG169" s="30"/>
      <c r="AH169" s="26"/>
      <c r="AI169" s="30"/>
      <c r="AJ169" s="26"/>
      <c r="AK169" s="30"/>
      <c r="AL169" s="26"/>
      <c r="AM169" s="2488"/>
      <c r="AN169" s="384"/>
      <c r="AO169" s="145"/>
      <c r="AP169" s="26"/>
      <c r="AQ169" s="2531"/>
      <c r="AR169" s="2531"/>
      <c r="AS169" s="2531"/>
      <c r="AT169" s="380" t="str">
        <f t="shared" si="39"/>
        <v/>
      </c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230"/>
      <c r="BF169" s="230"/>
      <c r="BY169" s="3"/>
      <c r="BZ169" s="4" t="str">
        <f t="shared" si="27"/>
        <v/>
      </c>
      <c r="CA169" s="4" t="str">
        <f t="shared" si="28"/>
        <v/>
      </c>
      <c r="CB169" s="4" t="str">
        <f t="shared" si="29"/>
        <v/>
      </c>
      <c r="CC169" s="4" t="str">
        <f t="shared" si="30"/>
        <v/>
      </c>
      <c r="CD169" s="4" t="str">
        <f t="shared" si="31"/>
        <v/>
      </c>
      <c r="CE169" s="4" t="str">
        <f t="shared" si="32"/>
        <v/>
      </c>
      <c r="CF169" s="16">
        <f t="shared" si="33"/>
        <v>0</v>
      </c>
      <c r="CG169" s="16">
        <f t="shared" si="34"/>
        <v>0</v>
      </c>
      <c r="CH169" s="16">
        <f t="shared" si="35"/>
        <v>0</v>
      </c>
      <c r="CI169" s="16">
        <f t="shared" si="36"/>
        <v>0</v>
      </c>
      <c r="CJ169" s="16">
        <f t="shared" si="37"/>
        <v>0</v>
      </c>
      <c r="CK169" s="16">
        <f t="shared" si="38"/>
        <v>0</v>
      </c>
      <c r="CL169" s="16"/>
      <c r="CM169" s="16"/>
      <c r="CZ169" s="2"/>
    </row>
    <row r="170" spans="1:104" ht="22.5" customHeight="1" x14ac:dyDescent="0.2">
      <c r="A170" s="3420"/>
      <c r="B170" s="2068" t="s">
        <v>197</v>
      </c>
      <c r="C170" s="402">
        <f t="shared" si="40"/>
        <v>0</v>
      </c>
      <c r="D170" s="403">
        <f t="shared" si="41"/>
        <v>0</v>
      </c>
      <c r="E170" s="2077">
        <f t="shared" si="41"/>
        <v>0</v>
      </c>
      <c r="F170" s="35"/>
      <c r="G170" s="39"/>
      <c r="H170" s="35"/>
      <c r="I170" s="39"/>
      <c r="J170" s="35"/>
      <c r="K170" s="39"/>
      <c r="L170" s="35"/>
      <c r="M170" s="39"/>
      <c r="N170" s="35"/>
      <c r="O170" s="39"/>
      <c r="P170" s="35"/>
      <c r="Q170" s="39"/>
      <c r="R170" s="35"/>
      <c r="S170" s="39"/>
      <c r="T170" s="35"/>
      <c r="U170" s="39"/>
      <c r="V170" s="35"/>
      <c r="W170" s="39"/>
      <c r="X170" s="35"/>
      <c r="Y170" s="39"/>
      <c r="Z170" s="35"/>
      <c r="AA170" s="39"/>
      <c r="AB170" s="35"/>
      <c r="AC170" s="39"/>
      <c r="AD170" s="35"/>
      <c r="AE170" s="39"/>
      <c r="AF170" s="35"/>
      <c r="AG170" s="39"/>
      <c r="AH170" s="35"/>
      <c r="AI170" s="39"/>
      <c r="AJ170" s="35"/>
      <c r="AK170" s="39"/>
      <c r="AL170" s="35"/>
      <c r="AM170" s="299"/>
      <c r="AN170" s="405"/>
      <c r="AO170" s="66"/>
      <c r="AP170" s="35"/>
      <c r="AQ170" s="54"/>
      <c r="AR170" s="54"/>
      <c r="AS170" s="54"/>
      <c r="AT170" s="380" t="str">
        <f t="shared" si="39"/>
        <v/>
      </c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230"/>
      <c r="BF170" s="230"/>
      <c r="BY170" s="3"/>
      <c r="BZ170" s="4" t="str">
        <f t="shared" si="27"/>
        <v/>
      </c>
      <c r="CA170" s="4" t="str">
        <f t="shared" si="28"/>
        <v/>
      </c>
      <c r="CB170" s="4" t="str">
        <f t="shared" si="29"/>
        <v/>
      </c>
      <c r="CC170" s="4" t="str">
        <f t="shared" si="30"/>
        <v/>
      </c>
      <c r="CD170" s="4" t="str">
        <f t="shared" si="31"/>
        <v/>
      </c>
      <c r="CE170" s="4" t="str">
        <f t="shared" si="32"/>
        <v/>
      </c>
      <c r="CF170" s="16">
        <f t="shared" si="33"/>
        <v>0</v>
      </c>
      <c r="CG170" s="16">
        <f t="shared" si="34"/>
        <v>0</v>
      </c>
      <c r="CH170" s="16">
        <f t="shared" si="35"/>
        <v>0</v>
      </c>
      <c r="CI170" s="16">
        <f t="shared" si="36"/>
        <v>0</v>
      </c>
      <c r="CJ170" s="16">
        <f t="shared" si="37"/>
        <v>0</v>
      </c>
      <c r="CK170" s="16">
        <f t="shared" si="38"/>
        <v>0</v>
      </c>
      <c r="CL170" s="16"/>
      <c r="CM170" s="16"/>
      <c r="CZ170" s="2"/>
    </row>
    <row r="171" spans="1:104" ht="23.25" customHeight="1" x14ac:dyDescent="0.2">
      <c r="A171" s="3421"/>
      <c r="B171" s="2070" t="s">
        <v>198</v>
      </c>
      <c r="C171" s="414">
        <f t="shared" si="40"/>
        <v>0</v>
      </c>
      <c r="D171" s="415">
        <f t="shared" si="41"/>
        <v>0</v>
      </c>
      <c r="E171" s="416">
        <f t="shared" si="41"/>
        <v>0</v>
      </c>
      <c r="F171" s="93"/>
      <c r="G171" s="96"/>
      <c r="H171" s="93"/>
      <c r="I171" s="96"/>
      <c r="J171" s="93"/>
      <c r="K171" s="96"/>
      <c r="L171" s="93"/>
      <c r="M171" s="96"/>
      <c r="N171" s="93"/>
      <c r="O171" s="96"/>
      <c r="P171" s="93"/>
      <c r="Q171" s="96"/>
      <c r="R171" s="93"/>
      <c r="S171" s="96"/>
      <c r="T171" s="93"/>
      <c r="U171" s="96"/>
      <c r="V171" s="93"/>
      <c r="W171" s="96"/>
      <c r="X171" s="93"/>
      <c r="Y171" s="96"/>
      <c r="Z171" s="93"/>
      <c r="AA171" s="96"/>
      <c r="AB171" s="93"/>
      <c r="AC171" s="96"/>
      <c r="AD171" s="93"/>
      <c r="AE171" s="96"/>
      <c r="AF171" s="93"/>
      <c r="AG171" s="96"/>
      <c r="AH171" s="93"/>
      <c r="AI171" s="96"/>
      <c r="AJ171" s="93"/>
      <c r="AK171" s="96"/>
      <c r="AL171" s="93"/>
      <c r="AM171" s="417"/>
      <c r="AN171" s="418"/>
      <c r="AO171" s="67"/>
      <c r="AP171" s="93"/>
      <c r="AQ171" s="96"/>
      <c r="AR171" s="96"/>
      <c r="AS171" s="96"/>
      <c r="AT171" s="380" t="str">
        <f t="shared" si="39"/>
        <v/>
      </c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230"/>
      <c r="BF171" s="230"/>
      <c r="BY171" s="3"/>
      <c r="BZ171" s="4" t="str">
        <f t="shared" si="27"/>
        <v/>
      </c>
      <c r="CA171" s="4" t="str">
        <f t="shared" si="28"/>
        <v/>
      </c>
      <c r="CB171" s="4" t="str">
        <f t="shared" si="29"/>
        <v/>
      </c>
      <c r="CC171" s="4" t="str">
        <f t="shared" si="30"/>
        <v/>
      </c>
      <c r="CD171" s="4" t="str">
        <f t="shared" si="31"/>
        <v/>
      </c>
      <c r="CE171" s="4" t="str">
        <f t="shared" si="32"/>
        <v/>
      </c>
      <c r="CF171" s="16">
        <f t="shared" si="33"/>
        <v>0</v>
      </c>
      <c r="CG171" s="16">
        <f t="shared" si="34"/>
        <v>0</v>
      </c>
      <c r="CH171" s="16">
        <f t="shared" si="35"/>
        <v>0</v>
      </c>
      <c r="CI171" s="16">
        <f t="shared" si="36"/>
        <v>0</v>
      </c>
      <c r="CJ171" s="16">
        <f t="shared" si="37"/>
        <v>0</v>
      </c>
      <c r="CK171" s="16">
        <f t="shared" si="38"/>
        <v>0</v>
      </c>
      <c r="CL171" s="16"/>
      <c r="CM171" s="16"/>
      <c r="CZ171" s="2"/>
    </row>
    <row r="172" spans="1:104" ht="22.15" customHeight="1" x14ac:dyDescent="0.2">
      <c r="A172" s="4044" t="s">
        <v>199</v>
      </c>
      <c r="B172" s="2069" t="s">
        <v>200</v>
      </c>
      <c r="C172" s="381">
        <f t="shared" si="40"/>
        <v>0</v>
      </c>
      <c r="D172" s="382">
        <f>SUM(F172+H172+J172+L172+N172)</f>
        <v>0</v>
      </c>
      <c r="E172" s="2078">
        <f>SUM(G172+I172+K172+M172+O172)</f>
        <v>0</v>
      </c>
      <c r="F172" s="26"/>
      <c r="G172" s="30"/>
      <c r="H172" s="26"/>
      <c r="I172" s="30"/>
      <c r="J172" s="26"/>
      <c r="K172" s="30"/>
      <c r="L172" s="26"/>
      <c r="M172" s="30"/>
      <c r="N172" s="26"/>
      <c r="O172" s="30"/>
      <c r="P172" s="419"/>
      <c r="Q172" s="420"/>
      <c r="R172" s="419"/>
      <c r="S172" s="420"/>
      <c r="T172" s="419"/>
      <c r="U172" s="420"/>
      <c r="V172" s="419"/>
      <c r="W172" s="420"/>
      <c r="X172" s="419"/>
      <c r="Y172" s="420"/>
      <c r="Z172" s="419"/>
      <c r="AA172" s="420"/>
      <c r="AB172" s="419"/>
      <c r="AC172" s="420"/>
      <c r="AD172" s="419"/>
      <c r="AE172" s="420"/>
      <c r="AF172" s="419"/>
      <c r="AG172" s="420"/>
      <c r="AH172" s="419"/>
      <c r="AI172" s="420"/>
      <c r="AJ172" s="419"/>
      <c r="AK172" s="420"/>
      <c r="AL172" s="419"/>
      <c r="AM172" s="421"/>
      <c r="AN172" s="384"/>
      <c r="AO172" s="422"/>
      <c r="AP172" s="26"/>
      <c r="AQ172" s="2531"/>
      <c r="AR172" s="2531"/>
      <c r="AS172" s="2531"/>
      <c r="AT172" s="380" t="str">
        <f t="shared" si="39"/>
        <v/>
      </c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230"/>
      <c r="BF172" s="230"/>
      <c r="BY172" s="3"/>
      <c r="BZ172" s="4" t="str">
        <f t="shared" si="27"/>
        <v/>
      </c>
      <c r="CB172" s="4" t="str">
        <f t="shared" si="29"/>
        <v/>
      </c>
      <c r="CC172" s="4" t="str">
        <f t="shared" si="30"/>
        <v/>
      </c>
      <c r="CD172" s="4" t="str">
        <f t="shared" si="31"/>
        <v/>
      </c>
      <c r="CE172" s="4" t="str">
        <f t="shared" si="32"/>
        <v/>
      </c>
      <c r="CF172" s="16">
        <f t="shared" si="33"/>
        <v>0</v>
      </c>
      <c r="CG172" s="16"/>
      <c r="CH172" s="16">
        <f t="shared" si="35"/>
        <v>0</v>
      </c>
      <c r="CI172" s="16">
        <f t="shared" si="36"/>
        <v>0</v>
      </c>
      <c r="CJ172" s="16">
        <f t="shared" si="37"/>
        <v>0</v>
      </c>
      <c r="CK172" s="16">
        <f>IF(AND(C172&lt;&gt;0,OR(AN172="",AP172="",AQ172="",AR172="",AS172="")),1,0)</f>
        <v>0</v>
      </c>
      <c r="CL172" s="16"/>
      <c r="CM172" s="16"/>
      <c r="CZ172" s="2"/>
    </row>
    <row r="173" spans="1:104" ht="27" customHeight="1" x14ac:dyDescent="0.2">
      <c r="A173" s="3420"/>
      <c r="B173" s="2068" t="s">
        <v>201</v>
      </c>
      <c r="C173" s="402">
        <f t="shared" si="40"/>
        <v>0</v>
      </c>
      <c r="D173" s="403">
        <f t="shared" ref="D173:E175" si="42">SUM(F173+H173+J173+L173+N173)</f>
        <v>0</v>
      </c>
      <c r="E173" s="2077">
        <f t="shared" si="42"/>
        <v>0</v>
      </c>
      <c r="F173" s="35"/>
      <c r="G173" s="39"/>
      <c r="H173" s="35"/>
      <c r="I173" s="39"/>
      <c r="J173" s="35"/>
      <c r="K173" s="39"/>
      <c r="L173" s="35"/>
      <c r="M173" s="39"/>
      <c r="N173" s="35"/>
      <c r="O173" s="39"/>
      <c r="P173" s="331"/>
      <c r="Q173" s="332"/>
      <c r="R173" s="331"/>
      <c r="S173" s="332"/>
      <c r="T173" s="331"/>
      <c r="U173" s="332"/>
      <c r="V173" s="331"/>
      <c r="W173" s="332"/>
      <c r="X173" s="331"/>
      <c r="Y173" s="332"/>
      <c r="Z173" s="331"/>
      <c r="AA173" s="332"/>
      <c r="AB173" s="331"/>
      <c r="AC173" s="332"/>
      <c r="AD173" s="331"/>
      <c r="AE173" s="332"/>
      <c r="AF173" s="331"/>
      <c r="AG173" s="332"/>
      <c r="AH173" s="331"/>
      <c r="AI173" s="332"/>
      <c r="AJ173" s="331"/>
      <c r="AK173" s="332"/>
      <c r="AL173" s="331"/>
      <c r="AM173" s="423"/>
      <c r="AN173" s="405"/>
      <c r="AO173" s="424"/>
      <c r="AP173" s="35"/>
      <c r="AQ173" s="54"/>
      <c r="AR173" s="54"/>
      <c r="AS173" s="54"/>
      <c r="AT173" s="380" t="str">
        <f t="shared" si="39"/>
        <v/>
      </c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230"/>
      <c r="BF173" s="230"/>
      <c r="BY173" s="3"/>
      <c r="BZ173" s="4" t="str">
        <f t="shared" si="27"/>
        <v/>
      </c>
      <c r="CB173" s="4" t="str">
        <f t="shared" si="29"/>
        <v/>
      </c>
      <c r="CC173" s="4" t="str">
        <f t="shared" si="30"/>
        <v/>
      </c>
      <c r="CD173" s="4" t="str">
        <f t="shared" si="31"/>
        <v/>
      </c>
      <c r="CE173" s="4" t="str">
        <f t="shared" si="32"/>
        <v/>
      </c>
      <c r="CF173" s="16">
        <f t="shared" si="33"/>
        <v>0</v>
      </c>
      <c r="CG173" s="16"/>
      <c r="CH173" s="16">
        <f t="shared" si="35"/>
        <v>0</v>
      </c>
      <c r="CI173" s="16">
        <f t="shared" si="36"/>
        <v>0</v>
      </c>
      <c r="CJ173" s="16">
        <f t="shared" si="37"/>
        <v>0</v>
      </c>
      <c r="CK173" s="16">
        <f>IF(AND(C173&lt;&gt;0,OR(AN173="",AP173="",AQ173="",AR173="",AS173="")),1,0)</f>
        <v>0</v>
      </c>
      <c r="CL173" s="16"/>
      <c r="CM173" s="16"/>
      <c r="CZ173" s="2"/>
    </row>
    <row r="174" spans="1:104" ht="25.5" customHeight="1" x14ac:dyDescent="0.2">
      <c r="A174" s="3420"/>
      <c r="B174" s="2068" t="s">
        <v>202</v>
      </c>
      <c r="C174" s="402">
        <f t="shared" si="40"/>
        <v>1</v>
      </c>
      <c r="D174" s="403">
        <f t="shared" si="42"/>
        <v>1</v>
      </c>
      <c r="E174" s="2077">
        <f t="shared" si="42"/>
        <v>0</v>
      </c>
      <c r="F174" s="35"/>
      <c r="G174" s="39"/>
      <c r="H174" s="35">
        <v>1</v>
      </c>
      <c r="I174" s="39"/>
      <c r="J174" s="35"/>
      <c r="K174" s="39"/>
      <c r="L174" s="35"/>
      <c r="M174" s="39"/>
      <c r="N174" s="35"/>
      <c r="O174" s="39"/>
      <c r="P174" s="331"/>
      <c r="Q174" s="332"/>
      <c r="R174" s="331"/>
      <c r="S174" s="332"/>
      <c r="T174" s="331"/>
      <c r="U174" s="332"/>
      <c r="V174" s="331"/>
      <c r="W174" s="332"/>
      <c r="X174" s="331"/>
      <c r="Y174" s="332"/>
      <c r="Z174" s="331"/>
      <c r="AA174" s="332"/>
      <c r="AB174" s="331"/>
      <c r="AC174" s="332"/>
      <c r="AD174" s="331"/>
      <c r="AE174" s="332"/>
      <c r="AF174" s="331"/>
      <c r="AG174" s="332"/>
      <c r="AH174" s="331"/>
      <c r="AI174" s="332"/>
      <c r="AJ174" s="331"/>
      <c r="AK174" s="332"/>
      <c r="AL174" s="331"/>
      <c r="AM174" s="423"/>
      <c r="AN174" s="405">
        <v>0</v>
      </c>
      <c r="AO174" s="425"/>
      <c r="AP174" s="35">
        <v>0</v>
      </c>
      <c r="AQ174" s="54">
        <v>0</v>
      </c>
      <c r="AR174" s="54">
        <v>1</v>
      </c>
      <c r="AS174" s="54">
        <v>0</v>
      </c>
      <c r="AT174" s="380" t="str">
        <f t="shared" si="39"/>
        <v/>
      </c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230"/>
      <c r="BF174" s="230"/>
      <c r="BY174" s="3"/>
      <c r="BZ174" s="4" t="str">
        <f t="shared" si="27"/>
        <v/>
      </c>
      <c r="CB174" s="4" t="str">
        <f t="shared" si="29"/>
        <v/>
      </c>
      <c r="CC174" s="4" t="str">
        <f t="shared" si="30"/>
        <v/>
      </c>
      <c r="CD174" s="4" t="str">
        <f t="shared" si="31"/>
        <v/>
      </c>
      <c r="CE174" s="4" t="str">
        <f t="shared" si="32"/>
        <v/>
      </c>
      <c r="CF174" s="16">
        <f t="shared" si="33"/>
        <v>0</v>
      </c>
      <c r="CG174" s="16"/>
      <c r="CH174" s="16">
        <f t="shared" si="35"/>
        <v>0</v>
      </c>
      <c r="CI174" s="16">
        <f t="shared" si="36"/>
        <v>0</v>
      </c>
      <c r="CJ174" s="16">
        <f t="shared" si="37"/>
        <v>0</v>
      </c>
      <c r="CK174" s="16">
        <f>IF(AND(C174&lt;&gt;0,OR(AN174="",AP174="",AQ174="",AR174="",AS174="")),1,0)</f>
        <v>0</v>
      </c>
      <c r="CL174" s="16"/>
      <c r="CM174" s="16"/>
      <c r="CZ174" s="2"/>
    </row>
    <row r="175" spans="1:104" ht="32.25" customHeight="1" x14ac:dyDescent="0.2">
      <c r="A175" s="3421"/>
      <c r="B175" s="2070" t="s">
        <v>203</v>
      </c>
      <c r="C175" s="414">
        <f t="shared" si="40"/>
        <v>12</v>
      </c>
      <c r="D175" s="415">
        <f t="shared" si="42"/>
        <v>9</v>
      </c>
      <c r="E175" s="416">
        <f t="shared" si="42"/>
        <v>3</v>
      </c>
      <c r="F175" s="93">
        <v>2</v>
      </c>
      <c r="G175" s="96"/>
      <c r="H175" s="93">
        <v>2</v>
      </c>
      <c r="I175" s="96">
        <v>2</v>
      </c>
      <c r="J175" s="93">
        <v>3</v>
      </c>
      <c r="K175" s="96"/>
      <c r="L175" s="93">
        <v>2</v>
      </c>
      <c r="M175" s="96">
        <v>1</v>
      </c>
      <c r="N175" s="93"/>
      <c r="O175" s="96"/>
      <c r="P175" s="426"/>
      <c r="Q175" s="1468"/>
      <c r="R175" s="426"/>
      <c r="S175" s="1468"/>
      <c r="T175" s="426"/>
      <c r="U175" s="1468"/>
      <c r="V175" s="426"/>
      <c r="W175" s="1468"/>
      <c r="X175" s="426"/>
      <c r="Y175" s="1468"/>
      <c r="Z175" s="426"/>
      <c r="AA175" s="1468"/>
      <c r="AB175" s="426"/>
      <c r="AC175" s="1468"/>
      <c r="AD175" s="426"/>
      <c r="AE175" s="1468"/>
      <c r="AF175" s="426"/>
      <c r="AG175" s="1468"/>
      <c r="AH175" s="426"/>
      <c r="AI175" s="1468"/>
      <c r="AJ175" s="426"/>
      <c r="AK175" s="1468"/>
      <c r="AL175" s="426"/>
      <c r="AM175" s="1468"/>
      <c r="AN175" s="418">
        <v>0</v>
      </c>
      <c r="AO175" s="336"/>
      <c r="AP175" s="93">
        <v>0</v>
      </c>
      <c r="AQ175" s="96">
        <v>0</v>
      </c>
      <c r="AR175" s="96">
        <v>1</v>
      </c>
      <c r="AS175" s="96">
        <v>0</v>
      </c>
      <c r="AT175" s="380" t="str">
        <f t="shared" si="39"/>
        <v/>
      </c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230"/>
      <c r="BF175" s="230"/>
      <c r="BY175" s="3"/>
      <c r="BZ175" s="4" t="str">
        <f t="shared" si="27"/>
        <v/>
      </c>
      <c r="CB175" s="4" t="str">
        <f t="shared" si="29"/>
        <v/>
      </c>
      <c r="CC175" s="4" t="str">
        <f t="shared" si="30"/>
        <v/>
      </c>
      <c r="CD175" s="4" t="str">
        <f t="shared" si="31"/>
        <v/>
      </c>
      <c r="CE175" s="4" t="str">
        <f t="shared" si="32"/>
        <v/>
      </c>
      <c r="CF175" s="16">
        <f t="shared" si="33"/>
        <v>0</v>
      </c>
      <c r="CG175" s="16"/>
      <c r="CH175" s="16">
        <f t="shared" si="35"/>
        <v>0</v>
      </c>
      <c r="CI175" s="16">
        <f t="shared" si="36"/>
        <v>0</v>
      </c>
      <c r="CJ175" s="16">
        <f t="shared" si="37"/>
        <v>0</v>
      </c>
      <c r="CK175" s="16">
        <f>IF(AND(C175&lt;&gt;0,OR(AN175="",AP175="",AQ175="",AR175="",AS175="")),1,0)</f>
        <v>0</v>
      </c>
      <c r="CL175" s="16"/>
      <c r="CM175" s="16"/>
      <c r="CZ175" s="2"/>
    </row>
    <row r="176" spans="1:104" ht="16.149999999999999" customHeight="1" x14ac:dyDescent="0.2">
      <c r="A176" s="4044" t="s">
        <v>204</v>
      </c>
      <c r="B176" s="1469" t="s">
        <v>205</v>
      </c>
      <c r="C176" s="398">
        <f>SUM(D176+E176)</f>
        <v>1</v>
      </c>
      <c r="D176" s="399">
        <f>SUM(F176+H176+J176+L176+N176+P176+R176+T176+V176+X176+Z176+AB176+AD176+AF176+AH176+AJ176+AL176)</f>
        <v>0</v>
      </c>
      <c r="E176" s="400">
        <f t="shared" ref="E176" si="43">SUM(G176+I176+K176+M176+O176+Q176+S176+U176+W176+Y176+AA176+AC176+AE176+AG176+AI176+AK176+AM176)</f>
        <v>1</v>
      </c>
      <c r="F176" s="104"/>
      <c r="G176" s="107"/>
      <c r="H176" s="104"/>
      <c r="I176" s="107"/>
      <c r="J176" s="104"/>
      <c r="K176" s="107"/>
      <c r="L176" s="104"/>
      <c r="M176" s="107"/>
      <c r="N176" s="104"/>
      <c r="O176" s="107">
        <v>1</v>
      </c>
      <c r="P176" s="104"/>
      <c r="Q176" s="107"/>
      <c r="R176" s="104"/>
      <c r="S176" s="107"/>
      <c r="T176" s="104"/>
      <c r="U176" s="107"/>
      <c r="V176" s="104"/>
      <c r="W176" s="107"/>
      <c r="X176" s="104"/>
      <c r="Y176" s="107"/>
      <c r="Z176" s="104"/>
      <c r="AA176" s="107"/>
      <c r="AB176" s="104"/>
      <c r="AC176" s="107"/>
      <c r="AD176" s="104"/>
      <c r="AE176" s="107"/>
      <c r="AF176" s="104"/>
      <c r="AG176" s="107"/>
      <c r="AH176" s="104"/>
      <c r="AI176" s="107"/>
      <c r="AJ176" s="104"/>
      <c r="AK176" s="107"/>
      <c r="AL176" s="104"/>
      <c r="AM176" s="106"/>
      <c r="AN176" s="107">
        <v>0</v>
      </c>
      <c r="AO176" s="145">
        <v>0</v>
      </c>
      <c r="AP176" s="143">
        <v>0</v>
      </c>
      <c r="AQ176" s="107">
        <v>0</v>
      </c>
      <c r="AR176" s="107">
        <v>0</v>
      </c>
      <c r="AS176" s="65">
        <v>0</v>
      </c>
      <c r="AT176" s="380" t="str">
        <f t="shared" si="39"/>
        <v/>
      </c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230"/>
      <c r="BF176" s="230"/>
      <c r="BY176" s="3"/>
      <c r="BZ176" s="4" t="str">
        <f t="shared" si="27"/>
        <v/>
      </c>
      <c r="CA176" s="4" t="str">
        <f t="shared" ref="CA176:CA181" si="44">IF(CG176=0,"","* Las madres de hijos menor de 5 años NO DEBE ser mayor al Total de Mujeres ingresadas al Programa. ")</f>
        <v/>
      </c>
      <c r="CB176" s="4" t="str">
        <f t="shared" si="29"/>
        <v/>
      </c>
      <c r="CC176" s="4" t="str">
        <f t="shared" si="30"/>
        <v/>
      </c>
      <c r="CD176" s="4" t="str">
        <f t="shared" si="31"/>
        <v/>
      </c>
      <c r="CE176" s="4" t="str">
        <f t="shared" si="32"/>
        <v/>
      </c>
      <c r="CF176" s="16">
        <f t="shared" si="33"/>
        <v>0</v>
      </c>
      <c r="CG176" s="16">
        <f t="shared" ref="CG176:CG181" si="45">IF(C176&lt;AO176,1,0)</f>
        <v>0</v>
      </c>
      <c r="CH176" s="16">
        <f t="shared" si="35"/>
        <v>0</v>
      </c>
      <c r="CI176" s="16">
        <f t="shared" si="36"/>
        <v>0</v>
      </c>
      <c r="CJ176" s="16">
        <f t="shared" si="37"/>
        <v>0</v>
      </c>
      <c r="CK176" s="16">
        <f t="shared" ref="CK176:CK181" si="46">IF(AND(C176&lt;&gt;0,OR(AN176="",AO176="",AP176="",AQ176="",AR176="",AS176="")),1,0)</f>
        <v>0</v>
      </c>
      <c r="CL176" s="16"/>
      <c r="CM176" s="16"/>
      <c r="CZ176" s="2"/>
    </row>
    <row r="177" spans="1:104" ht="16.149999999999999" customHeight="1" x14ac:dyDescent="0.2">
      <c r="A177" s="3420"/>
      <c r="B177" s="1470" t="s">
        <v>206</v>
      </c>
      <c r="C177" s="402">
        <f t="shared" ref="C177:C181" si="47">SUM(D177+E177)</f>
        <v>0</v>
      </c>
      <c r="D177" s="403">
        <f>SUM(F177+H177+J177+L177+N177+P177+R177+T177+V177+X177+Z177+AB177+AD177+AF177+AH177+AJ177+AL177)</f>
        <v>0</v>
      </c>
      <c r="E177" s="2077">
        <f t="shared" ref="E177:E180" si="48">SUM(G177+I177+K177+M177+O177+Q177+S177+U177+W177+Y177+AA177+AC177+AE177+AG177+AI177+AK177+AM177)</f>
        <v>0</v>
      </c>
      <c r="F177" s="35"/>
      <c r="G177" s="39"/>
      <c r="H177" s="35"/>
      <c r="I177" s="39"/>
      <c r="J177" s="35"/>
      <c r="K177" s="39"/>
      <c r="L177" s="35"/>
      <c r="M177" s="39"/>
      <c r="N177" s="35"/>
      <c r="O177" s="39"/>
      <c r="P177" s="35"/>
      <c r="Q177" s="39"/>
      <c r="R177" s="35"/>
      <c r="S177" s="39"/>
      <c r="T177" s="35"/>
      <c r="U177" s="39"/>
      <c r="V177" s="35"/>
      <c r="W177" s="39"/>
      <c r="X177" s="35"/>
      <c r="Y177" s="39"/>
      <c r="Z177" s="35"/>
      <c r="AA177" s="39"/>
      <c r="AB177" s="35"/>
      <c r="AC177" s="39"/>
      <c r="AD177" s="35"/>
      <c r="AE177" s="39"/>
      <c r="AF177" s="35"/>
      <c r="AG177" s="39"/>
      <c r="AH177" s="35"/>
      <c r="AI177" s="39"/>
      <c r="AJ177" s="35"/>
      <c r="AK177" s="39"/>
      <c r="AL177" s="35"/>
      <c r="AM177" s="38"/>
      <c r="AN177" s="39"/>
      <c r="AO177" s="66"/>
      <c r="AP177" s="153"/>
      <c r="AQ177" s="39"/>
      <c r="AR177" s="39"/>
      <c r="AS177" s="66"/>
      <c r="AT177" s="380" t="str">
        <f t="shared" si="39"/>
        <v/>
      </c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230"/>
      <c r="BF177" s="230"/>
      <c r="BY177" s="3"/>
      <c r="BZ177" s="4" t="str">
        <f t="shared" si="27"/>
        <v/>
      </c>
      <c r="CA177" s="4" t="str">
        <f t="shared" si="44"/>
        <v/>
      </c>
      <c r="CB177" s="4" t="str">
        <f t="shared" si="29"/>
        <v/>
      </c>
      <c r="CC177" s="4" t="str">
        <f t="shared" si="30"/>
        <v/>
      </c>
      <c r="CD177" s="4" t="str">
        <f t="shared" si="31"/>
        <v/>
      </c>
      <c r="CE177" s="4" t="str">
        <f t="shared" si="32"/>
        <v/>
      </c>
      <c r="CF177" s="16">
        <f t="shared" si="33"/>
        <v>0</v>
      </c>
      <c r="CG177" s="16">
        <f t="shared" si="45"/>
        <v>0</v>
      </c>
      <c r="CH177" s="16">
        <f t="shared" si="35"/>
        <v>0</v>
      </c>
      <c r="CI177" s="16">
        <f t="shared" si="36"/>
        <v>0</v>
      </c>
      <c r="CJ177" s="16">
        <f t="shared" si="37"/>
        <v>0</v>
      </c>
      <c r="CK177" s="16">
        <f t="shared" si="46"/>
        <v>0</v>
      </c>
      <c r="CL177" s="16"/>
      <c r="CM177" s="16"/>
      <c r="CZ177" s="2"/>
    </row>
    <row r="178" spans="1:104" ht="16.149999999999999" customHeight="1" x14ac:dyDescent="0.2">
      <c r="A178" s="3420"/>
      <c r="B178" s="2053" t="s">
        <v>207</v>
      </c>
      <c r="C178" s="402">
        <f t="shared" si="47"/>
        <v>0</v>
      </c>
      <c r="D178" s="403">
        <f>SUM(F178+H178+J178+L178+N178+P178+R178+T178+V178+X178+Z178+AB178+AD178+AF178+AH178+AJ178+AL178)</f>
        <v>0</v>
      </c>
      <c r="E178" s="2077">
        <f t="shared" si="48"/>
        <v>0</v>
      </c>
      <c r="F178" s="35"/>
      <c r="G178" s="39"/>
      <c r="H178" s="35"/>
      <c r="I178" s="39"/>
      <c r="J178" s="35"/>
      <c r="K178" s="39"/>
      <c r="L178" s="35"/>
      <c r="M178" s="39"/>
      <c r="N178" s="35"/>
      <c r="O178" s="39"/>
      <c r="P178" s="35"/>
      <c r="Q178" s="39"/>
      <c r="R178" s="35"/>
      <c r="S178" s="39"/>
      <c r="T178" s="35"/>
      <c r="U178" s="39"/>
      <c r="V178" s="35"/>
      <c r="W178" s="39"/>
      <c r="X178" s="35"/>
      <c r="Y178" s="39"/>
      <c r="Z178" s="35"/>
      <c r="AA178" s="39"/>
      <c r="AB178" s="35"/>
      <c r="AC178" s="39"/>
      <c r="AD178" s="35"/>
      <c r="AE178" s="39"/>
      <c r="AF178" s="35"/>
      <c r="AG178" s="39"/>
      <c r="AH178" s="35"/>
      <c r="AI178" s="39"/>
      <c r="AJ178" s="35"/>
      <c r="AK178" s="39"/>
      <c r="AL178" s="35"/>
      <c r="AM178" s="38"/>
      <c r="AN178" s="39"/>
      <c r="AO178" s="66"/>
      <c r="AP178" s="153"/>
      <c r="AQ178" s="39"/>
      <c r="AR178" s="39"/>
      <c r="AS178" s="66"/>
      <c r="AT178" s="380" t="str">
        <f t="shared" si="39"/>
        <v/>
      </c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230"/>
      <c r="BF178" s="230"/>
      <c r="BY178" s="3"/>
      <c r="BZ178" s="4" t="str">
        <f t="shared" si="27"/>
        <v/>
      </c>
      <c r="CA178" s="4" t="str">
        <f t="shared" si="44"/>
        <v/>
      </c>
      <c r="CB178" s="4" t="str">
        <f t="shared" si="29"/>
        <v/>
      </c>
      <c r="CC178" s="4" t="str">
        <f t="shared" si="30"/>
        <v/>
      </c>
      <c r="CD178" s="4" t="str">
        <f t="shared" si="31"/>
        <v/>
      </c>
      <c r="CE178" s="4" t="str">
        <f t="shared" si="32"/>
        <v/>
      </c>
      <c r="CF178" s="16">
        <f t="shared" si="33"/>
        <v>0</v>
      </c>
      <c r="CG178" s="16">
        <f t="shared" si="45"/>
        <v>0</v>
      </c>
      <c r="CH178" s="16">
        <f t="shared" si="35"/>
        <v>0</v>
      </c>
      <c r="CI178" s="16">
        <f t="shared" si="36"/>
        <v>0</v>
      </c>
      <c r="CJ178" s="16">
        <f t="shared" si="37"/>
        <v>0</v>
      </c>
      <c r="CK178" s="16">
        <f t="shared" si="46"/>
        <v>0</v>
      </c>
      <c r="CL178" s="16"/>
      <c r="CM178" s="16"/>
      <c r="CZ178" s="2"/>
    </row>
    <row r="179" spans="1:104" ht="16.149999999999999" customHeight="1" x14ac:dyDescent="0.2">
      <c r="A179" s="3420"/>
      <c r="B179" s="2053" t="s">
        <v>208</v>
      </c>
      <c r="C179" s="402">
        <f t="shared" si="47"/>
        <v>0</v>
      </c>
      <c r="D179" s="403">
        <f t="shared" ref="D179:E191" si="49">SUM(F179+H179+J179+L179+N179+P179+R179+T179+V179+X179+Z179+AB179+AD179+AF179+AH179+AJ179+AL179)</f>
        <v>0</v>
      </c>
      <c r="E179" s="2077">
        <f t="shared" si="48"/>
        <v>0</v>
      </c>
      <c r="F179" s="35"/>
      <c r="G179" s="39"/>
      <c r="H179" s="35"/>
      <c r="I179" s="39"/>
      <c r="J179" s="35"/>
      <c r="K179" s="39"/>
      <c r="L179" s="35"/>
      <c r="M179" s="39"/>
      <c r="N179" s="35"/>
      <c r="O179" s="39"/>
      <c r="P179" s="35"/>
      <c r="Q179" s="39"/>
      <c r="R179" s="35"/>
      <c r="S179" s="39"/>
      <c r="T179" s="35"/>
      <c r="U179" s="39"/>
      <c r="V179" s="35"/>
      <c r="W179" s="39"/>
      <c r="X179" s="35"/>
      <c r="Y179" s="39"/>
      <c r="Z179" s="35"/>
      <c r="AA179" s="39"/>
      <c r="AB179" s="35"/>
      <c r="AC179" s="39"/>
      <c r="AD179" s="35"/>
      <c r="AE179" s="39"/>
      <c r="AF179" s="35"/>
      <c r="AG179" s="39"/>
      <c r="AH179" s="35"/>
      <c r="AI179" s="39"/>
      <c r="AJ179" s="35"/>
      <c r="AK179" s="39"/>
      <c r="AL179" s="35"/>
      <c r="AM179" s="38"/>
      <c r="AN179" s="39"/>
      <c r="AO179" s="66"/>
      <c r="AP179" s="153"/>
      <c r="AQ179" s="39"/>
      <c r="AR179" s="39"/>
      <c r="AS179" s="66"/>
      <c r="AT179" s="380" t="str">
        <f t="shared" si="39"/>
        <v/>
      </c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230"/>
      <c r="BF179" s="230"/>
      <c r="BY179" s="3"/>
      <c r="BZ179" s="4" t="str">
        <f t="shared" si="27"/>
        <v/>
      </c>
      <c r="CA179" s="4" t="str">
        <f t="shared" si="44"/>
        <v/>
      </c>
      <c r="CB179" s="4" t="str">
        <f t="shared" si="29"/>
        <v/>
      </c>
      <c r="CC179" s="4" t="str">
        <f t="shared" si="30"/>
        <v/>
      </c>
      <c r="CD179" s="4" t="str">
        <f t="shared" si="31"/>
        <v/>
      </c>
      <c r="CE179" s="4" t="str">
        <f t="shared" si="32"/>
        <v/>
      </c>
      <c r="CF179" s="16">
        <f t="shared" si="33"/>
        <v>0</v>
      </c>
      <c r="CG179" s="16">
        <f t="shared" si="45"/>
        <v>0</v>
      </c>
      <c r="CH179" s="16">
        <f t="shared" si="35"/>
        <v>0</v>
      </c>
      <c r="CI179" s="16">
        <f t="shared" si="36"/>
        <v>0</v>
      </c>
      <c r="CJ179" s="16">
        <f t="shared" si="37"/>
        <v>0</v>
      </c>
      <c r="CK179" s="16">
        <f t="shared" si="46"/>
        <v>0</v>
      </c>
      <c r="CL179" s="16"/>
      <c r="CM179" s="16"/>
      <c r="CZ179" s="2"/>
    </row>
    <row r="180" spans="1:104" ht="16.149999999999999" customHeight="1" x14ac:dyDescent="0.2">
      <c r="A180" s="3420"/>
      <c r="B180" s="2053" t="s">
        <v>209</v>
      </c>
      <c r="C180" s="402">
        <f t="shared" si="47"/>
        <v>0</v>
      </c>
      <c r="D180" s="403">
        <f>SUM(F180+H180+J180+L180+N180+P180+R180+T180+V180+X180+Z180+AB180+AD180+AF180+AH180+AJ180+AL180)</f>
        <v>0</v>
      </c>
      <c r="E180" s="2077">
        <f t="shared" si="48"/>
        <v>0</v>
      </c>
      <c r="F180" s="35"/>
      <c r="G180" s="39"/>
      <c r="H180" s="35"/>
      <c r="I180" s="39"/>
      <c r="J180" s="35"/>
      <c r="K180" s="39"/>
      <c r="L180" s="35"/>
      <c r="M180" s="39"/>
      <c r="N180" s="35"/>
      <c r="O180" s="39"/>
      <c r="P180" s="35"/>
      <c r="Q180" s="39"/>
      <c r="R180" s="35"/>
      <c r="S180" s="39"/>
      <c r="T180" s="35"/>
      <c r="U180" s="39"/>
      <c r="V180" s="35"/>
      <c r="W180" s="39"/>
      <c r="X180" s="35"/>
      <c r="Y180" s="39"/>
      <c r="Z180" s="35"/>
      <c r="AA180" s="39"/>
      <c r="AB180" s="35"/>
      <c r="AC180" s="39"/>
      <c r="AD180" s="35"/>
      <c r="AE180" s="39"/>
      <c r="AF180" s="35"/>
      <c r="AG180" s="39"/>
      <c r="AH180" s="35"/>
      <c r="AI180" s="39"/>
      <c r="AJ180" s="35"/>
      <c r="AK180" s="39"/>
      <c r="AL180" s="35"/>
      <c r="AM180" s="38"/>
      <c r="AN180" s="39"/>
      <c r="AO180" s="66"/>
      <c r="AP180" s="153"/>
      <c r="AQ180" s="39"/>
      <c r="AR180" s="39"/>
      <c r="AS180" s="66"/>
      <c r="AT180" s="380" t="str">
        <f t="shared" si="39"/>
        <v/>
      </c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230"/>
      <c r="BF180" s="230"/>
      <c r="BY180" s="3"/>
      <c r="BZ180" s="4" t="str">
        <f t="shared" si="27"/>
        <v/>
      </c>
      <c r="CA180" s="4" t="str">
        <f t="shared" si="44"/>
        <v/>
      </c>
      <c r="CB180" s="4" t="str">
        <f t="shared" si="29"/>
        <v/>
      </c>
      <c r="CC180" s="4" t="str">
        <f t="shared" si="30"/>
        <v/>
      </c>
      <c r="CD180" s="4" t="str">
        <f t="shared" si="31"/>
        <v/>
      </c>
      <c r="CE180" s="4" t="str">
        <f t="shared" si="32"/>
        <v/>
      </c>
      <c r="CF180" s="16">
        <f t="shared" si="33"/>
        <v>0</v>
      </c>
      <c r="CG180" s="16">
        <f t="shared" si="45"/>
        <v>0</v>
      </c>
      <c r="CH180" s="16">
        <f t="shared" si="35"/>
        <v>0</v>
      </c>
      <c r="CI180" s="16">
        <f t="shared" si="36"/>
        <v>0</v>
      </c>
      <c r="CJ180" s="16">
        <f t="shared" si="37"/>
        <v>0</v>
      </c>
      <c r="CK180" s="16">
        <f t="shared" si="46"/>
        <v>0</v>
      </c>
      <c r="CL180" s="16"/>
      <c r="CM180" s="16"/>
      <c r="CZ180" s="2"/>
    </row>
    <row r="181" spans="1:104" ht="16.149999999999999" customHeight="1" x14ac:dyDescent="0.2">
      <c r="A181" s="3421"/>
      <c r="B181" s="1471" t="s">
        <v>210</v>
      </c>
      <c r="C181" s="393">
        <f t="shared" si="47"/>
        <v>8</v>
      </c>
      <c r="D181" s="394">
        <f t="shared" si="49"/>
        <v>3</v>
      </c>
      <c r="E181" s="377">
        <f>SUM(G181+I181+K181+M181+O181+Q181+S181+U181+W181+Y181+AA181+AC181+AE181+AG181+AI181+AK181+AM181)</f>
        <v>5</v>
      </c>
      <c r="F181" s="35"/>
      <c r="G181" s="39"/>
      <c r="H181" s="35"/>
      <c r="I181" s="39"/>
      <c r="J181" s="35">
        <v>1</v>
      </c>
      <c r="K181" s="39">
        <v>2</v>
      </c>
      <c r="L181" s="35"/>
      <c r="M181" s="39"/>
      <c r="N181" s="35">
        <v>1</v>
      </c>
      <c r="O181" s="39"/>
      <c r="P181" s="35"/>
      <c r="Q181" s="39"/>
      <c r="R181" s="35"/>
      <c r="S181" s="39"/>
      <c r="T181" s="35"/>
      <c r="U181" s="39"/>
      <c r="V181" s="35">
        <v>1</v>
      </c>
      <c r="W181" s="39"/>
      <c r="X181" s="35"/>
      <c r="Y181" s="39">
        <v>1</v>
      </c>
      <c r="Z181" s="35"/>
      <c r="AA181" s="39"/>
      <c r="AB181" s="35"/>
      <c r="AC181" s="39">
        <v>1</v>
      </c>
      <c r="AD181" s="35"/>
      <c r="AE181" s="39"/>
      <c r="AF181" s="35"/>
      <c r="AG181" s="39">
        <v>1</v>
      </c>
      <c r="AH181" s="35"/>
      <c r="AI181" s="39"/>
      <c r="AJ181" s="35"/>
      <c r="AK181" s="39"/>
      <c r="AL181" s="93"/>
      <c r="AM181" s="95"/>
      <c r="AN181" s="96">
        <v>0</v>
      </c>
      <c r="AO181" s="67">
        <v>0</v>
      </c>
      <c r="AP181" s="173">
        <v>0</v>
      </c>
      <c r="AQ181" s="96">
        <v>0</v>
      </c>
      <c r="AR181" s="96">
        <v>0</v>
      </c>
      <c r="AS181" s="67">
        <v>0</v>
      </c>
      <c r="AT181" s="380" t="str">
        <f t="shared" si="39"/>
        <v/>
      </c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230"/>
      <c r="BF181" s="230"/>
      <c r="BY181" s="3"/>
      <c r="BZ181" s="4" t="str">
        <f t="shared" si="27"/>
        <v/>
      </c>
      <c r="CA181" s="4" t="str">
        <f t="shared" si="44"/>
        <v/>
      </c>
      <c r="CB181" s="4" t="str">
        <f t="shared" si="29"/>
        <v/>
      </c>
      <c r="CC181" s="4" t="str">
        <f t="shared" si="30"/>
        <v/>
      </c>
      <c r="CD181" s="4" t="str">
        <f t="shared" si="31"/>
        <v/>
      </c>
      <c r="CE181" s="4" t="str">
        <f t="shared" si="32"/>
        <v/>
      </c>
      <c r="CF181" s="16">
        <f t="shared" si="33"/>
        <v>0</v>
      </c>
      <c r="CG181" s="16">
        <f t="shared" si="45"/>
        <v>0</v>
      </c>
      <c r="CH181" s="16">
        <f t="shared" si="35"/>
        <v>0</v>
      </c>
      <c r="CI181" s="16">
        <f t="shared" si="36"/>
        <v>0</v>
      </c>
      <c r="CJ181" s="16">
        <f t="shared" si="37"/>
        <v>0</v>
      </c>
      <c r="CK181" s="16">
        <f t="shared" si="46"/>
        <v>0</v>
      </c>
      <c r="CL181" s="16"/>
      <c r="CM181" s="16"/>
      <c r="CZ181" s="2"/>
    </row>
    <row r="182" spans="1:104" ht="16.149999999999999" customHeight="1" x14ac:dyDescent="0.2">
      <c r="A182" s="4060" t="s">
        <v>211</v>
      </c>
      <c r="B182" s="2530" t="s">
        <v>212</v>
      </c>
      <c r="C182" s="381">
        <f t="shared" si="40"/>
        <v>0</v>
      </c>
      <c r="D182" s="382">
        <f t="shared" si="49"/>
        <v>0</v>
      </c>
      <c r="E182" s="2078">
        <f t="shared" si="49"/>
        <v>0</v>
      </c>
      <c r="F182" s="26"/>
      <c r="G182" s="30"/>
      <c r="H182" s="26"/>
      <c r="I182" s="30"/>
      <c r="J182" s="26"/>
      <c r="K182" s="30"/>
      <c r="L182" s="26"/>
      <c r="M182" s="30"/>
      <c r="N182" s="26"/>
      <c r="O182" s="30"/>
      <c r="P182" s="26"/>
      <c r="Q182" s="30"/>
      <c r="R182" s="26"/>
      <c r="S182" s="30"/>
      <c r="T182" s="26"/>
      <c r="U182" s="30"/>
      <c r="V182" s="26"/>
      <c r="W182" s="30"/>
      <c r="X182" s="26"/>
      <c r="Y182" s="30"/>
      <c r="Z182" s="26"/>
      <c r="AA182" s="30"/>
      <c r="AB182" s="26"/>
      <c r="AC182" s="30"/>
      <c r="AD182" s="26"/>
      <c r="AE182" s="30"/>
      <c r="AF182" s="26"/>
      <c r="AG182" s="30"/>
      <c r="AH182" s="26"/>
      <c r="AI182" s="30"/>
      <c r="AJ182" s="26"/>
      <c r="AK182" s="30"/>
      <c r="AL182" s="26"/>
      <c r="AM182" s="29"/>
      <c r="AN182" s="2532"/>
      <c r="AO182" s="422"/>
      <c r="AP182" s="143"/>
      <c r="AQ182" s="2531"/>
      <c r="AR182" s="2531"/>
      <c r="AS182" s="2531"/>
      <c r="AT182" s="380" t="str">
        <f t="shared" si="39"/>
        <v/>
      </c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230"/>
      <c r="BF182" s="230"/>
      <c r="BY182" s="3"/>
      <c r="BZ182" s="4"/>
      <c r="CB182" s="4" t="str">
        <f t="shared" si="29"/>
        <v/>
      </c>
      <c r="CC182" s="4" t="str">
        <f t="shared" si="30"/>
        <v/>
      </c>
      <c r="CD182" s="4" t="str">
        <f t="shared" si="31"/>
        <v/>
      </c>
      <c r="CE182" s="4" t="str">
        <f t="shared" si="32"/>
        <v/>
      </c>
      <c r="CF182" s="16"/>
      <c r="CG182" s="16"/>
      <c r="CH182" s="16">
        <f t="shared" si="35"/>
        <v>0</v>
      </c>
      <c r="CI182" s="16">
        <f t="shared" si="36"/>
        <v>0</v>
      </c>
      <c r="CJ182" s="16">
        <f t="shared" si="37"/>
        <v>0</v>
      </c>
      <c r="CK182" s="16">
        <f>IF(AND(C182&lt;&gt;0,OR(AP182="",AQ182="",AR182="",AS182="")),1,0)</f>
        <v>0</v>
      </c>
      <c r="CL182" s="16"/>
      <c r="CM182" s="16"/>
      <c r="CZ182" s="2"/>
    </row>
    <row r="183" spans="1:104" ht="16.149999999999999" customHeight="1" x14ac:dyDescent="0.2">
      <c r="A183" s="3457"/>
      <c r="B183" s="2053" t="s">
        <v>213</v>
      </c>
      <c r="C183" s="402">
        <f t="shared" si="40"/>
        <v>0</v>
      </c>
      <c r="D183" s="403">
        <f t="shared" si="49"/>
        <v>0</v>
      </c>
      <c r="E183" s="2077">
        <f t="shared" si="49"/>
        <v>0</v>
      </c>
      <c r="F183" s="35"/>
      <c r="G183" s="39"/>
      <c r="H183" s="35"/>
      <c r="I183" s="39"/>
      <c r="J183" s="35"/>
      <c r="K183" s="39"/>
      <c r="L183" s="35"/>
      <c r="M183" s="39"/>
      <c r="N183" s="35"/>
      <c r="O183" s="39"/>
      <c r="P183" s="35"/>
      <c r="Q183" s="39"/>
      <c r="R183" s="35"/>
      <c r="S183" s="39"/>
      <c r="T183" s="35"/>
      <c r="U183" s="39"/>
      <c r="V183" s="35"/>
      <c r="W183" s="39"/>
      <c r="X183" s="35"/>
      <c r="Y183" s="39"/>
      <c r="Z183" s="35"/>
      <c r="AA183" s="39"/>
      <c r="AB183" s="35"/>
      <c r="AC183" s="39"/>
      <c r="AD183" s="35"/>
      <c r="AE183" s="39"/>
      <c r="AF183" s="35"/>
      <c r="AG183" s="39"/>
      <c r="AH183" s="35"/>
      <c r="AI183" s="39"/>
      <c r="AJ183" s="35"/>
      <c r="AK183" s="39"/>
      <c r="AL183" s="35"/>
      <c r="AM183" s="38"/>
      <c r="AN183" s="425"/>
      <c r="AO183" s="431"/>
      <c r="AP183" s="35"/>
      <c r="AQ183" s="54"/>
      <c r="AR183" s="54"/>
      <c r="AS183" s="54"/>
      <c r="AT183" s="380" t="str">
        <f t="shared" si="39"/>
        <v/>
      </c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230"/>
      <c r="BF183" s="230"/>
      <c r="BY183" s="3"/>
      <c r="BZ183" s="4"/>
      <c r="CB183" s="4" t="str">
        <f t="shared" si="29"/>
        <v/>
      </c>
      <c r="CC183" s="4" t="str">
        <f t="shared" si="30"/>
        <v/>
      </c>
      <c r="CD183" s="4" t="str">
        <f t="shared" si="31"/>
        <v/>
      </c>
      <c r="CE183" s="4" t="str">
        <f t="shared" si="32"/>
        <v/>
      </c>
      <c r="CF183" s="16"/>
      <c r="CG183" s="16"/>
      <c r="CH183" s="16">
        <f t="shared" si="35"/>
        <v>0</v>
      </c>
      <c r="CI183" s="16">
        <f t="shared" si="36"/>
        <v>0</v>
      </c>
      <c r="CJ183" s="16">
        <f t="shared" si="37"/>
        <v>0</v>
      </c>
      <c r="CK183" s="16">
        <f>IF(AND(C183&lt;&gt;0,OR(AP183="",AQ183="",AR183="",AS183="")),1,0)</f>
        <v>0</v>
      </c>
      <c r="CL183" s="16"/>
      <c r="CM183" s="16"/>
      <c r="CZ183" s="2"/>
    </row>
    <row r="184" spans="1:104" ht="16.149999999999999" customHeight="1" x14ac:dyDescent="0.2">
      <c r="A184" s="3458"/>
      <c r="B184" s="2050" t="s">
        <v>214</v>
      </c>
      <c r="C184" s="414">
        <f t="shared" si="40"/>
        <v>0</v>
      </c>
      <c r="D184" s="415">
        <f t="shared" si="49"/>
        <v>0</v>
      </c>
      <c r="E184" s="416">
        <f t="shared" si="49"/>
        <v>0</v>
      </c>
      <c r="F184" s="93"/>
      <c r="G184" s="96"/>
      <c r="H184" s="93"/>
      <c r="I184" s="96"/>
      <c r="J184" s="93"/>
      <c r="K184" s="96"/>
      <c r="L184" s="93"/>
      <c r="M184" s="96"/>
      <c r="N184" s="93"/>
      <c r="O184" s="96"/>
      <c r="P184" s="93"/>
      <c r="Q184" s="96"/>
      <c r="R184" s="93"/>
      <c r="S184" s="96"/>
      <c r="T184" s="93"/>
      <c r="U184" s="96"/>
      <c r="V184" s="93"/>
      <c r="W184" s="96"/>
      <c r="X184" s="93"/>
      <c r="Y184" s="96"/>
      <c r="Z184" s="93"/>
      <c r="AA184" s="96"/>
      <c r="AB184" s="93"/>
      <c r="AC184" s="96"/>
      <c r="AD184" s="93"/>
      <c r="AE184" s="96"/>
      <c r="AF184" s="93"/>
      <c r="AG184" s="96"/>
      <c r="AH184" s="93"/>
      <c r="AI184" s="96"/>
      <c r="AJ184" s="93"/>
      <c r="AK184" s="96"/>
      <c r="AL184" s="93"/>
      <c r="AM184" s="95"/>
      <c r="AN184" s="336"/>
      <c r="AO184" s="336"/>
      <c r="AP184" s="93"/>
      <c r="AQ184" s="96"/>
      <c r="AR184" s="96"/>
      <c r="AS184" s="96"/>
      <c r="AT184" s="380" t="str">
        <f t="shared" si="39"/>
        <v/>
      </c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230"/>
      <c r="BF184" s="230"/>
      <c r="BY184" s="3"/>
      <c r="BZ184" s="4"/>
      <c r="CB184" s="4" t="str">
        <f t="shared" si="29"/>
        <v/>
      </c>
      <c r="CC184" s="4" t="str">
        <f t="shared" si="30"/>
        <v/>
      </c>
      <c r="CD184" s="4" t="str">
        <f t="shared" si="31"/>
        <v/>
      </c>
      <c r="CE184" s="4" t="str">
        <f t="shared" si="32"/>
        <v/>
      </c>
      <c r="CF184" s="16"/>
      <c r="CG184" s="16"/>
      <c r="CH184" s="16">
        <f t="shared" si="35"/>
        <v>0</v>
      </c>
      <c r="CI184" s="16">
        <f t="shared" si="36"/>
        <v>0</v>
      </c>
      <c r="CJ184" s="16">
        <f t="shared" si="37"/>
        <v>0</v>
      </c>
      <c r="CK184" s="16">
        <f>IF(AND(C184&lt;&gt;0,OR(AP184="",AQ184="",AR184="",AS184="")),1,0)</f>
        <v>0</v>
      </c>
      <c r="CL184" s="16"/>
      <c r="CM184" s="16"/>
      <c r="CZ184" s="2"/>
    </row>
    <row r="185" spans="1:104" ht="16.149999999999999" customHeight="1" x14ac:dyDescent="0.2">
      <c r="A185" s="3459" t="s">
        <v>215</v>
      </c>
      <c r="B185" s="3460"/>
      <c r="C185" s="398">
        <f t="shared" si="40"/>
        <v>1</v>
      </c>
      <c r="D185" s="399">
        <f t="shared" si="49"/>
        <v>1</v>
      </c>
      <c r="E185" s="400">
        <f t="shared" si="49"/>
        <v>0</v>
      </c>
      <c r="F185" s="104"/>
      <c r="G185" s="107"/>
      <c r="H185" s="104"/>
      <c r="I185" s="107"/>
      <c r="J185" s="104"/>
      <c r="K185" s="107"/>
      <c r="L185" s="104">
        <v>1</v>
      </c>
      <c r="M185" s="107"/>
      <c r="N185" s="104"/>
      <c r="O185" s="107"/>
      <c r="P185" s="104"/>
      <c r="Q185" s="107"/>
      <c r="R185" s="104"/>
      <c r="S185" s="107"/>
      <c r="T185" s="104"/>
      <c r="U185" s="107"/>
      <c r="V185" s="104"/>
      <c r="W185" s="107"/>
      <c r="X185" s="104"/>
      <c r="Y185" s="107"/>
      <c r="Z185" s="104"/>
      <c r="AA185" s="107"/>
      <c r="AB185" s="104"/>
      <c r="AC185" s="107"/>
      <c r="AD185" s="104"/>
      <c r="AE185" s="107"/>
      <c r="AF185" s="104"/>
      <c r="AG185" s="107"/>
      <c r="AH185" s="104"/>
      <c r="AI185" s="107"/>
      <c r="AJ185" s="104"/>
      <c r="AK185" s="107"/>
      <c r="AL185" s="104"/>
      <c r="AM185" s="318"/>
      <c r="AN185" s="401">
        <v>0</v>
      </c>
      <c r="AO185" s="65">
        <v>0</v>
      </c>
      <c r="AP185" s="104">
        <v>0</v>
      </c>
      <c r="AQ185" s="107">
        <v>0</v>
      </c>
      <c r="AR185" s="107">
        <v>0</v>
      </c>
      <c r="AS185" s="107">
        <v>0</v>
      </c>
      <c r="AT185" s="380" t="str">
        <f t="shared" si="39"/>
        <v/>
      </c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230"/>
      <c r="BF185" s="230"/>
      <c r="BY185" s="3"/>
      <c r="BZ185" s="4" t="str">
        <f t="shared" ref="BZ185:BZ191" si="50">IF(CF185=0,"","* Las gestantes ingresadas al Programa NO debe ser mayor al Total de Mujeres ingresadas. ")</f>
        <v/>
      </c>
      <c r="CA185" s="4" t="str">
        <f t="shared" ref="CA185:CA191" si="51">IF(CG185=0,"","* Las madres de hijos menor de 5 años NO DEBE ser mayor al Total de Mujeres ingresadas al Programa. ")</f>
        <v/>
      </c>
      <c r="CB185" s="4" t="str">
        <f t="shared" si="29"/>
        <v/>
      </c>
      <c r="CC185" s="4" t="str">
        <f t="shared" si="30"/>
        <v/>
      </c>
      <c r="CD185" s="4" t="str">
        <f t="shared" si="31"/>
        <v/>
      </c>
      <c r="CE185" s="4" t="str">
        <f t="shared" si="32"/>
        <v/>
      </c>
      <c r="CF185" s="16">
        <f t="shared" ref="CF185:CF191" si="52">IF(E185&lt;AN185,1,0)</f>
        <v>0</v>
      </c>
      <c r="CG185" s="16">
        <f t="shared" ref="CG185:CG191" si="53">IF(C185&lt;AO185,1,0)</f>
        <v>0</v>
      </c>
      <c r="CH185" s="16">
        <f t="shared" si="35"/>
        <v>0</v>
      </c>
      <c r="CI185" s="16">
        <f t="shared" si="36"/>
        <v>0</v>
      </c>
      <c r="CJ185" s="16">
        <f t="shared" si="37"/>
        <v>0</v>
      </c>
      <c r="CK185" s="16">
        <f t="shared" ref="CK185:CK191" si="54">IF(AND(C185&lt;&gt;0,OR(AN185="",AO185="",AP185="",AQ185="",AR185="",AS185="")),1,0)</f>
        <v>0</v>
      </c>
      <c r="CL185" s="16"/>
      <c r="CM185" s="16"/>
      <c r="CZ185" s="2"/>
    </row>
    <row r="186" spans="1:104" ht="16.149999999999999" customHeight="1" x14ac:dyDescent="0.2">
      <c r="A186" s="3446" t="s">
        <v>216</v>
      </c>
      <c r="B186" s="3448"/>
      <c r="C186" s="402">
        <f t="shared" si="40"/>
        <v>1</v>
      </c>
      <c r="D186" s="403">
        <f t="shared" si="49"/>
        <v>0</v>
      </c>
      <c r="E186" s="2077">
        <f t="shared" si="49"/>
        <v>1</v>
      </c>
      <c r="F186" s="35"/>
      <c r="G186" s="39"/>
      <c r="H186" s="35"/>
      <c r="I186" s="39"/>
      <c r="J186" s="35"/>
      <c r="K186" s="39"/>
      <c r="L186" s="35"/>
      <c r="M186" s="39">
        <v>1</v>
      </c>
      <c r="N186" s="35"/>
      <c r="O186" s="39"/>
      <c r="P186" s="35"/>
      <c r="Q186" s="39"/>
      <c r="R186" s="35"/>
      <c r="S186" s="39"/>
      <c r="T186" s="35"/>
      <c r="U186" s="39"/>
      <c r="V186" s="35"/>
      <c r="W186" s="39"/>
      <c r="X186" s="35"/>
      <c r="Y186" s="39"/>
      <c r="Z186" s="35"/>
      <c r="AA186" s="39"/>
      <c r="AB186" s="35"/>
      <c r="AC186" s="39"/>
      <c r="AD186" s="35"/>
      <c r="AE186" s="39"/>
      <c r="AF186" s="35"/>
      <c r="AG186" s="39"/>
      <c r="AH186" s="35"/>
      <c r="AI186" s="39"/>
      <c r="AJ186" s="35"/>
      <c r="AK186" s="39"/>
      <c r="AL186" s="35"/>
      <c r="AM186" s="299"/>
      <c r="AN186" s="405">
        <v>0</v>
      </c>
      <c r="AO186" s="66">
        <v>0</v>
      </c>
      <c r="AP186" s="35">
        <v>0</v>
      </c>
      <c r="AQ186" s="378">
        <v>0</v>
      </c>
      <c r="AR186" s="378">
        <v>0</v>
      </c>
      <c r="AS186" s="378">
        <v>0</v>
      </c>
      <c r="AT186" s="380" t="str">
        <f t="shared" si="39"/>
        <v/>
      </c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230"/>
      <c r="BF186" s="230"/>
      <c r="BG186" s="230"/>
      <c r="BH186" s="230"/>
      <c r="BI186" s="230"/>
      <c r="BY186" s="3"/>
      <c r="BZ186" s="4" t="str">
        <f t="shared" si="50"/>
        <v/>
      </c>
      <c r="CA186" s="4" t="str">
        <f t="shared" si="51"/>
        <v/>
      </c>
      <c r="CB186" s="4" t="str">
        <f t="shared" si="29"/>
        <v/>
      </c>
      <c r="CC186" s="4" t="str">
        <f t="shared" si="30"/>
        <v/>
      </c>
      <c r="CD186" s="4" t="str">
        <f t="shared" si="31"/>
        <v/>
      </c>
      <c r="CE186" s="4" t="str">
        <f t="shared" si="32"/>
        <v/>
      </c>
      <c r="CF186" s="16">
        <f t="shared" si="52"/>
        <v>0</v>
      </c>
      <c r="CG186" s="16">
        <f t="shared" si="53"/>
        <v>0</v>
      </c>
      <c r="CH186" s="16">
        <f t="shared" si="35"/>
        <v>0</v>
      </c>
      <c r="CI186" s="16">
        <f t="shared" si="36"/>
        <v>0</v>
      </c>
      <c r="CJ186" s="16">
        <f t="shared" si="37"/>
        <v>0</v>
      </c>
      <c r="CK186" s="16">
        <f t="shared" si="54"/>
        <v>0</v>
      </c>
      <c r="CL186" s="16"/>
      <c r="CM186" s="16"/>
      <c r="CZ186" s="2"/>
    </row>
    <row r="187" spans="1:104" ht="16.149999999999999" customHeight="1" x14ac:dyDescent="0.2">
      <c r="A187" s="3446" t="s">
        <v>217</v>
      </c>
      <c r="B187" s="3448"/>
      <c r="C187" s="402">
        <f t="shared" si="40"/>
        <v>3</v>
      </c>
      <c r="D187" s="403">
        <f t="shared" si="49"/>
        <v>2</v>
      </c>
      <c r="E187" s="2077">
        <f t="shared" si="49"/>
        <v>1</v>
      </c>
      <c r="F187" s="35"/>
      <c r="G187" s="39"/>
      <c r="H187" s="35"/>
      <c r="I187" s="39"/>
      <c r="J187" s="35">
        <v>1</v>
      </c>
      <c r="K187" s="39"/>
      <c r="L187" s="35"/>
      <c r="M187" s="39"/>
      <c r="N187" s="35"/>
      <c r="O187" s="39"/>
      <c r="P187" s="35">
        <v>1</v>
      </c>
      <c r="Q187" s="39"/>
      <c r="R187" s="35"/>
      <c r="S187" s="39">
        <v>1</v>
      </c>
      <c r="T187" s="35"/>
      <c r="U187" s="39"/>
      <c r="V187" s="35"/>
      <c r="W187" s="39"/>
      <c r="X187" s="35"/>
      <c r="Y187" s="39"/>
      <c r="Z187" s="35"/>
      <c r="AA187" s="39"/>
      <c r="AB187" s="35"/>
      <c r="AC187" s="39"/>
      <c r="AD187" s="35"/>
      <c r="AE187" s="39"/>
      <c r="AF187" s="35"/>
      <c r="AG187" s="39"/>
      <c r="AH187" s="35"/>
      <c r="AI187" s="39"/>
      <c r="AJ187" s="35"/>
      <c r="AK187" s="39"/>
      <c r="AL187" s="35"/>
      <c r="AM187" s="299"/>
      <c r="AN187" s="405">
        <v>0</v>
      </c>
      <c r="AO187" s="66">
        <v>0</v>
      </c>
      <c r="AP187" s="35">
        <v>0</v>
      </c>
      <c r="AQ187" s="54">
        <v>0</v>
      </c>
      <c r="AR187" s="54">
        <v>0</v>
      </c>
      <c r="AS187" s="54">
        <v>0</v>
      </c>
      <c r="AT187" s="380" t="str">
        <f t="shared" si="39"/>
        <v/>
      </c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230"/>
      <c r="BF187" s="230"/>
      <c r="BG187" s="230"/>
      <c r="BH187" s="230"/>
      <c r="BI187" s="230"/>
      <c r="BY187" s="3"/>
      <c r="BZ187" s="4" t="str">
        <f t="shared" si="50"/>
        <v/>
      </c>
      <c r="CA187" s="4" t="str">
        <f t="shared" si="51"/>
        <v/>
      </c>
      <c r="CB187" s="4" t="str">
        <f t="shared" si="29"/>
        <v/>
      </c>
      <c r="CC187" s="4" t="str">
        <f t="shared" si="30"/>
        <v/>
      </c>
      <c r="CD187" s="4" t="str">
        <f t="shared" si="31"/>
        <v/>
      </c>
      <c r="CE187" s="4" t="str">
        <f t="shared" si="32"/>
        <v/>
      </c>
      <c r="CF187" s="16">
        <f t="shared" si="52"/>
        <v>0</v>
      </c>
      <c r="CG187" s="16">
        <f t="shared" si="53"/>
        <v>0</v>
      </c>
      <c r="CH187" s="16">
        <f t="shared" si="35"/>
        <v>0</v>
      </c>
      <c r="CI187" s="16">
        <f t="shared" si="36"/>
        <v>0</v>
      </c>
      <c r="CJ187" s="16">
        <f t="shared" si="37"/>
        <v>0</v>
      </c>
      <c r="CK187" s="16">
        <f t="shared" si="54"/>
        <v>0</v>
      </c>
      <c r="CL187" s="16"/>
      <c r="CM187" s="16"/>
      <c r="CZ187" s="2"/>
    </row>
    <row r="188" spans="1:104" ht="16.149999999999999" customHeight="1" x14ac:dyDescent="0.2">
      <c r="A188" s="3446" t="s">
        <v>218</v>
      </c>
      <c r="B188" s="3448"/>
      <c r="C188" s="402">
        <f t="shared" si="40"/>
        <v>1</v>
      </c>
      <c r="D188" s="403">
        <f t="shared" si="49"/>
        <v>1</v>
      </c>
      <c r="E188" s="2077">
        <f t="shared" si="49"/>
        <v>0</v>
      </c>
      <c r="F188" s="35"/>
      <c r="G188" s="39"/>
      <c r="H188" s="35"/>
      <c r="I188" s="39"/>
      <c r="J188" s="35"/>
      <c r="K188" s="39"/>
      <c r="L188" s="35"/>
      <c r="M188" s="39"/>
      <c r="N188" s="35">
        <v>1</v>
      </c>
      <c r="O188" s="39"/>
      <c r="P188" s="35"/>
      <c r="Q188" s="39"/>
      <c r="R188" s="35"/>
      <c r="S188" s="39"/>
      <c r="T188" s="35"/>
      <c r="U188" s="39"/>
      <c r="V188" s="35"/>
      <c r="W188" s="39"/>
      <c r="X188" s="35"/>
      <c r="Y188" s="39"/>
      <c r="Z188" s="35"/>
      <c r="AA188" s="39"/>
      <c r="AB188" s="35"/>
      <c r="AC188" s="39"/>
      <c r="AD188" s="35"/>
      <c r="AE188" s="39"/>
      <c r="AF188" s="35"/>
      <c r="AG188" s="39"/>
      <c r="AH188" s="35"/>
      <c r="AI188" s="39"/>
      <c r="AJ188" s="35"/>
      <c r="AK188" s="39"/>
      <c r="AL188" s="35"/>
      <c r="AM188" s="299"/>
      <c r="AN188" s="405">
        <v>0</v>
      </c>
      <c r="AO188" s="66">
        <v>0</v>
      </c>
      <c r="AP188" s="35">
        <v>0</v>
      </c>
      <c r="AQ188" s="54">
        <v>0</v>
      </c>
      <c r="AR188" s="54">
        <v>0</v>
      </c>
      <c r="AS188" s="54">
        <v>0</v>
      </c>
      <c r="AT188" s="380" t="str">
        <f t="shared" si="39"/>
        <v/>
      </c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230"/>
      <c r="BF188" s="230"/>
      <c r="BG188" s="230"/>
      <c r="BH188" s="230"/>
      <c r="BI188" s="230"/>
      <c r="BY188" s="3"/>
      <c r="BZ188" s="4" t="str">
        <f t="shared" si="50"/>
        <v/>
      </c>
      <c r="CA188" s="4" t="str">
        <f t="shared" si="51"/>
        <v/>
      </c>
      <c r="CB188" s="4" t="str">
        <f t="shared" si="29"/>
        <v/>
      </c>
      <c r="CC188" s="4" t="str">
        <f t="shared" si="30"/>
        <v/>
      </c>
      <c r="CD188" s="4" t="str">
        <f t="shared" si="31"/>
        <v/>
      </c>
      <c r="CE188" s="4" t="str">
        <f t="shared" si="32"/>
        <v/>
      </c>
      <c r="CF188" s="16">
        <f t="shared" si="52"/>
        <v>0</v>
      </c>
      <c r="CG188" s="16">
        <f t="shared" si="53"/>
        <v>0</v>
      </c>
      <c r="CH188" s="16">
        <f t="shared" si="35"/>
        <v>0</v>
      </c>
      <c r="CI188" s="16">
        <f t="shared" si="36"/>
        <v>0</v>
      </c>
      <c r="CJ188" s="16">
        <f t="shared" si="37"/>
        <v>0</v>
      </c>
      <c r="CK188" s="16">
        <f t="shared" si="54"/>
        <v>0</v>
      </c>
      <c r="CL188" s="16"/>
      <c r="CM188" s="16"/>
      <c r="CZ188" s="2"/>
    </row>
    <row r="189" spans="1:104" ht="18" customHeight="1" x14ac:dyDescent="0.2">
      <c r="A189" s="3446" t="s">
        <v>219</v>
      </c>
      <c r="B189" s="3448"/>
      <c r="C189" s="411">
        <f t="shared" si="40"/>
        <v>3</v>
      </c>
      <c r="D189" s="406">
        <f t="shared" si="49"/>
        <v>2</v>
      </c>
      <c r="E189" s="2076">
        <f t="shared" si="49"/>
        <v>1</v>
      </c>
      <c r="F189" s="50"/>
      <c r="G189" s="54">
        <v>1</v>
      </c>
      <c r="H189" s="50"/>
      <c r="I189" s="54"/>
      <c r="J189" s="50">
        <v>2</v>
      </c>
      <c r="K189" s="54"/>
      <c r="L189" s="50"/>
      <c r="M189" s="54"/>
      <c r="N189" s="50"/>
      <c r="O189" s="54"/>
      <c r="P189" s="50"/>
      <c r="Q189" s="54"/>
      <c r="R189" s="50"/>
      <c r="S189" s="54"/>
      <c r="T189" s="50"/>
      <c r="U189" s="54"/>
      <c r="V189" s="50"/>
      <c r="W189" s="54"/>
      <c r="X189" s="50"/>
      <c r="Y189" s="54"/>
      <c r="Z189" s="50"/>
      <c r="AA189" s="54"/>
      <c r="AB189" s="50"/>
      <c r="AC189" s="54"/>
      <c r="AD189" s="50"/>
      <c r="AE189" s="54"/>
      <c r="AF189" s="50"/>
      <c r="AG189" s="54"/>
      <c r="AH189" s="50"/>
      <c r="AI189" s="54"/>
      <c r="AJ189" s="50"/>
      <c r="AK189" s="54"/>
      <c r="AL189" s="50"/>
      <c r="AM189" s="307"/>
      <c r="AN189" s="413">
        <v>0</v>
      </c>
      <c r="AO189" s="261">
        <v>0</v>
      </c>
      <c r="AP189" s="50">
        <v>0</v>
      </c>
      <c r="AQ189" s="54">
        <v>0</v>
      </c>
      <c r="AR189" s="54">
        <v>0</v>
      </c>
      <c r="AS189" s="54">
        <v>0</v>
      </c>
      <c r="AT189" s="380" t="str">
        <f t="shared" si="39"/>
        <v/>
      </c>
      <c r="AU189" s="15"/>
      <c r="AV189" s="15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Z189" s="4" t="str">
        <f t="shared" si="50"/>
        <v/>
      </c>
      <c r="CA189" s="4" t="str">
        <f t="shared" si="51"/>
        <v/>
      </c>
      <c r="CB189" s="4" t="str">
        <f t="shared" si="29"/>
        <v/>
      </c>
      <c r="CC189" s="4" t="str">
        <f t="shared" si="30"/>
        <v/>
      </c>
      <c r="CD189" s="4" t="str">
        <f t="shared" si="31"/>
        <v/>
      </c>
      <c r="CE189" s="4" t="str">
        <f t="shared" si="32"/>
        <v/>
      </c>
      <c r="CF189" s="16">
        <f t="shared" si="52"/>
        <v>0</v>
      </c>
      <c r="CG189" s="16">
        <f t="shared" si="53"/>
        <v>0</v>
      </c>
      <c r="CH189" s="16">
        <f t="shared" si="35"/>
        <v>0</v>
      </c>
      <c r="CI189" s="16">
        <f t="shared" si="36"/>
        <v>0</v>
      </c>
      <c r="CJ189" s="16">
        <f t="shared" si="37"/>
        <v>0</v>
      </c>
      <c r="CK189" s="16">
        <f t="shared" si="54"/>
        <v>0</v>
      </c>
      <c r="CL189" s="16"/>
      <c r="CM189" s="16"/>
      <c r="CN189" s="16"/>
    </row>
    <row r="190" spans="1:104" ht="18" customHeight="1" x14ac:dyDescent="0.2">
      <c r="A190" s="3449" t="s">
        <v>220</v>
      </c>
      <c r="B190" s="3451"/>
      <c r="C190" s="411">
        <f>SUM(D190+E190)</f>
        <v>0</v>
      </c>
      <c r="D190" s="406">
        <f>SUM(F190+H190+J190+L190+N190+P190+R190+T190+V190+X190+Z190+AB190+AD190+AF190+AH190+AJ190+AL190)</f>
        <v>0</v>
      </c>
      <c r="E190" s="2076">
        <f>SUM(G190+I190+K190+M190+O190+Q190+S190+U190+W190+Y190+AA190+AC190+AE190+AG190+AI190+AK190+AM190)</f>
        <v>0</v>
      </c>
      <c r="F190" s="50"/>
      <c r="G190" s="54"/>
      <c r="H190" s="50"/>
      <c r="I190" s="54"/>
      <c r="J190" s="50"/>
      <c r="K190" s="54"/>
      <c r="L190" s="50"/>
      <c r="M190" s="54"/>
      <c r="N190" s="50"/>
      <c r="O190" s="54"/>
      <c r="P190" s="50"/>
      <c r="Q190" s="54"/>
      <c r="R190" s="50"/>
      <c r="S190" s="54"/>
      <c r="T190" s="50"/>
      <c r="U190" s="54"/>
      <c r="V190" s="50"/>
      <c r="W190" s="54"/>
      <c r="X190" s="50"/>
      <c r="Y190" s="54"/>
      <c r="Z190" s="50"/>
      <c r="AA190" s="54"/>
      <c r="AB190" s="50"/>
      <c r="AC190" s="54"/>
      <c r="AD190" s="50"/>
      <c r="AE190" s="54"/>
      <c r="AF190" s="50"/>
      <c r="AG190" s="54"/>
      <c r="AH190" s="50"/>
      <c r="AI190" s="54"/>
      <c r="AJ190" s="50"/>
      <c r="AK190" s="54"/>
      <c r="AL190" s="50"/>
      <c r="AM190" s="307"/>
      <c r="AN190" s="413"/>
      <c r="AO190" s="261"/>
      <c r="AP190" s="50"/>
      <c r="AQ190" s="54"/>
      <c r="AR190" s="54"/>
      <c r="AS190" s="54"/>
      <c r="AT190" s="380" t="str">
        <f t="shared" si="39"/>
        <v/>
      </c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Z190" s="4" t="str">
        <f t="shared" si="50"/>
        <v/>
      </c>
      <c r="CA190" s="4" t="str">
        <f t="shared" si="51"/>
        <v/>
      </c>
      <c r="CB190" s="4" t="str">
        <f t="shared" si="29"/>
        <v/>
      </c>
      <c r="CC190" s="4" t="str">
        <f t="shared" si="30"/>
        <v/>
      </c>
      <c r="CD190" s="4" t="str">
        <f t="shared" si="31"/>
        <v/>
      </c>
      <c r="CE190" s="4" t="str">
        <f t="shared" si="32"/>
        <v/>
      </c>
      <c r="CF190" s="16">
        <f t="shared" si="52"/>
        <v>0</v>
      </c>
      <c r="CG190" s="16">
        <f t="shared" si="53"/>
        <v>0</v>
      </c>
      <c r="CH190" s="16">
        <f t="shared" si="35"/>
        <v>0</v>
      </c>
      <c r="CI190" s="16">
        <f t="shared" si="36"/>
        <v>0</v>
      </c>
      <c r="CJ190" s="16">
        <f t="shared" si="37"/>
        <v>0</v>
      </c>
      <c r="CK190" s="16">
        <f t="shared" si="54"/>
        <v>0</v>
      </c>
      <c r="CL190" s="16"/>
      <c r="CM190" s="16"/>
      <c r="CN190" s="16"/>
    </row>
    <row r="191" spans="1:104" ht="18" customHeight="1" x14ac:dyDescent="0.2">
      <c r="A191" s="3440" t="s">
        <v>221</v>
      </c>
      <c r="B191" s="3442"/>
      <c r="C191" s="414">
        <f t="shared" si="40"/>
        <v>3</v>
      </c>
      <c r="D191" s="415">
        <f t="shared" si="49"/>
        <v>1</v>
      </c>
      <c r="E191" s="416">
        <f t="shared" si="49"/>
        <v>2</v>
      </c>
      <c r="F191" s="93"/>
      <c r="G191" s="96">
        <v>1</v>
      </c>
      <c r="H191" s="93"/>
      <c r="I191" s="96"/>
      <c r="J191" s="93">
        <v>1</v>
      </c>
      <c r="K191" s="96"/>
      <c r="L191" s="93"/>
      <c r="M191" s="96">
        <v>1</v>
      </c>
      <c r="N191" s="93"/>
      <c r="O191" s="96"/>
      <c r="P191" s="93"/>
      <c r="Q191" s="96"/>
      <c r="R191" s="93"/>
      <c r="S191" s="96"/>
      <c r="T191" s="93"/>
      <c r="U191" s="96"/>
      <c r="V191" s="93"/>
      <c r="W191" s="96"/>
      <c r="X191" s="93"/>
      <c r="Y191" s="96"/>
      <c r="Z191" s="93"/>
      <c r="AA191" s="96"/>
      <c r="AB191" s="93"/>
      <c r="AC191" s="96"/>
      <c r="AD191" s="93"/>
      <c r="AE191" s="96"/>
      <c r="AF191" s="93"/>
      <c r="AG191" s="96"/>
      <c r="AH191" s="93"/>
      <c r="AI191" s="96"/>
      <c r="AJ191" s="93"/>
      <c r="AK191" s="96"/>
      <c r="AL191" s="93"/>
      <c r="AM191" s="417"/>
      <c r="AN191" s="432">
        <v>0</v>
      </c>
      <c r="AO191" s="433">
        <v>0</v>
      </c>
      <c r="AP191" s="93">
        <v>0</v>
      </c>
      <c r="AQ191" s="96">
        <v>0</v>
      </c>
      <c r="AR191" s="96">
        <v>0</v>
      </c>
      <c r="AS191" s="96">
        <v>0</v>
      </c>
      <c r="AT191" s="380" t="str">
        <f t="shared" si="39"/>
        <v/>
      </c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Z191" s="4" t="str">
        <f t="shared" si="50"/>
        <v/>
      </c>
      <c r="CA191" s="4" t="str">
        <f t="shared" si="51"/>
        <v/>
      </c>
      <c r="CB191" s="4" t="str">
        <f t="shared" si="29"/>
        <v/>
      </c>
      <c r="CC191" s="4" t="str">
        <f t="shared" si="30"/>
        <v/>
      </c>
      <c r="CD191" s="4" t="str">
        <f t="shared" si="31"/>
        <v/>
      </c>
      <c r="CE191" s="4" t="str">
        <f t="shared" si="32"/>
        <v/>
      </c>
      <c r="CF191" s="16">
        <f t="shared" si="52"/>
        <v>0</v>
      </c>
      <c r="CG191" s="16">
        <f t="shared" si="53"/>
        <v>0</v>
      </c>
      <c r="CH191" s="16">
        <f t="shared" si="35"/>
        <v>0</v>
      </c>
      <c r="CI191" s="16">
        <f t="shared" si="36"/>
        <v>0</v>
      </c>
      <c r="CJ191" s="16">
        <f t="shared" si="37"/>
        <v>0</v>
      </c>
      <c r="CK191" s="16">
        <f t="shared" si="54"/>
        <v>0</v>
      </c>
      <c r="CL191" s="16"/>
      <c r="CM191" s="16"/>
      <c r="CN191" s="16"/>
    </row>
    <row r="192" spans="1:104" ht="27.75" customHeight="1" x14ac:dyDescent="0.2">
      <c r="A192" s="121" t="s">
        <v>222</v>
      </c>
      <c r="B192" s="121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230"/>
      <c r="BJ192" s="230"/>
      <c r="CA192" s="4" t="str">
        <f>IF(CG192=0,"","* Las gestantes egresadas del Programa NO debe ser mayor al Total de Mujeres egresadas. ")</f>
        <v/>
      </c>
      <c r="CB192" s="4" t="str">
        <f>IF(CH192=0,"","* Las madres de hijos menor de 5 años NO DEBE ser mayor al Total de Mujeres Egresadas al Programa. ")</f>
        <v/>
      </c>
      <c r="CC192" s="4" t="str">
        <f>IF(CI192=0,"","* Los egresos de Pueblos Originarios NO DEBE ser mayor al Total de egresos del Programa.")</f>
        <v/>
      </c>
      <c r="CD192" s="4" t="str">
        <f>IF(CJ192=0,"","* Los Niños, Niñas, Adolescentes y Jóvenes de Programas SENAME NO DEBE ser mayor al Total de egresos del Programa. ")</f>
        <v/>
      </c>
      <c r="CE192" s="4" t="str">
        <f>IF(CK192=0,"","* Los Migrantes NO DEBEN ser mayor al Total de ingresos del Programa. ")</f>
        <v/>
      </c>
      <c r="CF192" s="4" t="str">
        <f>IF(CL192=0,"","* No olvide escribir los campos Gestante y/o Madre de Hijo menor de 5 años y/o Pueblos Originarios y/o Niños, Niñas, Adolescentes y Jóvenes de Programas SENAME (Digite CERO si no tiene). ")</f>
        <v/>
      </c>
      <c r="CG192" s="16">
        <f>IF(E195&lt;AQ195,1,0)</f>
        <v>0</v>
      </c>
      <c r="CH192" s="16">
        <f>IF(E195&lt;AR195,1,0)</f>
        <v>0</v>
      </c>
      <c r="CI192" s="16">
        <f>IF(C195&lt;SUM(AS195,AT195),1,0)</f>
        <v>0</v>
      </c>
      <c r="CJ192" s="16">
        <f>IF(C195&lt;AU195,1,0)</f>
        <v>0</v>
      </c>
      <c r="CK192" s="16">
        <f>IF(C195&lt;AV195,1,0)</f>
        <v>0</v>
      </c>
      <c r="CL192" s="16">
        <f>IF(AND(C195&lt;&gt;0,OR(AQ195="",AR195="",AS195="",AT195="",AU195="",AV195="")),1,0)</f>
        <v>0</v>
      </c>
      <c r="CM192" s="16">
        <f>IF(AND(C195=0,OR(C197&gt;0,C198&gt;0,C199&gt;0,C200&gt;0,C201&gt;0)),1,0)</f>
        <v>0</v>
      </c>
      <c r="CN192" s="16"/>
      <c r="CO192" s="4" t="str">
        <f>IF(CM192=0,"","* No olvide registrar al menos un egreso y una persona con diagnóstico. ")</f>
        <v/>
      </c>
    </row>
    <row r="193" spans="1:104" ht="23.25" customHeight="1" x14ac:dyDescent="0.2">
      <c r="A193" s="4465" t="s">
        <v>223</v>
      </c>
      <c r="B193" s="4467"/>
      <c r="C193" s="4473" t="s">
        <v>57</v>
      </c>
      <c r="D193" s="4473"/>
      <c r="E193" s="4473"/>
      <c r="F193" s="4473" t="s">
        <v>168</v>
      </c>
      <c r="G193" s="4473"/>
      <c r="H193" s="4473" t="s">
        <v>169</v>
      </c>
      <c r="I193" s="4473"/>
      <c r="J193" s="4473" t="s">
        <v>170</v>
      </c>
      <c r="K193" s="4473"/>
      <c r="L193" s="4473" t="s">
        <v>104</v>
      </c>
      <c r="M193" s="4473"/>
      <c r="N193" s="4468" t="s">
        <v>11</v>
      </c>
      <c r="O193" s="4470"/>
      <c r="P193" s="4484" t="s">
        <v>106</v>
      </c>
      <c r="Q193" s="4484"/>
      <c r="R193" s="4484" t="s">
        <v>107</v>
      </c>
      <c r="S193" s="4484"/>
      <c r="T193" s="4484" t="s">
        <v>108</v>
      </c>
      <c r="U193" s="4484"/>
      <c r="V193" s="4484" t="s">
        <v>109</v>
      </c>
      <c r="W193" s="4484"/>
      <c r="X193" s="4484" t="s">
        <v>110</v>
      </c>
      <c r="Y193" s="4484"/>
      <c r="Z193" s="4484" t="s">
        <v>111</v>
      </c>
      <c r="AA193" s="4484"/>
      <c r="AB193" s="4484" t="s">
        <v>112</v>
      </c>
      <c r="AC193" s="4484"/>
      <c r="AD193" s="4484" t="s">
        <v>113</v>
      </c>
      <c r="AE193" s="4484"/>
      <c r="AF193" s="4484" t="s">
        <v>114</v>
      </c>
      <c r="AG193" s="4484"/>
      <c r="AH193" s="4484" t="s">
        <v>115</v>
      </c>
      <c r="AI193" s="4484"/>
      <c r="AJ193" s="4484" t="s">
        <v>116</v>
      </c>
      <c r="AK193" s="4484"/>
      <c r="AL193" s="4484" t="s">
        <v>117</v>
      </c>
      <c r="AM193" s="4451"/>
      <c r="AN193" s="4492" t="s">
        <v>126</v>
      </c>
      <c r="AO193" s="4493"/>
      <c r="AP193" s="4494"/>
      <c r="AQ193" s="3492" t="s">
        <v>171</v>
      </c>
      <c r="AR193" s="3461" t="s">
        <v>224</v>
      </c>
      <c r="AS193" s="4484" t="s">
        <v>173</v>
      </c>
      <c r="AT193" s="4484"/>
      <c r="AU193" s="4485" t="s">
        <v>225</v>
      </c>
      <c r="AV193" s="4485" t="s">
        <v>175</v>
      </c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Y193" s="3"/>
      <c r="BZ193" s="4"/>
      <c r="CF193" s="16"/>
      <c r="CG193" s="16"/>
      <c r="CH193" s="16"/>
      <c r="CI193" s="16"/>
      <c r="CJ193" s="16"/>
      <c r="CK193" s="16"/>
      <c r="CL193" s="16"/>
      <c r="CM193" s="16"/>
      <c r="CZ193" s="2"/>
    </row>
    <row r="194" spans="1:104" ht="37.5" customHeight="1" x14ac:dyDescent="0.2">
      <c r="A194" s="3411"/>
      <c r="B194" s="3657"/>
      <c r="C194" s="2449" t="s">
        <v>82</v>
      </c>
      <c r="D194" s="2533" t="s">
        <v>83</v>
      </c>
      <c r="E194" s="2085" t="s">
        <v>84</v>
      </c>
      <c r="F194" s="2511" t="s">
        <v>83</v>
      </c>
      <c r="G194" s="2085" t="s">
        <v>84</v>
      </c>
      <c r="H194" s="2511" t="s">
        <v>83</v>
      </c>
      <c r="I194" s="2085" t="s">
        <v>84</v>
      </c>
      <c r="J194" s="2511" t="s">
        <v>83</v>
      </c>
      <c r="K194" s="2085" t="s">
        <v>84</v>
      </c>
      <c r="L194" s="2511" t="s">
        <v>83</v>
      </c>
      <c r="M194" s="2085" t="s">
        <v>84</v>
      </c>
      <c r="N194" s="2511" t="s">
        <v>83</v>
      </c>
      <c r="O194" s="2085" t="s">
        <v>84</v>
      </c>
      <c r="P194" s="2511" t="s">
        <v>83</v>
      </c>
      <c r="Q194" s="2085" t="s">
        <v>84</v>
      </c>
      <c r="R194" s="2511" t="s">
        <v>83</v>
      </c>
      <c r="S194" s="2085" t="s">
        <v>84</v>
      </c>
      <c r="T194" s="2511" t="s">
        <v>83</v>
      </c>
      <c r="U194" s="2085" t="s">
        <v>84</v>
      </c>
      <c r="V194" s="2511" t="s">
        <v>83</v>
      </c>
      <c r="W194" s="2085" t="s">
        <v>84</v>
      </c>
      <c r="X194" s="2511" t="s">
        <v>83</v>
      </c>
      <c r="Y194" s="2085" t="s">
        <v>84</v>
      </c>
      <c r="Z194" s="2511" t="s">
        <v>83</v>
      </c>
      <c r="AA194" s="2085" t="s">
        <v>84</v>
      </c>
      <c r="AB194" s="2511" t="s">
        <v>83</v>
      </c>
      <c r="AC194" s="2085" t="s">
        <v>84</v>
      </c>
      <c r="AD194" s="2511" t="s">
        <v>83</v>
      </c>
      <c r="AE194" s="2085" t="s">
        <v>84</v>
      </c>
      <c r="AF194" s="2511" t="s">
        <v>83</v>
      </c>
      <c r="AG194" s="2085" t="s">
        <v>84</v>
      </c>
      <c r="AH194" s="2511" t="s">
        <v>83</v>
      </c>
      <c r="AI194" s="2085" t="s">
        <v>84</v>
      </c>
      <c r="AJ194" s="2511" t="s">
        <v>83</v>
      </c>
      <c r="AK194" s="2085" t="s">
        <v>84</v>
      </c>
      <c r="AL194" s="2511" t="s">
        <v>83</v>
      </c>
      <c r="AM194" s="2084" t="s">
        <v>84</v>
      </c>
      <c r="AN194" s="2534" t="s">
        <v>128</v>
      </c>
      <c r="AO194" s="2535" t="s">
        <v>130</v>
      </c>
      <c r="AP194" s="2536" t="s">
        <v>129</v>
      </c>
      <c r="AQ194" s="3493"/>
      <c r="AR194" s="3463"/>
      <c r="AS194" s="2511" t="s">
        <v>83</v>
      </c>
      <c r="AT194" s="2085" t="s">
        <v>84</v>
      </c>
      <c r="AU194" s="3458"/>
      <c r="AV194" s="3458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230"/>
      <c r="BI194" s="230"/>
      <c r="BY194" s="3"/>
      <c r="CA194" s="4" t="str">
        <f t="shared" ref="CA194:CA230" si="55">IF(CG194=0,"","* Las gestantes egresadas del Programa NO debe ser mayor al Total de Mujeres egresadas. ")</f>
        <v/>
      </c>
      <c r="CB194" s="4" t="str">
        <f t="shared" ref="CB194:CB230" si="56">IF(CH194=0,"","* Las madres de hijos menor de 5 años NO DEBE ser mayor al Total de Mujeres Egresadas al Programa. ")</f>
        <v/>
      </c>
      <c r="CC194" s="4" t="str">
        <f t="shared" ref="CC194:CC230" si="57">IF(CI194=0,"","* Los egresos de Pueblos Originarios NO DEBE ser mayor al Total de egresos del Programa.")</f>
        <v/>
      </c>
      <c r="CD194" s="4" t="str">
        <f t="shared" ref="CD194:CD230" si="58">IF(CJ194=0,"","* Los Niños, Niñas, Adolescentes y Jóvenes de Programas SENAME NO DEBE ser mayor al Total de egresos del Programa. ")</f>
        <v/>
      </c>
      <c r="CE194" s="4" t="str">
        <f t="shared" ref="CE194:CE230" si="59">IF(CK194=0,"","* Los Migrantes NO DEBEN ser mayor al Total de ingresos del Programa. ")</f>
        <v/>
      </c>
      <c r="CF194" s="4" t="str">
        <f t="shared" ref="CF194:CF230" si="60">IF(CL194=0,"","* No olvide escribir los campos Gestante y/o Madre de Hijo menor de 5 años y/o Pueblos Originarios y/o Niños, Niñas, Adolescentes y Jóvenes de Programas SENAME (Digite CERO si no tiene). ")</f>
        <v/>
      </c>
      <c r="CG194" s="16">
        <f t="shared" ref="CG194:CG230" si="61">IF(E197&lt;AQ197,1,0)</f>
        <v>0</v>
      </c>
      <c r="CH194" s="16">
        <f t="shared" ref="CH194:CH230" si="62">IF(E197&lt;AR197,1,0)</f>
        <v>0</v>
      </c>
      <c r="CI194" s="16">
        <f t="shared" ref="CI194:CI230" si="63">IF(C197&lt;SUM(AS197,AT197),1,0)</f>
        <v>0</v>
      </c>
      <c r="CJ194" s="16">
        <f t="shared" ref="CJ194:CJ230" si="64">IF(C197&lt;AU197,1,0)</f>
        <v>0</v>
      </c>
      <c r="CK194" s="16">
        <f t="shared" ref="CK194:CK230" si="65">IF(C197&lt;AV197,1,0)</f>
        <v>0</v>
      </c>
      <c r="CL194" s="16">
        <f t="shared" ref="CL194:CL230" si="66">IF(AND(C197&lt;&gt;0,OR(AQ197="",AR197="",AS197="",AT197="",AU197="",AV197="")),1,0)</f>
        <v>0</v>
      </c>
      <c r="CM194" s="16"/>
      <c r="CZ194" s="2"/>
    </row>
    <row r="195" spans="1:104" ht="18.75" customHeight="1" x14ac:dyDescent="0.2">
      <c r="A195" s="4486" t="s">
        <v>226</v>
      </c>
      <c r="B195" s="4487"/>
      <c r="C195" s="2513">
        <f>SUM(D195+E195)</f>
        <v>26</v>
      </c>
      <c r="D195" s="2514">
        <f>SUM(F195+H195+J195+L195+N195+P195+R195+T195+V195+X195+Z195+AB195+AD195+AF195+AH195+AJ195+AL195)</f>
        <v>10</v>
      </c>
      <c r="E195" s="377">
        <f>SUM(G195+I195+K195+M195+O195+Q195+S195+U195+W195+Y195+AA195+AC195+AE195+AG195+AI195+AK195+AM195)</f>
        <v>16</v>
      </c>
      <c r="F195" s="2515">
        <v>3</v>
      </c>
      <c r="G195" s="2517">
        <v>3</v>
      </c>
      <c r="H195" s="2515">
        <v>0</v>
      </c>
      <c r="I195" s="2517">
        <v>2</v>
      </c>
      <c r="J195" s="2515">
        <v>4</v>
      </c>
      <c r="K195" s="2517">
        <v>3</v>
      </c>
      <c r="L195" s="2515">
        <v>3</v>
      </c>
      <c r="M195" s="2517">
        <v>3</v>
      </c>
      <c r="N195" s="2515">
        <v>0</v>
      </c>
      <c r="O195" s="2517">
        <v>0</v>
      </c>
      <c r="P195" s="2515">
        <v>0</v>
      </c>
      <c r="Q195" s="2517">
        <v>0</v>
      </c>
      <c r="R195" s="2515">
        <v>0</v>
      </c>
      <c r="S195" s="2517">
        <v>0</v>
      </c>
      <c r="T195" s="2515">
        <v>0</v>
      </c>
      <c r="U195" s="2517">
        <v>0</v>
      </c>
      <c r="V195" s="2515">
        <v>0</v>
      </c>
      <c r="W195" s="2517">
        <v>1</v>
      </c>
      <c r="X195" s="2515">
        <v>0</v>
      </c>
      <c r="Y195" s="2517">
        <v>0</v>
      </c>
      <c r="Z195" s="2515">
        <v>0</v>
      </c>
      <c r="AA195" s="2517">
        <v>0</v>
      </c>
      <c r="AB195" s="2515">
        <v>0</v>
      </c>
      <c r="AC195" s="2517">
        <v>0</v>
      </c>
      <c r="AD195" s="2515">
        <v>0</v>
      </c>
      <c r="AE195" s="2517">
        <v>3</v>
      </c>
      <c r="AF195" s="2515">
        <v>0</v>
      </c>
      <c r="AG195" s="2517">
        <v>1</v>
      </c>
      <c r="AH195" s="2515">
        <v>0</v>
      </c>
      <c r="AI195" s="2517">
        <v>0</v>
      </c>
      <c r="AJ195" s="2515">
        <v>0</v>
      </c>
      <c r="AK195" s="2517">
        <v>0</v>
      </c>
      <c r="AL195" s="2515">
        <v>0</v>
      </c>
      <c r="AM195" s="2524">
        <v>0</v>
      </c>
      <c r="AN195" s="438">
        <v>6</v>
      </c>
      <c r="AO195" s="439">
        <v>0</v>
      </c>
      <c r="AP195" s="96">
        <v>14</v>
      </c>
      <c r="AQ195" s="2517">
        <v>0</v>
      </c>
      <c r="AR195" s="2525">
        <v>0</v>
      </c>
      <c r="AS195" s="2515">
        <v>0</v>
      </c>
      <c r="AT195" s="2517">
        <v>0</v>
      </c>
      <c r="AU195" s="2517">
        <v>2</v>
      </c>
      <c r="AV195" s="2517">
        <v>0</v>
      </c>
      <c r="AW195" s="380" t="str">
        <f>CA192&amp;CB192&amp;CC192&amp;CD192&amp;CE192&amp;CF192&amp;CO192</f>
        <v/>
      </c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230"/>
      <c r="BI195" s="230"/>
      <c r="BY195" s="3"/>
      <c r="CA195" s="4" t="str">
        <f t="shared" si="55"/>
        <v/>
      </c>
      <c r="CB195" s="4" t="str">
        <f t="shared" si="56"/>
        <v/>
      </c>
      <c r="CC195" s="4" t="str">
        <f t="shared" si="57"/>
        <v/>
      </c>
      <c r="CD195" s="4" t="str">
        <f t="shared" si="58"/>
        <v/>
      </c>
      <c r="CE195" s="4" t="str">
        <f t="shared" si="59"/>
        <v/>
      </c>
      <c r="CF195" s="4" t="str">
        <f t="shared" si="60"/>
        <v/>
      </c>
      <c r="CG195" s="16">
        <f t="shared" si="61"/>
        <v>0</v>
      </c>
      <c r="CH195" s="16">
        <f t="shared" si="62"/>
        <v>0</v>
      </c>
      <c r="CI195" s="16">
        <f t="shared" si="63"/>
        <v>0</v>
      </c>
      <c r="CJ195" s="16">
        <f t="shared" si="64"/>
        <v>0</v>
      </c>
      <c r="CK195" s="16">
        <f t="shared" si="65"/>
        <v>0</v>
      </c>
      <c r="CL195" s="16">
        <f t="shared" si="66"/>
        <v>0</v>
      </c>
      <c r="CM195" s="16"/>
      <c r="CZ195" s="2"/>
    </row>
    <row r="196" spans="1:104" ht="29.25" customHeight="1" x14ac:dyDescent="0.2">
      <c r="A196" s="4488" t="s">
        <v>177</v>
      </c>
      <c r="B196" s="4489"/>
      <c r="C196" s="2538"/>
      <c r="D196" s="2539"/>
      <c r="E196" s="2539"/>
      <c r="F196" s="2539"/>
      <c r="G196" s="2539"/>
      <c r="H196" s="2539"/>
      <c r="I196" s="2539"/>
      <c r="J196" s="2539"/>
      <c r="K196" s="2539"/>
      <c r="L196" s="2539"/>
      <c r="M196" s="2539"/>
      <c r="N196" s="2539"/>
      <c r="O196" s="2539"/>
      <c r="P196" s="2539"/>
      <c r="Q196" s="2539"/>
      <c r="R196" s="2539"/>
      <c r="S196" s="2539"/>
      <c r="T196" s="2539"/>
      <c r="U196" s="2539"/>
      <c r="V196" s="2539"/>
      <c r="W196" s="2539"/>
      <c r="X196" s="2539"/>
      <c r="Y196" s="2539"/>
      <c r="Z196" s="2539"/>
      <c r="AA196" s="2539"/>
      <c r="AB196" s="2539"/>
      <c r="AC196" s="2539"/>
      <c r="AD196" s="2539"/>
      <c r="AE196" s="2539"/>
      <c r="AF196" s="2539"/>
      <c r="AG196" s="2539"/>
      <c r="AH196" s="2539"/>
      <c r="AI196" s="2539"/>
      <c r="AJ196" s="2539"/>
      <c r="AK196" s="2539"/>
      <c r="AL196" s="2539"/>
      <c r="AM196" s="2539"/>
      <c r="AN196" s="2540"/>
      <c r="AO196" s="2541"/>
      <c r="AP196" s="2542"/>
      <c r="AQ196" s="2539"/>
      <c r="AR196" s="2539"/>
      <c r="AS196" s="2539"/>
      <c r="AT196" s="2542"/>
      <c r="AU196" s="2542"/>
      <c r="AV196" s="2542"/>
      <c r="AW196" s="380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230"/>
      <c r="BI196" s="230"/>
      <c r="BY196" s="3"/>
      <c r="CA196" s="4" t="str">
        <f t="shared" si="55"/>
        <v/>
      </c>
      <c r="CB196" s="4" t="str">
        <f t="shared" si="56"/>
        <v/>
      </c>
      <c r="CC196" s="4" t="str">
        <f t="shared" si="57"/>
        <v/>
      </c>
      <c r="CD196" s="4" t="str">
        <f t="shared" si="58"/>
        <v/>
      </c>
      <c r="CE196" s="4" t="str">
        <f t="shared" si="59"/>
        <v/>
      </c>
      <c r="CF196" s="4" t="str">
        <f t="shared" si="60"/>
        <v/>
      </c>
      <c r="CG196" s="16">
        <f t="shared" si="61"/>
        <v>0</v>
      </c>
      <c r="CH196" s="16">
        <f t="shared" si="62"/>
        <v>0</v>
      </c>
      <c r="CI196" s="16">
        <f t="shared" si="63"/>
        <v>0</v>
      </c>
      <c r="CJ196" s="16">
        <f t="shared" si="64"/>
        <v>0</v>
      </c>
      <c r="CK196" s="16">
        <f t="shared" si="65"/>
        <v>0</v>
      </c>
      <c r="CL196" s="16">
        <f t="shared" si="66"/>
        <v>0</v>
      </c>
      <c r="CM196" s="16"/>
      <c r="CZ196" s="2"/>
    </row>
    <row r="197" spans="1:104" ht="21" customHeight="1" x14ac:dyDescent="0.2">
      <c r="A197" s="3487" t="s">
        <v>227</v>
      </c>
      <c r="B197" s="2056" t="s">
        <v>228</v>
      </c>
      <c r="C197" s="381">
        <f t="shared" ref="C197:C205" si="67">SUM(D197+E197)</f>
        <v>0</v>
      </c>
      <c r="D197" s="382">
        <f t="shared" ref="D197:E205" si="68">SUM(F197+H197+J197+L197+N197+P197+R197+T197+V197+X197+Z197+AB197+AD197+AF197+AH197+AJ197+AL197)</f>
        <v>0</v>
      </c>
      <c r="E197" s="2078">
        <f t="shared" si="68"/>
        <v>0</v>
      </c>
      <c r="F197" s="26"/>
      <c r="G197" s="30"/>
      <c r="H197" s="26"/>
      <c r="I197" s="30"/>
      <c r="J197" s="26"/>
      <c r="K197" s="30"/>
      <c r="L197" s="26"/>
      <c r="M197" s="30"/>
      <c r="N197" s="26"/>
      <c r="O197" s="30"/>
      <c r="P197" s="26"/>
      <c r="Q197" s="30"/>
      <c r="R197" s="26"/>
      <c r="S197" s="30"/>
      <c r="T197" s="26"/>
      <c r="U197" s="30"/>
      <c r="V197" s="26"/>
      <c r="W197" s="30"/>
      <c r="X197" s="26"/>
      <c r="Y197" s="30"/>
      <c r="Z197" s="26"/>
      <c r="AA197" s="30"/>
      <c r="AB197" s="26"/>
      <c r="AC197" s="30"/>
      <c r="AD197" s="26"/>
      <c r="AE197" s="30"/>
      <c r="AF197" s="26"/>
      <c r="AG197" s="30"/>
      <c r="AH197" s="26"/>
      <c r="AI197" s="30"/>
      <c r="AJ197" s="26"/>
      <c r="AK197" s="30"/>
      <c r="AL197" s="26"/>
      <c r="AM197" s="2488"/>
      <c r="AN197" s="293"/>
      <c r="AO197" s="143"/>
      <c r="AP197" s="30"/>
      <c r="AQ197" s="30"/>
      <c r="AR197" s="145"/>
      <c r="AS197" s="26"/>
      <c r="AT197" s="30"/>
      <c r="AU197" s="30"/>
      <c r="AV197" s="30"/>
      <c r="AW197" s="380" t="str">
        <f>CA194&amp;CB194&amp;CC194&amp;CD194&amp;CE194&amp;CF194</f>
        <v/>
      </c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230"/>
      <c r="BI197" s="230"/>
      <c r="BY197" s="3"/>
      <c r="CA197" s="4" t="str">
        <f t="shared" si="55"/>
        <v/>
      </c>
      <c r="CB197" s="4" t="str">
        <f t="shared" si="56"/>
        <v/>
      </c>
      <c r="CC197" s="4" t="str">
        <f t="shared" si="57"/>
        <v/>
      </c>
      <c r="CD197" s="4" t="str">
        <f t="shared" si="58"/>
        <v/>
      </c>
      <c r="CE197" s="4" t="str">
        <f t="shared" si="59"/>
        <v/>
      </c>
      <c r="CF197" s="4" t="str">
        <f t="shared" si="60"/>
        <v/>
      </c>
      <c r="CG197" s="16">
        <f t="shared" si="61"/>
        <v>0</v>
      </c>
      <c r="CH197" s="16">
        <f t="shared" si="62"/>
        <v>0</v>
      </c>
      <c r="CI197" s="16">
        <f t="shared" si="63"/>
        <v>0</v>
      </c>
      <c r="CJ197" s="16">
        <f t="shared" si="64"/>
        <v>0</v>
      </c>
      <c r="CK197" s="16">
        <f t="shared" si="65"/>
        <v>0</v>
      </c>
      <c r="CL197" s="16">
        <f t="shared" si="66"/>
        <v>0</v>
      </c>
      <c r="CM197" s="16"/>
      <c r="CZ197" s="2"/>
    </row>
    <row r="198" spans="1:104" ht="21.75" customHeight="1" x14ac:dyDescent="0.2">
      <c r="A198" s="3488"/>
      <c r="B198" s="2057" t="s">
        <v>180</v>
      </c>
      <c r="C198" s="414">
        <f t="shared" si="67"/>
        <v>0</v>
      </c>
      <c r="D198" s="415">
        <f t="shared" si="68"/>
        <v>0</v>
      </c>
      <c r="E198" s="416">
        <f t="shared" si="68"/>
        <v>0</v>
      </c>
      <c r="F198" s="93"/>
      <c r="G198" s="96"/>
      <c r="H198" s="93"/>
      <c r="I198" s="96"/>
      <c r="J198" s="93"/>
      <c r="K198" s="96"/>
      <c r="L198" s="93"/>
      <c r="M198" s="96"/>
      <c r="N198" s="93"/>
      <c r="O198" s="96"/>
      <c r="P198" s="93"/>
      <c r="Q198" s="96"/>
      <c r="R198" s="93"/>
      <c r="S198" s="96"/>
      <c r="T198" s="93"/>
      <c r="U198" s="96"/>
      <c r="V198" s="93"/>
      <c r="W198" s="96"/>
      <c r="X198" s="93"/>
      <c r="Y198" s="96"/>
      <c r="Z198" s="93"/>
      <c r="AA198" s="96"/>
      <c r="AB198" s="93"/>
      <c r="AC198" s="96"/>
      <c r="AD198" s="93"/>
      <c r="AE198" s="96"/>
      <c r="AF198" s="93"/>
      <c r="AG198" s="96"/>
      <c r="AH198" s="93"/>
      <c r="AI198" s="96"/>
      <c r="AJ198" s="50"/>
      <c r="AK198" s="54"/>
      <c r="AL198" s="93"/>
      <c r="AM198" s="417"/>
      <c r="AN198" s="445"/>
      <c r="AO198" s="173"/>
      <c r="AP198" s="96"/>
      <c r="AQ198" s="96"/>
      <c r="AR198" s="67"/>
      <c r="AS198" s="93"/>
      <c r="AT198" s="96"/>
      <c r="AU198" s="96"/>
      <c r="AV198" s="96"/>
      <c r="AW198" s="380" t="str">
        <f>CA195&amp;CB195&amp;CC195&amp;CD195&amp;CE195&amp;CF195</f>
        <v/>
      </c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230"/>
      <c r="BI198" s="230"/>
      <c r="BY198" s="3"/>
      <c r="CA198" s="4" t="str">
        <f t="shared" si="55"/>
        <v/>
      </c>
      <c r="CB198" s="4" t="str">
        <f t="shared" si="56"/>
        <v/>
      </c>
      <c r="CC198" s="4" t="str">
        <f t="shared" si="57"/>
        <v/>
      </c>
      <c r="CD198" s="4" t="str">
        <f t="shared" si="58"/>
        <v/>
      </c>
      <c r="CE198" s="4" t="str">
        <f t="shared" si="59"/>
        <v/>
      </c>
      <c r="CF198" s="4" t="str">
        <f t="shared" si="60"/>
        <v/>
      </c>
      <c r="CG198" s="16">
        <f t="shared" si="61"/>
        <v>0</v>
      </c>
      <c r="CH198" s="16">
        <f t="shared" si="62"/>
        <v>0</v>
      </c>
      <c r="CI198" s="16">
        <f t="shared" si="63"/>
        <v>0</v>
      </c>
      <c r="CJ198" s="16">
        <f t="shared" si="64"/>
        <v>0</v>
      </c>
      <c r="CK198" s="16">
        <f t="shared" si="65"/>
        <v>0</v>
      </c>
      <c r="CL198" s="16">
        <f t="shared" si="66"/>
        <v>0</v>
      </c>
      <c r="CM198" s="16"/>
      <c r="CZ198" s="2"/>
    </row>
    <row r="199" spans="1:104" ht="18.75" customHeight="1" x14ac:dyDescent="0.2">
      <c r="A199" s="4490" t="s">
        <v>181</v>
      </c>
      <c r="B199" s="4491"/>
      <c r="C199" s="2543">
        <f t="shared" si="67"/>
        <v>0</v>
      </c>
      <c r="D199" s="2514">
        <f t="shared" si="68"/>
        <v>0</v>
      </c>
      <c r="E199" s="2523">
        <f t="shared" si="68"/>
        <v>0</v>
      </c>
      <c r="F199" s="2515"/>
      <c r="G199" s="2517"/>
      <c r="H199" s="2515"/>
      <c r="I199" s="2517"/>
      <c r="J199" s="2515"/>
      <c r="K199" s="2517"/>
      <c r="L199" s="2515"/>
      <c r="M199" s="2517"/>
      <c r="N199" s="2515"/>
      <c r="O199" s="2517"/>
      <c r="P199" s="2515"/>
      <c r="Q199" s="2517"/>
      <c r="R199" s="2515"/>
      <c r="S199" s="2517"/>
      <c r="T199" s="2515"/>
      <c r="U199" s="2517"/>
      <c r="V199" s="2515"/>
      <c r="W199" s="2517"/>
      <c r="X199" s="2515"/>
      <c r="Y199" s="2517"/>
      <c r="Z199" s="2515"/>
      <c r="AA199" s="2517"/>
      <c r="AB199" s="2515"/>
      <c r="AC199" s="2517"/>
      <c r="AD199" s="2515"/>
      <c r="AE199" s="2517"/>
      <c r="AF199" s="2515"/>
      <c r="AG199" s="2517"/>
      <c r="AH199" s="2515"/>
      <c r="AI199" s="2517"/>
      <c r="AJ199" s="2515"/>
      <c r="AK199" s="2517"/>
      <c r="AL199" s="2515"/>
      <c r="AM199" s="2524"/>
      <c r="AN199" s="2544"/>
      <c r="AO199" s="2545"/>
      <c r="AP199" s="2517"/>
      <c r="AQ199" s="2517"/>
      <c r="AR199" s="2525"/>
      <c r="AS199" s="2515"/>
      <c r="AT199" s="2517"/>
      <c r="AU199" s="2517"/>
      <c r="AV199" s="2517"/>
      <c r="AW199" s="380" t="str">
        <f>CA196&amp;CB196&amp;CC196&amp;CD196&amp;CE196&amp;CF196</f>
        <v/>
      </c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230"/>
      <c r="BI199" s="230"/>
      <c r="BY199" s="3"/>
      <c r="CA199" s="4" t="str">
        <f t="shared" si="55"/>
        <v/>
      </c>
      <c r="CB199" s="4" t="str">
        <f t="shared" si="56"/>
        <v/>
      </c>
      <c r="CC199" s="4" t="str">
        <f t="shared" si="57"/>
        <v/>
      </c>
      <c r="CD199" s="4" t="str">
        <f t="shared" si="58"/>
        <v/>
      </c>
      <c r="CE199" s="4" t="str">
        <f t="shared" si="59"/>
        <v/>
      </c>
      <c r="CF199" s="4" t="str">
        <f t="shared" si="60"/>
        <v/>
      </c>
      <c r="CG199" s="16">
        <f t="shared" si="61"/>
        <v>0</v>
      </c>
      <c r="CH199" s="16">
        <f t="shared" si="62"/>
        <v>0</v>
      </c>
      <c r="CI199" s="16">
        <f t="shared" si="63"/>
        <v>0</v>
      </c>
      <c r="CJ199" s="16">
        <f t="shared" si="64"/>
        <v>0</v>
      </c>
      <c r="CK199" s="16">
        <f t="shared" si="65"/>
        <v>0</v>
      </c>
      <c r="CL199" s="16">
        <f t="shared" si="66"/>
        <v>0</v>
      </c>
      <c r="CM199" s="16"/>
      <c r="CZ199" s="2"/>
    </row>
    <row r="200" spans="1:104" ht="20.25" customHeight="1" x14ac:dyDescent="0.2">
      <c r="A200" s="3487" t="s">
        <v>182</v>
      </c>
      <c r="B200" s="2069" t="s">
        <v>183</v>
      </c>
      <c r="C200" s="381">
        <f>+D200+E200</f>
        <v>0</v>
      </c>
      <c r="D200" s="382">
        <f>SUM(F200+H200+J200+L200+N200+P200+R200+T200+V200+X200+Z200+AB200+AD200+AF200+AH200+AJ200+AL200)</f>
        <v>0</v>
      </c>
      <c r="E200" s="2078">
        <f>SUM(G200+I200+K200+M200+O200+Q200+S200+U200+W200+Y200+AA200+AC200+AE200+AG200+AI200+AK200+AM200)</f>
        <v>0</v>
      </c>
      <c r="F200" s="26"/>
      <c r="G200" s="30"/>
      <c r="H200" s="26"/>
      <c r="I200" s="30"/>
      <c r="J200" s="26"/>
      <c r="K200" s="30"/>
      <c r="L200" s="26"/>
      <c r="M200" s="30"/>
      <c r="N200" s="26"/>
      <c r="O200" s="30"/>
      <c r="P200" s="26"/>
      <c r="Q200" s="30"/>
      <c r="R200" s="26"/>
      <c r="S200" s="30"/>
      <c r="T200" s="26"/>
      <c r="U200" s="30"/>
      <c r="V200" s="26"/>
      <c r="W200" s="30"/>
      <c r="X200" s="26"/>
      <c r="Y200" s="30"/>
      <c r="Z200" s="26"/>
      <c r="AA200" s="30"/>
      <c r="AB200" s="26"/>
      <c r="AC200" s="30"/>
      <c r="AD200" s="26"/>
      <c r="AE200" s="30"/>
      <c r="AF200" s="26"/>
      <c r="AG200" s="30"/>
      <c r="AH200" s="26"/>
      <c r="AI200" s="30"/>
      <c r="AJ200" s="26"/>
      <c r="AK200" s="30"/>
      <c r="AL200" s="26"/>
      <c r="AM200" s="2488"/>
      <c r="AN200" s="293"/>
      <c r="AO200" s="143"/>
      <c r="AP200" s="30"/>
      <c r="AQ200" s="30"/>
      <c r="AR200" s="145"/>
      <c r="AS200" s="26"/>
      <c r="AT200" s="30"/>
      <c r="AU200" s="30"/>
      <c r="AV200" s="30"/>
      <c r="AW200" s="380" t="str">
        <f>CA197&amp;CB197&amp;CC197&amp;CD197&amp;CE197&amp;CF197</f>
        <v/>
      </c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230"/>
      <c r="BI200" s="230"/>
      <c r="BY200" s="3"/>
      <c r="CA200" s="4" t="str">
        <f t="shared" si="55"/>
        <v/>
      </c>
      <c r="CB200" s="4" t="str">
        <f t="shared" si="56"/>
        <v/>
      </c>
      <c r="CC200" s="4" t="str">
        <f t="shared" si="57"/>
        <v/>
      </c>
      <c r="CD200" s="4" t="str">
        <f t="shared" si="58"/>
        <v/>
      </c>
      <c r="CE200" s="4" t="str">
        <f t="shared" si="59"/>
        <v/>
      </c>
      <c r="CF200" s="4" t="str">
        <f t="shared" si="60"/>
        <v/>
      </c>
      <c r="CG200" s="16">
        <f t="shared" si="61"/>
        <v>0</v>
      </c>
      <c r="CH200" s="16">
        <f t="shared" si="62"/>
        <v>0</v>
      </c>
      <c r="CI200" s="16">
        <f t="shared" si="63"/>
        <v>0</v>
      </c>
      <c r="CJ200" s="16">
        <f t="shared" si="64"/>
        <v>0</v>
      </c>
      <c r="CK200" s="16">
        <f t="shared" si="65"/>
        <v>0</v>
      </c>
      <c r="CL200" s="16">
        <f t="shared" si="66"/>
        <v>0</v>
      </c>
      <c r="CM200" s="16"/>
      <c r="CZ200" s="2"/>
    </row>
    <row r="201" spans="1:104" ht="22.5" customHeight="1" x14ac:dyDescent="0.2">
      <c r="A201" s="3488"/>
      <c r="B201" s="1485" t="s">
        <v>184</v>
      </c>
      <c r="C201" s="393">
        <f>+D201+E201</f>
        <v>0</v>
      </c>
      <c r="D201" s="394">
        <f>SUM(F201+H201+J201+L201+N201+P201+R201+T201+V201+X201+Z201+AB201+AD201+AF201+AH201+AJ201+AL201)</f>
        <v>0</v>
      </c>
      <c r="E201" s="377">
        <f>SUM(G201+I201+K201+M201+O201+Q201+S201+U201+W201+Y201+AA201+AC201+AE201+AG201+AI201+AK201+AM201)</f>
        <v>0</v>
      </c>
      <c r="F201" s="397"/>
      <c r="G201" s="378"/>
      <c r="H201" s="397"/>
      <c r="I201" s="378"/>
      <c r="J201" s="397"/>
      <c r="K201" s="378"/>
      <c r="L201" s="397"/>
      <c r="M201" s="378"/>
      <c r="N201" s="397"/>
      <c r="O201" s="378"/>
      <c r="P201" s="397"/>
      <c r="Q201" s="378"/>
      <c r="R201" s="397"/>
      <c r="S201" s="378"/>
      <c r="T201" s="397"/>
      <c r="U201" s="378"/>
      <c r="V201" s="397"/>
      <c r="W201" s="378"/>
      <c r="X201" s="397"/>
      <c r="Y201" s="378"/>
      <c r="Z201" s="397"/>
      <c r="AA201" s="378"/>
      <c r="AB201" s="397"/>
      <c r="AC201" s="378"/>
      <c r="AD201" s="397"/>
      <c r="AE201" s="378"/>
      <c r="AF201" s="397"/>
      <c r="AG201" s="378"/>
      <c r="AH201" s="397"/>
      <c r="AI201" s="378"/>
      <c r="AJ201" s="263"/>
      <c r="AK201" s="728"/>
      <c r="AL201" s="397"/>
      <c r="AM201" s="353"/>
      <c r="AN201" s="447"/>
      <c r="AO201" s="448"/>
      <c r="AP201" s="728"/>
      <c r="AQ201" s="378"/>
      <c r="AR201" s="379"/>
      <c r="AS201" s="397"/>
      <c r="AT201" s="378"/>
      <c r="AU201" s="378"/>
      <c r="AV201" s="378"/>
      <c r="AW201" s="380" t="str">
        <f>CA198&amp;CB198&amp;CC198&amp;CD198&amp;CE198&amp;CF198</f>
        <v/>
      </c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230"/>
      <c r="BI201" s="230"/>
      <c r="BY201" s="3"/>
      <c r="CA201" s="4" t="str">
        <f t="shared" si="55"/>
        <v/>
      </c>
      <c r="CB201" s="4" t="str">
        <f t="shared" si="56"/>
        <v/>
      </c>
      <c r="CC201" s="4" t="str">
        <f t="shared" si="57"/>
        <v/>
      </c>
      <c r="CD201" s="4" t="str">
        <f t="shared" si="58"/>
        <v/>
      </c>
      <c r="CE201" s="4" t="str">
        <f t="shared" si="59"/>
        <v/>
      </c>
      <c r="CF201" s="4" t="str">
        <f t="shared" si="60"/>
        <v/>
      </c>
      <c r="CG201" s="16">
        <f t="shared" si="61"/>
        <v>0</v>
      </c>
      <c r="CH201" s="16">
        <f t="shared" si="62"/>
        <v>0</v>
      </c>
      <c r="CI201" s="16">
        <f t="shared" si="63"/>
        <v>0</v>
      </c>
      <c r="CJ201" s="16">
        <f t="shared" si="64"/>
        <v>0</v>
      </c>
      <c r="CK201" s="16">
        <f t="shared" si="65"/>
        <v>0</v>
      </c>
      <c r="CL201" s="16">
        <f t="shared" si="66"/>
        <v>0</v>
      </c>
      <c r="CM201" s="16"/>
      <c r="CZ201" s="2"/>
    </row>
    <row r="202" spans="1:104" ht="20.25" customHeight="1" x14ac:dyDescent="0.2">
      <c r="A202" s="2526" t="s">
        <v>185</v>
      </c>
      <c r="B202" s="2527"/>
      <c r="C202" s="2466">
        <f t="shared" si="67"/>
        <v>26</v>
      </c>
      <c r="D202" s="2467">
        <f t="shared" si="68"/>
        <v>10</v>
      </c>
      <c r="E202" s="2468">
        <f t="shared" si="68"/>
        <v>16</v>
      </c>
      <c r="F202" s="2515">
        <v>3</v>
      </c>
      <c r="G202" s="2517">
        <v>3</v>
      </c>
      <c r="H202" s="2515">
        <v>0</v>
      </c>
      <c r="I202" s="2517">
        <v>2</v>
      </c>
      <c r="J202" s="2515">
        <v>4</v>
      </c>
      <c r="K202" s="2517">
        <v>3</v>
      </c>
      <c r="L202" s="2515">
        <v>3</v>
      </c>
      <c r="M202" s="2517">
        <v>3</v>
      </c>
      <c r="N202" s="2515">
        <v>0</v>
      </c>
      <c r="O202" s="2517">
        <v>0</v>
      </c>
      <c r="P202" s="2515">
        <v>0</v>
      </c>
      <c r="Q202" s="2517">
        <v>0</v>
      </c>
      <c r="R202" s="2515">
        <v>0</v>
      </c>
      <c r="S202" s="2517">
        <v>0</v>
      </c>
      <c r="T202" s="2515">
        <v>0</v>
      </c>
      <c r="U202" s="2517">
        <v>0</v>
      </c>
      <c r="V202" s="2515">
        <v>0</v>
      </c>
      <c r="W202" s="2517">
        <v>1</v>
      </c>
      <c r="X202" s="2515">
        <v>0</v>
      </c>
      <c r="Y202" s="2517">
        <v>0</v>
      </c>
      <c r="Z202" s="2515">
        <v>0</v>
      </c>
      <c r="AA202" s="2517">
        <v>0</v>
      </c>
      <c r="AB202" s="2515">
        <v>0</v>
      </c>
      <c r="AC202" s="2517">
        <v>0</v>
      </c>
      <c r="AD202" s="2515">
        <v>0</v>
      </c>
      <c r="AE202" s="2517">
        <v>3</v>
      </c>
      <c r="AF202" s="2515">
        <v>0</v>
      </c>
      <c r="AG202" s="2517">
        <v>1</v>
      </c>
      <c r="AH202" s="2515">
        <v>0</v>
      </c>
      <c r="AI202" s="2517">
        <v>0</v>
      </c>
      <c r="AJ202" s="2515">
        <v>0</v>
      </c>
      <c r="AK202" s="2517">
        <v>0</v>
      </c>
      <c r="AL202" s="2515">
        <v>0</v>
      </c>
      <c r="AM202" s="2524">
        <v>0</v>
      </c>
      <c r="AN202" s="2544">
        <v>6</v>
      </c>
      <c r="AO202" s="2545">
        <v>0</v>
      </c>
      <c r="AP202" s="2517">
        <v>14</v>
      </c>
      <c r="AQ202" s="2517">
        <v>0</v>
      </c>
      <c r="AR202" s="2525">
        <v>0</v>
      </c>
      <c r="AS202" s="2515">
        <v>0</v>
      </c>
      <c r="AT202" s="2517">
        <v>0</v>
      </c>
      <c r="AU202" s="2517">
        <v>2</v>
      </c>
      <c r="AV202" s="2517">
        <v>0</v>
      </c>
      <c r="AW202" s="380" t="str">
        <f>CA199&amp;CB199&amp;CC199&amp;CD199&amp;CE199&amp;CF199&amp;CN199</f>
        <v/>
      </c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230"/>
      <c r="BI202" s="230"/>
      <c r="BY202" s="3"/>
      <c r="CA202" s="4" t="str">
        <f t="shared" si="55"/>
        <v/>
      </c>
      <c r="CB202" s="4" t="str">
        <f t="shared" si="56"/>
        <v/>
      </c>
      <c r="CC202" s="4" t="str">
        <f t="shared" si="57"/>
        <v/>
      </c>
      <c r="CD202" s="4" t="str">
        <f t="shared" si="58"/>
        <v/>
      </c>
      <c r="CE202" s="4" t="str">
        <f t="shared" si="59"/>
        <v/>
      </c>
      <c r="CF202" s="4" t="str">
        <f t="shared" si="60"/>
        <v/>
      </c>
      <c r="CG202" s="16">
        <f t="shared" si="61"/>
        <v>0</v>
      </c>
      <c r="CH202" s="16">
        <f t="shared" si="62"/>
        <v>0</v>
      </c>
      <c r="CI202" s="16">
        <f t="shared" si="63"/>
        <v>0</v>
      </c>
      <c r="CJ202" s="16">
        <f t="shared" si="64"/>
        <v>0</v>
      </c>
      <c r="CK202" s="16">
        <f t="shared" si="65"/>
        <v>0</v>
      </c>
      <c r="CL202" s="16">
        <f t="shared" si="66"/>
        <v>0</v>
      </c>
      <c r="CM202" s="16">
        <v>0</v>
      </c>
      <c r="CZ202" s="2"/>
    </row>
    <row r="203" spans="1:104" ht="16.149999999999999" customHeight="1" x14ac:dyDescent="0.2">
      <c r="A203" s="4459" t="s">
        <v>186</v>
      </c>
      <c r="B203" s="2064" t="s">
        <v>187</v>
      </c>
      <c r="C203" s="398">
        <f t="shared" si="67"/>
        <v>0</v>
      </c>
      <c r="D203" s="399">
        <f t="shared" si="68"/>
        <v>0</v>
      </c>
      <c r="E203" s="400">
        <f t="shared" si="68"/>
        <v>0</v>
      </c>
      <c r="F203" s="104"/>
      <c r="G203" s="107"/>
      <c r="H203" s="104"/>
      <c r="I203" s="107"/>
      <c r="J203" s="104"/>
      <c r="K203" s="107"/>
      <c r="L203" s="104"/>
      <c r="M203" s="107"/>
      <c r="N203" s="104"/>
      <c r="O203" s="107"/>
      <c r="P203" s="104"/>
      <c r="Q203" s="107"/>
      <c r="R203" s="104"/>
      <c r="S203" s="107"/>
      <c r="T203" s="104"/>
      <c r="U203" s="107"/>
      <c r="V203" s="104"/>
      <c r="W203" s="107"/>
      <c r="X203" s="104"/>
      <c r="Y203" s="107"/>
      <c r="Z203" s="104"/>
      <c r="AA203" s="107"/>
      <c r="AB203" s="104"/>
      <c r="AC203" s="107"/>
      <c r="AD203" s="104"/>
      <c r="AE203" s="107"/>
      <c r="AF203" s="104"/>
      <c r="AG203" s="107"/>
      <c r="AH203" s="104"/>
      <c r="AI203" s="107"/>
      <c r="AJ203" s="104"/>
      <c r="AK203" s="107"/>
      <c r="AL203" s="104"/>
      <c r="AM203" s="318"/>
      <c r="AN203" s="319"/>
      <c r="AO203" s="329"/>
      <c r="AP203" s="107"/>
      <c r="AQ203" s="107"/>
      <c r="AR203" s="65"/>
      <c r="AS203" s="104"/>
      <c r="AT203" s="107"/>
      <c r="AU203" s="107"/>
      <c r="AV203" s="107"/>
      <c r="AW203" s="380" t="str">
        <f t="shared" ref="AW203:AW233" si="69">CA200&amp;CB200&amp;CC200&amp;CD200&amp;CE200&amp;CF200</f>
        <v/>
      </c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230"/>
      <c r="BI203" s="230"/>
      <c r="BY203" s="3"/>
      <c r="CA203" s="4" t="str">
        <f t="shared" si="55"/>
        <v/>
      </c>
      <c r="CB203" s="4" t="str">
        <f t="shared" si="56"/>
        <v/>
      </c>
      <c r="CC203" s="4" t="str">
        <f t="shared" si="57"/>
        <v/>
      </c>
      <c r="CD203" s="4" t="str">
        <f t="shared" si="58"/>
        <v/>
      </c>
      <c r="CE203" s="4" t="str">
        <f t="shared" si="59"/>
        <v/>
      </c>
      <c r="CF203" s="4" t="str">
        <f t="shared" si="60"/>
        <v/>
      </c>
      <c r="CG203" s="16">
        <f t="shared" si="61"/>
        <v>0</v>
      </c>
      <c r="CH203" s="16">
        <f t="shared" si="62"/>
        <v>0</v>
      </c>
      <c r="CI203" s="16">
        <f t="shared" si="63"/>
        <v>0</v>
      </c>
      <c r="CJ203" s="16">
        <f t="shared" si="64"/>
        <v>0</v>
      </c>
      <c r="CK203" s="16">
        <f t="shared" si="65"/>
        <v>0</v>
      </c>
      <c r="CL203" s="16">
        <f t="shared" si="66"/>
        <v>0</v>
      </c>
      <c r="CM203" s="16"/>
      <c r="CZ203" s="2"/>
    </row>
    <row r="204" spans="1:104" ht="16.149999999999999" customHeight="1" x14ac:dyDescent="0.2">
      <c r="A204" s="3420"/>
      <c r="B204" s="2059" t="s">
        <v>188</v>
      </c>
      <c r="C204" s="402">
        <f t="shared" si="67"/>
        <v>0</v>
      </c>
      <c r="D204" s="403">
        <f t="shared" si="68"/>
        <v>0</v>
      </c>
      <c r="E204" s="2077">
        <f t="shared" si="68"/>
        <v>0</v>
      </c>
      <c r="F204" s="35"/>
      <c r="G204" s="39"/>
      <c r="H204" s="35"/>
      <c r="I204" s="39"/>
      <c r="J204" s="35"/>
      <c r="K204" s="39"/>
      <c r="L204" s="35"/>
      <c r="M204" s="39"/>
      <c r="N204" s="35"/>
      <c r="O204" s="39"/>
      <c r="P204" s="35"/>
      <c r="Q204" s="39"/>
      <c r="R204" s="35"/>
      <c r="S204" s="39"/>
      <c r="T204" s="35"/>
      <c r="U204" s="39"/>
      <c r="V204" s="35"/>
      <c r="W204" s="39"/>
      <c r="X204" s="35"/>
      <c r="Y204" s="39"/>
      <c r="Z204" s="35"/>
      <c r="AA204" s="39"/>
      <c r="AB204" s="35"/>
      <c r="AC204" s="39"/>
      <c r="AD204" s="35"/>
      <c r="AE204" s="39"/>
      <c r="AF204" s="35"/>
      <c r="AG204" s="39"/>
      <c r="AH204" s="35"/>
      <c r="AI204" s="39"/>
      <c r="AJ204" s="35"/>
      <c r="AK204" s="39"/>
      <c r="AL204" s="35"/>
      <c r="AM204" s="299"/>
      <c r="AN204" s="319"/>
      <c r="AO204" s="329"/>
      <c r="AP204" s="107"/>
      <c r="AQ204" s="39"/>
      <c r="AR204" s="66"/>
      <c r="AS204" s="35"/>
      <c r="AT204" s="39"/>
      <c r="AU204" s="39"/>
      <c r="AV204" s="39"/>
      <c r="AW204" s="380" t="str">
        <f t="shared" si="69"/>
        <v/>
      </c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230"/>
      <c r="BI204" s="230"/>
      <c r="BY204" s="3"/>
      <c r="CA204" s="4" t="str">
        <f t="shared" si="55"/>
        <v/>
      </c>
      <c r="CB204" s="4" t="str">
        <f t="shared" si="56"/>
        <v/>
      </c>
      <c r="CC204" s="4" t="str">
        <f t="shared" si="57"/>
        <v/>
      </c>
      <c r="CD204" s="4" t="str">
        <f t="shared" si="58"/>
        <v/>
      </c>
      <c r="CE204" s="4" t="str">
        <f t="shared" si="59"/>
        <v/>
      </c>
      <c r="CF204" s="4" t="str">
        <f t="shared" si="60"/>
        <v/>
      </c>
      <c r="CG204" s="16">
        <f t="shared" si="61"/>
        <v>0</v>
      </c>
      <c r="CH204" s="16">
        <f t="shared" si="62"/>
        <v>0</v>
      </c>
      <c r="CI204" s="16">
        <f t="shared" si="63"/>
        <v>0</v>
      </c>
      <c r="CJ204" s="16">
        <f t="shared" si="64"/>
        <v>0</v>
      </c>
      <c r="CK204" s="16">
        <f t="shared" si="65"/>
        <v>0</v>
      </c>
      <c r="CL204" s="16">
        <f t="shared" si="66"/>
        <v>0</v>
      </c>
      <c r="CM204" s="16"/>
      <c r="CZ204" s="2"/>
    </row>
    <row r="205" spans="1:104" ht="16.149999999999999" customHeight="1" x14ac:dyDescent="0.2">
      <c r="A205" s="3420"/>
      <c r="B205" s="2059" t="s">
        <v>189</v>
      </c>
      <c r="C205" s="402">
        <f t="shared" si="67"/>
        <v>2</v>
      </c>
      <c r="D205" s="403">
        <f t="shared" si="68"/>
        <v>0</v>
      </c>
      <c r="E205" s="2077">
        <f t="shared" si="68"/>
        <v>2</v>
      </c>
      <c r="F205" s="35"/>
      <c r="G205" s="39"/>
      <c r="H205" s="35"/>
      <c r="I205" s="39"/>
      <c r="J205" s="35"/>
      <c r="K205" s="39">
        <v>2</v>
      </c>
      <c r="L205" s="35"/>
      <c r="M205" s="39"/>
      <c r="N205" s="35"/>
      <c r="O205" s="39"/>
      <c r="P205" s="35"/>
      <c r="Q205" s="39"/>
      <c r="R205" s="35"/>
      <c r="S205" s="39"/>
      <c r="T205" s="35"/>
      <c r="U205" s="39"/>
      <c r="V205" s="35"/>
      <c r="W205" s="39"/>
      <c r="X205" s="35"/>
      <c r="Y205" s="39"/>
      <c r="Z205" s="35"/>
      <c r="AA205" s="39"/>
      <c r="AB205" s="35"/>
      <c r="AC205" s="39"/>
      <c r="AD205" s="35"/>
      <c r="AE205" s="39"/>
      <c r="AF205" s="35"/>
      <c r="AG205" s="39"/>
      <c r="AH205" s="35"/>
      <c r="AI205" s="39"/>
      <c r="AJ205" s="35"/>
      <c r="AK205" s="39"/>
      <c r="AL205" s="35"/>
      <c r="AM205" s="299"/>
      <c r="AN205" s="319"/>
      <c r="AO205" s="329"/>
      <c r="AP205" s="107">
        <v>1</v>
      </c>
      <c r="AQ205" s="39">
        <v>0</v>
      </c>
      <c r="AR205" s="66">
        <v>0</v>
      </c>
      <c r="AS205" s="35">
        <v>0</v>
      </c>
      <c r="AT205" s="39">
        <v>0</v>
      </c>
      <c r="AU205" s="39">
        <v>0</v>
      </c>
      <c r="AV205" s="39">
        <v>0</v>
      </c>
      <c r="AW205" s="380" t="str">
        <f t="shared" si="69"/>
        <v/>
      </c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230"/>
      <c r="BI205" s="230"/>
      <c r="BY205" s="3"/>
      <c r="CA205" s="4" t="str">
        <f t="shared" si="55"/>
        <v/>
      </c>
      <c r="CB205" s="4" t="str">
        <f t="shared" si="56"/>
        <v/>
      </c>
      <c r="CC205" s="4" t="str">
        <f t="shared" si="57"/>
        <v/>
      </c>
      <c r="CD205" s="4" t="str">
        <f t="shared" si="58"/>
        <v/>
      </c>
      <c r="CE205" s="4" t="str">
        <f t="shared" si="59"/>
        <v/>
      </c>
      <c r="CF205" s="4" t="str">
        <f t="shared" si="60"/>
        <v/>
      </c>
      <c r="CG205" s="16">
        <f t="shared" si="61"/>
        <v>0</v>
      </c>
      <c r="CH205" s="16">
        <f t="shared" si="62"/>
        <v>0</v>
      </c>
      <c r="CI205" s="16">
        <f t="shared" si="63"/>
        <v>0</v>
      </c>
      <c r="CJ205" s="16">
        <f t="shared" si="64"/>
        <v>0</v>
      </c>
      <c r="CK205" s="16">
        <f t="shared" si="65"/>
        <v>0</v>
      </c>
      <c r="CL205" s="16">
        <f t="shared" si="66"/>
        <v>0</v>
      </c>
      <c r="CM205" s="16"/>
      <c r="CZ205" s="2"/>
    </row>
    <row r="206" spans="1:104" ht="16.149999999999999" customHeight="1" x14ac:dyDescent="0.2">
      <c r="A206" s="3420"/>
      <c r="B206" s="2065" t="s">
        <v>190</v>
      </c>
      <c r="C206" s="402">
        <f>SUM(D206+E206)</f>
        <v>0</v>
      </c>
      <c r="D206" s="449"/>
      <c r="E206" s="2077">
        <f>SUM(K206+M206+O206+Q206+S206+U206+W206+Y206+AA206+AC206+AE206+AG206+AI206+AK206+AM206)</f>
        <v>0</v>
      </c>
      <c r="F206" s="331"/>
      <c r="G206" s="332"/>
      <c r="H206" s="331"/>
      <c r="I206" s="332"/>
      <c r="J206" s="331"/>
      <c r="K206" s="39"/>
      <c r="L206" s="331"/>
      <c r="M206" s="39"/>
      <c r="N206" s="331"/>
      <c r="O206" s="39"/>
      <c r="P206" s="331"/>
      <c r="Q206" s="39"/>
      <c r="R206" s="331"/>
      <c r="S206" s="39"/>
      <c r="T206" s="331"/>
      <c r="U206" s="39"/>
      <c r="V206" s="331"/>
      <c r="W206" s="39"/>
      <c r="X206" s="331"/>
      <c r="Y206" s="39"/>
      <c r="Z206" s="331"/>
      <c r="AA206" s="39"/>
      <c r="AB206" s="331"/>
      <c r="AC206" s="39"/>
      <c r="AD206" s="331"/>
      <c r="AE206" s="39"/>
      <c r="AF206" s="331"/>
      <c r="AG206" s="39"/>
      <c r="AH206" s="331"/>
      <c r="AI206" s="39"/>
      <c r="AJ206" s="331"/>
      <c r="AK206" s="39"/>
      <c r="AL206" s="331"/>
      <c r="AM206" s="299"/>
      <c r="AN206" s="319"/>
      <c r="AO206" s="329"/>
      <c r="AP206" s="107"/>
      <c r="AQ206" s="39"/>
      <c r="AR206" s="66"/>
      <c r="AS206" s="331"/>
      <c r="AT206" s="39"/>
      <c r="AU206" s="39"/>
      <c r="AV206" s="39"/>
      <c r="AW206" s="380" t="str">
        <f t="shared" si="69"/>
        <v/>
      </c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230"/>
      <c r="BI206" s="230"/>
      <c r="BY206" s="3"/>
      <c r="CA206" s="4" t="str">
        <f t="shared" si="55"/>
        <v/>
      </c>
      <c r="CB206" s="4" t="str">
        <f t="shared" si="56"/>
        <v/>
      </c>
      <c r="CC206" s="4" t="str">
        <f t="shared" si="57"/>
        <v/>
      </c>
      <c r="CD206" s="4" t="str">
        <f t="shared" si="58"/>
        <v/>
      </c>
      <c r="CE206" s="4" t="str">
        <f t="shared" si="59"/>
        <v/>
      </c>
      <c r="CF206" s="4" t="str">
        <f t="shared" si="60"/>
        <v/>
      </c>
      <c r="CG206" s="16">
        <f t="shared" si="61"/>
        <v>0</v>
      </c>
      <c r="CH206" s="16">
        <f t="shared" si="62"/>
        <v>0</v>
      </c>
      <c r="CI206" s="16">
        <f t="shared" si="63"/>
        <v>0</v>
      </c>
      <c r="CJ206" s="16">
        <f t="shared" si="64"/>
        <v>0</v>
      </c>
      <c r="CK206" s="16">
        <f t="shared" si="65"/>
        <v>0</v>
      </c>
      <c r="CL206" s="16">
        <f t="shared" si="66"/>
        <v>0</v>
      </c>
      <c r="CM206" s="16"/>
      <c r="CZ206" s="2"/>
    </row>
    <row r="207" spans="1:104" ht="16.149999999999999" customHeight="1" x14ac:dyDescent="0.2">
      <c r="A207" s="3420"/>
      <c r="B207" s="2059" t="s">
        <v>191</v>
      </c>
      <c r="C207" s="402">
        <f t="shared" ref="C207:C233" si="70">SUM(D207+E207)</f>
        <v>1</v>
      </c>
      <c r="D207" s="403">
        <f t="shared" ref="D207:E213" si="71">SUM(F207+H207+J207+L207+N207+P207+R207+T207+V207+X207+Z207+AB207+AD207+AF207+AH207+AJ207+AL207)</f>
        <v>0</v>
      </c>
      <c r="E207" s="2077">
        <f t="shared" si="71"/>
        <v>1</v>
      </c>
      <c r="F207" s="35"/>
      <c r="G207" s="39"/>
      <c r="H207" s="35"/>
      <c r="I207" s="39"/>
      <c r="J207" s="35"/>
      <c r="K207" s="39"/>
      <c r="L207" s="35"/>
      <c r="M207" s="39">
        <v>1</v>
      </c>
      <c r="N207" s="35"/>
      <c r="O207" s="39"/>
      <c r="P207" s="35"/>
      <c r="Q207" s="39"/>
      <c r="R207" s="35"/>
      <c r="S207" s="39"/>
      <c r="T207" s="35"/>
      <c r="U207" s="39"/>
      <c r="V207" s="35"/>
      <c r="W207" s="39"/>
      <c r="X207" s="35"/>
      <c r="Y207" s="39"/>
      <c r="Z207" s="35"/>
      <c r="AA207" s="39"/>
      <c r="AB207" s="35"/>
      <c r="AC207" s="39"/>
      <c r="AD207" s="35"/>
      <c r="AE207" s="39"/>
      <c r="AF207" s="35"/>
      <c r="AG207" s="39"/>
      <c r="AH207" s="35"/>
      <c r="AI207" s="39"/>
      <c r="AJ207" s="35"/>
      <c r="AK207" s="39"/>
      <c r="AL207" s="35"/>
      <c r="AM207" s="299"/>
      <c r="AN207" s="319"/>
      <c r="AO207" s="329"/>
      <c r="AP207" s="107">
        <v>1</v>
      </c>
      <c r="AQ207" s="39">
        <v>0</v>
      </c>
      <c r="AR207" s="66">
        <v>0</v>
      </c>
      <c r="AS207" s="35">
        <v>0</v>
      </c>
      <c r="AT207" s="39">
        <v>0</v>
      </c>
      <c r="AU207" s="39">
        <v>1</v>
      </c>
      <c r="AV207" s="39">
        <v>0</v>
      </c>
      <c r="AW207" s="380" t="str">
        <f t="shared" si="69"/>
        <v/>
      </c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230"/>
      <c r="BI207" s="230"/>
      <c r="BY207" s="3"/>
      <c r="CA207" s="4" t="str">
        <f t="shared" si="55"/>
        <v/>
      </c>
      <c r="CB207" s="4" t="str">
        <f t="shared" si="56"/>
        <v/>
      </c>
      <c r="CC207" s="4" t="str">
        <f t="shared" si="57"/>
        <v/>
      </c>
      <c r="CD207" s="4" t="str">
        <f t="shared" si="58"/>
        <v/>
      </c>
      <c r="CE207" s="4" t="str">
        <f t="shared" si="59"/>
        <v/>
      </c>
      <c r="CF207" s="4" t="str">
        <f t="shared" si="60"/>
        <v/>
      </c>
      <c r="CG207" s="16">
        <f t="shared" si="61"/>
        <v>0</v>
      </c>
      <c r="CH207" s="16">
        <f t="shared" si="62"/>
        <v>0</v>
      </c>
      <c r="CI207" s="16">
        <f t="shared" si="63"/>
        <v>0</v>
      </c>
      <c r="CJ207" s="16">
        <f t="shared" si="64"/>
        <v>0</v>
      </c>
      <c r="CK207" s="16">
        <f t="shared" si="65"/>
        <v>0</v>
      </c>
      <c r="CL207" s="16">
        <f t="shared" si="66"/>
        <v>0</v>
      </c>
      <c r="CM207" s="16"/>
      <c r="CZ207" s="2"/>
    </row>
    <row r="208" spans="1:104" ht="16.149999999999999" customHeight="1" x14ac:dyDescent="0.2">
      <c r="A208" s="3420"/>
      <c r="B208" s="2060" t="s">
        <v>192</v>
      </c>
      <c r="C208" s="402">
        <f t="shared" si="70"/>
        <v>2</v>
      </c>
      <c r="D208" s="403">
        <f t="shared" si="71"/>
        <v>0</v>
      </c>
      <c r="E208" s="2077">
        <f t="shared" si="71"/>
        <v>2</v>
      </c>
      <c r="F208" s="35"/>
      <c r="G208" s="39"/>
      <c r="H208" s="35"/>
      <c r="I208" s="39"/>
      <c r="J208" s="35"/>
      <c r="K208" s="39"/>
      <c r="L208" s="35"/>
      <c r="M208" s="39"/>
      <c r="N208" s="35"/>
      <c r="O208" s="39"/>
      <c r="P208" s="35"/>
      <c r="Q208" s="39"/>
      <c r="R208" s="35"/>
      <c r="S208" s="39"/>
      <c r="T208" s="35"/>
      <c r="U208" s="39"/>
      <c r="V208" s="35"/>
      <c r="W208" s="39"/>
      <c r="X208" s="35"/>
      <c r="Y208" s="39"/>
      <c r="Z208" s="35"/>
      <c r="AA208" s="39"/>
      <c r="AB208" s="35"/>
      <c r="AC208" s="39"/>
      <c r="AD208" s="35"/>
      <c r="AE208" s="39">
        <v>2</v>
      </c>
      <c r="AF208" s="35"/>
      <c r="AG208" s="39"/>
      <c r="AH208" s="35"/>
      <c r="AI208" s="39"/>
      <c r="AJ208" s="35"/>
      <c r="AK208" s="39"/>
      <c r="AL208" s="35"/>
      <c r="AM208" s="299"/>
      <c r="AN208" s="319"/>
      <c r="AO208" s="329"/>
      <c r="AP208" s="107"/>
      <c r="AQ208" s="39">
        <v>0</v>
      </c>
      <c r="AR208" s="66">
        <v>0</v>
      </c>
      <c r="AS208" s="35">
        <v>0</v>
      </c>
      <c r="AT208" s="39">
        <v>0</v>
      </c>
      <c r="AU208" s="39">
        <v>0</v>
      </c>
      <c r="AV208" s="39">
        <v>0</v>
      </c>
      <c r="AW208" s="380" t="str">
        <f t="shared" si="69"/>
        <v/>
      </c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230"/>
      <c r="BI208" s="230"/>
      <c r="BY208" s="3"/>
      <c r="CA208" s="4" t="str">
        <f t="shared" si="55"/>
        <v/>
      </c>
      <c r="CB208" s="4" t="str">
        <f t="shared" si="56"/>
        <v/>
      </c>
      <c r="CC208" s="4" t="str">
        <f t="shared" si="57"/>
        <v/>
      </c>
      <c r="CD208" s="4" t="str">
        <f t="shared" si="58"/>
        <v/>
      </c>
      <c r="CE208" s="4" t="str">
        <f t="shared" si="59"/>
        <v/>
      </c>
      <c r="CF208" s="4" t="str">
        <f t="shared" si="60"/>
        <v/>
      </c>
      <c r="CG208" s="16">
        <f t="shared" si="61"/>
        <v>0</v>
      </c>
      <c r="CH208" s="16">
        <f t="shared" si="62"/>
        <v>0</v>
      </c>
      <c r="CI208" s="16">
        <f t="shared" si="63"/>
        <v>0</v>
      </c>
      <c r="CJ208" s="16">
        <f t="shared" si="64"/>
        <v>0</v>
      </c>
      <c r="CK208" s="16">
        <f t="shared" si="65"/>
        <v>0</v>
      </c>
      <c r="CL208" s="16">
        <f t="shared" si="66"/>
        <v>0</v>
      </c>
      <c r="CM208" s="16"/>
      <c r="CZ208" s="2"/>
    </row>
    <row r="209" spans="1:104" ht="25.15" customHeight="1" x14ac:dyDescent="0.2">
      <c r="A209" s="3420"/>
      <c r="B209" s="2060" t="s">
        <v>193</v>
      </c>
      <c r="C209" s="402">
        <f t="shared" si="70"/>
        <v>0</v>
      </c>
      <c r="D209" s="403">
        <f t="shared" si="71"/>
        <v>0</v>
      </c>
      <c r="E209" s="2077">
        <f t="shared" si="71"/>
        <v>0</v>
      </c>
      <c r="F209" s="35"/>
      <c r="G209" s="39"/>
      <c r="H209" s="35"/>
      <c r="I209" s="39"/>
      <c r="J209" s="35"/>
      <c r="K209" s="39"/>
      <c r="L209" s="35"/>
      <c r="M209" s="39"/>
      <c r="N209" s="35"/>
      <c r="O209" s="39"/>
      <c r="P209" s="35"/>
      <c r="Q209" s="39"/>
      <c r="R209" s="35"/>
      <c r="S209" s="39"/>
      <c r="T209" s="35"/>
      <c r="U209" s="39"/>
      <c r="V209" s="35"/>
      <c r="W209" s="39"/>
      <c r="X209" s="35"/>
      <c r="Y209" s="39"/>
      <c r="Z209" s="35"/>
      <c r="AA209" s="39"/>
      <c r="AB209" s="35"/>
      <c r="AC209" s="39"/>
      <c r="AD209" s="35"/>
      <c r="AE209" s="39"/>
      <c r="AF209" s="35"/>
      <c r="AG209" s="39"/>
      <c r="AH209" s="35"/>
      <c r="AI209" s="39"/>
      <c r="AJ209" s="35"/>
      <c r="AK209" s="39"/>
      <c r="AL209" s="35"/>
      <c r="AM209" s="299"/>
      <c r="AN209" s="319"/>
      <c r="AO209" s="329"/>
      <c r="AP209" s="107"/>
      <c r="AQ209" s="39"/>
      <c r="AR209" s="66"/>
      <c r="AS209" s="35"/>
      <c r="AT209" s="39"/>
      <c r="AU209" s="39"/>
      <c r="AV209" s="39"/>
      <c r="AW209" s="380" t="str">
        <f t="shared" si="69"/>
        <v/>
      </c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230"/>
      <c r="BI209" s="230"/>
      <c r="BY209" s="3"/>
      <c r="CA209" s="4" t="str">
        <f t="shared" si="55"/>
        <v/>
      </c>
      <c r="CB209" s="4" t="str">
        <f t="shared" si="56"/>
        <v/>
      </c>
      <c r="CC209" s="4" t="str">
        <f t="shared" si="57"/>
        <v/>
      </c>
      <c r="CD209" s="4" t="str">
        <f t="shared" si="58"/>
        <v/>
      </c>
      <c r="CE209" s="4" t="str">
        <f t="shared" si="59"/>
        <v/>
      </c>
      <c r="CF209" s="4" t="str">
        <f t="shared" si="60"/>
        <v/>
      </c>
      <c r="CG209" s="16">
        <f t="shared" si="61"/>
        <v>0</v>
      </c>
      <c r="CH209" s="16">
        <f t="shared" si="62"/>
        <v>0</v>
      </c>
      <c r="CI209" s="16">
        <f t="shared" si="63"/>
        <v>0</v>
      </c>
      <c r="CJ209" s="16">
        <f t="shared" si="64"/>
        <v>0</v>
      </c>
      <c r="CK209" s="16">
        <f t="shared" si="65"/>
        <v>0</v>
      </c>
      <c r="CL209" s="16">
        <f t="shared" si="66"/>
        <v>0</v>
      </c>
      <c r="CM209" s="16"/>
      <c r="CZ209" s="2"/>
    </row>
    <row r="210" spans="1:104" ht="16.149999999999999" customHeight="1" x14ac:dyDescent="0.2">
      <c r="A210" s="3421"/>
      <c r="B210" s="2061" t="s">
        <v>194</v>
      </c>
      <c r="C210" s="411">
        <f t="shared" si="70"/>
        <v>2</v>
      </c>
      <c r="D210" s="406">
        <f t="shared" si="71"/>
        <v>1</v>
      </c>
      <c r="E210" s="2076">
        <f t="shared" si="71"/>
        <v>1</v>
      </c>
      <c r="F210" s="50"/>
      <c r="G210" s="54"/>
      <c r="H210" s="50"/>
      <c r="I210" s="54"/>
      <c r="J210" s="50"/>
      <c r="K210" s="54"/>
      <c r="L210" s="50">
        <v>1</v>
      </c>
      <c r="M210" s="54">
        <v>1</v>
      </c>
      <c r="N210" s="50"/>
      <c r="O210" s="54"/>
      <c r="P210" s="50"/>
      <c r="Q210" s="54"/>
      <c r="R210" s="50"/>
      <c r="S210" s="54"/>
      <c r="T210" s="50"/>
      <c r="U210" s="54"/>
      <c r="V210" s="50"/>
      <c r="W210" s="54"/>
      <c r="X210" s="50"/>
      <c r="Y210" s="54"/>
      <c r="Z210" s="50"/>
      <c r="AA210" s="54"/>
      <c r="AB210" s="50"/>
      <c r="AC210" s="54"/>
      <c r="AD210" s="50"/>
      <c r="AE210" s="54"/>
      <c r="AF210" s="50"/>
      <c r="AG210" s="54"/>
      <c r="AH210" s="50"/>
      <c r="AI210" s="54"/>
      <c r="AJ210" s="50"/>
      <c r="AK210" s="54"/>
      <c r="AL210" s="50"/>
      <c r="AM210" s="307"/>
      <c r="AN210" s="445"/>
      <c r="AO210" s="173"/>
      <c r="AP210" s="96">
        <v>1</v>
      </c>
      <c r="AQ210" s="54">
        <v>0</v>
      </c>
      <c r="AR210" s="261">
        <v>0</v>
      </c>
      <c r="AS210" s="50">
        <v>0</v>
      </c>
      <c r="AT210" s="54">
        <v>0</v>
      </c>
      <c r="AU210" s="54">
        <v>0</v>
      </c>
      <c r="AV210" s="54">
        <v>0</v>
      </c>
      <c r="AW210" s="380" t="str">
        <f t="shared" si="69"/>
        <v/>
      </c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230"/>
      <c r="BI210" s="230"/>
      <c r="BY210" s="3"/>
      <c r="CA210" s="4" t="str">
        <f t="shared" si="55"/>
        <v/>
      </c>
      <c r="CB210" s="4" t="str">
        <f t="shared" si="56"/>
        <v/>
      </c>
      <c r="CC210" s="4" t="str">
        <f t="shared" si="57"/>
        <v/>
      </c>
      <c r="CD210" s="4" t="str">
        <f t="shared" si="58"/>
        <v/>
      </c>
      <c r="CE210" s="4" t="str">
        <f t="shared" si="59"/>
        <v/>
      </c>
      <c r="CF210" s="4" t="str">
        <f t="shared" si="60"/>
        <v/>
      </c>
      <c r="CG210" s="16">
        <f t="shared" si="61"/>
        <v>0</v>
      </c>
      <c r="CH210" s="16">
        <f t="shared" si="62"/>
        <v>0</v>
      </c>
      <c r="CI210" s="16">
        <f t="shared" si="63"/>
        <v>0</v>
      </c>
      <c r="CJ210" s="16">
        <f t="shared" si="64"/>
        <v>0</v>
      </c>
      <c r="CK210" s="16">
        <f t="shared" si="65"/>
        <v>0</v>
      </c>
      <c r="CL210" s="16">
        <f t="shared" si="66"/>
        <v>0</v>
      </c>
      <c r="CM210" s="16"/>
      <c r="CZ210" s="2"/>
    </row>
    <row r="211" spans="1:104" ht="28.5" customHeight="1" x14ac:dyDescent="0.2">
      <c r="A211" s="3461" t="s">
        <v>195</v>
      </c>
      <c r="B211" s="2062" t="s">
        <v>196</v>
      </c>
      <c r="C211" s="381">
        <f t="shared" si="70"/>
        <v>0</v>
      </c>
      <c r="D211" s="382">
        <f t="shared" si="71"/>
        <v>0</v>
      </c>
      <c r="E211" s="2078">
        <f t="shared" si="71"/>
        <v>0</v>
      </c>
      <c r="F211" s="26"/>
      <c r="G211" s="30"/>
      <c r="H211" s="26"/>
      <c r="I211" s="30"/>
      <c r="J211" s="26"/>
      <c r="K211" s="30"/>
      <c r="L211" s="26"/>
      <c r="M211" s="30"/>
      <c r="N211" s="26"/>
      <c r="O211" s="30"/>
      <c r="P211" s="26"/>
      <c r="Q211" s="30"/>
      <c r="R211" s="26"/>
      <c r="S211" s="30"/>
      <c r="T211" s="26"/>
      <c r="U211" s="30"/>
      <c r="V211" s="26"/>
      <c r="W211" s="30"/>
      <c r="X211" s="26"/>
      <c r="Y211" s="30"/>
      <c r="Z211" s="26"/>
      <c r="AA211" s="30"/>
      <c r="AB211" s="26"/>
      <c r="AC211" s="30"/>
      <c r="AD211" s="26"/>
      <c r="AE211" s="30"/>
      <c r="AF211" s="26"/>
      <c r="AG211" s="30"/>
      <c r="AH211" s="26"/>
      <c r="AI211" s="30"/>
      <c r="AJ211" s="2546"/>
      <c r="AK211" s="2531"/>
      <c r="AL211" s="26"/>
      <c r="AM211" s="2488"/>
      <c r="AN211" s="319"/>
      <c r="AO211" s="329"/>
      <c r="AP211" s="107"/>
      <c r="AQ211" s="30"/>
      <c r="AR211" s="145"/>
      <c r="AS211" s="26"/>
      <c r="AT211" s="30"/>
      <c r="AU211" s="30"/>
      <c r="AV211" s="30"/>
      <c r="AW211" s="380" t="str">
        <f t="shared" si="69"/>
        <v/>
      </c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230"/>
      <c r="BI211" s="230"/>
      <c r="BY211" s="3"/>
      <c r="CA211" s="4" t="str">
        <f t="shared" si="55"/>
        <v/>
      </c>
      <c r="CB211" s="4" t="str">
        <f t="shared" si="56"/>
        <v/>
      </c>
      <c r="CC211" s="4" t="str">
        <f t="shared" si="57"/>
        <v/>
      </c>
      <c r="CD211" s="4" t="str">
        <f t="shared" si="58"/>
        <v/>
      </c>
      <c r="CE211" s="4" t="str">
        <f t="shared" si="59"/>
        <v/>
      </c>
      <c r="CF211" s="4" t="str">
        <f t="shared" si="60"/>
        <v/>
      </c>
      <c r="CG211" s="16">
        <f t="shared" si="61"/>
        <v>0</v>
      </c>
      <c r="CH211" s="16">
        <f t="shared" si="62"/>
        <v>0</v>
      </c>
      <c r="CI211" s="16">
        <f t="shared" si="63"/>
        <v>0</v>
      </c>
      <c r="CJ211" s="16">
        <f t="shared" si="64"/>
        <v>0</v>
      </c>
      <c r="CK211" s="16">
        <f t="shared" si="65"/>
        <v>0</v>
      </c>
      <c r="CL211" s="16">
        <f t="shared" si="66"/>
        <v>0</v>
      </c>
      <c r="CM211" s="16"/>
      <c r="CZ211" s="2"/>
    </row>
    <row r="212" spans="1:104" ht="27.75" customHeight="1" x14ac:dyDescent="0.2">
      <c r="A212" s="3462"/>
      <c r="B212" s="2063" t="s">
        <v>197</v>
      </c>
      <c r="C212" s="402">
        <f t="shared" si="70"/>
        <v>0</v>
      </c>
      <c r="D212" s="403">
        <f>SUM(F212+H212+J212+L212+N212+P212+R212+T212+V212+X212+Z212+AB212+AD212+AF212+AH212+AJ212+AL212)</f>
        <v>0</v>
      </c>
      <c r="E212" s="2077">
        <f t="shared" si="71"/>
        <v>0</v>
      </c>
      <c r="F212" s="35"/>
      <c r="G212" s="39"/>
      <c r="H212" s="35"/>
      <c r="I212" s="39"/>
      <c r="J212" s="35"/>
      <c r="K212" s="39"/>
      <c r="L212" s="35"/>
      <c r="M212" s="39"/>
      <c r="N212" s="35"/>
      <c r="O212" s="39"/>
      <c r="P212" s="35"/>
      <c r="Q212" s="39"/>
      <c r="R212" s="35"/>
      <c r="S212" s="39"/>
      <c r="T212" s="35"/>
      <c r="U212" s="39"/>
      <c r="V212" s="35"/>
      <c r="W212" s="39"/>
      <c r="X212" s="35"/>
      <c r="Y212" s="39"/>
      <c r="Z212" s="35"/>
      <c r="AA212" s="39"/>
      <c r="AB212" s="35"/>
      <c r="AC212" s="39"/>
      <c r="AD212" s="35"/>
      <c r="AE212" s="39"/>
      <c r="AF212" s="35"/>
      <c r="AG212" s="39"/>
      <c r="AH212" s="35"/>
      <c r="AI212" s="39"/>
      <c r="AJ212" s="50"/>
      <c r="AK212" s="54"/>
      <c r="AL212" s="35"/>
      <c r="AM212" s="299"/>
      <c r="AN212" s="319"/>
      <c r="AO212" s="329"/>
      <c r="AP212" s="107"/>
      <c r="AQ212" s="39"/>
      <c r="AR212" s="66"/>
      <c r="AS212" s="35"/>
      <c r="AT212" s="39"/>
      <c r="AU212" s="39"/>
      <c r="AV212" s="39"/>
      <c r="AW212" s="380" t="str">
        <f t="shared" si="69"/>
        <v/>
      </c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230"/>
      <c r="BI212" s="230"/>
      <c r="BY212" s="3"/>
      <c r="CA212" s="4" t="str">
        <f t="shared" si="55"/>
        <v/>
      </c>
      <c r="CB212" s="4" t="str">
        <f t="shared" si="56"/>
        <v/>
      </c>
      <c r="CC212" s="4" t="str">
        <f t="shared" si="57"/>
        <v/>
      </c>
      <c r="CD212" s="4" t="str">
        <f t="shared" si="58"/>
        <v/>
      </c>
      <c r="CE212" s="4" t="str">
        <f t="shared" si="59"/>
        <v/>
      </c>
      <c r="CF212" s="4" t="str">
        <f t="shared" si="60"/>
        <v/>
      </c>
      <c r="CG212" s="16">
        <f t="shared" si="61"/>
        <v>0</v>
      </c>
      <c r="CH212" s="16">
        <f t="shared" si="62"/>
        <v>0</v>
      </c>
      <c r="CI212" s="16">
        <f t="shared" si="63"/>
        <v>0</v>
      </c>
      <c r="CJ212" s="16">
        <f t="shared" si="64"/>
        <v>0</v>
      </c>
      <c r="CK212" s="16">
        <f t="shared" si="65"/>
        <v>0</v>
      </c>
      <c r="CL212" s="16">
        <f t="shared" si="66"/>
        <v>0</v>
      </c>
      <c r="CM212" s="16"/>
      <c r="CZ212" s="2"/>
    </row>
    <row r="213" spans="1:104" ht="27" customHeight="1" x14ac:dyDescent="0.2">
      <c r="A213" s="3463"/>
      <c r="B213" s="2057" t="s">
        <v>198</v>
      </c>
      <c r="C213" s="414">
        <f t="shared" si="70"/>
        <v>0</v>
      </c>
      <c r="D213" s="415">
        <f t="shared" si="71"/>
        <v>0</v>
      </c>
      <c r="E213" s="416">
        <f t="shared" si="71"/>
        <v>0</v>
      </c>
      <c r="F213" s="93"/>
      <c r="G213" s="96"/>
      <c r="H213" s="93"/>
      <c r="I213" s="96"/>
      <c r="J213" s="93"/>
      <c r="K213" s="96"/>
      <c r="L213" s="93"/>
      <c r="M213" s="96"/>
      <c r="N213" s="93"/>
      <c r="O213" s="96"/>
      <c r="P213" s="93"/>
      <c r="Q213" s="96"/>
      <c r="R213" s="93"/>
      <c r="S213" s="96"/>
      <c r="T213" s="93"/>
      <c r="U213" s="96"/>
      <c r="V213" s="93"/>
      <c r="W213" s="96"/>
      <c r="X213" s="93"/>
      <c r="Y213" s="96"/>
      <c r="Z213" s="93"/>
      <c r="AA213" s="96"/>
      <c r="AB213" s="93"/>
      <c r="AC213" s="96"/>
      <c r="AD213" s="93"/>
      <c r="AE213" s="96"/>
      <c r="AF213" s="93"/>
      <c r="AG213" s="96"/>
      <c r="AH213" s="93"/>
      <c r="AI213" s="96"/>
      <c r="AJ213" s="93"/>
      <c r="AK213" s="96"/>
      <c r="AL213" s="93"/>
      <c r="AM213" s="417"/>
      <c r="AN213" s="445"/>
      <c r="AO213" s="173"/>
      <c r="AP213" s="96"/>
      <c r="AQ213" s="96"/>
      <c r="AR213" s="67"/>
      <c r="AS213" s="93"/>
      <c r="AT213" s="96"/>
      <c r="AU213" s="96"/>
      <c r="AV213" s="96"/>
      <c r="AW213" s="380" t="str">
        <f t="shared" si="69"/>
        <v/>
      </c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230"/>
      <c r="BI213" s="230"/>
      <c r="BY213" s="3"/>
      <c r="CA213" s="4" t="str">
        <f t="shared" si="55"/>
        <v/>
      </c>
      <c r="CB213" s="4" t="str">
        <f t="shared" si="56"/>
        <v/>
      </c>
      <c r="CC213" s="4" t="str">
        <f t="shared" si="57"/>
        <v/>
      </c>
      <c r="CD213" s="4" t="str">
        <f t="shared" si="58"/>
        <v/>
      </c>
      <c r="CE213" s="4" t="str">
        <f t="shared" si="59"/>
        <v/>
      </c>
      <c r="CF213" s="4" t="str">
        <f t="shared" si="60"/>
        <v/>
      </c>
      <c r="CG213" s="16">
        <f t="shared" si="61"/>
        <v>0</v>
      </c>
      <c r="CH213" s="16">
        <f t="shared" si="62"/>
        <v>0</v>
      </c>
      <c r="CI213" s="16">
        <f t="shared" si="63"/>
        <v>0</v>
      </c>
      <c r="CJ213" s="16">
        <f t="shared" si="64"/>
        <v>0</v>
      </c>
      <c r="CK213" s="16">
        <f t="shared" si="65"/>
        <v>0</v>
      </c>
      <c r="CL213" s="16">
        <f t="shared" si="66"/>
        <v>0</v>
      </c>
      <c r="CM213" s="16"/>
      <c r="CZ213" s="2"/>
    </row>
    <row r="214" spans="1:104" ht="25.5" customHeight="1" x14ac:dyDescent="0.2">
      <c r="A214" s="3461" t="s">
        <v>199</v>
      </c>
      <c r="B214" s="2056" t="s">
        <v>200</v>
      </c>
      <c r="C214" s="381">
        <f t="shared" si="70"/>
        <v>0</v>
      </c>
      <c r="D214" s="382">
        <f t="shared" ref="D214:E217" si="72">SUM(F214+H214+J214+L214+N214)</f>
        <v>0</v>
      </c>
      <c r="E214" s="2078">
        <f t="shared" si="72"/>
        <v>0</v>
      </c>
      <c r="F214" s="26"/>
      <c r="G214" s="30"/>
      <c r="H214" s="26"/>
      <c r="I214" s="30"/>
      <c r="J214" s="26"/>
      <c r="K214" s="30"/>
      <c r="L214" s="26"/>
      <c r="M214" s="30"/>
      <c r="N214" s="26"/>
      <c r="O214" s="30"/>
      <c r="P214" s="419"/>
      <c r="Q214" s="420"/>
      <c r="R214" s="419"/>
      <c r="S214" s="420"/>
      <c r="T214" s="419"/>
      <c r="U214" s="420"/>
      <c r="V214" s="419"/>
      <c r="W214" s="420"/>
      <c r="X214" s="419"/>
      <c r="Y214" s="420"/>
      <c r="Z214" s="419"/>
      <c r="AA214" s="420"/>
      <c r="AB214" s="419"/>
      <c r="AC214" s="420"/>
      <c r="AD214" s="419"/>
      <c r="AE214" s="420"/>
      <c r="AF214" s="419"/>
      <c r="AG214" s="420"/>
      <c r="AH214" s="419"/>
      <c r="AI214" s="420"/>
      <c r="AJ214" s="419"/>
      <c r="AK214" s="420"/>
      <c r="AL214" s="419"/>
      <c r="AM214" s="2547"/>
      <c r="AN214" s="293"/>
      <c r="AO214" s="143"/>
      <c r="AP214" s="30"/>
      <c r="AQ214" s="30"/>
      <c r="AR214" s="422"/>
      <c r="AS214" s="26"/>
      <c r="AT214" s="30"/>
      <c r="AU214" s="30"/>
      <c r="AV214" s="30"/>
      <c r="AW214" s="380" t="str">
        <f t="shared" si="69"/>
        <v/>
      </c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230"/>
      <c r="BI214" s="230"/>
      <c r="BY214" s="3"/>
      <c r="CA214" s="4" t="str">
        <f t="shared" si="55"/>
        <v/>
      </c>
      <c r="CB214" s="4" t="str">
        <f t="shared" si="56"/>
        <v/>
      </c>
      <c r="CC214" s="4" t="str">
        <f t="shared" si="57"/>
        <v/>
      </c>
      <c r="CD214" s="4" t="str">
        <f t="shared" si="58"/>
        <v/>
      </c>
      <c r="CE214" s="4" t="str">
        <f t="shared" si="59"/>
        <v/>
      </c>
      <c r="CF214" s="4" t="str">
        <f t="shared" si="60"/>
        <v xml:space="preserve">* No olvide escribir los campos Gestante y/o Madre de Hijo menor de 5 años y/o Pueblos Originarios y/o Niños, Niñas, Adolescentes y Jóvenes de Programas SENAME (Digite CERO si no tiene). </v>
      </c>
      <c r="CG214" s="16">
        <f t="shared" si="61"/>
        <v>0</v>
      </c>
      <c r="CH214" s="16">
        <f t="shared" si="62"/>
        <v>0</v>
      </c>
      <c r="CI214" s="16">
        <f t="shared" si="63"/>
        <v>0</v>
      </c>
      <c r="CJ214" s="16">
        <f t="shared" si="64"/>
        <v>0</v>
      </c>
      <c r="CK214" s="16">
        <f t="shared" si="65"/>
        <v>0</v>
      </c>
      <c r="CL214" s="16">
        <f t="shared" si="66"/>
        <v>1</v>
      </c>
      <c r="CM214" s="16"/>
      <c r="CZ214" s="2"/>
    </row>
    <row r="215" spans="1:104" ht="26.25" customHeight="1" x14ac:dyDescent="0.2">
      <c r="A215" s="3462"/>
      <c r="B215" s="2051" t="s">
        <v>201</v>
      </c>
      <c r="C215" s="402">
        <f t="shared" si="70"/>
        <v>0</v>
      </c>
      <c r="D215" s="403">
        <f t="shared" si="72"/>
        <v>0</v>
      </c>
      <c r="E215" s="2077">
        <f t="shared" si="72"/>
        <v>0</v>
      </c>
      <c r="F215" s="35"/>
      <c r="G215" s="39"/>
      <c r="H215" s="35"/>
      <c r="I215" s="39"/>
      <c r="J215" s="35"/>
      <c r="K215" s="39"/>
      <c r="L215" s="35"/>
      <c r="M215" s="39"/>
      <c r="N215" s="35"/>
      <c r="O215" s="39"/>
      <c r="P215" s="331"/>
      <c r="Q215" s="332"/>
      <c r="R215" s="331"/>
      <c r="S215" s="332"/>
      <c r="T215" s="331"/>
      <c r="U215" s="332"/>
      <c r="V215" s="331"/>
      <c r="W215" s="332"/>
      <c r="X215" s="331"/>
      <c r="Y215" s="332"/>
      <c r="Z215" s="331"/>
      <c r="AA215" s="332"/>
      <c r="AB215" s="331"/>
      <c r="AC215" s="332"/>
      <c r="AD215" s="331"/>
      <c r="AE215" s="332"/>
      <c r="AF215" s="331"/>
      <c r="AG215" s="332"/>
      <c r="AH215" s="331"/>
      <c r="AI215" s="332"/>
      <c r="AJ215" s="331"/>
      <c r="AK215" s="332"/>
      <c r="AL215" s="331"/>
      <c r="AM215" s="451"/>
      <c r="AN215" s="319"/>
      <c r="AO215" s="329"/>
      <c r="AP215" s="107"/>
      <c r="AQ215" s="39"/>
      <c r="AR215" s="452"/>
      <c r="AS215" s="35"/>
      <c r="AT215" s="39"/>
      <c r="AU215" s="39"/>
      <c r="AV215" s="39"/>
      <c r="AW215" s="380" t="str">
        <f t="shared" si="69"/>
        <v/>
      </c>
      <c r="AX215" s="33"/>
      <c r="AY215" s="33"/>
      <c r="AZ215" s="33"/>
      <c r="BA215" s="33"/>
      <c r="BB215" s="33"/>
      <c r="BC215" s="33"/>
      <c r="BD215" s="33"/>
      <c r="BE215" s="230"/>
      <c r="BF215" s="230"/>
      <c r="BY215" s="3"/>
      <c r="CA215" s="4" t="str">
        <f t="shared" si="55"/>
        <v/>
      </c>
      <c r="CB215" s="4" t="str">
        <f t="shared" si="56"/>
        <v/>
      </c>
      <c r="CC215" s="4" t="str">
        <f t="shared" si="57"/>
        <v/>
      </c>
      <c r="CD215" s="4" t="str">
        <f t="shared" si="58"/>
        <v/>
      </c>
      <c r="CE215" s="4" t="str">
        <f t="shared" si="59"/>
        <v/>
      </c>
      <c r="CF215" s="4" t="str">
        <f t="shared" si="60"/>
        <v/>
      </c>
      <c r="CG215" s="16">
        <f t="shared" si="61"/>
        <v>0</v>
      </c>
      <c r="CH215" s="16">
        <f t="shared" si="62"/>
        <v>0</v>
      </c>
      <c r="CI215" s="16">
        <f t="shared" si="63"/>
        <v>0</v>
      </c>
      <c r="CJ215" s="16">
        <f t="shared" si="64"/>
        <v>0</v>
      </c>
      <c r="CK215" s="16">
        <f t="shared" si="65"/>
        <v>0</v>
      </c>
      <c r="CL215" s="16">
        <f t="shared" si="66"/>
        <v>0</v>
      </c>
      <c r="CM215" s="16"/>
      <c r="CZ215" s="2"/>
    </row>
    <row r="216" spans="1:104" ht="28.5" customHeight="1" x14ac:dyDescent="0.2">
      <c r="A216" s="3462"/>
      <c r="B216" s="2051" t="s">
        <v>202</v>
      </c>
      <c r="C216" s="402">
        <f t="shared" si="70"/>
        <v>0</v>
      </c>
      <c r="D216" s="403">
        <f t="shared" si="72"/>
        <v>0</v>
      </c>
      <c r="E216" s="2077">
        <f t="shared" si="72"/>
        <v>0</v>
      </c>
      <c r="F216" s="35"/>
      <c r="G216" s="39"/>
      <c r="H216" s="35"/>
      <c r="I216" s="39"/>
      <c r="J216" s="35"/>
      <c r="K216" s="39"/>
      <c r="L216" s="35"/>
      <c r="M216" s="39"/>
      <c r="N216" s="35"/>
      <c r="O216" s="39"/>
      <c r="P216" s="331"/>
      <c r="Q216" s="332"/>
      <c r="R216" s="331"/>
      <c r="S216" s="332"/>
      <c r="T216" s="331"/>
      <c r="U216" s="332"/>
      <c r="V216" s="331"/>
      <c r="W216" s="332"/>
      <c r="X216" s="331"/>
      <c r="Y216" s="332"/>
      <c r="Z216" s="331"/>
      <c r="AA216" s="332"/>
      <c r="AB216" s="331"/>
      <c r="AC216" s="332"/>
      <c r="AD216" s="331"/>
      <c r="AE216" s="332"/>
      <c r="AF216" s="331"/>
      <c r="AG216" s="332"/>
      <c r="AH216" s="331"/>
      <c r="AI216" s="332"/>
      <c r="AJ216" s="331"/>
      <c r="AK216" s="332"/>
      <c r="AL216" s="331"/>
      <c r="AM216" s="451"/>
      <c r="AN216" s="319"/>
      <c r="AO216" s="329"/>
      <c r="AP216" s="107"/>
      <c r="AQ216" s="39"/>
      <c r="AR216" s="452"/>
      <c r="AS216" s="35"/>
      <c r="AT216" s="39"/>
      <c r="AU216" s="39"/>
      <c r="AV216" s="39"/>
      <c r="AW216" s="380" t="str">
        <f t="shared" si="69"/>
        <v/>
      </c>
      <c r="AX216" s="33"/>
      <c r="AY216" s="33"/>
      <c r="AZ216" s="33"/>
      <c r="BA216" s="33"/>
      <c r="BB216" s="33"/>
      <c r="BC216" s="33"/>
      <c r="BD216" s="33"/>
      <c r="BE216" s="230"/>
      <c r="BF216" s="230"/>
      <c r="BY216" s="3"/>
      <c r="CA216" s="4" t="str">
        <f t="shared" si="55"/>
        <v/>
      </c>
      <c r="CB216" s="4" t="str">
        <f t="shared" si="56"/>
        <v/>
      </c>
      <c r="CC216" s="4" t="str">
        <f t="shared" si="57"/>
        <v/>
      </c>
      <c r="CD216" s="4" t="str">
        <f t="shared" si="58"/>
        <v/>
      </c>
      <c r="CE216" s="4" t="str">
        <f t="shared" si="59"/>
        <v/>
      </c>
      <c r="CF216" s="4" t="str">
        <f t="shared" si="60"/>
        <v/>
      </c>
      <c r="CG216" s="16">
        <f t="shared" si="61"/>
        <v>0</v>
      </c>
      <c r="CH216" s="16">
        <f t="shared" si="62"/>
        <v>0</v>
      </c>
      <c r="CI216" s="16">
        <f t="shared" si="63"/>
        <v>0</v>
      </c>
      <c r="CJ216" s="16">
        <f t="shared" si="64"/>
        <v>0</v>
      </c>
      <c r="CK216" s="16">
        <f t="shared" si="65"/>
        <v>0</v>
      </c>
      <c r="CL216" s="16">
        <f t="shared" si="66"/>
        <v>0</v>
      </c>
      <c r="CM216" s="16"/>
      <c r="CZ216" s="2"/>
    </row>
    <row r="217" spans="1:104" ht="36" customHeight="1" x14ac:dyDescent="0.2">
      <c r="A217" s="3463"/>
      <c r="B217" s="2057" t="s">
        <v>203</v>
      </c>
      <c r="C217" s="414">
        <f t="shared" si="70"/>
        <v>14</v>
      </c>
      <c r="D217" s="415">
        <f>SUM(F217+H217+J217+L217+N217)</f>
        <v>8</v>
      </c>
      <c r="E217" s="416">
        <f t="shared" si="72"/>
        <v>6</v>
      </c>
      <c r="F217" s="93">
        <v>2</v>
      </c>
      <c r="G217" s="96">
        <v>3</v>
      </c>
      <c r="H217" s="93">
        <v>0</v>
      </c>
      <c r="I217" s="96">
        <v>2</v>
      </c>
      <c r="J217" s="93">
        <v>4</v>
      </c>
      <c r="K217" s="96">
        <v>1</v>
      </c>
      <c r="L217" s="93">
        <v>2</v>
      </c>
      <c r="M217" s="96">
        <v>0</v>
      </c>
      <c r="N217" s="93">
        <v>0</v>
      </c>
      <c r="O217" s="96">
        <v>0</v>
      </c>
      <c r="P217" s="335"/>
      <c r="Q217" s="336"/>
      <c r="R217" s="335"/>
      <c r="S217" s="336"/>
      <c r="T217" s="335"/>
      <c r="U217" s="336"/>
      <c r="V217" s="335"/>
      <c r="W217" s="336"/>
      <c r="X217" s="335"/>
      <c r="Y217" s="336"/>
      <c r="Z217" s="335"/>
      <c r="AA217" s="336"/>
      <c r="AB217" s="335"/>
      <c r="AC217" s="336"/>
      <c r="AD217" s="335"/>
      <c r="AE217" s="336"/>
      <c r="AF217" s="335"/>
      <c r="AG217" s="336"/>
      <c r="AH217" s="335"/>
      <c r="AI217" s="336"/>
      <c r="AJ217" s="335"/>
      <c r="AK217" s="336"/>
      <c r="AL217" s="335"/>
      <c r="AM217" s="453"/>
      <c r="AN217" s="319">
        <v>6</v>
      </c>
      <c r="AO217" s="329">
        <v>0</v>
      </c>
      <c r="AP217" s="243">
        <v>0</v>
      </c>
      <c r="AQ217" s="93">
        <v>0</v>
      </c>
      <c r="AR217" s="454"/>
      <c r="AS217" s="93">
        <v>0</v>
      </c>
      <c r="AT217" s="96">
        <v>0</v>
      </c>
      <c r="AU217" s="96">
        <v>0</v>
      </c>
      <c r="AV217" s="96">
        <v>0</v>
      </c>
      <c r="AW217" s="380" t="str">
        <f t="shared" si="69"/>
        <v xml:space="preserve">* No olvide escribir los campos Gestante y/o Madre de Hijo menor de 5 años y/o Pueblos Originarios y/o Niños, Niñas, Adolescentes y Jóvenes de Programas SENAME (Digite CERO si no tiene). </v>
      </c>
      <c r="AX217" s="33"/>
      <c r="AY217" s="33"/>
      <c r="AZ217" s="33"/>
      <c r="BA217" s="33"/>
      <c r="BB217" s="33"/>
      <c r="BC217" s="33"/>
      <c r="BD217" s="33"/>
      <c r="BE217" s="230"/>
      <c r="BF217" s="230"/>
      <c r="BY217" s="3"/>
      <c r="CA217" s="4" t="str">
        <f t="shared" si="55"/>
        <v/>
      </c>
      <c r="CB217" s="4" t="str">
        <f t="shared" si="56"/>
        <v/>
      </c>
      <c r="CC217" s="4" t="str">
        <f t="shared" si="57"/>
        <v/>
      </c>
      <c r="CD217" s="4" t="str">
        <f t="shared" si="58"/>
        <v/>
      </c>
      <c r="CE217" s="4" t="str">
        <f t="shared" si="59"/>
        <v/>
      </c>
      <c r="CF217" s="4" t="str">
        <f t="shared" si="60"/>
        <v/>
      </c>
      <c r="CG217" s="16">
        <f t="shared" si="61"/>
        <v>0</v>
      </c>
      <c r="CH217" s="16">
        <f t="shared" si="62"/>
        <v>0</v>
      </c>
      <c r="CI217" s="16">
        <f t="shared" si="63"/>
        <v>0</v>
      </c>
      <c r="CJ217" s="16">
        <f t="shared" si="64"/>
        <v>0</v>
      </c>
      <c r="CK217" s="16">
        <f t="shared" si="65"/>
        <v>0</v>
      </c>
      <c r="CL217" s="16">
        <f t="shared" si="66"/>
        <v>0</v>
      </c>
      <c r="CM217" s="16"/>
      <c r="CZ217" s="2"/>
    </row>
    <row r="218" spans="1:104" ht="16.149999999999999" customHeight="1" x14ac:dyDescent="0.2">
      <c r="A218" s="3420" t="s">
        <v>204</v>
      </c>
      <c r="B218" s="2058" t="s">
        <v>205</v>
      </c>
      <c r="C218" s="398">
        <f t="shared" ref="C218:C223" si="73">+D218+E218</f>
        <v>0</v>
      </c>
      <c r="D218" s="399">
        <f>SUM(F218+H218+J218+L218+N218+P218+R218+T218+V218+X218+Z218+AB218+AD218+AF218+AH218+AJ218+AL218)</f>
        <v>0</v>
      </c>
      <c r="E218" s="400">
        <f>SUM(G218+I218+K218+M218+O218+Q218+S218+U218+W218+Y218+AA218+AC218+AE218+AG218+AI218+AK218+AM218)</f>
        <v>0</v>
      </c>
      <c r="F218" s="104"/>
      <c r="G218" s="107"/>
      <c r="H218" s="104"/>
      <c r="I218" s="107"/>
      <c r="J218" s="104"/>
      <c r="K218" s="107"/>
      <c r="L218" s="104"/>
      <c r="M218" s="107"/>
      <c r="N218" s="104"/>
      <c r="O218" s="107"/>
      <c r="P218" s="104"/>
      <c r="Q218" s="107"/>
      <c r="R218" s="104"/>
      <c r="S218" s="107"/>
      <c r="T218" s="104"/>
      <c r="U218" s="107"/>
      <c r="V218" s="104"/>
      <c r="W218" s="107"/>
      <c r="X218" s="104"/>
      <c r="Y218" s="107"/>
      <c r="Z218" s="104"/>
      <c r="AA218" s="107"/>
      <c r="AB218" s="104"/>
      <c r="AC218" s="107"/>
      <c r="AD218" s="104"/>
      <c r="AE218" s="107"/>
      <c r="AF218" s="104"/>
      <c r="AG218" s="107"/>
      <c r="AH218" s="104"/>
      <c r="AI218" s="107"/>
      <c r="AJ218" s="104"/>
      <c r="AK218" s="107"/>
      <c r="AL218" s="104"/>
      <c r="AM218" s="29"/>
      <c r="AN218" s="143"/>
      <c r="AO218" s="27"/>
      <c r="AP218" s="31"/>
      <c r="AQ218" s="107"/>
      <c r="AR218" s="107"/>
      <c r="AS218" s="26"/>
      <c r="AT218" s="39"/>
      <c r="AU218" s="39"/>
      <c r="AV218" s="39"/>
      <c r="AW218" s="380" t="str">
        <f t="shared" si="69"/>
        <v/>
      </c>
      <c r="AX218" s="33"/>
      <c r="AY218" s="33"/>
      <c r="AZ218" s="33"/>
      <c r="BA218" s="33"/>
      <c r="BB218" s="33"/>
      <c r="BC218" s="33"/>
      <c r="BD218" s="33"/>
      <c r="BE218" s="230"/>
      <c r="BF218" s="230"/>
      <c r="BY218" s="3"/>
      <c r="CA218" s="4" t="str">
        <f t="shared" si="55"/>
        <v/>
      </c>
      <c r="CB218" s="4" t="str">
        <f t="shared" si="56"/>
        <v/>
      </c>
      <c r="CC218" s="4" t="str">
        <f t="shared" si="57"/>
        <v/>
      </c>
      <c r="CD218" s="4" t="str">
        <f t="shared" si="58"/>
        <v/>
      </c>
      <c r="CE218" s="4" t="str">
        <f t="shared" si="59"/>
        <v/>
      </c>
      <c r="CF218" s="4" t="str">
        <f t="shared" si="60"/>
        <v/>
      </c>
      <c r="CG218" s="16">
        <f t="shared" si="61"/>
        <v>0</v>
      </c>
      <c r="CH218" s="16">
        <f t="shared" si="62"/>
        <v>0</v>
      </c>
      <c r="CI218" s="16">
        <f t="shared" si="63"/>
        <v>0</v>
      </c>
      <c r="CJ218" s="16">
        <f t="shared" si="64"/>
        <v>0</v>
      </c>
      <c r="CK218" s="16">
        <f t="shared" si="65"/>
        <v>0</v>
      </c>
      <c r="CL218" s="16">
        <f t="shared" si="66"/>
        <v>0</v>
      </c>
      <c r="CM218" s="16"/>
      <c r="CZ218" s="2"/>
    </row>
    <row r="219" spans="1:104" ht="16.149999999999999" customHeight="1" x14ac:dyDescent="0.2">
      <c r="A219" s="3420"/>
      <c r="B219" s="2054" t="s">
        <v>206</v>
      </c>
      <c r="C219" s="402">
        <f t="shared" si="73"/>
        <v>0</v>
      </c>
      <c r="D219" s="403">
        <f>SUM(F219+H219+J219+L219+N219+P219+R219+T219+V219+X219+Z219+AB219+AD219+AF219+AH219+AJ219+AL219)</f>
        <v>0</v>
      </c>
      <c r="E219" s="2077">
        <f>SUM(G219+I219+K219+M219+O219+Q219+S219+U219+W219+Y219+AA219+AC219+AE219+AG219+AI219+AK219+AM219)</f>
        <v>0</v>
      </c>
      <c r="F219" s="35"/>
      <c r="G219" s="39"/>
      <c r="H219" s="35"/>
      <c r="I219" s="39"/>
      <c r="J219" s="35"/>
      <c r="K219" s="39"/>
      <c r="L219" s="35"/>
      <c r="M219" s="39"/>
      <c r="N219" s="35"/>
      <c r="O219" s="39"/>
      <c r="P219" s="35"/>
      <c r="Q219" s="39"/>
      <c r="R219" s="35"/>
      <c r="S219" s="39"/>
      <c r="T219" s="35"/>
      <c r="U219" s="39"/>
      <c r="V219" s="35"/>
      <c r="W219" s="39"/>
      <c r="X219" s="35"/>
      <c r="Y219" s="39"/>
      <c r="Z219" s="35"/>
      <c r="AA219" s="39"/>
      <c r="AB219" s="35"/>
      <c r="AC219" s="39"/>
      <c r="AD219" s="35"/>
      <c r="AE219" s="39"/>
      <c r="AF219" s="35"/>
      <c r="AG219" s="39"/>
      <c r="AH219" s="35"/>
      <c r="AI219" s="39"/>
      <c r="AJ219" s="35"/>
      <c r="AK219" s="39"/>
      <c r="AL219" s="35"/>
      <c r="AM219" s="38"/>
      <c r="AN219" s="153"/>
      <c r="AO219" s="36"/>
      <c r="AP219" s="40"/>
      <c r="AQ219" s="39"/>
      <c r="AR219" s="39"/>
      <c r="AS219" s="35"/>
      <c r="AT219" s="39"/>
      <c r="AU219" s="39"/>
      <c r="AV219" s="39"/>
      <c r="AW219" s="380" t="str">
        <f t="shared" si="69"/>
        <v/>
      </c>
      <c r="AX219" s="33"/>
      <c r="AY219" s="33"/>
      <c r="AZ219" s="33"/>
      <c r="BA219" s="33"/>
      <c r="BB219" s="33"/>
      <c r="BC219" s="33"/>
      <c r="BD219" s="33"/>
      <c r="BE219" s="230"/>
      <c r="BF219" s="230"/>
      <c r="BY219" s="3"/>
      <c r="CA219" s="4" t="str">
        <f t="shared" si="55"/>
        <v/>
      </c>
      <c r="CB219" s="4" t="str">
        <f t="shared" si="56"/>
        <v/>
      </c>
      <c r="CC219" s="4" t="str">
        <f t="shared" si="57"/>
        <v/>
      </c>
      <c r="CD219" s="4" t="str">
        <f t="shared" si="58"/>
        <v/>
      </c>
      <c r="CE219" s="4" t="str">
        <f t="shared" si="59"/>
        <v/>
      </c>
      <c r="CF219" s="4" t="str">
        <f t="shared" si="60"/>
        <v/>
      </c>
      <c r="CG219" s="16">
        <f t="shared" si="61"/>
        <v>0</v>
      </c>
      <c r="CH219" s="16">
        <f t="shared" si="62"/>
        <v>0</v>
      </c>
      <c r="CI219" s="16">
        <f t="shared" si="63"/>
        <v>0</v>
      </c>
      <c r="CJ219" s="16">
        <f t="shared" si="64"/>
        <v>0</v>
      </c>
      <c r="CK219" s="16">
        <f t="shared" si="65"/>
        <v>0</v>
      </c>
      <c r="CL219" s="16">
        <f t="shared" si="66"/>
        <v>0</v>
      </c>
      <c r="CM219" s="16"/>
      <c r="CZ219" s="2"/>
    </row>
    <row r="220" spans="1:104" ht="16.149999999999999" customHeight="1" x14ac:dyDescent="0.2">
      <c r="A220" s="3420"/>
      <c r="B220" s="2054" t="s">
        <v>207</v>
      </c>
      <c r="C220" s="402">
        <f t="shared" si="73"/>
        <v>0</v>
      </c>
      <c r="D220" s="403">
        <f>SUM(F220+H220+J220+L220+N220+P220+R220+T220+V220+X220+Z220+AB220+AD220+AF220+AH220+AJ220+AL220)</f>
        <v>0</v>
      </c>
      <c r="E220" s="2077">
        <f t="shared" ref="E220:E230" si="74">SUM(G220+I220+K220+M220+O220+Q220+S220+U220+W220+Y220+AA220+AC220+AE220+AG220+AI220+AK220+AM220)</f>
        <v>0</v>
      </c>
      <c r="F220" s="35"/>
      <c r="G220" s="39"/>
      <c r="H220" s="35"/>
      <c r="I220" s="39"/>
      <c r="J220" s="35"/>
      <c r="K220" s="39"/>
      <c r="L220" s="35"/>
      <c r="M220" s="39"/>
      <c r="N220" s="35"/>
      <c r="O220" s="39"/>
      <c r="P220" s="35"/>
      <c r="Q220" s="39"/>
      <c r="R220" s="35"/>
      <c r="S220" s="39"/>
      <c r="T220" s="35"/>
      <c r="U220" s="39"/>
      <c r="V220" s="35"/>
      <c r="W220" s="39"/>
      <c r="X220" s="35"/>
      <c r="Y220" s="39"/>
      <c r="Z220" s="35"/>
      <c r="AA220" s="39"/>
      <c r="AB220" s="35"/>
      <c r="AC220" s="39"/>
      <c r="AD220" s="35"/>
      <c r="AE220" s="39"/>
      <c r="AF220" s="35"/>
      <c r="AG220" s="39"/>
      <c r="AH220" s="35"/>
      <c r="AI220" s="39"/>
      <c r="AJ220" s="35"/>
      <c r="AK220" s="39"/>
      <c r="AL220" s="35"/>
      <c r="AM220" s="38"/>
      <c r="AN220" s="153"/>
      <c r="AO220" s="36"/>
      <c r="AP220" s="40"/>
      <c r="AQ220" s="39"/>
      <c r="AR220" s="39"/>
      <c r="AS220" s="35"/>
      <c r="AT220" s="39"/>
      <c r="AU220" s="39"/>
      <c r="AV220" s="39"/>
      <c r="AW220" s="380" t="str">
        <f t="shared" si="69"/>
        <v/>
      </c>
      <c r="AX220" s="33"/>
      <c r="AY220" s="33"/>
      <c r="AZ220" s="33"/>
      <c r="BA220" s="33"/>
      <c r="BB220" s="33"/>
      <c r="BC220" s="33"/>
      <c r="BD220" s="33"/>
      <c r="BE220" s="230"/>
      <c r="BF220" s="230"/>
      <c r="BY220" s="3"/>
      <c r="CA220" s="4" t="str">
        <f t="shared" si="55"/>
        <v/>
      </c>
      <c r="CB220" s="4" t="str">
        <f t="shared" si="56"/>
        <v/>
      </c>
      <c r="CC220" s="4" t="str">
        <f t="shared" si="57"/>
        <v/>
      </c>
      <c r="CD220" s="4" t="str">
        <f t="shared" si="58"/>
        <v/>
      </c>
      <c r="CE220" s="4" t="str">
        <f t="shared" si="59"/>
        <v/>
      </c>
      <c r="CF220" s="4" t="str">
        <f t="shared" si="60"/>
        <v/>
      </c>
      <c r="CG220" s="16">
        <f t="shared" si="61"/>
        <v>0</v>
      </c>
      <c r="CH220" s="16">
        <f t="shared" si="62"/>
        <v>0</v>
      </c>
      <c r="CI220" s="16">
        <f t="shared" si="63"/>
        <v>0</v>
      </c>
      <c r="CJ220" s="16">
        <f t="shared" si="64"/>
        <v>0</v>
      </c>
      <c r="CK220" s="16">
        <f t="shared" si="65"/>
        <v>0</v>
      </c>
      <c r="CL220" s="16">
        <f t="shared" si="66"/>
        <v>0</v>
      </c>
      <c r="CM220" s="16"/>
      <c r="CZ220" s="2"/>
    </row>
    <row r="221" spans="1:104" ht="16.149999999999999" customHeight="1" x14ac:dyDescent="0.2">
      <c r="A221" s="3420"/>
      <c r="B221" s="2054" t="s">
        <v>208</v>
      </c>
      <c r="C221" s="402">
        <f t="shared" si="73"/>
        <v>0</v>
      </c>
      <c r="D221" s="403">
        <f>SUM(F221+H221+J221+L221+N221+P221+R221+T221+V221+X221+Z221+AB221+AD221+AF221+AH221+AJ221+AL221)</f>
        <v>0</v>
      </c>
      <c r="E221" s="2077">
        <f t="shared" si="74"/>
        <v>0</v>
      </c>
      <c r="F221" s="35"/>
      <c r="G221" s="39"/>
      <c r="H221" s="35"/>
      <c r="I221" s="39"/>
      <c r="J221" s="35"/>
      <c r="K221" s="39"/>
      <c r="L221" s="35"/>
      <c r="M221" s="39"/>
      <c r="N221" s="35"/>
      <c r="O221" s="39"/>
      <c r="P221" s="35"/>
      <c r="Q221" s="39"/>
      <c r="R221" s="35"/>
      <c r="S221" s="39"/>
      <c r="T221" s="35"/>
      <c r="U221" s="39"/>
      <c r="V221" s="35"/>
      <c r="W221" s="39"/>
      <c r="X221" s="35"/>
      <c r="Y221" s="39"/>
      <c r="Z221" s="35"/>
      <c r="AA221" s="39"/>
      <c r="AB221" s="35"/>
      <c r="AC221" s="39"/>
      <c r="AD221" s="35"/>
      <c r="AE221" s="39"/>
      <c r="AF221" s="35"/>
      <c r="AG221" s="39"/>
      <c r="AH221" s="35"/>
      <c r="AI221" s="39"/>
      <c r="AJ221" s="35"/>
      <c r="AK221" s="39"/>
      <c r="AL221" s="35"/>
      <c r="AM221" s="38"/>
      <c r="AN221" s="153"/>
      <c r="AO221" s="36"/>
      <c r="AP221" s="40"/>
      <c r="AQ221" s="39"/>
      <c r="AR221" s="39"/>
      <c r="AS221" s="35"/>
      <c r="AT221" s="39"/>
      <c r="AU221" s="39"/>
      <c r="AV221" s="39"/>
      <c r="AW221" s="380" t="str">
        <f t="shared" si="69"/>
        <v/>
      </c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230"/>
      <c r="BI221" s="230"/>
      <c r="BY221" s="3"/>
      <c r="CA221" s="4" t="str">
        <f t="shared" si="55"/>
        <v/>
      </c>
      <c r="CB221" s="4" t="str">
        <f t="shared" si="56"/>
        <v/>
      </c>
      <c r="CC221" s="4" t="str">
        <f t="shared" si="57"/>
        <v/>
      </c>
      <c r="CD221" s="4" t="str">
        <f t="shared" si="58"/>
        <v/>
      </c>
      <c r="CE221" s="4" t="str">
        <f t="shared" si="59"/>
        <v/>
      </c>
      <c r="CF221" s="4" t="str">
        <f t="shared" si="60"/>
        <v/>
      </c>
      <c r="CG221" s="16">
        <f t="shared" si="61"/>
        <v>0</v>
      </c>
      <c r="CH221" s="16">
        <f t="shared" si="62"/>
        <v>0</v>
      </c>
      <c r="CI221" s="16">
        <f t="shared" si="63"/>
        <v>0</v>
      </c>
      <c r="CJ221" s="16">
        <f t="shared" si="64"/>
        <v>0</v>
      </c>
      <c r="CK221" s="16">
        <f t="shared" si="65"/>
        <v>0</v>
      </c>
      <c r="CL221" s="16">
        <f t="shared" si="66"/>
        <v>0</v>
      </c>
      <c r="CM221" s="16"/>
      <c r="CZ221" s="2"/>
    </row>
    <row r="222" spans="1:104" ht="16.149999999999999" customHeight="1" x14ac:dyDescent="0.2">
      <c r="A222" s="3420"/>
      <c r="B222" s="2054" t="s">
        <v>209</v>
      </c>
      <c r="C222" s="398">
        <f t="shared" si="73"/>
        <v>0</v>
      </c>
      <c r="D222" s="399">
        <f>SUM(F222+H222+J222+L222+N222+P222+R222+T222+V222+X222+Z222+AB222+AD222+AF222+AH222+AJ222+AL222)</f>
        <v>0</v>
      </c>
      <c r="E222" s="400">
        <f t="shared" si="74"/>
        <v>0</v>
      </c>
      <c r="F222" s="35"/>
      <c r="G222" s="39"/>
      <c r="H222" s="35"/>
      <c r="I222" s="39"/>
      <c r="J222" s="35"/>
      <c r="K222" s="39"/>
      <c r="L222" s="35"/>
      <c r="M222" s="39"/>
      <c r="N222" s="35"/>
      <c r="O222" s="39"/>
      <c r="P222" s="35"/>
      <c r="Q222" s="39"/>
      <c r="R222" s="35"/>
      <c r="S222" s="39"/>
      <c r="T222" s="35"/>
      <c r="U222" s="39"/>
      <c r="V222" s="35"/>
      <c r="W222" s="39"/>
      <c r="X222" s="35"/>
      <c r="Y222" s="39"/>
      <c r="Z222" s="35"/>
      <c r="AA222" s="39"/>
      <c r="AB222" s="35"/>
      <c r="AC222" s="39"/>
      <c r="AD222" s="35"/>
      <c r="AE222" s="39"/>
      <c r="AF222" s="35"/>
      <c r="AG222" s="39"/>
      <c r="AH222" s="35"/>
      <c r="AI222" s="39"/>
      <c r="AJ222" s="35"/>
      <c r="AK222" s="39"/>
      <c r="AL222" s="35"/>
      <c r="AM222" s="38"/>
      <c r="AN222" s="153"/>
      <c r="AO222" s="36"/>
      <c r="AP222" s="40"/>
      <c r="AQ222" s="39"/>
      <c r="AR222" s="39"/>
      <c r="AS222" s="35"/>
      <c r="AT222" s="39"/>
      <c r="AU222" s="39"/>
      <c r="AV222" s="39"/>
      <c r="AW222" s="380" t="str">
        <f t="shared" si="69"/>
        <v/>
      </c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230"/>
      <c r="BI222" s="230"/>
      <c r="BY222" s="3"/>
      <c r="CA222" s="4" t="str">
        <f t="shared" si="55"/>
        <v/>
      </c>
      <c r="CB222" s="4" t="str">
        <f t="shared" si="56"/>
        <v/>
      </c>
      <c r="CC222" s="4" t="str">
        <f t="shared" si="57"/>
        <v/>
      </c>
      <c r="CD222" s="4" t="str">
        <f t="shared" si="58"/>
        <v/>
      </c>
      <c r="CE222" s="4" t="str">
        <f t="shared" si="59"/>
        <v/>
      </c>
      <c r="CF222" s="4" t="str">
        <f t="shared" si="60"/>
        <v/>
      </c>
      <c r="CG222" s="16">
        <f t="shared" si="61"/>
        <v>0</v>
      </c>
      <c r="CH222" s="16">
        <f t="shared" si="62"/>
        <v>0</v>
      </c>
      <c r="CI222" s="16">
        <f t="shared" si="63"/>
        <v>0</v>
      </c>
      <c r="CJ222" s="16">
        <f t="shared" si="64"/>
        <v>0</v>
      </c>
      <c r="CK222" s="16">
        <f t="shared" si="65"/>
        <v>0</v>
      </c>
      <c r="CL222" s="16">
        <f t="shared" si="66"/>
        <v>0</v>
      </c>
      <c r="CM222" s="16"/>
      <c r="CZ222" s="2"/>
    </row>
    <row r="223" spans="1:104" ht="16.149999999999999" customHeight="1" x14ac:dyDescent="0.2">
      <c r="A223" s="3421"/>
      <c r="B223" s="1488" t="s">
        <v>210</v>
      </c>
      <c r="C223" s="393">
        <f t="shared" si="73"/>
        <v>1</v>
      </c>
      <c r="D223" s="394">
        <f>SUM(F223+H223+J223+L223+N223+P223+R223+T223+V223+X223+Z223+AB223+AD223+AF223+AH223+AJ223+AL223)</f>
        <v>0</v>
      </c>
      <c r="E223" s="377">
        <f t="shared" si="74"/>
        <v>1</v>
      </c>
      <c r="F223" s="35"/>
      <c r="G223" s="39"/>
      <c r="H223" s="35"/>
      <c r="I223" s="39"/>
      <c r="J223" s="35"/>
      <c r="K223" s="39"/>
      <c r="L223" s="35"/>
      <c r="M223" s="39"/>
      <c r="N223" s="35"/>
      <c r="O223" s="39"/>
      <c r="P223" s="35"/>
      <c r="Q223" s="39"/>
      <c r="R223" s="35"/>
      <c r="S223" s="39"/>
      <c r="T223" s="35"/>
      <c r="U223" s="39"/>
      <c r="V223" s="35"/>
      <c r="W223" s="39"/>
      <c r="X223" s="35"/>
      <c r="Y223" s="39"/>
      <c r="Z223" s="35"/>
      <c r="AA223" s="39"/>
      <c r="AB223" s="35"/>
      <c r="AC223" s="39"/>
      <c r="AD223" s="35"/>
      <c r="AE223" s="39"/>
      <c r="AF223" s="35"/>
      <c r="AG223" s="39">
        <v>1</v>
      </c>
      <c r="AH223" s="35"/>
      <c r="AI223" s="39"/>
      <c r="AJ223" s="35"/>
      <c r="AK223" s="39"/>
      <c r="AL223" s="93"/>
      <c r="AM223" s="95"/>
      <c r="AN223" s="173"/>
      <c r="AO223" s="94"/>
      <c r="AP223" s="243"/>
      <c r="AQ223" s="96">
        <v>0</v>
      </c>
      <c r="AR223" s="96">
        <v>0</v>
      </c>
      <c r="AS223" s="35">
        <v>0</v>
      </c>
      <c r="AT223" s="39">
        <v>0</v>
      </c>
      <c r="AU223" s="39">
        <v>0</v>
      </c>
      <c r="AV223" s="39">
        <v>0</v>
      </c>
      <c r="AW223" s="380" t="str">
        <f t="shared" si="69"/>
        <v/>
      </c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230"/>
      <c r="BI223" s="230"/>
      <c r="BY223" s="3"/>
      <c r="CA223" s="4" t="str">
        <f t="shared" si="55"/>
        <v/>
      </c>
      <c r="CB223" s="4" t="str">
        <f t="shared" si="56"/>
        <v/>
      </c>
      <c r="CC223" s="4" t="str">
        <f t="shared" si="57"/>
        <v/>
      </c>
      <c r="CD223" s="4" t="str">
        <f t="shared" si="58"/>
        <v/>
      </c>
      <c r="CE223" s="4" t="str">
        <f t="shared" si="59"/>
        <v/>
      </c>
      <c r="CF223" s="4" t="str">
        <f t="shared" si="60"/>
        <v/>
      </c>
      <c r="CG223" s="16">
        <f t="shared" si="61"/>
        <v>0</v>
      </c>
      <c r="CH223" s="16">
        <f t="shared" si="62"/>
        <v>0</v>
      </c>
      <c r="CI223" s="16">
        <f t="shared" si="63"/>
        <v>0</v>
      </c>
      <c r="CJ223" s="16">
        <f t="shared" si="64"/>
        <v>0</v>
      </c>
      <c r="CK223" s="16">
        <f t="shared" si="65"/>
        <v>0</v>
      </c>
      <c r="CL223" s="16">
        <f t="shared" si="66"/>
        <v>0</v>
      </c>
      <c r="CM223" s="16"/>
      <c r="CZ223" s="2"/>
    </row>
    <row r="224" spans="1:104" ht="16.149999999999999" customHeight="1" x14ac:dyDescent="0.2">
      <c r="A224" s="4485" t="s">
        <v>211</v>
      </c>
      <c r="B224" s="2055" t="s">
        <v>212</v>
      </c>
      <c r="C224" s="381">
        <f t="shared" si="70"/>
        <v>0</v>
      </c>
      <c r="D224" s="382">
        <f>SUM(F224+H224+J224+L224+N224+P224+R224+T224+V224+X224+Z224+AB224+AD224+AF224+AH224+AJ224+AL224)</f>
        <v>0</v>
      </c>
      <c r="E224" s="2078">
        <f t="shared" si="74"/>
        <v>0</v>
      </c>
      <c r="F224" s="26"/>
      <c r="G224" s="30"/>
      <c r="H224" s="26"/>
      <c r="I224" s="30"/>
      <c r="J224" s="26"/>
      <c r="K224" s="30"/>
      <c r="L224" s="26"/>
      <c r="M224" s="30"/>
      <c r="N224" s="26"/>
      <c r="O224" s="30"/>
      <c r="P224" s="26"/>
      <c r="Q224" s="30"/>
      <c r="R224" s="26"/>
      <c r="S224" s="30"/>
      <c r="T224" s="26"/>
      <c r="U224" s="30"/>
      <c r="V224" s="26"/>
      <c r="W224" s="30"/>
      <c r="X224" s="26"/>
      <c r="Y224" s="30"/>
      <c r="Z224" s="26"/>
      <c r="AA224" s="30"/>
      <c r="AB224" s="26"/>
      <c r="AC224" s="30"/>
      <c r="AD224" s="26"/>
      <c r="AE224" s="30"/>
      <c r="AF224" s="26"/>
      <c r="AG224" s="30"/>
      <c r="AH224" s="26"/>
      <c r="AI224" s="30"/>
      <c r="AJ224" s="26"/>
      <c r="AK224" s="30"/>
      <c r="AL224" s="26"/>
      <c r="AM224" s="2488"/>
      <c r="AN224" s="319"/>
      <c r="AO224" s="329"/>
      <c r="AP224" s="107"/>
      <c r="AQ224" s="455"/>
      <c r="AR224" s="456"/>
      <c r="AS224" s="26"/>
      <c r="AT224" s="30"/>
      <c r="AU224" s="30"/>
      <c r="AV224" s="30"/>
      <c r="AW224" s="380" t="str">
        <f t="shared" si="69"/>
        <v/>
      </c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230"/>
      <c r="BI224" s="230"/>
      <c r="BY224" s="3"/>
      <c r="CA224" s="4" t="str">
        <f t="shared" si="55"/>
        <v/>
      </c>
      <c r="CB224" s="4" t="str">
        <f t="shared" si="56"/>
        <v/>
      </c>
      <c r="CC224" s="4" t="str">
        <f t="shared" si="57"/>
        <v/>
      </c>
      <c r="CD224" s="4" t="str">
        <f t="shared" si="58"/>
        <v/>
      </c>
      <c r="CE224" s="4" t="str">
        <f t="shared" si="59"/>
        <v/>
      </c>
      <c r="CF224" s="4" t="str">
        <f t="shared" si="60"/>
        <v/>
      </c>
      <c r="CG224" s="16">
        <f t="shared" si="61"/>
        <v>0</v>
      </c>
      <c r="CH224" s="16">
        <f t="shared" si="62"/>
        <v>0</v>
      </c>
      <c r="CI224" s="16">
        <f t="shared" si="63"/>
        <v>0</v>
      </c>
      <c r="CJ224" s="16">
        <f t="shared" si="64"/>
        <v>0</v>
      </c>
      <c r="CK224" s="16">
        <f t="shared" si="65"/>
        <v>0</v>
      </c>
      <c r="CL224" s="16">
        <f t="shared" si="66"/>
        <v>0</v>
      </c>
      <c r="CM224" s="16"/>
      <c r="CZ224" s="2"/>
    </row>
    <row r="225" spans="1:104" ht="16.149999999999999" customHeight="1" x14ac:dyDescent="0.2">
      <c r="A225" s="3457"/>
      <c r="B225" s="2052" t="s">
        <v>213</v>
      </c>
      <c r="C225" s="398">
        <f t="shared" si="70"/>
        <v>0</v>
      </c>
      <c r="D225" s="399">
        <f t="shared" ref="D225:D233" si="75">SUM(F225+H225+J225+L225+N225+P225+R225+T225+V225+X225+Z225+AB225+AD225+AF225+AH225+AJ225+AL225)</f>
        <v>0</v>
      </c>
      <c r="E225" s="400">
        <f t="shared" si="74"/>
        <v>0</v>
      </c>
      <c r="F225" s="104"/>
      <c r="G225" s="107"/>
      <c r="H225" s="104"/>
      <c r="I225" s="107"/>
      <c r="J225" s="104"/>
      <c r="K225" s="107"/>
      <c r="L225" s="104"/>
      <c r="M225" s="107"/>
      <c r="N225" s="104"/>
      <c r="O225" s="107"/>
      <c r="P225" s="104"/>
      <c r="Q225" s="107"/>
      <c r="R225" s="104"/>
      <c r="S225" s="107"/>
      <c r="T225" s="104"/>
      <c r="U225" s="107"/>
      <c r="V225" s="104"/>
      <c r="W225" s="107"/>
      <c r="X225" s="104"/>
      <c r="Y225" s="107"/>
      <c r="Z225" s="104"/>
      <c r="AA225" s="107"/>
      <c r="AB225" s="104"/>
      <c r="AC225" s="107"/>
      <c r="AD225" s="104"/>
      <c r="AE225" s="107"/>
      <c r="AF225" s="104"/>
      <c r="AG225" s="107"/>
      <c r="AH225" s="104"/>
      <c r="AI225" s="107"/>
      <c r="AJ225" s="104"/>
      <c r="AK225" s="107"/>
      <c r="AL225" s="104"/>
      <c r="AM225" s="318"/>
      <c r="AN225" s="319"/>
      <c r="AO225" s="329"/>
      <c r="AP225" s="107"/>
      <c r="AQ225" s="332"/>
      <c r="AR225" s="452"/>
      <c r="AS225" s="104"/>
      <c r="AT225" s="107"/>
      <c r="AU225" s="107"/>
      <c r="AV225" s="107"/>
      <c r="AW225" s="380" t="str">
        <f t="shared" si="69"/>
        <v/>
      </c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230"/>
      <c r="BI225" s="230"/>
      <c r="BY225" s="3"/>
      <c r="CA225" s="4" t="str">
        <f t="shared" si="55"/>
        <v/>
      </c>
      <c r="CB225" s="4" t="str">
        <f t="shared" si="56"/>
        <v/>
      </c>
      <c r="CC225" s="4" t="str">
        <f t="shared" si="57"/>
        <v/>
      </c>
      <c r="CD225" s="4" t="str">
        <f t="shared" si="58"/>
        <v/>
      </c>
      <c r="CE225" s="4" t="str">
        <f t="shared" si="59"/>
        <v/>
      </c>
      <c r="CF225" s="4" t="str">
        <f t="shared" si="60"/>
        <v/>
      </c>
      <c r="CG225" s="16">
        <f t="shared" si="61"/>
        <v>0</v>
      </c>
      <c r="CH225" s="16">
        <f t="shared" si="62"/>
        <v>0</v>
      </c>
      <c r="CI225" s="16">
        <f t="shared" si="63"/>
        <v>0</v>
      </c>
      <c r="CJ225" s="16">
        <f t="shared" si="64"/>
        <v>0</v>
      </c>
      <c r="CK225" s="16">
        <f t="shared" si="65"/>
        <v>0</v>
      </c>
      <c r="CL225" s="16">
        <f t="shared" si="66"/>
        <v>0</v>
      </c>
      <c r="CM225" s="16"/>
      <c r="CZ225" s="2"/>
    </row>
    <row r="226" spans="1:104" ht="16.149999999999999" customHeight="1" x14ac:dyDescent="0.2">
      <c r="A226" s="3458"/>
      <c r="B226" s="2049" t="s">
        <v>214</v>
      </c>
      <c r="C226" s="385">
        <f t="shared" si="70"/>
        <v>0</v>
      </c>
      <c r="D226" s="386">
        <f>SUM(F226+H226+J226+L226+N226+P226+R226+T226+V226+X226+Z226+AB226+AD226+AF226+AH226+AJ226+AL226)</f>
        <v>0</v>
      </c>
      <c r="E226" s="856">
        <f t="shared" si="74"/>
        <v>0</v>
      </c>
      <c r="F226" s="263"/>
      <c r="G226" s="728"/>
      <c r="H226" s="263"/>
      <c r="I226" s="728"/>
      <c r="J226" s="263"/>
      <c r="K226" s="728"/>
      <c r="L226" s="263"/>
      <c r="M226" s="728"/>
      <c r="N226" s="263"/>
      <c r="O226" s="728"/>
      <c r="P226" s="263"/>
      <c r="Q226" s="728"/>
      <c r="R226" s="263"/>
      <c r="S226" s="728"/>
      <c r="T226" s="263"/>
      <c r="U226" s="728"/>
      <c r="V226" s="263"/>
      <c r="W226" s="728"/>
      <c r="X226" s="263"/>
      <c r="Y226" s="728"/>
      <c r="Z226" s="263"/>
      <c r="AA226" s="728"/>
      <c r="AB226" s="263"/>
      <c r="AC226" s="728"/>
      <c r="AD226" s="263"/>
      <c r="AE226" s="728"/>
      <c r="AF226" s="263"/>
      <c r="AG226" s="728"/>
      <c r="AH226" s="263"/>
      <c r="AI226" s="728"/>
      <c r="AJ226" s="263"/>
      <c r="AK226" s="728"/>
      <c r="AL226" s="263"/>
      <c r="AM226" s="863"/>
      <c r="AN226" s="438"/>
      <c r="AO226" s="439"/>
      <c r="AP226" s="728"/>
      <c r="AQ226" s="336"/>
      <c r="AR226" s="454"/>
      <c r="AS226" s="263"/>
      <c r="AT226" s="728"/>
      <c r="AU226" s="728"/>
      <c r="AV226" s="728"/>
      <c r="AW226" s="380" t="str">
        <f t="shared" si="69"/>
        <v/>
      </c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230"/>
      <c r="BI226" s="230"/>
      <c r="BY226" s="3"/>
      <c r="CA226" s="4" t="str">
        <f t="shared" si="55"/>
        <v/>
      </c>
      <c r="CB226" s="4" t="str">
        <f t="shared" si="56"/>
        <v/>
      </c>
      <c r="CC226" s="4" t="str">
        <f t="shared" si="57"/>
        <v/>
      </c>
      <c r="CD226" s="4" t="str">
        <f t="shared" si="58"/>
        <v/>
      </c>
      <c r="CE226" s="4" t="str">
        <f t="shared" si="59"/>
        <v/>
      </c>
      <c r="CF226" s="4" t="str">
        <f t="shared" si="60"/>
        <v/>
      </c>
      <c r="CG226" s="16">
        <f t="shared" si="61"/>
        <v>0</v>
      </c>
      <c r="CH226" s="16">
        <f t="shared" si="62"/>
        <v>0</v>
      </c>
      <c r="CI226" s="16">
        <f t="shared" si="63"/>
        <v>0</v>
      </c>
      <c r="CJ226" s="16">
        <f t="shared" si="64"/>
        <v>0</v>
      </c>
      <c r="CK226" s="16">
        <f t="shared" si="65"/>
        <v>0</v>
      </c>
      <c r="CL226" s="16">
        <f t="shared" si="66"/>
        <v>0</v>
      </c>
      <c r="CM226" s="16"/>
      <c r="CZ226" s="2"/>
    </row>
    <row r="227" spans="1:104" ht="16.149999999999999" customHeight="1" x14ac:dyDescent="0.2">
      <c r="A227" s="3459" t="s">
        <v>215</v>
      </c>
      <c r="B227" s="3460"/>
      <c r="C227" s="398">
        <f t="shared" si="70"/>
        <v>1</v>
      </c>
      <c r="D227" s="399">
        <f>SUM(F227+H227+J227+L227+N227+P227+R227+T227+V227+X227+Z227+AB227+AD227+AF227+AH227+AJ227+AL227)</f>
        <v>0</v>
      </c>
      <c r="E227" s="400">
        <f t="shared" si="74"/>
        <v>1</v>
      </c>
      <c r="F227" s="104"/>
      <c r="G227" s="107"/>
      <c r="H227" s="104"/>
      <c r="I227" s="107"/>
      <c r="J227" s="104"/>
      <c r="K227" s="107"/>
      <c r="L227" s="104"/>
      <c r="M227" s="107"/>
      <c r="N227" s="104"/>
      <c r="O227" s="107"/>
      <c r="P227" s="104"/>
      <c r="Q227" s="107"/>
      <c r="R227" s="104"/>
      <c r="S227" s="107"/>
      <c r="T227" s="104"/>
      <c r="U227" s="107"/>
      <c r="V227" s="104"/>
      <c r="W227" s="107"/>
      <c r="X227" s="104"/>
      <c r="Y227" s="107"/>
      <c r="Z227" s="104"/>
      <c r="AA227" s="107"/>
      <c r="AB227" s="104"/>
      <c r="AC227" s="107"/>
      <c r="AD227" s="104"/>
      <c r="AE227" s="107">
        <v>1</v>
      </c>
      <c r="AF227" s="104"/>
      <c r="AG227" s="107"/>
      <c r="AH227" s="104"/>
      <c r="AI227" s="107"/>
      <c r="AJ227" s="104"/>
      <c r="AK227" s="107"/>
      <c r="AL227" s="104"/>
      <c r="AM227" s="318"/>
      <c r="AN227" s="319"/>
      <c r="AO227" s="329"/>
      <c r="AP227" s="107"/>
      <c r="AQ227" s="107">
        <v>0</v>
      </c>
      <c r="AR227" s="65">
        <v>0</v>
      </c>
      <c r="AS227" s="104">
        <v>0</v>
      </c>
      <c r="AT227" s="107">
        <v>0</v>
      </c>
      <c r="AU227" s="107">
        <v>0</v>
      </c>
      <c r="AV227" s="107">
        <v>0</v>
      </c>
      <c r="AW227" s="380" t="str">
        <f t="shared" si="69"/>
        <v/>
      </c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230"/>
      <c r="BI227" s="230"/>
      <c r="BY227" s="3"/>
      <c r="CA227" s="4" t="str">
        <f t="shared" si="55"/>
        <v/>
      </c>
      <c r="CB227" s="4" t="str">
        <f t="shared" si="56"/>
        <v/>
      </c>
      <c r="CC227" s="4" t="str">
        <f t="shared" si="57"/>
        <v/>
      </c>
      <c r="CD227" s="4" t="str">
        <f t="shared" si="58"/>
        <v/>
      </c>
      <c r="CE227" s="4" t="str">
        <f t="shared" si="59"/>
        <v/>
      </c>
      <c r="CF227" s="4" t="str">
        <f t="shared" si="60"/>
        <v/>
      </c>
      <c r="CG227" s="16">
        <f t="shared" si="61"/>
        <v>0</v>
      </c>
      <c r="CH227" s="16">
        <f t="shared" si="62"/>
        <v>0</v>
      </c>
      <c r="CI227" s="16">
        <f t="shared" si="63"/>
        <v>0</v>
      </c>
      <c r="CJ227" s="16">
        <f t="shared" si="64"/>
        <v>0</v>
      </c>
      <c r="CK227" s="16">
        <f t="shared" si="65"/>
        <v>0</v>
      </c>
      <c r="CL227" s="16">
        <f t="shared" si="66"/>
        <v>0</v>
      </c>
      <c r="CM227" s="16"/>
      <c r="CZ227" s="2"/>
    </row>
    <row r="228" spans="1:104" ht="16.149999999999999" customHeight="1" x14ac:dyDescent="0.2">
      <c r="A228" s="3446" t="s">
        <v>216</v>
      </c>
      <c r="B228" s="3448"/>
      <c r="C228" s="402">
        <f t="shared" si="70"/>
        <v>0</v>
      </c>
      <c r="D228" s="403">
        <f t="shared" si="75"/>
        <v>0</v>
      </c>
      <c r="E228" s="2077">
        <f t="shared" si="74"/>
        <v>0</v>
      </c>
      <c r="F228" s="35"/>
      <c r="G228" s="39"/>
      <c r="H228" s="35"/>
      <c r="I228" s="39"/>
      <c r="J228" s="35"/>
      <c r="K228" s="39"/>
      <c r="L228" s="35"/>
      <c r="M228" s="39"/>
      <c r="N228" s="35"/>
      <c r="O228" s="39"/>
      <c r="P228" s="35"/>
      <c r="Q228" s="39"/>
      <c r="R228" s="35"/>
      <c r="S228" s="39"/>
      <c r="T228" s="35"/>
      <c r="U228" s="39"/>
      <c r="V228" s="35"/>
      <c r="W228" s="39"/>
      <c r="X228" s="35"/>
      <c r="Y228" s="39"/>
      <c r="Z228" s="35"/>
      <c r="AA228" s="39"/>
      <c r="AB228" s="35"/>
      <c r="AC228" s="39"/>
      <c r="AD228" s="35"/>
      <c r="AE228" s="39"/>
      <c r="AF228" s="35"/>
      <c r="AG228" s="39"/>
      <c r="AH228" s="35"/>
      <c r="AI228" s="39"/>
      <c r="AJ228" s="35"/>
      <c r="AK228" s="39"/>
      <c r="AL228" s="35"/>
      <c r="AM228" s="299"/>
      <c r="AN228" s="319"/>
      <c r="AO228" s="329"/>
      <c r="AP228" s="107"/>
      <c r="AQ228" s="39"/>
      <c r="AR228" s="66"/>
      <c r="AS228" s="35"/>
      <c r="AT228" s="39"/>
      <c r="AU228" s="39"/>
      <c r="AV228" s="39"/>
      <c r="AW228" s="380" t="str">
        <f t="shared" si="69"/>
        <v/>
      </c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230"/>
      <c r="BI228" s="230"/>
      <c r="BY228" s="3"/>
      <c r="CA228" s="4" t="str">
        <f t="shared" si="55"/>
        <v/>
      </c>
      <c r="CB228" s="4" t="str">
        <f t="shared" si="56"/>
        <v/>
      </c>
      <c r="CC228" s="4" t="str">
        <f t="shared" si="57"/>
        <v/>
      </c>
      <c r="CD228" s="4" t="str">
        <f t="shared" si="58"/>
        <v/>
      </c>
      <c r="CE228" s="4" t="str">
        <f t="shared" si="59"/>
        <v/>
      </c>
      <c r="CF228" s="4" t="str">
        <f t="shared" si="60"/>
        <v/>
      </c>
      <c r="CG228" s="16">
        <f t="shared" si="61"/>
        <v>0</v>
      </c>
      <c r="CH228" s="16">
        <f t="shared" si="62"/>
        <v>0</v>
      </c>
      <c r="CI228" s="16">
        <f t="shared" si="63"/>
        <v>0</v>
      </c>
      <c r="CJ228" s="16">
        <f t="shared" si="64"/>
        <v>0</v>
      </c>
      <c r="CK228" s="16">
        <f t="shared" si="65"/>
        <v>0</v>
      </c>
      <c r="CL228" s="16">
        <f t="shared" si="66"/>
        <v>0</v>
      </c>
      <c r="CM228" s="16"/>
      <c r="CZ228" s="2"/>
    </row>
    <row r="229" spans="1:104" ht="16.149999999999999" customHeight="1" x14ac:dyDescent="0.2">
      <c r="A229" s="3446" t="s">
        <v>217</v>
      </c>
      <c r="B229" s="3448"/>
      <c r="C229" s="402">
        <f t="shared" si="70"/>
        <v>1</v>
      </c>
      <c r="D229" s="403">
        <f>SUM(F229+H229+J229+L229+N229+P229+R229+T229+V229+X229+Z229+AB229+AD229+AF229+AH229+AJ229+AL229)</f>
        <v>0</v>
      </c>
      <c r="E229" s="2077">
        <f t="shared" si="74"/>
        <v>1</v>
      </c>
      <c r="F229" s="35"/>
      <c r="G229" s="39"/>
      <c r="H229" s="35"/>
      <c r="I229" s="39"/>
      <c r="J229" s="35"/>
      <c r="K229" s="39"/>
      <c r="L229" s="35"/>
      <c r="M229" s="39"/>
      <c r="N229" s="35"/>
      <c r="O229" s="39"/>
      <c r="P229" s="35"/>
      <c r="Q229" s="39"/>
      <c r="R229" s="35"/>
      <c r="S229" s="39"/>
      <c r="T229" s="35"/>
      <c r="U229" s="39"/>
      <c r="V229" s="35"/>
      <c r="W229" s="39">
        <v>1</v>
      </c>
      <c r="X229" s="35"/>
      <c r="Y229" s="39"/>
      <c r="Z229" s="35"/>
      <c r="AA229" s="39"/>
      <c r="AB229" s="35"/>
      <c r="AC229" s="39"/>
      <c r="AD229" s="35"/>
      <c r="AE229" s="39"/>
      <c r="AF229" s="35"/>
      <c r="AG229" s="39"/>
      <c r="AH229" s="35"/>
      <c r="AI229" s="39"/>
      <c r="AJ229" s="35"/>
      <c r="AK229" s="39"/>
      <c r="AL229" s="35"/>
      <c r="AM229" s="299"/>
      <c r="AN229" s="319"/>
      <c r="AO229" s="329"/>
      <c r="AP229" s="107"/>
      <c r="AQ229" s="39">
        <v>0</v>
      </c>
      <c r="AR229" s="66">
        <v>0</v>
      </c>
      <c r="AS229" s="35">
        <v>0</v>
      </c>
      <c r="AT229" s="39">
        <v>0</v>
      </c>
      <c r="AU229" s="39">
        <v>0</v>
      </c>
      <c r="AV229" s="39">
        <v>0</v>
      </c>
      <c r="AW229" s="380" t="str">
        <f t="shared" si="69"/>
        <v/>
      </c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230"/>
      <c r="BI229" s="230"/>
      <c r="BY229" s="3"/>
      <c r="CA229" s="4" t="str">
        <f t="shared" si="55"/>
        <v/>
      </c>
      <c r="CB229" s="4" t="str">
        <f t="shared" si="56"/>
        <v/>
      </c>
      <c r="CC229" s="4" t="str">
        <f t="shared" si="57"/>
        <v/>
      </c>
      <c r="CD229" s="4" t="str">
        <f t="shared" si="58"/>
        <v/>
      </c>
      <c r="CE229" s="4" t="str">
        <f t="shared" si="59"/>
        <v/>
      </c>
      <c r="CF229" s="4" t="str">
        <f t="shared" si="60"/>
        <v/>
      </c>
      <c r="CG229" s="16">
        <f t="shared" si="61"/>
        <v>0</v>
      </c>
      <c r="CH229" s="16">
        <f t="shared" si="62"/>
        <v>0</v>
      </c>
      <c r="CI229" s="16">
        <f t="shared" si="63"/>
        <v>0</v>
      </c>
      <c r="CJ229" s="16">
        <f t="shared" si="64"/>
        <v>0</v>
      </c>
      <c r="CK229" s="16">
        <f t="shared" si="65"/>
        <v>0</v>
      </c>
      <c r="CL229" s="16">
        <f t="shared" si="66"/>
        <v>0</v>
      </c>
      <c r="CM229" s="16"/>
      <c r="CZ229" s="2"/>
    </row>
    <row r="230" spans="1:104" ht="16.149999999999999" customHeight="1" x14ac:dyDescent="0.2">
      <c r="A230" s="3446" t="s">
        <v>218</v>
      </c>
      <c r="B230" s="3448"/>
      <c r="C230" s="402">
        <f t="shared" si="70"/>
        <v>1</v>
      </c>
      <c r="D230" s="403">
        <f t="shared" si="75"/>
        <v>0</v>
      </c>
      <c r="E230" s="2077">
        <f t="shared" si="74"/>
        <v>1</v>
      </c>
      <c r="F230" s="35"/>
      <c r="G230" s="39"/>
      <c r="H230" s="35"/>
      <c r="I230" s="39"/>
      <c r="J230" s="35"/>
      <c r="K230" s="39"/>
      <c r="L230" s="35"/>
      <c r="M230" s="39">
        <v>1</v>
      </c>
      <c r="N230" s="35"/>
      <c r="O230" s="39"/>
      <c r="P230" s="35"/>
      <c r="Q230" s="39"/>
      <c r="R230" s="35"/>
      <c r="S230" s="39"/>
      <c r="T230" s="35"/>
      <c r="U230" s="39"/>
      <c r="V230" s="35"/>
      <c r="W230" s="39"/>
      <c r="X230" s="35"/>
      <c r="Y230" s="39"/>
      <c r="Z230" s="35"/>
      <c r="AA230" s="39"/>
      <c r="AB230" s="35"/>
      <c r="AC230" s="39"/>
      <c r="AD230" s="35"/>
      <c r="AE230" s="39"/>
      <c r="AF230" s="35"/>
      <c r="AG230" s="39"/>
      <c r="AH230" s="35"/>
      <c r="AI230" s="39"/>
      <c r="AJ230" s="35"/>
      <c r="AK230" s="39"/>
      <c r="AL230" s="35"/>
      <c r="AM230" s="299"/>
      <c r="AN230" s="319"/>
      <c r="AO230" s="329"/>
      <c r="AP230" s="107"/>
      <c r="AQ230" s="39">
        <v>0</v>
      </c>
      <c r="AR230" s="66">
        <v>0</v>
      </c>
      <c r="AS230" s="35">
        <v>0</v>
      </c>
      <c r="AT230" s="39">
        <v>0</v>
      </c>
      <c r="AU230" s="39">
        <v>0</v>
      </c>
      <c r="AV230" s="39">
        <v>0</v>
      </c>
      <c r="AW230" s="380" t="str">
        <f t="shared" si="69"/>
        <v/>
      </c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230"/>
      <c r="BI230" s="230"/>
      <c r="BY230" s="3"/>
      <c r="CA230" s="4" t="str">
        <f t="shared" si="55"/>
        <v/>
      </c>
      <c r="CB230" s="4" t="str">
        <f t="shared" si="56"/>
        <v/>
      </c>
      <c r="CC230" s="4" t="str">
        <f t="shared" si="57"/>
        <v/>
      </c>
      <c r="CD230" s="4" t="str">
        <f t="shared" si="58"/>
        <v/>
      </c>
      <c r="CE230" s="4" t="str">
        <f t="shared" si="59"/>
        <v/>
      </c>
      <c r="CF230" s="4" t="str">
        <f t="shared" si="60"/>
        <v/>
      </c>
      <c r="CG230" s="16">
        <f t="shared" si="61"/>
        <v>0</v>
      </c>
      <c r="CH230" s="16">
        <f t="shared" si="62"/>
        <v>0</v>
      </c>
      <c r="CI230" s="16">
        <f t="shared" si="63"/>
        <v>0</v>
      </c>
      <c r="CJ230" s="16">
        <f t="shared" si="64"/>
        <v>0</v>
      </c>
      <c r="CK230" s="16">
        <f t="shared" si="65"/>
        <v>0</v>
      </c>
      <c r="CL230" s="16">
        <f t="shared" si="66"/>
        <v>0</v>
      </c>
      <c r="CM230" s="16"/>
      <c r="CZ230" s="2"/>
    </row>
    <row r="231" spans="1:104" ht="19.5" customHeight="1" x14ac:dyDescent="0.2">
      <c r="A231" s="3446" t="s">
        <v>219</v>
      </c>
      <c r="B231" s="3448"/>
      <c r="C231" s="402">
        <f t="shared" si="70"/>
        <v>1</v>
      </c>
      <c r="D231" s="403">
        <f t="shared" si="75"/>
        <v>1</v>
      </c>
      <c r="E231" s="2077">
        <f>SUM(G231+I231+K231+M231+O231+Q231+S231+U231+W231+Y231+AA231+AC231+AE231+AG231+AI231+AK231+AM231)</f>
        <v>0</v>
      </c>
      <c r="F231" s="50">
        <v>1</v>
      </c>
      <c r="G231" s="54"/>
      <c r="H231" s="50"/>
      <c r="I231" s="54"/>
      <c r="J231" s="50"/>
      <c r="K231" s="54"/>
      <c r="L231" s="50"/>
      <c r="M231" s="54"/>
      <c r="N231" s="50"/>
      <c r="O231" s="54"/>
      <c r="P231" s="50"/>
      <c r="Q231" s="54"/>
      <c r="R231" s="50"/>
      <c r="S231" s="54"/>
      <c r="T231" s="50"/>
      <c r="U231" s="54"/>
      <c r="V231" s="50"/>
      <c r="W231" s="54"/>
      <c r="X231" s="50"/>
      <c r="Y231" s="54"/>
      <c r="Z231" s="50"/>
      <c r="AA231" s="54"/>
      <c r="AB231" s="50"/>
      <c r="AC231" s="54"/>
      <c r="AD231" s="50"/>
      <c r="AE231" s="54"/>
      <c r="AF231" s="50"/>
      <c r="AG231" s="54"/>
      <c r="AH231" s="50"/>
      <c r="AI231" s="54"/>
      <c r="AJ231" s="50"/>
      <c r="AK231" s="54"/>
      <c r="AL231" s="50"/>
      <c r="AM231" s="307"/>
      <c r="AN231" s="319"/>
      <c r="AO231" s="329"/>
      <c r="AP231" s="107"/>
      <c r="AQ231" s="54">
        <v>0</v>
      </c>
      <c r="AR231" s="261">
        <v>0</v>
      </c>
      <c r="AS231" s="50">
        <v>0</v>
      </c>
      <c r="AT231" s="54">
        <v>0</v>
      </c>
      <c r="AU231" s="54">
        <v>0</v>
      </c>
      <c r="AV231" s="54">
        <v>0</v>
      </c>
      <c r="AW231" s="380" t="str">
        <f t="shared" si="69"/>
        <v/>
      </c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Z231" s="4"/>
      <c r="CF231" s="16"/>
      <c r="CG231" s="16"/>
      <c r="CH231" s="16"/>
      <c r="CI231" s="16"/>
      <c r="CJ231" s="16"/>
      <c r="CK231" s="16"/>
      <c r="CL231" s="16"/>
      <c r="CM231" s="16"/>
      <c r="CZ231" s="2"/>
    </row>
    <row r="232" spans="1:104" ht="16.149999999999999" customHeight="1" x14ac:dyDescent="0.2">
      <c r="A232" s="3449" t="s">
        <v>220</v>
      </c>
      <c r="B232" s="3451"/>
      <c r="C232" s="411">
        <f t="shared" si="70"/>
        <v>0</v>
      </c>
      <c r="D232" s="406">
        <f>SUM(F232+H232+J232+L232+N232+P232+R232+T232+V232+X232+Z232+AB232+AD232+AF232+AH232+AJ232+AL232)</f>
        <v>0</v>
      </c>
      <c r="E232" s="2076">
        <f t="shared" ref="E232" si="76">SUM(G232+I232+K232+M232+O232+Q232+S232+U232+W232+Y232+AA232+AC232+AE232+AG232+AI232+AK232+AM232)</f>
        <v>0</v>
      </c>
      <c r="F232" s="50"/>
      <c r="G232" s="54"/>
      <c r="H232" s="50"/>
      <c r="I232" s="54"/>
      <c r="J232" s="50"/>
      <c r="K232" s="54"/>
      <c r="L232" s="50"/>
      <c r="M232" s="54"/>
      <c r="N232" s="50"/>
      <c r="O232" s="54"/>
      <c r="P232" s="50"/>
      <c r="Q232" s="54"/>
      <c r="R232" s="50"/>
      <c r="S232" s="54"/>
      <c r="T232" s="50"/>
      <c r="U232" s="54"/>
      <c r="V232" s="50"/>
      <c r="W232" s="54"/>
      <c r="X232" s="50"/>
      <c r="Y232" s="54"/>
      <c r="Z232" s="50"/>
      <c r="AA232" s="54"/>
      <c r="AB232" s="50"/>
      <c r="AC232" s="54"/>
      <c r="AD232" s="50"/>
      <c r="AE232" s="54"/>
      <c r="AF232" s="50"/>
      <c r="AG232" s="54"/>
      <c r="AH232" s="50"/>
      <c r="AI232" s="54"/>
      <c r="AJ232" s="50"/>
      <c r="AK232" s="54"/>
      <c r="AL232" s="50"/>
      <c r="AM232" s="307"/>
      <c r="AN232" s="300"/>
      <c r="AO232" s="153"/>
      <c r="AP232" s="39"/>
      <c r="AQ232" s="54"/>
      <c r="AR232" s="261"/>
      <c r="AS232" s="50"/>
      <c r="AT232" s="54"/>
      <c r="AU232" s="54"/>
      <c r="AV232" s="54"/>
      <c r="AW232" s="380" t="str">
        <f t="shared" si="69"/>
        <v/>
      </c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Y232" s="3"/>
      <c r="BZ232" s="4"/>
      <c r="CF232" s="16"/>
      <c r="CG232" s="16"/>
      <c r="CH232" s="16"/>
      <c r="CI232" s="16"/>
      <c r="CJ232" s="16"/>
      <c r="CK232" s="16"/>
      <c r="CL232" s="16"/>
      <c r="CM232" s="16"/>
      <c r="CZ232" s="2"/>
    </row>
    <row r="233" spans="1:104" ht="19.5" customHeight="1" x14ac:dyDescent="0.2">
      <c r="A233" s="3440" t="s">
        <v>221</v>
      </c>
      <c r="B233" s="3442"/>
      <c r="C233" s="414">
        <f t="shared" si="70"/>
        <v>0</v>
      </c>
      <c r="D233" s="415">
        <f t="shared" si="75"/>
        <v>0</v>
      </c>
      <c r="E233" s="416">
        <f>SUM(G233+I233+K233+M233+O233+Q233+S233+U233+W233+Y233+AA233+AC233+AE233+AG233+AI233+AK233+AM233)</f>
        <v>0</v>
      </c>
      <c r="F233" s="93"/>
      <c r="G233" s="96"/>
      <c r="H233" s="93"/>
      <c r="I233" s="96"/>
      <c r="J233" s="93"/>
      <c r="K233" s="96"/>
      <c r="L233" s="93"/>
      <c r="M233" s="96"/>
      <c r="N233" s="93"/>
      <c r="O233" s="96"/>
      <c r="P233" s="93"/>
      <c r="Q233" s="96"/>
      <c r="R233" s="93"/>
      <c r="S233" s="96"/>
      <c r="T233" s="93"/>
      <c r="U233" s="96"/>
      <c r="V233" s="93"/>
      <c r="W233" s="96"/>
      <c r="X233" s="93"/>
      <c r="Y233" s="96"/>
      <c r="Z233" s="93"/>
      <c r="AA233" s="96"/>
      <c r="AB233" s="93"/>
      <c r="AC233" s="96"/>
      <c r="AD233" s="93"/>
      <c r="AE233" s="96"/>
      <c r="AF233" s="93"/>
      <c r="AG233" s="96"/>
      <c r="AH233" s="93"/>
      <c r="AI233" s="96"/>
      <c r="AJ233" s="93"/>
      <c r="AK233" s="96"/>
      <c r="AL233" s="93"/>
      <c r="AM233" s="417"/>
      <c r="AN233" s="438"/>
      <c r="AO233" s="439"/>
      <c r="AP233" s="728"/>
      <c r="AQ233" s="457"/>
      <c r="AR233" s="433"/>
      <c r="AS233" s="93"/>
      <c r="AT233" s="96"/>
      <c r="AU233" s="96"/>
      <c r="AV233" s="96"/>
      <c r="AW233" s="380" t="str">
        <f t="shared" si="69"/>
        <v/>
      </c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Y233" s="3"/>
      <c r="BZ233" s="4"/>
      <c r="CF233" s="16"/>
      <c r="CG233" s="16"/>
      <c r="CH233" s="16"/>
      <c r="CI233" s="16"/>
      <c r="CJ233" s="16"/>
      <c r="CK233" s="16"/>
      <c r="CL233" s="16"/>
      <c r="CM233" s="16"/>
      <c r="CZ233" s="2"/>
    </row>
    <row r="234" spans="1:104" ht="23.25" customHeight="1" x14ac:dyDescent="0.2">
      <c r="A234" s="458" t="s">
        <v>229</v>
      </c>
      <c r="B234" s="127"/>
      <c r="AL234" s="12"/>
      <c r="AM234" s="12"/>
      <c r="AN234" s="12"/>
      <c r="AO234" s="462"/>
      <c r="AP234" s="12"/>
      <c r="AQ234" s="12"/>
      <c r="AR234" s="12"/>
      <c r="AS234" s="12"/>
      <c r="AT234" s="12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CG234" s="16"/>
      <c r="CH234" s="16"/>
      <c r="CI234" s="16"/>
      <c r="CJ234" s="16"/>
      <c r="CK234" s="16"/>
      <c r="CL234" s="16"/>
      <c r="CM234" s="16"/>
      <c r="CN234" s="16"/>
    </row>
    <row r="235" spans="1:104" ht="16.149999999999999" customHeight="1" x14ac:dyDescent="0.2">
      <c r="A235" s="4464" t="s">
        <v>56</v>
      </c>
      <c r="B235" s="4456"/>
      <c r="C235" s="4484" t="s">
        <v>57</v>
      </c>
      <c r="D235" s="4484"/>
      <c r="E235" s="4484"/>
      <c r="F235" s="4468" t="s">
        <v>230</v>
      </c>
      <c r="G235" s="4470"/>
      <c r="H235" s="4468" t="s">
        <v>231</v>
      </c>
      <c r="I235" s="4470"/>
      <c r="J235" s="4468" t="s">
        <v>232</v>
      </c>
      <c r="K235" s="4470"/>
      <c r="L235" s="4468" t="s">
        <v>233</v>
      </c>
      <c r="M235" s="4470"/>
      <c r="N235" s="4468" t="s">
        <v>234</v>
      </c>
      <c r="O235" s="4470"/>
      <c r="P235" s="4468" t="s">
        <v>235</v>
      </c>
      <c r="Q235" s="4470"/>
      <c r="R235" s="4468" t="s">
        <v>236</v>
      </c>
      <c r="S235" s="4470"/>
      <c r="T235" s="4468" t="s">
        <v>237</v>
      </c>
      <c r="U235" s="4470"/>
      <c r="V235" s="4468" t="s">
        <v>238</v>
      </c>
      <c r="W235" s="4470"/>
      <c r="X235" s="4468" t="s">
        <v>239</v>
      </c>
      <c r="Y235" s="4470"/>
      <c r="Z235" s="4468" t="s">
        <v>240</v>
      </c>
      <c r="AA235" s="4470"/>
      <c r="AB235" s="4468" t="s">
        <v>241</v>
      </c>
      <c r="AC235" s="4470"/>
      <c r="AD235" s="4468" t="s">
        <v>242</v>
      </c>
      <c r="AE235" s="4470"/>
      <c r="AF235" s="4468" t="s">
        <v>243</v>
      </c>
      <c r="AG235" s="4470"/>
      <c r="AH235" s="4468" t="s">
        <v>244</v>
      </c>
      <c r="AI235" s="4470"/>
      <c r="AJ235" s="4468" t="s">
        <v>245</v>
      </c>
      <c r="AK235" s="4470"/>
      <c r="AL235" s="12"/>
      <c r="AM235" s="12"/>
      <c r="AN235" s="12"/>
      <c r="AO235" s="462"/>
      <c r="AP235" s="12"/>
      <c r="AQ235" s="12"/>
      <c r="AR235" s="12"/>
      <c r="AS235" s="12"/>
      <c r="AT235" s="12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CG235" s="16"/>
      <c r="CH235" s="16"/>
      <c r="CI235" s="16"/>
      <c r="CJ235" s="16"/>
      <c r="CK235" s="16"/>
      <c r="CL235" s="16"/>
      <c r="CM235" s="16"/>
      <c r="CN235" s="16"/>
    </row>
    <row r="236" spans="1:104" ht="16.149999999999999" customHeight="1" x14ac:dyDescent="0.2">
      <c r="A236" s="3366"/>
      <c r="B236" s="3631"/>
      <c r="C236" s="2449" t="s">
        <v>82</v>
      </c>
      <c r="D236" s="2450" t="s">
        <v>83</v>
      </c>
      <c r="E236" s="2451" t="s">
        <v>84</v>
      </c>
      <c r="F236" s="2511" t="s">
        <v>83</v>
      </c>
      <c r="G236" s="2548" t="s">
        <v>84</v>
      </c>
      <c r="H236" s="2511" t="s">
        <v>83</v>
      </c>
      <c r="I236" s="2548" t="s">
        <v>84</v>
      </c>
      <c r="J236" s="2511" t="s">
        <v>83</v>
      </c>
      <c r="K236" s="2548" t="s">
        <v>84</v>
      </c>
      <c r="L236" s="2511" t="s">
        <v>83</v>
      </c>
      <c r="M236" s="2548" t="s">
        <v>84</v>
      </c>
      <c r="N236" s="2511" t="s">
        <v>83</v>
      </c>
      <c r="O236" s="2548" t="s">
        <v>84</v>
      </c>
      <c r="P236" s="2511" t="s">
        <v>83</v>
      </c>
      <c r="Q236" s="2548" t="s">
        <v>84</v>
      </c>
      <c r="R236" s="2511" t="s">
        <v>83</v>
      </c>
      <c r="S236" s="2548" t="s">
        <v>84</v>
      </c>
      <c r="T236" s="2511" t="s">
        <v>83</v>
      </c>
      <c r="U236" s="2548" t="s">
        <v>84</v>
      </c>
      <c r="V236" s="2511" t="s">
        <v>83</v>
      </c>
      <c r="W236" s="2548" t="s">
        <v>84</v>
      </c>
      <c r="X236" s="2511" t="s">
        <v>83</v>
      </c>
      <c r="Y236" s="2548" t="s">
        <v>84</v>
      </c>
      <c r="Z236" s="2511" t="s">
        <v>83</v>
      </c>
      <c r="AA236" s="2548" t="s">
        <v>84</v>
      </c>
      <c r="AB236" s="2511" t="s">
        <v>83</v>
      </c>
      <c r="AC236" s="2548" t="s">
        <v>84</v>
      </c>
      <c r="AD236" s="2511" t="s">
        <v>83</v>
      </c>
      <c r="AE236" s="2548" t="s">
        <v>84</v>
      </c>
      <c r="AF236" s="2511" t="s">
        <v>83</v>
      </c>
      <c r="AG236" s="2548" t="s">
        <v>84</v>
      </c>
      <c r="AH236" s="2511" t="s">
        <v>83</v>
      </c>
      <c r="AI236" s="2548" t="s">
        <v>84</v>
      </c>
      <c r="AJ236" s="2511" t="s">
        <v>83</v>
      </c>
      <c r="AK236" s="2548" t="s">
        <v>84</v>
      </c>
      <c r="AL236" s="12"/>
      <c r="AM236" s="12"/>
      <c r="AN236" s="12"/>
      <c r="AO236" s="462"/>
      <c r="AP236" s="12"/>
      <c r="AQ236" s="12"/>
      <c r="AR236" s="12"/>
      <c r="AS236" s="12"/>
      <c r="AT236" s="12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CG236" s="16"/>
      <c r="CH236" s="16"/>
      <c r="CI236" s="16"/>
      <c r="CJ236" s="16"/>
      <c r="CK236" s="16"/>
      <c r="CL236" s="16"/>
      <c r="CM236" s="16"/>
      <c r="CN236" s="16"/>
    </row>
    <row r="237" spans="1:104" ht="16.149999999999999" customHeight="1" x14ac:dyDescent="0.2">
      <c r="A237" s="4477" t="s">
        <v>246</v>
      </c>
      <c r="B237" s="465" t="s">
        <v>157</v>
      </c>
      <c r="C237" s="137">
        <f>SUM(D237+E237)</f>
        <v>0</v>
      </c>
      <c r="D237" s="138">
        <f>SUM(F237+H237+J237+L237+N237+P237+R237+T237+V237+X237+Z237+AB237+AD237+AF237+AH237+AJ237)</f>
        <v>0</v>
      </c>
      <c r="E237" s="139">
        <f t="shared" ref="D237:E240" si="77">SUM(G237+I237+K237+M237+O237+Q237+S237+U237+W237+Y237+AA237+AC237+AE237+AG237+AI237+AK237)</f>
        <v>0</v>
      </c>
      <c r="F237" s="26"/>
      <c r="G237" s="30"/>
      <c r="H237" s="26"/>
      <c r="I237" s="30"/>
      <c r="J237" s="26"/>
      <c r="K237" s="30"/>
      <c r="L237" s="26"/>
      <c r="M237" s="30"/>
      <c r="N237" s="26"/>
      <c r="O237" s="30"/>
      <c r="P237" s="26"/>
      <c r="Q237" s="30"/>
      <c r="R237" s="26"/>
      <c r="S237" s="30"/>
      <c r="T237" s="26"/>
      <c r="U237" s="30"/>
      <c r="V237" s="26"/>
      <c r="W237" s="30"/>
      <c r="X237" s="26"/>
      <c r="Y237" s="30"/>
      <c r="Z237" s="26"/>
      <c r="AA237" s="30"/>
      <c r="AB237" s="26"/>
      <c r="AC237" s="30"/>
      <c r="AD237" s="26"/>
      <c r="AE237" s="30"/>
      <c r="AF237" s="26"/>
      <c r="AG237" s="30"/>
      <c r="AH237" s="26"/>
      <c r="AI237" s="30"/>
      <c r="AJ237" s="26"/>
      <c r="AK237" s="30"/>
      <c r="AL237" s="463"/>
      <c r="AM237" s="12"/>
      <c r="AN237" s="12"/>
      <c r="AO237" s="462"/>
      <c r="AP237" s="12"/>
      <c r="AQ237" s="12"/>
      <c r="AR237" s="12"/>
      <c r="AS237" s="12"/>
      <c r="AT237" s="12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CG237" s="16">
        <v>0</v>
      </c>
      <c r="CH237" s="16">
        <v>0</v>
      </c>
      <c r="CI237" s="16"/>
      <c r="CJ237" s="16"/>
      <c r="CK237" s="16"/>
      <c r="CL237" s="16"/>
      <c r="CM237" s="16"/>
      <c r="CN237" s="16"/>
    </row>
    <row r="238" spans="1:104" ht="16.5" customHeight="1" x14ac:dyDescent="0.2">
      <c r="A238" s="3391"/>
      <c r="B238" s="466" t="s">
        <v>126</v>
      </c>
      <c r="C238" s="240">
        <f>SUM(D238+E238)</f>
        <v>0</v>
      </c>
      <c r="D238" s="241">
        <f t="shared" si="77"/>
        <v>0</v>
      </c>
      <c r="E238" s="242">
        <f t="shared" si="77"/>
        <v>0</v>
      </c>
      <c r="F238" s="93"/>
      <c r="G238" s="96"/>
      <c r="H238" s="93"/>
      <c r="I238" s="96"/>
      <c r="J238" s="93"/>
      <c r="K238" s="96"/>
      <c r="L238" s="93"/>
      <c r="M238" s="96"/>
      <c r="N238" s="93"/>
      <c r="O238" s="96"/>
      <c r="P238" s="93"/>
      <c r="Q238" s="96"/>
      <c r="R238" s="93"/>
      <c r="S238" s="96"/>
      <c r="T238" s="93"/>
      <c r="U238" s="96"/>
      <c r="V238" s="93"/>
      <c r="W238" s="96"/>
      <c r="X238" s="93"/>
      <c r="Y238" s="96"/>
      <c r="Z238" s="93"/>
      <c r="AA238" s="96"/>
      <c r="AB238" s="93"/>
      <c r="AC238" s="96"/>
      <c r="AD238" s="93"/>
      <c r="AE238" s="96"/>
      <c r="AF238" s="93"/>
      <c r="AG238" s="96"/>
      <c r="AH238" s="93"/>
      <c r="AI238" s="96"/>
      <c r="AJ238" s="93"/>
      <c r="AK238" s="96"/>
      <c r="AL238" s="1438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Z238" s="2"/>
      <c r="CG238" s="16">
        <v>0</v>
      </c>
      <c r="CH238" s="16">
        <v>0</v>
      </c>
      <c r="CI238" s="16"/>
      <c r="CJ238" s="16"/>
      <c r="CK238" s="16"/>
      <c r="CL238" s="16"/>
      <c r="CM238" s="16"/>
      <c r="CN238" s="16"/>
    </row>
    <row r="239" spans="1:104" ht="16.149999999999999" customHeight="1" x14ac:dyDescent="0.2">
      <c r="A239" s="4477" t="s">
        <v>247</v>
      </c>
      <c r="B239" s="465" t="s">
        <v>157</v>
      </c>
      <c r="C239" s="137">
        <f>SUM(D239+E239)</f>
        <v>0</v>
      </c>
      <c r="D239" s="138">
        <f t="shared" si="77"/>
        <v>0</v>
      </c>
      <c r="E239" s="139">
        <f t="shared" si="77"/>
        <v>0</v>
      </c>
      <c r="F239" s="26"/>
      <c r="G239" s="30"/>
      <c r="H239" s="26"/>
      <c r="I239" s="30"/>
      <c r="J239" s="26"/>
      <c r="K239" s="30"/>
      <c r="L239" s="26"/>
      <c r="M239" s="30"/>
      <c r="N239" s="26"/>
      <c r="O239" s="30"/>
      <c r="P239" s="26"/>
      <c r="Q239" s="30"/>
      <c r="R239" s="26"/>
      <c r="S239" s="30"/>
      <c r="T239" s="26"/>
      <c r="U239" s="30"/>
      <c r="V239" s="26"/>
      <c r="W239" s="30"/>
      <c r="X239" s="26"/>
      <c r="Y239" s="30"/>
      <c r="Z239" s="26"/>
      <c r="AA239" s="30"/>
      <c r="AB239" s="26"/>
      <c r="AC239" s="30"/>
      <c r="AD239" s="26"/>
      <c r="AE239" s="30"/>
      <c r="AF239" s="26"/>
      <c r="AG239" s="30"/>
      <c r="AH239" s="26"/>
      <c r="AI239" s="30"/>
      <c r="AJ239" s="26"/>
      <c r="AK239" s="30"/>
      <c r="AL239" s="3"/>
      <c r="AM239" s="17"/>
      <c r="AN239" s="17"/>
      <c r="AO239" s="17"/>
      <c r="AP239" s="17"/>
      <c r="AQ239" s="17"/>
      <c r="AR239" s="17"/>
      <c r="AS239" s="17"/>
      <c r="AT239" s="17"/>
      <c r="AU239" s="230"/>
      <c r="AV239" s="230"/>
      <c r="AW239" s="230"/>
      <c r="AX239" s="230"/>
      <c r="AY239" s="230"/>
      <c r="AZ239" s="230"/>
      <c r="BA239" s="230"/>
      <c r="CG239" s="16">
        <v>0</v>
      </c>
      <c r="CH239" s="16">
        <v>0</v>
      </c>
      <c r="CI239" s="16"/>
      <c r="CJ239" s="16"/>
      <c r="CK239" s="16"/>
      <c r="CL239" s="16"/>
      <c r="CM239" s="16"/>
      <c r="CN239" s="16"/>
    </row>
    <row r="240" spans="1:104" ht="16.149999999999999" customHeight="1" x14ac:dyDescent="0.2">
      <c r="A240" s="3391"/>
      <c r="B240" s="466" t="s">
        <v>126</v>
      </c>
      <c r="C240" s="167">
        <f>SUM(D240+E240)</f>
        <v>0</v>
      </c>
      <c r="D240" s="168">
        <f t="shared" si="77"/>
        <v>0</v>
      </c>
      <c r="E240" s="688">
        <f>SUM(G240+I240+K240+M240+O240+Q240+S240+U240+W240+Y240+AA240+AC240+AE240+AG240+AI240+AK240)</f>
        <v>0</v>
      </c>
      <c r="F240" s="263"/>
      <c r="G240" s="728"/>
      <c r="H240" s="263"/>
      <c r="I240" s="728"/>
      <c r="J240" s="263"/>
      <c r="K240" s="728"/>
      <c r="L240" s="263"/>
      <c r="M240" s="728"/>
      <c r="N240" s="263"/>
      <c r="O240" s="728"/>
      <c r="P240" s="263"/>
      <c r="Q240" s="728"/>
      <c r="R240" s="263"/>
      <c r="S240" s="728"/>
      <c r="T240" s="263"/>
      <c r="U240" s="728"/>
      <c r="V240" s="263"/>
      <c r="W240" s="728"/>
      <c r="X240" s="263"/>
      <c r="Y240" s="728"/>
      <c r="Z240" s="263"/>
      <c r="AA240" s="728"/>
      <c r="AB240" s="263"/>
      <c r="AC240" s="728"/>
      <c r="AD240" s="263"/>
      <c r="AE240" s="728"/>
      <c r="AF240" s="263"/>
      <c r="AG240" s="728"/>
      <c r="AH240" s="263"/>
      <c r="AI240" s="728"/>
      <c r="AJ240" s="263"/>
      <c r="AK240" s="728"/>
      <c r="AL240" s="3"/>
      <c r="AM240" s="17"/>
      <c r="AN240" s="17"/>
      <c r="AO240" s="17"/>
      <c r="AP240" s="17"/>
      <c r="AQ240" s="17"/>
      <c r="AR240" s="17"/>
      <c r="AS240" s="17"/>
      <c r="AT240" s="17"/>
      <c r="AU240" s="230"/>
      <c r="AV240" s="230"/>
      <c r="AW240" s="230"/>
      <c r="AX240" s="230"/>
      <c r="AY240" s="230"/>
      <c r="AZ240" s="230"/>
      <c r="BA240" s="230"/>
      <c r="CG240" s="16"/>
      <c r="CH240" s="16"/>
      <c r="CI240" s="16"/>
      <c r="CJ240" s="16"/>
      <c r="CK240" s="16"/>
      <c r="CL240" s="16"/>
      <c r="CM240" s="16"/>
      <c r="CN240" s="16"/>
    </row>
    <row r="241" spans="1:92" ht="22.5" customHeight="1" x14ac:dyDescent="0.2">
      <c r="A241" s="467" t="s">
        <v>248</v>
      </c>
      <c r="B241" s="8"/>
      <c r="AM241" s="17"/>
      <c r="AN241" s="17"/>
      <c r="AO241" s="17"/>
      <c r="AP241" s="17"/>
      <c r="AQ241" s="17"/>
      <c r="AR241" s="17"/>
      <c r="AS241" s="17"/>
      <c r="AT241" s="17"/>
      <c r="AU241" s="230"/>
      <c r="AV241" s="230"/>
      <c r="AW241" s="230"/>
      <c r="AX241" s="230"/>
      <c r="AY241" s="230"/>
      <c r="AZ241" s="230"/>
      <c r="BA241" s="230"/>
      <c r="CG241" s="16"/>
      <c r="CH241" s="16"/>
      <c r="CI241" s="16"/>
      <c r="CJ241" s="16"/>
      <c r="CK241" s="16"/>
      <c r="CL241" s="16"/>
      <c r="CM241" s="16"/>
      <c r="CN241" s="16"/>
    </row>
    <row r="242" spans="1:92" ht="16.149999999999999" customHeight="1" x14ac:dyDescent="0.2">
      <c r="A242" s="4478" t="s">
        <v>249</v>
      </c>
      <c r="B242" s="4479" t="s">
        <v>250</v>
      </c>
      <c r="C242" s="4464" t="s">
        <v>4</v>
      </c>
      <c r="D242" s="4480"/>
      <c r="E242" s="4456"/>
      <c r="F242" s="4481" t="s">
        <v>251</v>
      </c>
      <c r="G242" s="4482"/>
      <c r="H242" s="4482"/>
      <c r="I242" s="4482"/>
      <c r="J242" s="4482"/>
      <c r="K242" s="4482"/>
      <c r="L242" s="4482"/>
      <c r="M242" s="4482"/>
      <c r="N242" s="4482"/>
      <c r="O242" s="4482"/>
      <c r="P242" s="4482"/>
      <c r="Q242" s="4482"/>
      <c r="R242" s="4482"/>
      <c r="S242" s="4482"/>
      <c r="T242" s="4482"/>
      <c r="U242" s="4482"/>
      <c r="V242" s="4482"/>
      <c r="W242" s="4482"/>
      <c r="X242" s="4482"/>
      <c r="Y242" s="4482"/>
      <c r="Z242" s="4482"/>
      <c r="AA242" s="4482"/>
      <c r="AB242" s="4482"/>
      <c r="AC242" s="4482"/>
      <c r="AD242" s="4482"/>
      <c r="AE242" s="4482"/>
      <c r="AF242" s="4482"/>
      <c r="AG242" s="4482"/>
      <c r="AH242" s="4482"/>
      <c r="AI242" s="4482"/>
      <c r="AJ242" s="4482"/>
      <c r="AK242" s="4483"/>
      <c r="AL242" s="4459" t="s">
        <v>252</v>
      </c>
      <c r="AM242" s="32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230"/>
      <c r="AZ242" s="230"/>
      <c r="BA242" s="230"/>
      <c r="CG242" s="16">
        <v>0</v>
      </c>
      <c r="CH242" s="16">
        <v>0</v>
      </c>
      <c r="CI242" s="16"/>
      <c r="CJ242" s="16"/>
      <c r="CK242" s="16"/>
      <c r="CL242" s="16"/>
      <c r="CM242" s="16"/>
      <c r="CN242" s="16"/>
    </row>
    <row r="243" spans="1:92" ht="16.149999999999999" customHeight="1" x14ac:dyDescent="0.2">
      <c r="A243" s="3433"/>
      <c r="B243" s="3436"/>
      <c r="C243" s="3366"/>
      <c r="D243" s="3630"/>
      <c r="E243" s="3631"/>
      <c r="F243" s="4481" t="s">
        <v>169</v>
      </c>
      <c r="G243" s="4483"/>
      <c r="H243" s="4481" t="s">
        <v>170</v>
      </c>
      <c r="I243" s="4483"/>
      <c r="J243" s="4481" t="s">
        <v>104</v>
      </c>
      <c r="K243" s="4483"/>
      <c r="L243" s="4481" t="s">
        <v>11</v>
      </c>
      <c r="M243" s="4483"/>
      <c r="N243" s="4468" t="s">
        <v>12</v>
      </c>
      <c r="O243" s="4470"/>
      <c r="P243" s="4468" t="s">
        <v>13</v>
      </c>
      <c r="Q243" s="4470"/>
      <c r="R243" s="4468" t="s">
        <v>14</v>
      </c>
      <c r="S243" s="4470"/>
      <c r="T243" s="4468" t="s">
        <v>15</v>
      </c>
      <c r="U243" s="4470"/>
      <c r="V243" s="4468" t="s">
        <v>16</v>
      </c>
      <c r="W243" s="4470"/>
      <c r="X243" s="4468" t="s">
        <v>17</v>
      </c>
      <c r="Y243" s="4470"/>
      <c r="Z243" s="4468" t="s">
        <v>253</v>
      </c>
      <c r="AA243" s="4470"/>
      <c r="AB243" s="4468" t="s">
        <v>254</v>
      </c>
      <c r="AC243" s="4470"/>
      <c r="AD243" s="4468" t="s">
        <v>255</v>
      </c>
      <c r="AE243" s="4470"/>
      <c r="AF243" s="4468" t="s">
        <v>256</v>
      </c>
      <c r="AG243" s="4470"/>
      <c r="AH243" s="4468" t="s">
        <v>257</v>
      </c>
      <c r="AI243" s="4470"/>
      <c r="AJ243" s="4451" t="s">
        <v>258</v>
      </c>
      <c r="AK243" s="4452"/>
      <c r="AL243" s="3420"/>
      <c r="AM243" s="32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230"/>
      <c r="AZ243" s="230"/>
      <c r="BA243" s="230"/>
      <c r="CG243" s="16">
        <v>0</v>
      </c>
      <c r="CH243" s="16">
        <v>0</v>
      </c>
      <c r="CI243" s="16"/>
      <c r="CJ243" s="16"/>
      <c r="CK243" s="16"/>
      <c r="CL243" s="16"/>
      <c r="CM243" s="16"/>
      <c r="CN243" s="16"/>
    </row>
    <row r="244" spans="1:92" ht="16.149999999999999" customHeight="1" x14ac:dyDescent="0.2">
      <c r="A244" s="3434"/>
      <c r="B244" s="3996"/>
      <c r="C244" s="2549" t="s">
        <v>82</v>
      </c>
      <c r="D244" s="2550" t="s">
        <v>83</v>
      </c>
      <c r="E244" s="2048" t="s">
        <v>84</v>
      </c>
      <c r="F244" s="2551" t="s">
        <v>83</v>
      </c>
      <c r="G244" s="2552" t="s">
        <v>84</v>
      </c>
      <c r="H244" s="2551" t="s">
        <v>83</v>
      </c>
      <c r="I244" s="2552" t="s">
        <v>84</v>
      </c>
      <c r="J244" s="2551" t="s">
        <v>83</v>
      </c>
      <c r="K244" s="2552" t="s">
        <v>84</v>
      </c>
      <c r="L244" s="2551" t="s">
        <v>83</v>
      </c>
      <c r="M244" s="2552" t="s">
        <v>84</v>
      </c>
      <c r="N244" s="2551" t="s">
        <v>83</v>
      </c>
      <c r="O244" s="2552" t="s">
        <v>84</v>
      </c>
      <c r="P244" s="2551" t="s">
        <v>83</v>
      </c>
      <c r="Q244" s="2552" t="s">
        <v>84</v>
      </c>
      <c r="R244" s="2551" t="s">
        <v>83</v>
      </c>
      <c r="S244" s="2552" t="s">
        <v>84</v>
      </c>
      <c r="T244" s="2553" t="s">
        <v>83</v>
      </c>
      <c r="U244" s="2553" t="s">
        <v>84</v>
      </c>
      <c r="V244" s="2554" t="s">
        <v>83</v>
      </c>
      <c r="W244" s="2552" t="s">
        <v>84</v>
      </c>
      <c r="X244" s="2551" t="s">
        <v>83</v>
      </c>
      <c r="Y244" s="2552" t="s">
        <v>84</v>
      </c>
      <c r="Z244" s="2551" t="s">
        <v>83</v>
      </c>
      <c r="AA244" s="2552" t="s">
        <v>84</v>
      </c>
      <c r="AB244" s="2551" t="s">
        <v>83</v>
      </c>
      <c r="AC244" s="2552" t="s">
        <v>84</v>
      </c>
      <c r="AD244" s="2551" t="s">
        <v>83</v>
      </c>
      <c r="AE244" s="2552" t="s">
        <v>84</v>
      </c>
      <c r="AF244" s="2551" t="s">
        <v>83</v>
      </c>
      <c r="AG244" s="2552" t="s">
        <v>84</v>
      </c>
      <c r="AH244" s="2551" t="s">
        <v>83</v>
      </c>
      <c r="AI244" s="2552" t="s">
        <v>84</v>
      </c>
      <c r="AJ244" s="2551" t="s">
        <v>83</v>
      </c>
      <c r="AK244" s="2552" t="s">
        <v>84</v>
      </c>
      <c r="AL244" s="3421"/>
      <c r="AM244" s="32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230"/>
      <c r="AZ244" s="230"/>
      <c r="BA244" s="230"/>
      <c r="CG244" s="16">
        <v>0</v>
      </c>
      <c r="CH244" s="16">
        <v>0</v>
      </c>
      <c r="CI244" s="16"/>
      <c r="CJ244" s="16"/>
      <c r="CK244" s="16"/>
      <c r="CL244" s="16"/>
      <c r="CM244" s="16"/>
      <c r="CN244" s="16"/>
    </row>
    <row r="245" spans="1:92" ht="16.149999999999999" customHeight="1" x14ac:dyDescent="0.2">
      <c r="A245" s="4536" t="s">
        <v>259</v>
      </c>
      <c r="B245" s="2555" t="s">
        <v>58</v>
      </c>
      <c r="C245" s="2556">
        <f>SUM(D245+E245)</f>
        <v>0</v>
      </c>
      <c r="D245" s="2557">
        <f t="shared" ref="D245:E248" si="78">SUM(F245+H245+J245+L245+N245+P245+R245+T245+V245+X245+Z245+AB245+AD245+AF245+AH245+AJ245)</f>
        <v>0</v>
      </c>
      <c r="E245" s="291">
        <f t="shared" si="78"/>
        <v>0</v>
      </c>
      <c r="F245" s="26"/>
      <c r="G245" s="30"/>
      <c r="H245" s="26"/>
      <c r="I245" s="30"/>
      <c r="J245" s="26"/>
      <c r="K245" s="30"/>
      <c r="L245" s="26"/>
      <c r="M245" s="30"/>
      <c r="N245" s="26"/>
      <c r="O245" s="30"/>
      <c r="P245" s="26"/>
      <c r="Q245" s="30"/>
      <c r="R245" s="26"/>
      <c r="S245" s="30"/>
      <c r="T245" s="26"/>
      <c r="U245" s="30"/>
      <c r="V245" s="26"/>
      <c r="W245" s="30"/>
      <c r="X245" s="26"/>
      <c r="Y245" s="30"/>
      <c r="Z245" s="26"/>
      <c r="AA245" s="30"/>
      <c r="AB245" s="26"/>
      <c r="AC245" s="30"/>
      <c r="AD245" s="26"/>
      <c r="AE245" s="30"/>
      <c r="AF245" s="26"/>
      <c r="AG245" s="30"/>
      <c r="AH245" s="26"/>
      <c r="AI245" s="30"/>
      <c r="AJ245" s="26"/>
      <c r="AK245" s="30"/>
      <c r="AL245" s="145"/>
      <c r="AM245" s="32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230"/>
      <c r="AZ245" s="230"/>
      <c r="BA245" s="230"/>
      <c r="CG245" s="16">
        <v>0</v>
      </c>
      <c r="CH245" s="16">
        <v>0</v>
      </c>
      <c r="CI245" s="16"/>
      <c r="CJ245" s="16"/>
      <c r="CK245" s="16"/>
      <c r="CL245" s="16"/>
      <c r="CM245" s="16"/>
      <c r="CN245" s="16"/>
    </row>
    <row r="246" spans="1:92" ht="16.5" customHeight="1" x14ac:dyDescent="0.2">
      <c r="A246" s="3427"/>
      <c r="B246" s="479" t="s">
        <v>126</v>
      </c>
      <c r="C246" s="480">
        <f>SUM(D246+E246)</f>
        <v>0</v>
      </c>
      <c r="D246" s="481">
        <f>SUM(F246+H246+J246+L246+N246+P246+R246+T246+V246+X246+Z246+AB246+AD246+AF246+AH246+AJ246)</f>
        <v>0</v>
      </c>
      <c r="E246" s="358">
        <f t="shared" si="78"/>
        <v>0</v>
      </c>
      <c r="F246" s="93"/>
      <c r="G246" s="96"/>
      <c r="H246" s="93"/>
      <c r="I246" s="96"/>
      <c r="J246" s="93"/>
      <c r="K246" s="96"/>
      <c r="L246" s="93"/>
      <c r="M246" s="96"/>
      <c r="N246" s="93"/>
      <c r="O246" s="96"/>
      <c r="P246" s="93"/>
      <c r="Q246" s="96"/>
      <c r="R246" s="93"/>
      <c r="S246" s="96"/>
      <c r="T246" s="93"/>
      <c r="U246" s="96"/>
      <c r="V246" s="93"/>
      <c r="W246" s="96"/>
      <c r="X246" s="93"/>
      <c r="Y246" s="96"/>
      <c r="Z246" s="93"/>
      <c r="AA246" s="96"/>
      <c r="AB246" s="93"/>
      <c r="AC246" s="96"/>
      <c r="AD246" s="93"/>
      <c r="AE246" s="96"/>
      <c r="AF246" s="93"/>
      <c r="AG246" s="96"/>
      <c r="AH246" s="93"/>
      <c r="AI246" s="96"/>
      <c r="AJ246" s="93"/>
      <c r="AK246" s="96"/>
      <c r="AL246" s="67"/>
      <c r="AM246" s="1352"/>
      <c r="AN246" s="15"/>
      <c r="AO246" s="15"/>
      <c r="AP246" s="15"/>
      <c r="AQ246" s="15"/>
      <c r="AR246" s="15"/>
      <c r="AS246" s="15"/>
      <c r="AT246" s="15"/>
      <c r="AU246" s="15"/>
      <c r="AV246" s="15"/>
      <c r="AW246" s="230"/>
      <c r="AX246" s="230"/>
      <c r="AY246" s="230"/>
      <c r="AZ246" s="230"/>
      <c r="BA246" s="230"/>
      <c r="BZ246" s="2"/>
      <c r="CG246" s="16">
        <v>0</v>
      </c>
      <c r="CH246" s="16">
        <v>0</v>
      </c>
      <c r="CI246" s="16"/>
      <c r="CJ246" s="16"/>
      <c r="CK246" s="16"/>
      <c r="CL246" s="16"/>
      <c r="CM246" s="16"/>
      <c r="CN246" s="16"/>
    </row>
    <row r="247" spans="1:92" ht="22.5" customHeight="1" x14ac:dyDescent="0.2">
      <c r="A247" s="3428" t="s">
        <v>260</v>
      </c>
      <c r="B247" s="482" t="s">
        <v>58</v>
      </c>
      <c r="C247" s="483">
        <f>SUM(D247+E247)</f>
        <v>0</v>
      </c>
      <c r="D247" s="484">
        <f t="shared" si="78"/>
        <v>0</v>
      </c>
      <c r="E247" s="317">
        <f t="shared" si="78"/>
        <v>0</v>
      </c>
      <c r="F247" s="104"/>
      <c r="G247" s="107"/>
      <c r="H247" s="104"/>
      <c r="I247" s="107"/>
      <c r="J247" s="104"/>
      <c r="K247" s="107"/>
      <c r="L247" s="104"/>
      <c r="M247" s="107"/>
      <c r="N247" s="104"/>
      <c r="O247" s="107"/>
      <c r="P247" s="104"/>
      <c r="Q247" s="107"/>
      <c r="R247" s="104"/>
      <c r="S247" s="107"/>
      <c r="T247" s="104"/>
      <c r="U247" s="107"/>
      <c r="V247" s="104"/>
      <c r="W247" s="107"/>
      <c r="X247" s="104"/>
      <c r="Y247" s="107"/>
      <c r="Z247" s="104"/>
      <c r="AA247" s="107"/>
      <c r="AB247" s="104"/>
      <c r="AC247" s="107"/>
      <c r="AD247" s="104"/>
      <c r="AE247" s="107"/>
      <c r="AF247" s="104"/>
      <c r="AG247" s="107"/>
      <c r="AH247" s="104"/>
      <c r="AI247" s="107"/>
      <c r="AJ247" s="104"/>
      <c r="AK247" s="107"/>
      <c r="AL247" s="65"/>
      <c r="AM247" s="3"/>
      <c r="AV247" s="2558"/>
      <c r="AW247" s="2559"/>
      <c r="CG247" s="16">
        <v>0</v>
      </c>
      <c r="CH247" s="16">
        <v>0</v>
      </c>
      <c r="CI247" s="16"/>
      <c r="CJ247" s="16"/>
      <c r="CK247" s="16"/>
      <c r="CL247" s="16"/>
      <c r="CM247" s="16"/>
      <c r="CN247" s="16"/>
    </row>
    <row r="248" spans="1:92" ht="22.5" customHeight="1" x14ac:dyDescent="0.2">
      <c r="A248" s="3427"/>
      <c r="B248" s="479" t="s">
        <v>126</v>
      </c>
      <c r="C248" s="480">
        <f>SUM(D248+E248)</f>
        <v>0</v>
      </c>
      <c r="D248" s="481">
        <f t="shared" si="78"/>
        <v>0</v>
      </c>
      <c r="E248" s="358">
        <f t="shared" si="78"/>
        <v>0</v>
      </c>
      <c r="F248" s="93"/>
      <c r="G248" s="96"/>
      <c r="H248" s="93"/>
      <c r="I248" s="96"/>
      <c r="J248" s="93"/>
      <c r="K248" s="96"/>
      <c r="L248" s="93"/>
      <c r="M248" s="96"/>
      <c r="N248" s="93"/>
      <c r="O248" s="96"/>
      <c r="P248" s="93"/>
      <c r="Q248" s="96"/>
      <c r="R248" s="93"/>
      <c r="S248" s="96"/>
      <c r="T248" s="93"/>
      <c r="U248" s="96"/>
      <c r="V248" s="93"/>
      <c r="W248" s="96"/>
      <c r="X248" s="93"/>
      <c r="Y248" s="96"/>
      <c r="Z248" s="93"/>
      <c r="AA248" s="96"/>
      <c r="AB248" s="93"/>
      <c r="AC248" s="96"/>
      <c r="AD248" s="93"/>
      <c r="AE248" s="96"/>
      <c r="AF248" s="93"/>
      <c r="AG248" s="96"/>
      <c r="AH248" s="93"/>
      <c r="AI248" s="96"/>
      <c r="AJ248" s="93"/>
      <c r="AK248" s="96"/>
      <c r="AL248" s="67"/>
      <c r="AM248" s="3"/>
      <c r="AV248" s="2560"/>
      <c r="AW248" s="2561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CG248" s="16">
        <v>0</v>
      </c>
      <c r="CH248" s="16">
        <v>0</v>
      </c>
      <c r="CI248" s="16"/>
      <c r="CJ248" s="16"/>
      <c r="CK248" s="16"/>
      <c r="CL248" s="16"/>
      <c r="CM248" s="16"/>
      <c r="CN248" s="16"/>
    </row>
    <row r="249" spans="1:92" ht="21.75" customHeight="1" x14ac:dyDescent="0.2">
      <c r="A249" s="467" t="s">
        <v>261</v>
      </c>
      <c r="B249" s="115"/>
      <c r="AV249" s="2560"/>
      <c r="AW249" s="2561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CG249" s="16"/>
      <c r="CH249" s="16"/>
      <c r="CI249" s="16"/>
      <c r="CJ249" s="16"/>
      <c r="CK249" s="16"/>
      <c r="CL249" s="16"/>
      <c r="CM249" s="16"/>
      <c r="CN249" s="16"/>
    </row>
    <row r="250" spans="1:92" ht="16.149999999999999" customHeight="1" x14ac:dyDescent="0.2">
      <c r="A250" s="4464" t="s">
        <v>262</v>
      </c>
      <c r="B250" s="4456"/>
      <c r="C250" s="4473" t="s">
        <v>263</v>
      </c>
      <c r="D250" s="4473"/>
      <c r="E250" s="4473"/>
      <c r="F250" s="4468" t="s">
        <v>264</v>
      </c>
      <c r="G250" s="4469"/>
      <c r="H250" s="4469"/>
      <c r="I250" s="4469"/>
      <c r="J250" s="4469"/>
      <c r="K250" s="4469"/>
      <c r="L250" s="4469"/>
      <c r="M250" s="4469"/>
      <c r="N250" s="4469"/>
      <c r="O250" s="4469"/>
      <c r="P250" s="4469"/>
      <c r="Q250" s="4469"/>
      <c r="R250" s="4469"/>
      <c r="S250" s="4469"/>
      <c r="T250" s="4469"/>
      <c r="U250" s="4469"/>
      <c r="V250" s="4469"/>
      <c r="W250" s="4469"/>
      <c r="X250" s="4469"/>
      <c r="Y250" s="4469"/>
      <c r="Z250" s="4469"/>
      <c r="AA250" s="4469"/>
      <c r="AB250" s="4469"/>
      <c r="AC250" s="4469"/>
      <c r="AD250" s="4469"/>
      <c r="AE250" s="4469"/>
      <c r="AF250" s="4469"/>
      <c r="AG250" s="4469"/>
      <c r="AH250" s="4469"/>
      <c r="AI250" s="4469"/>
      <c r="AJ250" s="4469"/>
      <c r="AK250" s="4469"/>
      <c r="AL250" s="4469"/>
      <c r="AM250" s="4474"/>
      <c r="AN250" s="4457" t="s">
        <v>126</v>
      </c>
      <c r="AO250" s="4457"/>
      <c r="AP250" s="4452"/>
      <c r="AQ250" s="4475" t="s">
        <v>265</v>
      </c>
      <c r="AR250" s="4454"/>
      <c r="AS250" s="4459" t="s">
        <v>7</v>
      </c>
      <c r="AT250" s="4459" t="s">
        <v>8</v>
      </c>
      <c r="AU250" s="4476" t="s">
        <v>225</v>
      </c>
      <c r="AV250" s="2560"/>
      <c r="AW250" s="2561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CG250" s="16"/>
      <c r="CH250" s="16"/>
      <c r="CI250" s="16"/>
      <c r="CJ250" s="16"/>
      <c r="CK250" s="16"/>
      <c r="CL250" s="16"/>
      <c r="CM250" s="16"/>
      <c r="CN250" s="16"/>
    </row>
    <row r="251" spans="1:92" ht="16.149999999999999" customHeight="1" x14ac:dyDescent="0.2">
      <c r="A251" s="3374"/>
      <c r="B251" s="3375"/>
      <c r="C251" s="4473"/>
      <c r="D251" s="4473"/>
      <c r="E251" s="4473"/>
      <c r="F251" s="4451" t="s">
        <v>266</v>
      </c>
      <c r="G251" s="4457"/>
      <c r="H251" s="4451" t="s">
        <v>169</v>
      </c>
      <c r="I251" s="4457"/>
      <c r="J251" s="4451" t="s">
        <v>170</v>
      </c>
      <c r="K251" s="4457"/>
      <c r="L251" s="4451" t="s">
        <v>104</v>
      </c>
      <c r="M251" s="4457"/>
      <c r="N251" s="4451" t="s">
        <v>11</v>
      </c>
      <c r="O251" s="4457"/>
      <c r="P251" s="4451" t="s">
        <v>106</v>
      </c>
      <c r="Q251" s="4452"/>
      <c r="R251" s="4451" t="s">
        <v>107</v>
      </c>
      <c r="S251" s="4452"/>
      <c r="T251" s="4451" t="s">
        <v>108</v>
      </c>
      <c r="U251" s="4452"/>
      <c r="V251" s="4451" t="s">
        <v>109</v>
      </c>
      <c r="W251" s="4452"/>
      <c r="X251" s="4451" t="s">
        <v>110</v>
      </c>
      <c r="Y251" s="4452"/>
      <c r="Z251" s="4451" t="s">
        <v>111</v>
      </c>
      <c r="AA251" s="4452"/>
      <c r="AB251" s="4451" t="s">
        <v>112</v>
      </c>
      <c r="AC251" s="4452"/>
      <c r="AD251" s="4451" t="s">
        <v>113</v>
      </c>
      <c r="AE251" s="4452"/>
      <c r="AF251" s="4451" t="s">
        <v>114</v>
      </c>
      <c r="AG251" s="4452"/>
      <c r="AH251" s="4451" t="s">
        <v>115</v>
      </c>
      <c r="AI251" s="4452"/>
      <c r="AJ251" s="4451" t="s">
        <v>116</v>
      </c>
      <c r="AK251" s="4452"/>
      <c r="AL251" s="4451" t="s">
        <v>117</v>
      </c>
      <c r="AM251" s="4458"/>
      <c r="AN251" s="4460" t="s">
        <v>267</v>
      </c>
      <c r="AO251" s="4460" t="s">
        <v>268</v>
      </c>
      <c r="AP251" s="4456" t="s">
        <v>269</v>
      </c>
      <c r="AQ251" s="3425"/>
      <c r="AR251" s="3642"/>
      <c r="AS251" s="3420"/>
      <c r="AT251" s="3420"/>
      <c r="AU251" s="3388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230"/>
      <c r="BH251" s="230"/>
      <c r="BI251" s="230"/>
      <c r="CJ251" s="16"/>
      <c r="CK251" s="16"/>
      <c r="CL251" s="16"/>
      <c r="CM251" s="16"/>
      <c r="CN251" s="16"/>
    </row>
    <row r="252" spans="1:92" ht="30" customHeight="1" x14ac:dyDescent="0.2">
      <c r="A252" s="3366"/>
      <c r="B252" s="3631"/>
      <c r="C252" s="2449" t="s">
        <v>82</v>
      </c>
      <c r="D252" s="2450" t="s">
        <v>83</v>
      </c>
      <c r="E252" s="2548" t="s">
        <v>84</v>
      </c>
      <c r="F252" s="2449" t="s">
        <v>270</v>
      </c>
      <c r="G252" s="2498" t="s">
        <v>84</v>
      </c>
      <c r="H252" s="2449" t="s">
        <v>270</v>
      </c>
      <c r="I252" s="2498" t="s">
        <v>84</v>
      </c>
      <c r="J252" s="2449" t="s">
        <v>270</v>
      </c>
      <c r="K252" s="2498" t="s">
        <v>84</v>
      </c>
      <c r="L252" s="2449" t="s">
        <v>270</v>
      </c>
      <c r="M252" s="2498" t="s">
        <v>84</v>
      </c>
      <c r="N252" s="2449" t="s">
        <v>270</v>
      </c>
      <c r="O252" s="2498" t="s">
        <v>84</v>
      </c>
      <c r="P252" s="2449" t="s">
        <v>270</v>
      </c>
      <c r="Q252" s="2498" t="s">
        <v>84</v>
      </c>
      <c r="R252" s="2449" t="s">
        <v>270</v>
      </c>
      <c r="S252" s="2498" t="s">
        <v>84</v>
      </c>
      <c r="T252" s="2449" t="s">
        <v>270</v>
      </c>
      <c r="U252" s="2498" t="s">
        <v>84</v>
      </c>
      <c r="V252" s="2449" t="s">
        <v>270</v>
      </c>
      <c r="W252" s="2498" t="s">
        <v>84</v>
      </c>
      <c r="X252" s="2449" t="s">
        <v>270</v>
      </c>
      <c r="Y252" s="2498" t="s">
        <v>84</v>
      </c>
      <c r="Z252" s="2449" t="s">
        <v>270</v>
      </c>
      <c r="AA252" s="2498" t="s">
        <v>84</v>
      </c>
      <c r="AB252" s="2449" t="s">
        <v>270</v>
      </c>
      <c r="AC252" s="2498" t="s">
        <v>84</v>
      </c>
      <c r="AD252" s="2449" t="s">
        <v>270</v>
      </c>
      <c r="AE252" s="2498" t="s">
        <v>84</v>
      </c>
      <c r="AF252" s="2449" t="s">
        <v>270</v>
      </c>
      <c r="AG252" s="2498" t="s">
        <v>84</v>
      </c>
      <c r="AH252" s="2449" t="s">
        <v>270</v>
      </c>
      <c r="AI252" s="2498" t="s">
        <v>84</v>
      </c>
      <c r="AJ252" s="2449" t="s">
        <v>270</v>
      </c>
      <c r="AK252" s="2498" t="s">
        <v>84</v>
      </c>
      <c r="AL252" s="2449" t="s">
        <v>270</v>
      </c>
      <c r="AM252" s="2562" t="s">
        <v>84</v>
      </c>
      <c r="AN252" s="3416"/>
      <c r="AO252" s="3416"/>
      <c r="AP252" s="3631"/>
      <c r="AQ252" s="2563" t="s">
        <v>271</v>
      </c>
      <c r="AR252" s="2083" t="s">
        <v>272</v>
      </c>
      <c r="AS252" s="3421"/>
      <c r="AT252" s="3421"/>
      <c r="AU252" s="3645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230"/>
      <c r="BH252" s="230"/>
      <c r="BI252" s="230"/>
      <c r="CJ252" s="16"/>
      <c r="CK252" s="16"/>
      <c r="CL252" s="16"/>
      <c r="CM252" s="16"/>
      <c r="CN252" s="16"/>
    </row>
    <row r="253" spans="1:92" ht="23.25" customHeight="1" x14ac:dyDescent="0.2">
      <c r="A253" s="4461" t="s">
        <v>273</v>
      </c>
      <c r="B253" s="4462"/>
      <c r="C253" s="2513">
        <f>SUM(D253+E253)</f>
        <v>6</v>
      </c>
      <c r="D253" s="2514">
        <f>SUM(F253+H253+J253+L253+N253+P253+R253+T253+V253+X253+Z253+AB253+AD253+AF253+AH253+AJ253+AL253)</f>
        <v>0</v>
      </c>
      <c r="E253" s="2523">
        <f>SUM(G253+I253+K253+M253+O253+Q253+S253+U253+W253+Y253+AA253+AC253+AE253+AG253+AI253+AK253+AM253)</f>
        <v>6</v>
      </c>
      <c r="F253" s="2513">
        <f>SUM(F263:F271)</f>
        <v>0</v>
      </c>
      <c r="G253" s="2564">
        <f>SUM(G255:G271)</f>
        <v>0</v>
      </c>
      <c r="H253" s="2513">
        <f>SUM(H263:H271)</f>
        <v>0</v>
      </c>
      <c r="I253" s="2564">
        <f>SUM(I255:I271)</f>
        <v>0</v>
      </c>
      <c r="J253" s="2513">
        <f>SUM(J263:J271)</f>
        <v>0</v>
      </c>
      <c r="K253" s="2564">
        <f>SUM(K254:K271)</f>
        <v>0</v>
      </c>
      <c r="L253" s="2513">
        <f>SUM(L263:L271)</f>
        <v>0</v>
      </c>
      <c r="M253" s="2564">
        <f>SUM(M254:M271)</f>
        <v>2</v>
      </c>
      <c r="N253" s="2513">
        <f>SUM(N263:N271)</f>
        <v>0</v>
      </c>
      <c r="O253" s="2564">
        <f>SUM(O254:O271)</f>
        <v>0</v>
      </c>
      <c r="P253" s="2513">
        <f>SUM(P263:P271)</f>
        <v>0</v>
      </c>
      <c r="Q253" s="2564">
        <f>SUM(Q254:Q271)</f>
        <v>2</v>
      </c>
      <c r="R253" s="2513">
        <f>SUM(R263:R271)</f>
        <v>0</v>
      </c>
      <c r="S253" s="2564">
        <f>SUM(S254:S271)</f>
        <v>1</v>
      </c>
      <c r="T253" s="2513">
        <f>SUM(T263:T271)</f>
        <v>0</v>
      </c>
      <c r="U253" s="2564">
        <f>SUM(U254:U271)</f>
        <v>1</v>
      </c>
      <c r="V253" s="2513">
        <f>SUM(V263:V271)</f>
        <v>0</v>
      </c>
      <c r="W253" s="2564">
        <f>SUM(W254:W271)</f>
        <v>0</v>
      </c>
      <c r="X253" s="2513">
        <f>SUM(X263:X271)</f>
        <v>0</v>
      </c>
      <c r="Y253" s="2564">
        <f>SUM(Y254:Y271)</f>
        <v>0</v>
      </c>
      <c r="Z253" s="2513">
        <f>SUM(Z263:Z271)</f>
        <v>0</v>
      </c>
      <c r="AA253" s="2564">
        <f>SUM(AA254:AA271)</f>
        <v>0</v>
      </c>
      <c r="AB253" s="2513">
        <f t="shared" ref="AB253:AM253" si="79">SUM(AB263:AB271)</f>
        <v>0</v>
      </c>
      <c r="AC253" s="2564">
        <f t="shared" si="79"/>
        <v>0</v>
      </c>
      <c r="AD253" s="2513">
        <f t="shared" si="79"/>
        <v>0</v>
      </c>
      <c r="AE253" s="2564">
        <f t="shared" si="79"/>
        <v>0</v>
      </c>
      <c r="AF253" s="2513">
        <f t="shared" si="79"/>
        <v>0</v>
      </c>
      <c r="AG253" s="2564">
        <f t="shared" si="79"/>
        <v>0</v>
      </c>
      <c r="AH253" s="2513">
        <f t="shared" si="79"/>
        <v>0</v>
      </c>
      <c r="AI253" s="2564">
        <f t="shared" si="79"/>
        <v>0</v>
      </c>
      <c r="AJ253" s="2513">
        <f t="shared" si="79"/>
        <v>0</v>
      </c>
      <c r="AK253" s="2564">
        <f t="shared" si="79"/>
        <v>0</v>
      </c>
      <c r="AL253" s="2513">
        <f t="shared" si="79"/>
        <v>0</v>
      </c>
      <c r="AM253" s="2565">
        <f t="shared" si="79"/>
        <v>0</v>
      </c>
      <c r="AN253" s="2543">
        <f t="shared" ref="AN253:AU253" si="80">SUM(AN254:AN271)</f>
        <v>0</v>
      </c>
      <c r="AO253" s="2543">
        <f t="shared" si="80"/>
        <v>0</v>
      </c>
      <c r="AP253" s="2566">
        <f t="shared" si="80"/>
        <v>0</v>
      </c>
      <c r="AQ253" s="2513">
        <f t="shared" si="80"/>
        <v>0</v>
      </c>
      <c r="AR253" s="2566">
        <f t="shared" si="80"/>
        <v>0</v>
      </c>
      <c r="AS253" s="2567">
        <f t="shared" si="80"/>
        <v>0</v>
      </c>
      <c r="AT253" s="2567">
        <f t="shared" si="80"/>
        <v>0</v>
      </c>
      <c r="AU253" s="2523">
        <f t="shared" si="80"/>
        <v>0</v>
      </c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230"/>
      <c r="BH253" s="230"/>
      <c r="BI253" s="230"/>
      <c r="CJ253" s="16"/>
      <c r="CK253" s="16"/>
      <c r="CL253" s="16"/>
      <c r="CM253" s="16"/>
      <c r="CN253" s="16"/>
    </row>
    <row r="254" spans="1:92" ht="16.149999999999999" customHeight="1" x14ac:dyDescent="0.2">
      <c r="A254" s="3404" t="s">
        <v>171</v>
      </c>
      <c r="B254" s="495" t="s">
        <v>33</v>
      </c>
      <c r="C254" s="147">
        <f t="shared" ref="C254:C262" si="81">SUM(D254+E254)</f>
        <v>0</v>
      </c>
      <c r="D254" s="1166"/>
      <c r="E254" s="2078">
        <f>SUM(K254+M254+O254+Q254+S254+U254+W254+Y254+AA254+AC254)</f>
        <v>0</v>
      </c>
      <c r="F254" s="419"/>
      <c r="G254" s="455"/>
      <c r="H254" s="419"/>
      <c r="I254" s="455"/>
      <c r="J254" s="419"/>
      <c r="K254" s="107"/>
      <c r="L254" s="419"/>
      <c r="M254" s="107"/>
      <c r="N254" s="419"/>
      <c r="O254" s="107"/>
      <c r="P254" s="419"/>
      <c r="Q254" s="107"/>
      <c r="R254" s="419"/>
      <c r="S254" s="107"/>
      <c r="T254" s="419"/>
      <c r="U254" s="107"/>
      <c r="V254" s="419"/>
      <c r="W254" s="107"/>
      <c r="X254" s="419"/>
      <c r="Y254" s="107"/>
      <c r="Z254" s="419"/>
      <c r="AA254" s="107"/>
      <c r="AB254" s="419"/>
      <c r="AC254" s="107"/>
      <c r="AD254" s="419"/>
      <c r="AE254" s="455"/>
      <c r="AF254" s="419"/>
      <c r="AG254" s="455"/>
      <c r="AH254" s="419"/>
      <c r="AI254" s="455"/>
      <c r="AJ254" s="419"/>
      <c r="AK254" s="455"/>
      <c r="AL254" s="419"/>
      <c r="AM254" s="499"/>
      <c r="AN254" s="143"/>
      <c r="AO254" s="329"/>
      <c r="AP254" s="107"/>
      <c r="AQ254" s="104"/>
      <c r="AR254" s="107"/>
      <c r="AS254" s="65"/>
      <c r="AT254" s="65"/>
      <c r="AU254" s="107"/>
      <c r="AV254" s="33" t="str">
        <f t="shared" ref="AV254:AV271" si="82">CA254&amp;CB254&amp;CC254</f>
        <v/>
      </c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230"/>
      <c r="BH254" s="230"/>
      <c r="BI254" s="230"/>
      <c r="CA254" s="4" t="str">
        <f t="shared" ref="CA254:CA271" si="83">IF(CG254=0,"","* Egresos por Alta + Abandono NO DEBE ser mayor que Total Egresos. ")</f>
        <v/>
      </c>
      <c r="CB254" s="4" t="str">
        <f t="shared" ref="CB254:CB271" si="84">IF(CH254=0,"","* No olvide digitar los campos Trans y/o Pueblo Originario y/o Migrantes y/o Niños, Niñas, Adolescentes y Jóvenes Población SENAME (Digite CERO si no tiene).")</f>
        <v/>
      </c>
      <c r="CC254" s="48" t="str">
        <f t="shared" ref="CC254:CC271" si="85">IF(CI254=0,"","* Trans y/o Pueblo Originario y/o Migrantes y/o Niños, Niñas, Adolescentesy Jóvenes Población SENAME NO DEBEN ser Mayor al Total. ")</f>
        <v/>
      </c>
      <c r="CG254" s="16">
        <f t="shared" ref="CG254:CG271" si="86">IF(AN254&lt;SUM(AO254+AP254),1,0)</f>
        <v>0</v>
      </c>
      <c r="CH254" s="16">
        <f t="shared" ref="CH254:CH271" si="87">IF(AND(C254&lt;&gt;0,OR(AQ254="",AR254="",AS254="",AT254="",AU254="")),1,0)</f>
        <v>0</v>
      </c>
      <c r="CI254" s="16">
        <f t="shared" ref="CI254:CI271" si="88">IF(OR(C254&lt;SUM(AQ254,AR254),C254&lt;AS254,C254&lt;AT254,C254&lt;AU254),1,0)</f>
        <v>0</v>
      </c>
      <c r="CJ254" s="16"/>
      <c r="CK254" s="16"/>
      <c r="CL254" s="16"/>
      <c r="CM254" s="16"/>
      <c r="CN254" s="16"/>
    </row>
    <row r="255" spans="1:92" ht="16.149999999999999" customHeight="1" x14ac:dyDescent="0.2">
      <c r="A255" s="3404"/>
      <c r="B255" s="500" t="s">
        <v>274</v>
      </c>
      <c r="C255" s="147">
        <f t="shared" si="81"/>
        <v>0</v>
      </c>
      <c r="D255" s="1167"/>
      <c r="E255" s="400">
        <f>SUM(G255+I255+K255+M255+O255+Q255+S255+U255+W255+Y255+AA255+AC255)</f>
        <v>0</v>
      </c>
      <c r="F255" s="502"/>
      <c r="G255" s="503"/>
      <c r="H255" s="502"/>
      <c r="I255" s="503"/>
      <c r="J255" s="502"/>
      <c r="K255" s="107"/>
      <c r="L255" s="502"/>
      <c r="M255" s="107"/>
      <c r="N255" s="502"/>
      <c r="O255" s="107"/>
      <c r="P255" s="502"/>
      <c r="Q255" s="107"/>
      <c r="R255" s="502"/>
      <c r="S255" s="107"/>
      <c r="T255" s="502"/>
      <c r="U255" s="107"/>
      <c r="V255" s="502"/>
      <c r="W255" s="107"/>
      <c r="X255" s="502"/>
      <c r="Y255" s="107"/>
      <c r="Z255" s="502"/>
      <c r="AA255" s="107"/>
      <c r="AB255" s="502"/>
      <c r="AC255" s="107"/>
      <c r="AD255" s="502"/>
      <c r="AE255" s="455"/>
      <c r="AF255" s="502"/>
      <c r="AG255" s="455"/>
      <c r="AH255" s="502"/>
      <c r="AI255" s="455"/>
      <c r="AJ255" s="502"/>
      <c r="AK255" s="455"/>
      <c r="AL255" s="502"/>
      <c r="AM255" s="499"/>
      <c r="AN255" s="329"/>
      <c r="AO255" s="329"/>
      <c r="AP255" s="107"/>
      <c r="AQ255" s="104"/>
      <c r="AR255" s="107"/>
      <c r="AS255" s="65"/>
      <c r="AT255" s="65"/>
      <c r="AU255" s="107"/>
      <c r="AV255" s="33" t="str">
        <f t="shared" si="82"/>
        <v/>
      </c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230"/>
      <c r="BH255" s="230"/>
      <c r="BI255" s="230"/>
      <c r="CA255" s="4" t="str">
        <f t="shared" si="83"/>
        <v/>
      </c>
      <c r="CB255" s="4" t="str">
        <f t="shared" si="84"/>
        <v/>
      </c>
      <c r="CC255" s="48" t="str">
        <f t="shared" si="85"/>
        <v/>
      </c>
      <c r="CG255" s="16">
        <f t="shared" si="86"/>
        <v>0</v>
      </c>
      <c r="CH255" s="16">
        <f t="shared" si="87"/>
        <v>0</v>
      </c>
      <c r="CI255" s="16">
        <f t="shared" si="88"/>
        <v>0</v>
      </c>
      <c r="CJ255" s="16"/>
      <c r="CK255" s="16"/>
      <c r="CL255" s="16"/>
      <c r="CM255" s="16"/>
      <c r="CN255" s="16"/>
    </row>
    <row r="256" spans="1:92" ht="16.149999999999999" customHeight="1" x14ac:dyDescent="0.2">
      <c r="A256" s="3404"/>
      <c r="B256" s="504" t="s">
        <v>275</v>
      </c>
      <c r="C256" s="147">
        <f t="shared" si="81"/>
        <v>0</v>
      </c>
      <c r="D256" s="1167"/>
      <c r="E256" s="2077">
        <f>SUM(G256+I256+K256+M256+O256+Q256+S256+U256+W256+Y256+AA256+AC256)</f>
        <v>0</v>
      </c>
      <c r="F256" s="502"/>
      <c r="G256" s="503"/>
      <c r="H256" s="502"/>
      <c r="I256" s="503"/>
      <c r="J256" s="502"/>
      <c r="K256" s="39"/>
      <c r="L256" s="502"/>
      <c r="M256" s="39"/>
      <c r="N256" s="502"/>
      <c r="O256" s="39"/>
      <c r="P256" s="502"/>
      <c r="Q256" s="39"/>
      <c r="R256" s="502"/>
      <c r="S256" s="39"/>
      <c r="T256" s="502"/>
      <c r="U256" s="39"/>
      <c r="V256" s="502"/>
      <c r="W256" s="39"/>
      <c r="X256" s="502"/>
      <c r="Y256" s="39"/>
      <c r="Z256" s="502"/>
      <c r="AA256" s="39"/>
      <c r="AB256" s="502"/>
      <c r="AC256" s="39"/>
      <c r="AD256" s="502"/>
      <c r="AE256" s="455"/>
      <c r="AF256" s="502"/>
      <c r="AG256" s="455"/>
      <c r="AH256" s="502"/>
      <c r="AI256" s="455"/>
      <c r="AJ256" s="502"/>
      <c r="AK256" s="455"/>
      <c r="AL256" s="502"/>
      <c r="AM256" s="499"/>
      <c r="AN256" s="153"/>
      <c r="AO256" s="153"/>
      <c r="AP256" s="39"/>
      <c r="AQ256" s="35"/>
      <c r="AR256" s="39"/>
      <c r="AS256" s="66"/>
      <c r="AT256" s="66"/>
      <c r="AU256" s="39"/>
      <c r="AV256" s="33" t="str">
        <f t="shared" si="82"/>
        <v/>
      </c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230"/>
      <c r="BH256" s="230"/>
      <c r="BI256" s="230"/>
      <c r="CA256" s="4" t="str">
        <f t="shared" si="83"/>
        <v/>
      </c>
      <c r="CB256" s="4" t="str">
        <f t="shared" si="84"/>
        <v/>
      </c>
      <c r="CC256" s="48" t="str">
        <f t="shared" si="85"/>
        <v/>
      </c>
      <c r="CG256" s="16">
        <f t="shared" si="86"/>
        <v>0</v>
      </c>
      <c r="CH256" s="16">
        <f t="shared" si="87"/>
        <v>0</v>
      </c>
      <c r="CI256" s="16">
        <f t="shared" si="88"/>
        <v>0</v>
      </c>
      <c r="CJ256" s="16"/>
      <c r="CK256" s="16"/>
      <c r="CL256" s="16"/>
      <c r="CM256" s="16"/>
      <c r="CN256" s="16"/>
    </row>
    <row r="257" spans="1:104" ht="16.149999999999999" customHeight="1" x14ac:dyDescent="0.2">
      <c r="A257" s="3404"/>
      <c r="B257" s="504" t="s">
        <v>276</v>
      </c>
      <c r="C257" s="147">
        <f t="shared" si="81"/>
        <v>0</v>
      </c>
      <c r="D257" s="1167"/>
      <c r="E257" s="2077">
        <f>SUM(G257+I257+K257+M257+O257+Q257+S257+U257+W257+Y257+AA257+AC257)</f>
        <v>0</v>
      </c>
      <c r="F257" s="502"/>
      <c r="G257" s="503"/>
      <c r="H257" s="502"/>
      <c r="I257" s="503"/>
      <c r="J257" s="502"/>
      <c r="K257" s="39"/>
      <c r="L257" s="502"/>
      <c r="M257" s="39"/>
      <c r="N257" s="502"/>
      <c r="O257" s="39"/>
      <c r="P257" s="502"/>
      <c r="Q257" s="39"/>
      <c r="R257" s="502"/>
      <c r="S257" s="39"/>
      <c r="T257" s="502"/>
      <c r="U257" s="39"/>
      <c r="V257" s="502"/>
      <c r="W257" s="39"/>
      <c r="X257" s="502"/>
      <c r="Y257" s="39"/>
      <c r="Z257" s="502"/>
      <c r="AA257" s="39"/>
      <c r="AB257" s="502"/>
      <c r="AC257" s="39"/>
      <c r="AD257" s="502"/>
      <c r="AE257" s="455"/>
      <c r="AF257" s="502"/>
      <c r="AG257" s="455"/>
      <c r="AH257" s="502"/>
      <c r="AI257" s="455"/>
      <c r="AJ257" s="502"/>
      <c r="AK257" s="455"/>
      <c r="AL257" s="502"/>
      <c r="AM257" s="499"/>
      <c r="AN257" s="153"/>
      <c r="AO257" s="153"/>
      <c r="AP257" s="39"/>
      <c r="AQ257" s="35"/>
      <c r="AR257" s="39"/>
      <c r="AS257" s="66"/>
      <c r="AT257" s="66"/>
      <c r="AU257" s="39"/>
      <c r="AV257" s="33" t="str">
        <f t="shared" si="82"/>
        <v/>
      </c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230"/>
      <c r="BH257" s="230"/>
      <c r="BI257" s="230"/>
      <c r="CA257" s="4" t="str">
        <f t="shared" si="83"/>
        <v/>
      </c>
      <c r="CB257" s="4" t="str">
        <f t="shared" si="84"/>
        <v/>
      </c>
      <c r="CC257" s="48" t="str">
        <f t="shared" si="85"/>
        <v/>
      </c>
      <c r="CG257" s="16">
        <f t="shared" si="86"/>
        <v>0</v>
      </c>
      <c r="CH257" s="16">
        <f t="shared" si="87"/>
        <v>0</v>
      </c>
      <c r="CI257" s="16">
        <f t="shared" si="88"/>
        <v>0</v>
      </c>
      <c r="CJ257" s="16"/>
      <c r="CK257" s="16"/>
      <c r="CL257" s="16"/>
      <c r="CM257" s="16"/>
      <c r="CN257" s="16"/>
    </row>
    <row r="258" spans="1:104" ht="16.149999999999999" customHeight="1" x14ac:dyDescent="0.2">
      <c r="A258" s="3404"/>
      <c r="B258" s="504" t="s">
        <v>277</v>
      </c>
      <c r="C258" s="147">
        <f t="shared" si="81"/>
        <v>0</v>
      </c>
      <c r="D258" s="1167"/>
      <c r="E258" s="2077">
        <f>SUM(G258+I258+K258+M258+O258+Q258+S258+U258+W258+Y258+AA258+AC258)</f>
        <v>0</v>
      </c>
      <c r="F258" s="502"/>
      <c r="G258" s="503"/>
      <c r="H258" s="502"/>
      <c r="I258" s="503"/>
      <c r="J258" s="502"/>
      <c r="K258" s="39"/>
      <c r="L258" s="502"/>
      <c r="M258" s="39"/>
      <c r="N258" s="502"/>
      <c r="O258" s="39"/>
      <c r="P258" s="502"/>
      <c r="Q258" s="39"/>
      <c r="R258" s="502"/>
      <c r="S258" s="39"/>
      <c r="T258" s="502"/>
      <c r="U258" s="39"/>
      <c r="V258" s="502"/>
      <c r="W258" s="39"/>
      <c r="X258" s="502"/>
      <c r="Y258" s="39"/>
      <c r="Z258" s="502"/>
      <c r="AA258" s="39"/>
      <c r="AB258" s="502"/>
      <c r="AC258" s="39"/>
      <c r="AD258" s="502"/>
      <c r="AE258" s="455"/>
      <c r="AF258" s="502"/>
      <c r="AG258" s="455"/>
      <c r="AH258" s="502"/>
      <c r="AI258" s="455"/>
      <c r="AJ258" s="502"/>
      <c r="AK258" s="455"/>
      <c r="AL258" s="502"/>
      <c r="AM258" s="499"/>
      <c r="AN258" s="153"/>
      <c r="AO258" s="153"/>
      <c r="AP258" s="39"/>
      <c r="AQ258" s="35"/>
      <c r="AR258" s="39"/>
      <c r="AS258" s="66"/>
      <c r="AT258" s="66"/>
      <c r="AU258" s="39"/>
      <c r="AV258" s="33" t="str">
        <f t="shared" si="82"/>
        <v/>
      </c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230"/>
      <c r="BH258" s="230"/>
      <c r="BI258" s="230"/>
      <c r="CA258" s="4" t="str">
        <f t="shared" si="83"/>
        <v/>
      </c>
      <c r="CB258" s="4" t="str">
        <f t="shared" si="84"/>
        <v/>
      </c>
      <c r="CC258" s="48" t="str">
        <f t="shared" si="85"/>
        <v/>
      </c>
      <c r="CG258" s="16">
        <f t="shared" si="86"/>
        <v>0</v>
      </c>
      <c r="CH258" s="16">
        <f t="shared" si="87"/>
        <v>0</v>
      </c>
      <c r="CI258" s="16">
        <f t="shared" si="88"/>
        <v>0</v>
      </c>
      <c r="CJ258" s="16"/>
      <c r="CK258" s="16"/>
      <c r="CL258" s="16"/>
      <c r="CM258" s="16"/>
      <c r="CN258" s="16"/>
    </row>
    <row r="259" spans="1:104" ht="16.149999999999999" customHeight="1" x14ac:dyDescent="0.2">
      <c r="A259" s="3404"/>
      <c r="B259" s="504" t="s">
        <v>278</v>
      </c>
      <c r="C259" s="147">
        <f t="shared" si="81"/>
        <v>0</v>
      </c>
      <c r="D259" s="1167"/>
      <c r="E259" s="2077">
        <f t="shared" ref="E259:E262" si="89">SUM(G259+I259+K259+M259+O259+Q259+S259+U259+W259+Y259+AA259+AC259)</f>
        <v>0</v>
      </c>
      <c r="F259" s="502"/>
      <c r="G259" s="503"/>
      <c r="H259" s="502"/>
      <c r="I259" s="503"/>
      <c r="J259" s="502"/>
      <c r="K259" s="39"/>
      <c r="L259" s="502"/>
      <c r="M259" s="39"/>
      <c r="N259" s="502"/>
      <c r="O259" s="39"/>
      <c r="P259" s="502"/>
      <c r="Q259" s="39"/>
      <c r="R259" s="502"/>
      <c r="S259" s="39"/>
      <c r="T259" s="502"/>
      <c r="U259" s="39"/>
      <c r="V259" s="502"/>
      <c r="W259" s="39"/>
      <c r="X259" s="502"/>
      <c r="Y259" s="39"/>
      <c r="Z259" s="502"/>
      <c r="AA259" s="39"/>
      <c r="AB259" s="502"/>
      <c r="AC259" s="39"/>
      <c r="AD259" s="502"/>
      <c r="AE259" s="455"/>
      <c r="AF259" s="502"/>
      <c r="AG259" s="455"/>
      <c r="AH259" s="502"/>
      <c r="AI259" s="455"/>
      <c r="AJ259" s="502"/>
      <c r="AK259" s="455"/>
      <c r="AL259" s="502"/>
      <c r="AM259" s="499"/>
      <c r="AN259" s="153"/>
      <c r="AO259" s="153"/>
      <c r="AP259" s="39"/>
      <c r="AQ259" s="35"/>
      <c r="AR259" s="39"/>
      <c r="AS259" s="66"/>
      <c r="AT259" s="66"/>
      <c r="AU259" s="39"/>
      <c r="AV259" s="33" t="str">
        <f t="shared" si="82"/>
        <v/>
      </c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230"/>
      <c r="BH259" s="230"/>
      <c r="BI259" s="230"/>
      <c r="CA259" s="4" t="str">
        <f t="shared" si="83"/>
        <v/>
      </c>
      <c r="CB259" s="4" t="str">
        <f t="shared" si="84"/>
        <v/>
      </c>
      <c r="CC259" s="48" t="str">
        <f t="shared" si="85"/>
        <v/>
      </c>
      <c r="CG259" s="16">
        <f t="shared" si="86"/>
        <v>0</v>
      </c>
      <c r="CH259" s="16">
        <f t="shared" si="87"/>
        <v>0</v>
      </c>
      <c r="CI259" s="16">
        <f t="shared" si="88"/>
        <v>0</v>
      </c>
      <c r="CJ259" s="16"/>
      <c r="CK259" s="16"/>
      <c r="CL259" s="16"/>
      <c r="CM259" s="16"/>
      <c r="CN259" s="16"/>
    </row>
    <row r="260" spans="1:104" ht="16.149999999999999" customHeight="1" x14ac:dyDescent="0.2">
      <c r="A260" s="3404"/>
      <c r="B260" s="504" t="s">
        <v>279</v>
      </c>
      <c r="C260" s="147">
        <f t="shared" si="81"/>
        <v>0</v>
      </c>
      <c r="D260" s="1167"/>
      <c r="E260" s="2077">
        <f t="shared" si="89"/>
        <v>0</v>
      </c>
      <c r="F260" s="502"/>
      <c r="G260" s="503"/>
      <c r="H260" s="502"/>
      <c r="I260" s="503"/>
      <c r="J260" s="502"/>
      <c r="K260" s="39"/>
      <c r="L260" s="502"/>
      <c r="M260" s="39"/>
      <c r="N260" s="502"/>
      <c r="O260" s="39"/>
      <c r="P260" s="502"/>
      <c r="Q260" s="39"/>
      <c r="R260" s="502"/>
      <c r="S260" s="39"/>
      <c r="T260" s="502"/>
      <c r="U260" s="39"/>
      <c r="V260" s="502"/>
      <c r="W260" s="39"/>
      <c r="X260" s="502"/>
      <c r="Y260" s="39"/>
      <c r="Z260" s="502"/>
      <c r="AA260" s="39"/>
      <c r="AB260" s="502"/>
      <c r="AC260" s="39"/>
      <c r="AD260" s="502"/>
      <c r="AE260" s="455"/>
      <c r="AF260" s="502"/>
      <c r="AG260" s="455"/>
      <c r="AH260" s="502"/>
      <c r="AI260" s="455"/>
      <c r="AJ260" s="502"/>
      <c r="AK260" s="455"/>
      <c r="AL260" s="502"/>
      <c r="AM260" s="499"/>
      <c r="AN260" s="153"/>
      <c r="AO260" s="153"/>
      <c r="AP260" s="39"/>
      <c r="AQ260" s="35"/>
      <c r="AR260" s="39"/>
      <c r="AS260" s="66"/>
      <c r="AT260" s="66"/>
      <c r="AU260" s="39"/>
      <c r="AV260" s="33" t="str">
        <f t="shared" si="82"/>
        <v/>
      </c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230"/>
      <c r="BH260" s="230"/>
      <c r="BI260" s="230"/>
      <c r="CA260" s="4" t="str">
        <f t="shared" si="83"/>
        <v/>
      </c>
      <c r="CB260" s="4" t="str">
        <f t="shared" si="84"/>
        <v/>
      </c>
      <c r="CC260" s="48" t="str">
        <f t="shared" si="85"/>
        <v/>
      </c>
      <c r="CG260" s="16">
        <f t="shared" si="86"/>
        <v>0</v>
      </c>
      <c r="CH260" s="16">
        <f t="shared" si="87"/>
        <v>0</v>
      </c>
      <c r="CI260" s="16">
        <f t="shared" si="88"/>
        <v>0</v>
      </c>
      <c r="CJ260" s="16"/>
      <c r="CK260" s="16"/>
      <c r="CL260" s="16"/>
      <c r="CM260" s="16"/>
      <c r="CN260" s="16"/>
    </row>
    <row r="261" spans="1:104" ht="16.149999999999999" customHeight="1" x14ac:dyDescent="0.2">
      <c r="A261" s="3404"/>
      <c r="B261" s="504" t="s">
        <v>280</v>
      </c>
      <c r="C261" s="147">
        <f t="shared" si="81"/>
        <v>0</v>
      </c>
      <c r="D261" s="1167"/>
      <c r="E261" s="2077">
        <f t="shared" si="89"/>
        <v>0</v>
      </c>
      <c r="F261" s="502"/>
      <c r="G261" s="503"/>
      <c r="H261" s="502"/>
      <c r="I261" s="503"/>
      <c r="J261" s="502"/>
      <c r="K261" s="39"/>
      <c r="L261" s="502"/>
      <c r="M261" s="39"/>
      <c r="N261" s="502"/>
      <c r="O261" s="39"/>
      <c r="P261" s="502"/>
      <c r="Q261" s="39"/>
      <c r="R261" s="502"/>
      <c r="S261" s="39"/>
      <c r="T261" s="502"/>
      <c r="U261" s="39"/>
      <c r="V261" s="502"/>
      <c r="W261" s="39"/>
      <c r="X261" s="502"/>
      <c r="Y261" s="39"/>
      <c r="Z261" s="502"/>
      <c r="AA261" s="39"/>
      <c r="AB261" s="502"/>
      <c r="AC261" s="39"/>
      <c r="AD261" s="502"/>
      <c r="AE261" s="455"/>
      <c r="AF261" s="502"/>
      <c r="AG261" s="455"/>
      <c r="AH261" s="502"/>
      <c r="AI261" s="455"/>
      <c r="AJ261" s="502"/>
      <c r="AK261" s="455"/>
      <c r="AL261" s="502"/>
      <c r="AM261" s="499"/>
      <c r="AN261" s="153"/>
      <c r="AO261" s="153"/>
      <c r="AP261" s="39"/>
      <c r="AQ261" s="35"/>
      <c r="AR261" s="39"/>
      <c r="AS261" s="66"/>
      <c r="AT261" s="66"/>
      <c r="AU261" s="39"/>
      <c r="AV261" s="33" t="str">
        <f t="shared" si="82"/>
        <v/>
      </c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230"/>
      <c r="BH261" s="230"/>
      <c r="BI261" s="230"/>
      <c r="CA261" s="4" t="str">
        <f t="shared" si="83"/>
        <v/>
      </c>
      <c r="CB261" s="4" t="str">
        <f t="shared" si="84"/>
        <v/>
      </c>
      <c r="CC261" s="48" t="str">
        <f t="shared" si="85"/>
        <v/>
      </c>
      <c r="CG261" s="16">
        <f t="shared" si="86"/>
        <v>0</v>
      </c>
      <c r="CH261" s="16">
        <f t="shared" si="87"/>
        <v>0</v>
      </c>
      <c r="CI261" s="16">
        <f t="shared" si="88"/>
        <v>0</v>
      </c>
      <c r="CJ261" s="16"/>
      <c r="CK261" s="16"/>
      <c r="CL261" s="16"/>
      <c r="CM261" s="16"/>
      <c r="CN261" s="16"/>
    </row>
    <row r="262" spans="1:104" ht="16.149999999999999" customHeight="1" x14ac:dyDescent="0.2">
      <c r="A262" s="3404"/>
      <c r="B262" s="506" t="s">
        <v>281</v>
      </c>
      <c r="C262" s="240">
        <f t="shared" si="81"/>
        <v>1</v>
      </c>
      <c r="D262" s="1168"/>
      <c r="E262" s="416">
        <f t="shared" si="89"/>
        <v>1</v>
      </c>
      <c r="F262" s="335"/>
      <c r="G262" s="510"/>
      <c r="H262" s="335"/>
      <c r="I262" s="510"/>
      <c r="J262" s="335"/>
      <c r="K262" s="96"/>
      <c r="L262" s="335"/>
      <c r="M262" s="96"/>
      <c r="N262" s="335"/>
      <c r="O262" s="96"/>
      <c r="P262" s="335"/>
      <c r="Q262" s="96"/>
      <c r="R262" s="335"/>
      <c r="S262" s="96">
        <v>1</v>
      </c>
      <c r="T262" s="335"/>
      <c r="U262" s="96"/>
      <c r="V262" s="335"/>
      <c r="W262" s="96"/>
      <c r="X262" s="335"/>
      <c r="Y262" s="96"/>
      <c r="Z262" s="335"/>
      <c r="AA262" s="96"/>
      <c r="AB262" s="335"/>
      <c r="AC262" s="96"/>
      <c r="AD262" s="335"/>
      <c r="AE262" s="336"/>
      <c r="AF262" s="335"/>
      <c r="AG262" s="336"/>
      <c r="AH262" s="335"/>
      <c r="AI262" s="336"/>
      <c r="AJ262" s="335"/>
      <c r="AK262" s="336"/>
      <c r="AL262" s="335"/>
      <c r="AM262" s="511"/>
      <c r="AN262" s="173"/>
      <c r="AO262" s="173"/>
      <c r="AP262" s="96"/>
      <c r="AQ262" s="93">
        <v>0</v>
      </c>
      <c r="AR262" s="96">
        <v>0</v>
      </c>
      <c r="AS262" s="67">
        <v>0</v>
      </c>
      <c r="AT262" s="67">
        <v>0</v>
      </c>
      <c r="AU262" s="96">
        <v>0</v>
      </c>
      <c r="AV262" s="33" t="str">
        <f t="shared" si="82"/>
        <v/>
      </c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230"/>
      <c r="BH262" s="230"/>
      <c r="BI262" s="230"/>
      <c r="CA262" s="4" t="str">
        <f t="shared" si="83"/>
        <v/>
      </c>
      <c r="CB262" s="4" t="str">
        <f t="shared" si="84"/>
        <v/>
      </c>
      <c r="CC262" s="48" t="str">
        <f t="shared" si="85"/>
        <v/>
      </c>
      <c r="CG262" s="16">
        <f t="shared" si="86"/>
        <v>0</v>
      </c>
      <c r="CH262" s="16">
        <f t="shared" si="87"/>
        <v>0</v>
      </c>
      <c r="CI262" s="16">
        <f t="shared" si="88"/>
        <v>0</v>
      </c>
      <c r="CJ262" s="16"/>
      <c r="CK262" s="16"/>
      <c r="CL262" s="16"/>
      <c r="CM262" s="16"/>
      <c r="CN262" s="16"/>
    </row>
    <row r="263" spans="1:104" ht="16.149999999999999" customHeight="1" x14ac:dyDescent="0.2">
      <c r="A263" s="4463" t="s">
        <v>282</v>
      </c>
      <c r="B263" s="495" t="s">
        <v>33</v>
      </c>
      <c r="C263" s="398">
        <f>SUM(D263+E263)</f>
        <v>0</v>
      </c>
      <c r="D263" s="399">
        <f t="shared" ref="D263:D271" si="90">SUM(F263+H263+J263+L263+N263+P263+R263+T263+V263+X263+Z263+AB263+AD263+AF263+AH263+AJ263+AL263)</f>
        <v>0</v>
      </c>
      <c r="E263" s="400">
        <f t="shared" ref="E263:E271" si="91">SUM(G263+I263+K263+M263+O263+Q263+S263+U263+W263+Y263+AA263+AC263+AE263+AG263+AI263+AK263+AM263)</f>
        <v>0</v>
      </c>
      <c r="F263" s="512"/>
      <c r="G263" s="513"/>
      <c r="H263" s="514"/>
      <c r="I263" s="513"/>
      <c r="J263" s="514"/>
      <c r="K263" s="333"/>
      <c r="L263" s="515"/>
      <c r="M263" s="513"/>
      <c r="N263" s="514"/>
      <c r="O263" s="516"/>
      <c r="P263" s="512"/>
      <c r="Q263" s="513"/>
      <c r="R263" s="514"/>
      <c r="S263" s="516"/>
      <c r="T263" s="512"/>
      <c r="U263" s="513"/>
      <c r="V263" s="514"/>
      <c r="W263" s="516"/>
      <c r="X263" s="512"/>
      <c r="Y263" s="513"/>
      <c r="Z263" s="514"/>
      <c r="AA263" s="516"/>
      <c r="AB263" s="512"/>
      <c r="AC263" s="513"/>
      <c r="AD263" s="514"/>
      <c r="AE263" s="516"/>
      <c r="AF263" s="512"/>
      <c r="AG263" s="513"/>
      <c r="AH263" s="514"/>
      <c r="AI263" s="516"/>
      <c r="AJ263" s="512"/>
      <c r="AK263" s="513"/>
      <c r="AL263" s="514"/>
      <c r="AM263" s="517"/>
      <c r="AN263" s="143"/>
      <c r="AO263" s="329"/>
      <c r="AP263" s="107"/>
      <c r="AQ263" s="104">
        <v>0</v>
      </c>
      <c r="AR263" s="107">
        <v>0</v>
      </c>
      <c r="AS263" s="65">
        <v>0</v>
      </c>
      <c r="AT263" s="65">
        <v>0</v>
      </c>
      <c r="AU263" s="107">
        <v>0</v>
      </c>
      <c r="AV263" s="33" t="str">
        <f t="shared" si="82"/>
        <v/>
      </c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230"/>
      <c r="BH263" s="230"/>
      <c r="BI263" s="230"/>
      <c r="CA263" s="4" t="str">
        <f t="shared" si="83"/>
        <v/>
      </c>
      <c r="CB263" s="4" t="str">
        <f t="shared" si="84"/>
        <v/>
      </c>
      <c r="CC263" s="48" t="str">
        <f t="shared" si="85"/>
        <v/>
      </c>
      <c r="CG263" s="16">
        <f t="shared" si="86"/>
        <v>0</v>
      </c>
      <c r="CH263" s="16">
        <f t="shared" si="87"/>
        <v>0</v>
      </c>
      <c r="CI263" s="16">
        <f t="shared" si="88"/>
        <v>0</v>
      </c>
      <c r="CJ263" s="16"/>
      <c r="CK263" s="16"/>
      <c r="CL263" s="16"/>
      <c r="CM263" s="16"/>
      <c r="CN263" s="16"/>
    </row>
    <row r="264" spans="1:104" ht="16.149999999999999" customHeight="1" x14ac:dyDescent="0.2">
      <c r="A264" s="3406"/>
      <c r="B264" s="500" t="s">
        <v>274</v>
      </c>
      <c r="C264" s="276">
        <f t="shared" ref="C264:C271" si="92">SUM(D264+E264)</f>
        <v>0</v>
      </c>
      <c r="D264" s="277">
        <f t="shared" si="90"/>
        <v>0</v>
      </c>
      <c r="E264" s="400">
        <f t="shared" si="91"/>
        <v>0</v>
      </c>
      <c r="F264" s="104"/>
      <c r="G264" s="333"/>
      <c r="H264" s="104"/>
      <c r="I264" s="333"/>
      <c r="J264" s="104"/>
      <c r="K264" s="333"/>
      <c r="L264" s="104"/>
      <c r="M264" s="333"/>
      <c r="N264" s="329"/>
      <c r="O264" s="518"/>
      <c r="P264" s="104"/>
      <c r="Q264" s="333"/>
      <c r="R264" s="329"/>
      <c r="S264" s="518"/>
      <c r="T264" s="104"/>
      <c r="U264" s="333"/>
      <c r="V264" s="329"/>
      <c r="W264" s="518"/>
      <c r="X264" s="104"/>
      <c r="Y264" s="333"/>
      <c r="Z264" s="329"/>
      <c r="AA264" s="518"/>
      <c r="AB264" s="104"/>
      <c r="AC264" s="333"/>
      <c r="AD264" s="329"/>
      <c r="AE264" s="518"/>
      <c r="AF264" s="104"/>
      <c r="AG264" s="333"/>
      <c r="AH264" s="329"/>
      <c r="AI264" s="518"/>
      <c r="AJ264" s="104"/>
      <c r="AK264" s="333"/>
      <c r="AL264" s="329"/>
      <c r="AM264" s="106"/>
      <c r="AN264" s="329"/>
      <c r="AO264" s="329"/>
      <c r="AP264" s="107"/>
      <c r="AQ264" s="104">
        <v>0</v>
      </c>
      <c r="AR264" s="107">
        <v>0</v>
      </c>
      <c r="AS264" s="65">
        <v>0</v>
      </c>
      <c r="AT264" s="65">
        <v>0</v>
      </c>
      <c r="AU264" s="107">
        <v>0</v>
      </c>
      <c r="AV264" s="33" t="str">
        <f t="shared" si="82"/>
        <v/>
      </c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230"/>
      <c r="BH264" s="230"/>
      <c r="BI264" s="230"/>
      <c r="CA264" s="4" t="str">
        <f t="shared" si="83"/>
        <v/>
      </c>
      <c r="CB264" s="4" t="str">
        <f t="shared" si="84"/>
        <v/>
      </c>
      <c r="CC264" s="48" t="str">
        <f t="shared" si="85"/>
        <v/>
      </c>
      <c r="CG264" s="16">
        <f t="shared" si="86"/>
        <v>0</v>
      </c>
      <c r="CH264" s="16">
        <f t="shared" si="87"/>
        <v>0</v>
      </c>
      <c r="CI264" s="16">
        <f t="shared" si="88"/>
        <v>0</v>
      </c>
      <c r="CJ264" s="16"/>
      <c r="CK264" s="16"/>
      <c r="CL264" s="16"/>
      <c r="CM264" s="16"/>
      <c r="CN264" s="16"/>
    </row>
    <row r="265" spans="1:104" ht="16.149999999999999" customHeight="1" x14ac:dyDescent="0.2">
      <c r="A265" s="3406"/>
      <c r="B265" s="504" t="s">
        <v>275</v>
      </c>
      <c r="C265" s="147">
        <f t="shared" si="92"/>
        <v>3</v>
      </c>
      <c r="D265" s="148">
        <f t="shared" si="90"/>
        <v>0</v>
      </c>
      <c r="E265" s="2077">
        <f t="shared" si="91"/>
        <v>3</v>
      </c>
      <c r="F265" s="35"/>
      <c r="G265" s="40"/>
      <c r="H265" s="35"/>
      <c r="I265" s="40"/>
      <c r="J265" s="35"/>
      <c r="K265" s="40"/>
      <c r="L265" s="35"/>
      <c r="M265" s="40">
        <v>2</v>
      </c>
      <c r="N265" s="35"/>
      <c r="O265" s="37"/>
      <c r="P265" s="35"/>
      <c r="Q265" s="40">
        <v>1</v>
      </c>
      <c r="R265" s="153"/>
      <c r="S265" s="37"/>
      <c r="T265" s="35"/>
      <c r="U265" s="40"/>
      <c r="V265" s="153"/>
      <c r="W265" s="37"/>
      <c r="X265" s="35"/>
      <c r="Y265" s="40"/>
      <c r="Z265" s="153"/>
      <c r="AA265" s="37"/>
      <c r="AB265" s="35"/>
      <c r="AC265" s="40"/>
      <c r="AD265" s="153"/>
      <c r="AE265" s="37"/>
      <c r="AF265" s="35"/>
      <c r="AG265" s="40"/>
      <c r="AH265" s="153"/>
      <c r="AI265" s="37"/>
      <c r="AJ265" s="35"/>
      <c r="AK265" s="40"/>
      <c r="AL265" s="153"/>
      <c r="AM265" s="38"/>
      <c r="AN265" s="153"/>
      <c r="AO265" s="153"/>
      <c r="AP265" s="39"/>
      <c r="AQ265" s="35">
        <v>0</v>
      </c>
      <c r="AR265" s="39">
        <v>0</v>
      </c>
      <c r="AS265" s="66">
        <v>0</v>
      </c>
      <c r="AT265" s="66">
        <v>0</v>
      </c>
      <c r="AU265" s="39">
        <v>0</v>
      </c>
      <c r="AV265" s="33" t="str">
        <f t="shared" si="82"/>
        <v/>
      </c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230"/>
      <c r="BH265" s="230"/>
      <c r="BI265" s="230"/>
      <c r="CA265" s="4" t="str">
        <f t="shared" si="83"/>
        <v/>
      </c>
      <c r="CB265" s="4" t="str">
        <f t="shared" si="84"/>
        <v/>
      </c>
      <c r="CC265" s="48" t="str">
        <f t="shared" si="85"/>
        <v/>
      </c>
      <c r="CG265" s="16">
        <f t="shared" si="86"/>
        <v>0</v>
      </c>
      <c r="CH265" s="16">
        <f t="shared" si="87"/>
        <v>0</v>
      </c>
      <c r="CI265" s="16">
        <f t="shared" si="88"/>
        <v>0</v>
      </c>
      <c r="CJ265" s="16"/>
      <c r="CK265" s="16"/>
      <c r="CL265" s="16"/>
      <c r="CM265" s="16"/>
      <c r="CN265" s="16"/>
    </row>
    <row r="266" spans="1:104" ht="16.149999999999999" customHeight="1" x14ac:dyDescent="0.2">
      <c r="A266" s="3406"/>
      <c r="B266" s="504" t="s">
        <v>276</v>
      </c>
      <c r="C266" s="147">
        <f t="shared" si="92"/>
        <v>0</v>
      </c>
      <c r="D266" s="148">
        <f t="shared" si="90"/>
        <v>0</v>
      </c>
      <c r="E266" s="2077">
        <f t="shared" si="91"/>
        <v>0</v>
      </c>
      <c r="F266" s="35"/>
      <c r="G266" s="40"/>
      <c r="H266" s="35"/>
      <c r="I266" s="40"/>
      <c r="J266" s="35"/>
      <c r="K266" s="40"/>
      <c r="L266" s="35"/>
      <c r="M266" s="40"/>
      <c r="N266" s="35"/>
      <c r="O266" s="37"/>
      <c r="P266" s="35"/>
      <c r="Q266" s="40"/>
      <c r="R266" s="153"/>
      <c r="S266" s="37"/>
      <c r="T266" s="35"/>
      <c r="U266" s="40"/>
      <c r="V266" s="153"/>
      <c r="W266" s="37"/>
      <c r="X266" s="35"/>
      <c r="Y266" s="40"/>
      <c r="Z266" s="153"/>
      <c r="AA266" s="37"/>
      <c r="AB266" s="35"/>
      <c r="AC266" s="40"/>
      <c r="AD266" s="153"/>
      <c r="AE266" s="37"/>
      <c r="AF266" s="35"/>
      <c r="AG266" s="40"/>
      <c r="AH266" s="153"/>
      <c r="AI266" s="37"/>
      <c r="AJ266" s="35"/>
      <c r="AK266" s="40"/>
      <c r="AL266" s="153"/>
      <c r="AM266" s="38"/>
      <c r="AN266" s="153"/>
      <c r="AO266" s="153"/>
      <c r="AP266" s="39"/>
      <c r="AQ266" s="35">
        <v>0</v>
      </c>
      <c r="AR266" s="39">
        <v>0</v>
      </c>
      <c r="AS266" s="66">
        <v>0</v>
      </c>
      <c r="AT266" s="66">
        <v>0</v>
      </c>
      <c r="AU266" s="39">
        <v>0</v>
      </c>
      <c r="AV266" s="33" t="str">
        <f t="shared" si="82"/>
        <v/>
      </c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230"/>
      <c r="BH266" s="230"/>
      <c r="BI266" s="230"/>
      <c r="CA266" s="4" t="str">
        <f t="shared" si="83"/>
        <v/>
      </c>
      <c r="CB266" s="4" t="str">
        <f t="shared" si="84"/>
        <v/>
      </c>
      <c r="CC266" s="48" t="str">
        <f t="shared" si="85"/>
        <v/>
      </c>
      <c r="CG266" s="16">
        <f t="shared" si="86"/>
        <v>0</v>
      </c>
      <c r="CH266" s="16">
        <f t="shared" si="87"/>
        <v>0</v>
      </c>
      <c r="CI266" s="16">
        <f t="shared" si="88"/>
        <v>0</v>
      </c>
      <c r="CJ266" s="16"/>
      <c r="CK266" s="16"/>
      <c r="CL266" s="16"/>
      <c r="CM266" s="16"/>
      <c r="CN266" s="16"/>
    </row>
    <row r="267" spans="1:104" ht="16.149999999999999" customHeight="1" x14ac:dyDescent="0.2">
      <c r="A267" s="3406"/>
      <c r="B267" s="504" t="s">
        <v>277</v>
      </c>
      <c r="C267" s="147">
        <f t="shared" si="92"/>
        <v>0</v>
      </c>
      <c r="D267" s="148">
        <f t="shared" si="90"/>
        <v>0</v>
      </c>
      <c r="E267" s="2077">
        <f t="shared" si="91"/>
        <v>0</v>
      </c>
      <c r="F267" s="35"/>
      <c r="G267" s="40"/>
      <c r="H267" s="35"/>
      <c r="I267" s="40"/>
      <c r="J267" s="35"/>
      <c r="K267" s="40"/>
      <c r="L267" s="35"/>
      <c r="M267" s="40"/>
      <c r="N267" s="35"/>
      <c r="O267" s="37"/>
      <c r="P267" s="35"/>
      <c r="Q267" s="40"/>
      <c r="R267" s="153"/>
      <c r="S267" s="37"/>
      <c r="T267" s="35"/>
      <c r="U267" s="40"/>
      <c r="V267" s="153"/>
      <c r="W267" s="37"/>
      <c r="X267" s="35"/>
      <c r="Y267" s="40"/>
      <c r="Z267" s="153"/>
      <c r="AA267" s="37"/>
      <c r="AB267" s="35"/>
      <c r="AC267" s="40"/>
      <c r="AD267" s="153"/>
      <c r="AE267" s="37"/>
      <c r="AF267" s="35"/>
      <c r="AG267" s="40"/>
      <c r="AH267" s="153"/>
      <c r="AI267" s="37"/>
      <c r="AJ267" s="35"/>
      <c r="AK267" s="40"/>
      <c r="AL267" s="153"/>
      <c r="AM267" s="38"/>
      <c r="AN267" s="153"/>
      <c r="AO267" s="153"/>
      <c r="AP267" s="39"/>
      <c r="AQ267" s="35">
        <v>0</v>
      </c>
      <c r="AR267" s="39">
        <v>0</v>
      </c>
      <c r="AS267" s="66">
        <v>0</v>
      </c>
      <c r="AT267" s="66">
        <v>0</v>
      </c>
      <c r="AU267" s="39">
        <v>0</v>
      </c>
      <c r="AV267" s="33" t="str">
        <f t="shared" si="82"/>
        <v/>
      </c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230"/>
      <c r="BH267" s="230"/>
      <c r="BI267" s="230"/>
      <c r="CA267" s="4" t="str">
        <f t="shared" si="83"/>
        <v/>
      </c>
      <c r="CB267" s="4" t="str">
        <f t="shared" si="84"/>
        <v/>
      </c>
      <c r="CC267" s="48" t="str">
        <f t="shared" si="85"/>
        <v/>
      </c>
      <c r="CG267" s="16">
        <f t="shared" si="86"/>
        <v>0</v>
      </c>
      <c r="CH267" s="16">
        <f t="shared" si="87"/>
        <v>0</v>
      </c>
      <c r="CI267" s="16">
        <f t="shared" si="88"/>
        <v>0</v>
      </c>
      <c r="CJ267" s="16"/>
      <c r="CK267" s="16"/>
      <c r="CL267" s="16"/>
      <c r="CM267" s="16"/>
      <c r="CN267" s="16"/>
    </row>
    <row r="268" spans="1:104" ht="16.149999999999999" customHeight="1" x14ac:dyDescent="0.2">
      <c r="A268" s="3406"/>
      <c r="B268" s="504" t="s">
        <v>278</v>
      </c>
      <c r="C268" s="147">
        <f t="shared" si="92"/>
        <v>0</v>
      </c>
      <c r="D268" s="148">
        <f t="shared" si="90"/>
        <v>0</v>
      </c>
      <c r="E268" s="2077">
        <f t="shared" si="91"/>
        <v>0</v>
      </c>
      <c r="F268" s="35"/>
      <c r="G268" s="40"/>
      <c r="H268" s="35"/>
      <c r="I268" s="40"/>
      <c r="J268" s="35"/>
      <c r="K268" s="40"/>
      <c r="L268" s="35"/>
      <c r="M268" s="40"/>
      <c r="N268" s="35"/>
      <c r="O268" s="37"/>
      <c r="P268" s="35"/>
      <c r="Q268" s="40"/>
      <c r="R268" s="153"/>
      <c r="S268" s="37"/>
      <c r="T268" s="35"/>
      <c r="U268" s="40"/>
      <c r="V268" s="153"/>
      <c r="W268" s="37"/>
      <c r="X268" s="35"/>
      <c r="Y268" s="40"/>
      <c r="Z268" s="153"/>
      <c r="AA268" s="37"/>
      <c r="AB268" s="35"/>
      <c r="AC268" s="40"/>
      <c r="AD268" s="153"/>
      <c r="AE268" s="37"/>
      <c r="AF268" s="35"/>
      <c r="AG268" s="40"/>
      <c r="AH268" s="153"/>
      <c r="AI268" s="37"/>
      <c r="AJ268" s="35"/>
      <c r="AK268" s="40"/>
      <c r="AL268" s="153"/>
      <c r="AM268" s="38"/>
      <c r="AN268" s="153"/>
      <c r="AO268" s="153"/>
      <c r="AP268" s="39"/>
      <c r="AQ268" s="35">
        <v>0</v>
      </c>
      <c r="AR268" s="39">
        <v>0</v>
      </c>
      <c r="AS268" s="66">
        <v>0</v>
      </c>
      <c r="AT268" s="66">
        <v>0</v>
      </c>
      <c r="AU268" s="39">
        <v>0</v>
      </c>
      <c r="AV268" s="33" t="str">
        <f t="shared" si="82"/>
        <v/>
      </c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230"/>
      <c r="BH268" s="230"/>
      <c r="BI268" s="230"/>
      <c r="CA268" s="4" t="str">
        <f t="shared" si="83"/>
        <v/>
      </c>
      <c r="CB268" s="4" t="str">
        <f t="shared" si="84"/>
        <v/>
      </c>
      <c r="CC268" s="48" t="str">
        <f t="shared" si="85"/>
        <v/>
      </c>
      <c r="CG268" s="16">
        <f t="shared" si="86"/>
        <v>0</v>
      </c>
      <c r="CH268" s="16">
        <f t="shared" si="87"/>
        <v>0</v>
      </c>
      <c r="CI268" s="16">
        <f t="shared" si="88"/>
        <v>0</v>
      </c>
      <c r="CJ268" s="16"/>
      <c r="CK268" s="16"/>
      <c r="CL268" s="16"/>
      <c r="CM268" s="16"/>
      <c r="CN268" s="16"/>
    </row>
    <row r="269" spans="1:104" ht="15.75" customHeight="1" x14ac:dyDescent="0.2">
      <c r="A269" s="3406"/>
      <c r="B269" s="504" t="s">
        <v>279</v>
      </c>
      <c r="C269" s="147">
        <f t="shared" si="92"/>
        <v>0</v>
      </c>
      <c r="D269" s="148">
        <f t="shared" si="90"/>
        <v>0</v>
      </c>
      <c r="E269" s="2077">
        <f t="shared" si="91"/>
        <v>0</v>
      </c>
      <c r="F269" s="35"/>
      <c r="G269" s="40"/>
      <c r="H269" s="35"/>
      <c r="I269" s="40"/>
      <c r="J269" s="35"/>
      <c r="K269" s="40"/>
      <c r="L269" s="35"/>
      <c r="M269" s="40"/>
      <c r="N269" s="35"/>
      <c r="O269" s="37"/>
      <c r="P269" s="35"/>
      <c r="Q269" s="40"/>
      <c r="R269" s="153"/>
      <c r="S269" s="37"/>
      <c r="T269" s="35"/>
      <c r="U269" s="40"/>
      <c r="V269" s="153"/>
      <c r="W269" s="37"/>
      <c r="X269" s="35"/>
      <c r="Y269" s="40"/>
      <c r="Z269" s="153"/>
      <c r="AA269" s="37"/>
      <c r="AB269" s="35"/>
      <c r="AC269" s="40"/>
      <c r="AD269" s="153"/>
      <c r="AE269" s="37"/>
      <c r="AF269" s="35"/>
      <c r="AG269" s="40"/>
      <c r="AH269" s="153"/>
      <c r="AI269" s="37"/>
      <c r="AJ269" s="35"/>
      <c r="AK269" s="40"/>
      <c r="AL269" s="153"/>
      <c r="AM269" s="38"/>
      <c r="AN269" s="153"/>
      <c r="AO269" s="153"/>
      <c r="AP269" s="39"/>
      <c r="AQ269" s="35">
        <v>0</v>
      </c>
      <c r="AR269" s="39">
        <v>0</v>
      </c>
      <c r="AS269" s="66">
        <v>0</v>
      </c>
      <c r="AT269" s="66">
        <v>0</v>
      </c>
      <c r="AU269" s="39">
        <v>0</v>
      </c>
      <c r="AV269" s="33" t="str">
        <f t="shared" si="82"/>
        <v/>
      </c>
      <c r="AW269" s="15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Z269" s="2"/>
      <c r="CA269" s="4" t="str">
        <f t="shared" si="83"/>
        <v/>
      </c>
      <c r="CB269" s="4" t="str">
        <f t="shared" si="84"/>
        <v/>
      </c>
      <c r="CC269" s="48" t="str">
        <f t="shared" si="85"/>
        <v/>
      </c>
      <c r="CG269" s="16">
        <f t="shared" si="86"/>
        <v>0</v>
      </c>
      <c r="CH269" s="16">
        <f t="shared" si="87"/>
        <v>0</v>
      </c>
      <c r="CI269" s="16">
        <f t="shared" si="88"/>
        <v>0</v>
      </c>
      <c r="CJ269" s="16"/>
      <c r="CK269" s="16"/>
      <c r="CL269" s="16"/>
      <c r="CM269" s="16"/>
      <c r="CN269" s="16"/>
    </row>
    <row r="270" spans="1:104" ht="16.149999999999999" customHeight="1" x14ac:dyDescent="0.2">
      <c r="A270" s="3406"/>
      <c r="B270" s="504" t="s">
        <v>280</v>
      </c>
      <c r="C270" s="147">
        <f t="shared" si="92"/>
        <v>0</v>
      </c>
      <c r="D270" s="148">
        <f t="shared" si="90"/>
        <v>0</v>
      </c>
      <c r="E270" s="2077">
        <f t="shared" si="91"/>
        <v>0</v>
      </c>
      <c r="F270" s="35"/>
      <c r="G270" s="40"/>
      <c r="H270" s="35"/>
      <c r="I270" s="40"/>
      <c r="J270" s="35"/>
      <c r="K270" s="40"/>
      <c r="L270" s="35"/>
      <c r="M270" s="40"/>
      <c r="N270" s="35"/>
      <c r="O270" s="37"/>
      <c r="P270" s="35"/>
      <c r="Q270" s="40"/>
      <c r="R270" s="153"/>
      <c r="S270" s="37"/>
      <c r="T270" s="35"/>
      <c r="U270" s="40"/>
      <c r="V270" s="153"/>
      <c r="W270" s="37"/>
      <c r="X270" s="35"/>
      <c r="Y270" s="40"/>
      <c r="Z270" s="153"/>
      <c r="AA270" s="37"/>
      <c r="AB270" s="35"/>
      <c r="AC270" s="40"/>
      <c r="AD270" s="153"/>
      <c r="AE270" s="37"/>
      <c r="AF270" s="35"/>
      <c r="AG270" s="40"/>
      <c r="AH270" s="153"/>
      <c r="AI270" s="37"/>
      <c r="AJ270" s="35"/>
      <c r="AK270" s="40"/>
      <c r="AL270" s="153"/>
      <c r="AM270" s="38"/>
      <c r="AN270" s="153"/>
      <c r="AO270" s="153"/>
      <c r="AP270" s="39"/>
      <c r="AQ270" s="35">
        <v>0</v>
      </c>
      <c r="AR270" s="39">
        <v>0</v>
      </c>
      <c r="AS270" s="66">
        <v>0</v>
      </c>
      <c r="AT270" s="66">
        <v>0</v>
      </c>
      <c r="AU270" s="39">
        <v>0</v>
      </c>
      <c r="AV270" s="33" t="str">
        <f t="shared" si="82"/>
        <v/>
      </c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Y270" s="3"/>
      <c r="BZ270" s="4"/>
      <c r="CA270" s="4" t="str">
        <f t="shared" si="83"/>
        <v/>
      </c>
      <c r="CB270" s="4" t="str">
        <f t="shared" si="84"/>
        <v/>
      </c>
      <c r="CC270" s="48" t="str">
        <f t="shared" si="85"/>
        <v/>
      </c>
      <c r="CF270" s="16"/>
      <c r="CG270" s="16">
        <f t="shared" si="86"/>
        <v>0</v>
      </c>
      <c r="CH270" s="16">
        <f t="shared" si="87"/>
        <v>0</v>
      </c>
      <c r="CI270" s="16">
        <f t="shared" si="88"/>
        <v>0</v>
      </c>
      <c r="CJ270" s="16"/>
      <c r="CK270" s="16"/>
      <c r="CL270" s="16"/>
      <c r="CM270" s="16"/>
      <c r="CZ270" s="3"/>
    </row>
    <row r="271" spans="1:104" ht="16.149999999999999" customHeight="1" x14ac:dyDescent="0.2">
      <c r="A271" s="3652"/>
      <c r="B271" s="506" t="s">
        <v>281</v>
      </c>
      <c r="C271" s="240">
        <f t="shared" si="92"/>
        <v>2</v>
      </c>
      <c r="D271" s="241">
        <f t="shared" si="90"/>
        <v>0</v>
      </c>
      <c r="E271" s="416">
        <f t="shared" si="91"/>
        <v>2</v>
      </c>
      <c r="F271" s="93"/>
      <c r="G271" s="243"/>
      <c r="H271" s="93"/>
      <c r="I271" s="243"/>
      <c r="J271" s="93"/>
      <c r="K271" s="243"/>
      <c r="L271" s="93"/>
      <c r="M271" s="243"/>
      <c r="N271" s="93"/>
      <c r="O271" s="519"/>
      <c r="P271" s="93"/>
      <c r="Q271" s="243">
        <v>1</v>
      </c>
      <c r="R271" s="173"/>
      <c r="S271" s="519"/>
      <c r="T271" s="93"/>
      <c r="U271" s="243">
        <v>1</v>
      </c>
      <c r="V271" s="173"/>
      <c r="W271" s="519"/>
      <c r="X271" s="93"/>
      <c r="Y271" s="243"/>
      <c r="Z271" s="173"/>
      <c r="AA271" s="519"/>
      <c r="AB271" s="93"/>
      <c r="AC271" s="243"/>
      <c r="AD271" s="173"/>
      <c r="AE271" s="519"/>
      <c r="AF271" s="93"/>
      <c r="AG271" s="243"/>
      <c r="AH271" s="173"/>
      <c r="AI271" s="519"/>
      <c r="AJ271" s="93"/>
      <c r="AK271" s="243"/>
      <c r="AL271" s="173"/>
      <c r="AM271" s="95"/>
      <c r="AN271" s="173"/>
      <c r="AO271" s="173"/>
      <c r="AP271" s="96"/>
      <c r="AQ271" s="93">
        <v>0</v>
      </c>
      <c r="AR271" s="96">
        <v>0</v>
      </c>
      <c r="AS271" s="67">
        <v>0</v>
      </c>
      <c r="AT271" s="96">
        <v>0</v>
      </c>
      <c r="AU271" s="96">
        <v>0</v>
      </c>
      <c r="AV271" s="33" t="str">
        <f t="shared" si="82"/>
        <v/>
      </c>
      <c r="AW271" s="1336"/>
      <c r="AX271" s="2560"/>
      <c r="AY271" s="2561"/>
      <c r="AZ271" s="2561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Z271" s="4"/>
      <c r="CA271" s="4" t="str">
        <f t="shared" si="83"/>
        <v/>
      </c>
      <c r="CB271" s="4" t="str">
        <f t="shared" si="84"/>
        <v/>
      </c>
      <c r="CC271" s="48" t="str">
        <f t="shared" si="85"/>
        <v/>
      </c>
      <c r="CF271" s="16"/>
      <c r="CG271" s="16">
        <f t="shared" si="86"/>
        <v>0</v>
      </c>
      <c r="CH271" s="16">
        <f t="shared" si="87"/>
        <v>0</v>
      </c>
      <c r="CI271" s="16">
        <f t="shared" si="88"/>
        <v>0</v>
      </c>
      <c r="CJ271" s="16"/>
      <c r="CK271" s="16"/>
      <c r="CL271" s="16"/>
      <c r="CM271" s="16"/>
      <c r="CZ271" s="3"/>
    </row>
    <row r="272" spans="1:104" ht="21" customHeight="1" x14ac:dyDescent="0.2">
      <c r="A272" s="213" t="s">
        <v>283</v>
      </c>
      <c r="B272" s="127"/>
      <c r="AW272" s="1291"/>
      <c r="AX272" s="2560"/>
      <c r="AY272" s="2561"/>
      <c r="AZ272" s="2561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Z272" s="4"/>
      <c r="CF272" s="16"/>
      <c r="CG272" s="16"/>
      <c r="CH272" s="16"/>
      <c r="CI272" s="16"/>
      <c r="CJ272" s="16"/>
      <c r="CK272" s="16"/>
      <c r="CL272" s="16"/>
      <c r="CM272" s="16"/>
      <c r="CZ272" s="3"/>
    </row>
    <row r="273" spans="1:104" ht="16.149999999999999" customHeight="1" x14ac:dyDescent="0.2">
      <c r="A273" s="4464" t="s">
        <v>56</v>
      </c>
      <c r="B273" s="4456"/>
      <c r="C273" s="4465" t="s">
        <v>263</v>
      </c>
      <c r="D273" s="4466"/>
      <c r="E273" s="4467"/>
      <c r="F273" s="4468" t="s">
        <v>284</v>
      </c>
      <c r="G273" s="4469"/>
      <c r="H273" s="4469"/>
      <c r="I273" s="4469"/>
      <c r="J273" s="4469"/>
      <c r="K273" s="4469"/>
      <c r="L273" s="4469"/>
      <c r="M273" s="4469"/>
      <c r="N273" s="4469"/>
      <c r="O273" s="4469"/>
      <c r="P273" s="4469"/>
      <c r="Q273" s="4469"/>
      <c r="R273" s="4469"/>
      <c r="S273" s="4469"/>
      <c r="T273" s="4469"/>
      <c r="U273" s="4469"/>
      <c r="V273" s="4469"/>
      <c r="W273" s="4469"/>
      <c r="X273" s="4469"/>
      <c r="Y273" s="4469"/>
      <c r="Z273" s="4469"/>
      <c r="AA273" s="4469"/>
      <c r="AB273" s="4469"/>
      <c r="AC273" s="4469"/>
      <c r="AD273" s="4469"/>
      <c r="AE273" s="4469"/>
      <c r="AF273" s="4469"/>
      <c r="AG273" s="4469"/>
      <c r="AH273" s="4469"/>
      <c r="AI273" s="4469"/>
      <c r="AJ273" s="4469"/>
      <c r="AK273" s="4469"/>
      <c r="AL273" s="4469"/>
      <c r="AM273" s="4469"/>
      <c r="AN273" s="4469"/>
      <c r="AO273" s="4469"/>
      <c r="AP273" s="4469"/>
      <c r="AQ273" s="4469"/>
      <c r="AR273" s="4469"/>
      <c r="AS273" s="4470"/>
      <c r="AT273" s="4471" t="s">
        <v>265</v>
      </c>
      <c r="AU273" s="4472"/>
      <c r="AV273" s="4459" t="s">
        <v>7</v>
      </c>
      <c r="AW273" s="4456" t="s">
        <v>8</v>
      </c>
      <c r="AX273" s="4456" t="s">
        <v>225</v>
      </c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230"/>
      <c r="BK273" s="230"/>
      <c r="BL273" s="230"/>
      <c r="CL273" s="16"/>
      <c r="CM273" s="16"/>
      <c r="CZ273" s="3"/>
    </row>
    <row r="274" spans="1:104" ht="16.149999999999999" customHeight="1" x14ac:dyDescent="0.2">
      <c r="A274" s="3374"/>
      <c r="B274" s="3375"/>
      <c r="C274" s="3411"/>
      <c r="D274" s="3656"/>
      <c r="E274" s="3657"/>
      <c r="F274" s="4451" t="s">
        <v>285</v>
      </c>
      <c r="G274" s="4457"/>
      <c r="H274" s="4451" t="s">
        <v>286</v>
      </c>
      <c r="I274" s="4457"/>
      <c r="J274" s="4451" t="s">
        <v>287</v>
      </c>
      <c r="K274" s="4457"/>
      <c r="L274" s="4451" t="s">
        <v>288</v>
      </c>
      <c r="M274" s="4457"/>
      <c r="N274" s="4451" t="s">
        <v>289</v>
      </c>
      <c r="O274" s="4457"/>
      <c r="P274" s="4451" t="s">
        <v>170</v>
      </c>
      <c r="Q274" s="4457"/>
      <c r="R274" s="4451" t="s">
        <v>104</v>
      </c>
      <c r="S274" s="4457"/>
      <c r="T274" s="4451" t="s">
        <v>11</v>
      </c>
      <c r="U274" s="4457"/>
      <c r="V274" s="4451" t="s">
        <v>106</v>
      </c>
      <c r="W274" s="4452"/>
      <c r="X274" s="4451" t="s">
        <v>107</v>
      </c>
      <c r="Y274" s="4452"/>
      <c r="Z274" s="4451" t="s">
        <v>108</v>
      </c>
      <c r="AA274" s="4452"/>
      <c r="AB274" s="4451" t="s">
        <v>109</v>
      </c>
      <c r="AC274" s="4452"/>
      <c r="AD274" s="4451" t="s">
        <v>110</v>
      </c>
      <c r="AE274" s="4452"/>
      <c r="AF274" s="4451" t="s">
        <v>111</v>
      </c>
      <c r="AG274" s="4452"/>
      <c r="AH274" s="4451" t="s">
        <v>112</v>
      </c>
      <c r="AI274" s="4452"/>
      <c r="AJ274" s="4451" t="s">
        <v>113</v>
      </c>
      <c r="AK274" s="4452"/>
      <c r="AL274" s="4451" t="s">
        <v>114</v>
      </c>
      <c r="AM274" s="4452"/>
      <c r="AN274" s="4451" t="s">
        <v>115</v>
      </c>
      <c r="AO274" s="4452"/>
      <c r="AP274" s="4451" t="s">
        <v>116</v>
      </c>
      <c r="AQ274" s="4452"/>
      <c r="AR274" s="4451" t="s">
        <v>117</v>
      </c>
      <c r="AS274" s="4452"/>
      <c r="AT274" s="3398" t="s">
        <v>271</v>
      </c>
      <c r="AU274" s="3388" t="s">
        <v>272</v>
      </c>
      <c r="AV274" s="3420"/>
      <c r="AW274" s="3375"/>
      <c r="AX274" s="3375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230"/>
      <c r="BK274" s="230"/>
      <c r="BL274" s="230"/>
      <c r="CL274" s="16"/>
      <c r="CM274" s="16"/>
      <c r="CZ274" s="3"/>
    </row>
    <row r="275" spans="1:104" ht="32.25" customHeight="1" x14ac:dyDescent="0.2">
      <c r="A275" s="3366"/>
      <c r="B275" s="3631"/>
      <c r="C275" s="2449" t="s">
        <v>82</v>
      </c>
      <c r="D275" s="2568" t="s">
        <v>83</v>
      </c>
      <c r="E275" s="2569" t="s">
        <v>84</v>
      </c>
      <c r="F275" s="2449" t="s">
        <v>270</v>
      </c>
      <c r="G275" s="2498" t="s">
        <v>84</v>
      </c>
      <c r="H275" s="2449" t="s">
        <v>270</v>
      </c>
      <c r="I275" s="2498" t="s">
        <v>84</v>
      </c>
      <c r="J275" s="2449" t="s">
        <v>270</v>
      </c>
      <c r="K275" s="2498" t="s">
        <v>84</v>
      </c>
      <c r="L275" s="2449" t="s">
        <v>270</v>
      </c>
      <c r="M275" s="2498" t="s">
        <v>84</v>
      </c>
      <c r="N275" s="2449" t="s">
        <v>270</v>
      </c>
      <c r="O275" s="2498" t="s">
        <v>84</v>
      </c>
      <c r="P275" s="2449" t="s">
        <v>270</v>
      </c>
      <c r="Q275" s="2498" t="s">
        <v>84</v>
      </c>
      <c r="R275" s="2449" t="s">
        <v>270</v>
      </c>
      <c r="S275" s="2498" t="s">
        <v>84</v>
      </c>
      <c r="T275" s="2449" t="s">
        <v>270</v>
      </c>
      <c r="U275" s="2498" t="s">
        <v>84</v>
      </c>
      <c r="V275" s="2449" t="s">
        <v>270</v>
      </c>
      <c r="W275" s="2498" t="s">
        <v>84</v>
      </c>
      <c r="X275" s="2449" t="s">
        <v>270</v>
      </c>
      <c r="Y275" s="2498" t="s">
        <v>84</v>
      </c>
      <c r="Z275" s="2449" t="s">
        <v>270</v>
      </c>
      <c r="AA275" s="2498" t="s">
        <v>84</v>
      </c>
      <c r="AB275" s="2449" t="s">
        <v>270</v>
      </c>
      <c r="AC275" s="2498" t="s">
        <v>84</v>
      </c>
      <c r="AD275" s="2449" t="s">
        <v>270</v>
      </c>
      <c r="AE275" s="2498" t="s">
        <v>84</v>
      </c>
      <c r="AF275" s="2449" t="s">
        <v>270</v>
      </c>
      <c r="AG275" s="2498" t="s">
        <v>84</v>
      </c>
      <c r="AH275" s="2449" t="s">
        <v>270</v>
      </c>
      <c r="AI275" s="2498" t="s">
        <v>84</v>
      </c>
      <c r="AJ275" s="2449" t="s">
        <v>270</v>
      </c>
      <c r="AK275" s="2498" t="s">
        <v>84</v>
      </c>
      <c r="AL275" s="2449" t="s">
        <v>270</v>
      </c>
      <c r="AM275" s="2498" t="s">
        <v>84</v>
      </c>
      <c r="AN275" s="2449" t="s">
        <v>270</v>
      </c>
      <c r="AO275" s="2498" t="s">
        <v>84</v>
      </c>
      <c r="AP275" s="2449" t="s">
        <v>270</v>
      </c>
      <c r="AQ275" s="2498" t="s">
        <v>84</v>
      </c>
      <c r="AR275" s="2449" t="s">
        <v>270</v>
      </c>
      <c r="AS275" s="2498" t="s">
        <v>84</v>
      </c>
      <c r="AT275" s="3399"/>
      <c r="AU275" s="3645"/>
      <c r="AV275" s="3421"/>
      <c r="AW275" s="3631"/>
      <c r="AX275" s="3631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  <c r="BJ275" s="230"/>
      <c r="BK275" s="177"/>
      <c r="BL275" s="230"/>
      <c r="CL275" s="16"/>
      <c r="CM275" s="16"/>
      <c r="CZ275" s="3"/>
    </row>
    <row r="276" spans="1:104" ht="16.149999999999999" customHeight="1" x14ac:dyDescent="0.2">
      <c r="A276" s="4535" t="s">
        <v>176</v>
      </c>
      <c r="B276" s="188" t="s">
        <v>171</v>
      </c>
      <c r="C276" s="276">
        <f>SUM(D276+E276)</f>
        <v>0</v>
      </c>
      <c r="D276" s="1171"/>
      <c r="E276" s="139">
        <f>+Q276+S276+U276+W276+Y276+AA276+AC276+AE276+AG276</f>
        <v>0</v>
      </c>
      <c r="F276" s="527"/>
      <c r="G276" s="527"/>
      <c r="H276" s="391"/>
      <c r="I276" s="527"/>
      <c r="J276" s="391"/>
      <c r="K276" s="392"/>
      <c r="L276" s="391"/>
      <c r="M276" s="2570"/>
      <c r="N276" s="391"/>
      <c r="O276" s="392"/>
      <c r="P276" s="391"/>
      <c r="Q276" s="143"/>
      <c r="R276" s="391"/>
      <c r="S276" s="143"/>
      <c r="T276" s="391"/>
      <c r="U276" s="143"/>
      <c r="V276" s="391"/>
      <c r="W276" s="143"/>
      <c r="X276" s="391"/>
      <c r="Y276" s="143"/>
      <c r="Z276" s="391"/>
      <c r="AA276" s="143"/>
      <c r="AB276" s="391"/>
      <c r="AC276" s="143"/>
      <c r="AD276" s="391"/>
      <c r="AE276" s="143"/>
      <c r="AF276" s="391"/>
      <c r="AG276" s="143"/>
      <c r="AH276" s="391"/>
      <c r="AI276" s="527"/>
      <c r="AJ276" s="391"/>
      <c r="AK276" s="527"/>
      <c r="AL276" s="391"/>
      <c r="AM276" s="527"/>
      <c r="AN276" s="391"/>
      <c r="AO276" s="527"/>
      <c r="AP276" s="391"/>
      <c r="AQ276" s="527"/>
      <c r="AR276" s="391"/>
      <c r="AS276" s="392"/>
      <c r="AT276" s="26"/>
      <c r="AU276" s="30"/>
      <c r="AV276" s="145"/>
      <c r="AW276" s="30"/>
      <c r="AX276" s="30"/>
      <c r="AY276" s="1512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230"/>
      <c r="BK276" s="230"/>
      <c r="BL276" s="230"/>
      <c r="BZ276" s="4"/>
      <c r="CA276" s="4" t="str">
        <f>IF(CG276=0,"","* La suma de Ingresos de pacientes TRANS NO DEBE superar el total de mujeres ingresadas. ")</f>
        <v/>
      </c>
      <c r="CB276" s="4" t="str">
        <f>IF(CH276=0,"","* El Total de Pueblo Originario Ingresado NO DEBE superar el total de mujeres ingresadas. ")</f>
        <v/>
      </c>
      <c r="CC276" s="4" t="str">
        <f>IF(CI276=0,"","* El total de Migrantes Ingresado NO DEBE superar el total de mujeres ingresadas. ")</f>
        <v/>
      </c>
      <c r="CD276" s="4" t="str">
        <f>IF(CJ276=0,"","* No olvide digitar los campos Trans y/o Pueblo Originario y/o Migrantes (Digite CERO si no tiene). ")</f>
        <v/>
      </c>
      <c r="CF276" s="16"/>
      <c r="CG276" s="16">
        <f>IF(SUM(AT276,AU276)&gt;E276,1,0)</f>
        <v>0</v>
      </c>
      <c r="CH276" s="16">
        <f>IF(E276&lt;AV276,1,0)</f>
        <v>0</v>
      </c>
      <c r="CI276" s="16">
        <f>IF(E276&lt;AW276,1,0)</f>
        <v>0</v>
      </c>
      <c r="CJ276" s="16">
        <f>IF(AND(E276&lt;&gt;0,OR(AT276="",AU276="",AV276="",AW276="")),1,0)</f>
        <v>0</v>
      </c>
      <c r="CK276" s="16"/>
      <c r="CL276" s="16"/>
      <c r="CM276" s="16"/>
      <c r="CZ276" s="3"/>
    </row>
    <row r="277" spans="1:104" ht="16.149999999999999" customHeight="1" x14ac:dyDescent="0.2">
      <c r="A277" s="3391"/>
      <c r="B277" s="844" t="s">
        <v>282</v>
      </c>
      <c r="C277" s="348">
        <f t="shared" ref="C277:C283" si="93">SUM(D277+E277)</f>
        <v>12</v>
      </c>
      <c r="D277" s="349">
        <f>SUM(F277+H277+J277+L277+N277+P277+R277+T277+V277+X277+Z277+AB277+AD277+AF277+AH277+AJ277+AL277+AN277+AP277+AR277)</f>
        <v>8</v>
      </c>
      <c r="E277" s="350">
        <f>SUM(G277+I277+K277+M277+O277+Q277+S277+U277+W277+Y277+AA277+AC277+AE277+AG277+AI277+AK277+AM277+AO277+AQ277+AS277)</f>
        <v>4</v>
      </c>
      <c r="F277" s="448"/>
      <c r="G277" s="448"/>
      <c r="H277" s="397"/>
      <c r="I277" s="448"/>
      <c r="J277" s="397"/>
      <c r="K277" s="378"/>
      <c r="L277" s="397"/>
      <c r="M277" s="353"/>
      <c r="N277" s="397"/>
      <c r="O277" s="378"/>
      <c r="P277" s="397"/>
      <c r="Q277" s="448"/>
      <c r="R277" s="397"/>
      <c r="S277" s="448"/>
      <c r="T277" s="397"/>
      <c r="U277" s="448"/>
      <c r="V277" s="397"/>
      <c r="W277" s="448"/>
      <c r="X277" s="397">
        <v>1</v>
      </c>
      <c r="Y277" s="448">
        <v>1</v>
      </c>
      <c r="Z277" s="397">
        <v>1</v>
      </c>
      <c r="AA277" s="448">
        <v>1</v>
      </c>
      <c r="AB277" s="397">
        <v>1</v>
      </c>
      <c r="AC277" s="448">
        <v>1</v>
      </c>
      <c r="AD277" s="397"/>
      <c r="AE277" s="448">
        <v>1</v>
      </c>
      <c r="AF277" s="397">
        <v>2</v>
      </c>
      <c r="AG277" s="448"/>
      <c r="AH277" s="397">
        <v>2</v>
      </c>
      <c r="AI277" s="448"/>
      <c r="AJ277" s="397">
        <v>1</v>
      </c>
      <c r="AK277" s="448"/>
      <c r="AL277" s="397"/>
      <c r="AM277" s="448"/>
      <c r="AN277" s="397"/>
      <c r="AO277" s="448"/>
      <c r="AP277" s="397"/>
      <c r="AQ277" s="448"/>
      <c r="AR277" s="397"/>
      <c r="AS277" s="378"/>
      <c r="AT277" s="397"/>
      <c r="AU277" s="378">
        <v>1</v>
      </c>
      <c r="AV277" s="379">
        <v>0</v>
      </c>
      <c r="AW277" s="378">
        <v>0</v>
      </c>
      <c r="AX277" s="378">
        <v>2</v>
      </c>
      <c r="AY277" s="1512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230"/>
      <c r="BK277" s="230"/>
      <c r="BL277" s="230"/>
      <c r="BZ277" s="4"/>
      <c r="CA277" s="4" t="str">
        <f>IF(CG277=0,"","* La suma de Ingresos de pacientes Trans NO DEBE superar el total de pacientes ingresados. ")</f>
        <v/>
      </c>
      <c r="CB277" s="4" t="str">
        <f>IF(CH277=0,"","* El Total de Pueblo Originario Ingresado NO DEBE superar el total de pacientes ingresados. ")</f>
        <v/>
      </c>
      <c r="CC277" s="4" t="str">
        <f>IF(CI277=0,"","* El total de Migrantes Ingresado NO DEBE superar el total de pacientes ingresados. ")</f>
        <v/>
      </c>
      <c r="CD277" s="4" t="str">
        <f>IF(CJ277=0,"","* No olvide digitar los campos Trans y/o Pueblo Originario y/o Migrantes (Digite CERO si no tiene). ")</f>
        <v xml:space="preserve">* No olvide digitar los campos Trans y/o Pueblo Originario y/o Migrantes (Digite CERO si no tiene). </v>
      </c>
      <c r="CF277" s="16"/>
      <c r="CG277" s="16">
        <f t="shared" ref="CG277:CG283" si="94">IF(SUM(AT277,AU277)&gt;C277,1,0)</f>
        <v>0</v>
      </c>
      <c r="CH277" s="16">
        <f t="shared" ref="CH277:CH283" si="95">IF(C277&lt;AV277,1,0)</f>
        <v>0</v>
      </c>
      <c r="CI277" s="16">
        <f t="shared" ref="CI277:CI283" si="96">IF(C277&lt;AW277,1,0)</f>
        <v>0</v>
      </c>
      <c r="CJ277" s="16">
        <f>IF(AND(C277&lt;&gt;0,OR(AT277="",AU277="",AV277="",AW277="")),1,0)</f>
        <v>1</v>
      </c>
      <c r="CK277" s="16"/>
      <c r="CL277" s="16"/>
      <c r="CM277" s="16"/>
      <c r="CZ277" s="3"/>
    </row>
    <row r="278" spans="1:104" ht="20.25" customHeight="1" thickBot="1" x14ac:dyDescent="0.25">
      <c r="A278" s="3392" t="s">
        <v>290</v>
      </c>
      <c r="B278" s="3393"/>
      <c r="C278" s="2571">
        <f t="shared" si="93"/>
        <v>4</v>
      </c>
      <c r="D278" s="2572">
        <f>SUM(F278+H278+J278+L278+N278+P278+R278+T278+V278+X278+Z278+AB278+AD278+AF278+AH278+AJ278+AL278+AN278+AP278+AR278)</f>
        <v>3</v>
      </c>
      <c r="E278" s="2573">
        <f>SUM(G278+I278+K278+M278+O278+Q278+S278+U278+W278+Y278+AA278+AC278+AE278+AG278+AI278+AK278+AM278+AO278+AQ278+AS278)</f>
        <v>1</v>
      </c>
      <c r="F278" s="2574"/>
      <c r="G278" s="2574"/>
      <c r="H278" s="2546"/>
      <c r="I278" s="2574"/>
      <c r="J278" s="2546"/>
      <c r="K278" s="2575"/>
      <c r="L278" s="2546"/>
      <c r="M278" s="2576"/>
      <c r="N278" s="2546"/>
      <c r="O278" s="2575"/>
      <c r="P278" s="2546"/>
      <c r="Q278" s="2574"/>
      <c r="R278" s="2546"/>
      <c r="S278" s="2574"/>
      <c r="T278" s="2546"/>
      <c r="U278" s="2574"/>
      <c r="V278" s="2546">
        <v>1</v>
      </c>
      <c r="W278" s="2574"/>
      <c r="X278" s="2546"/>
      <c r="Y278" s="2574"/>
      <c r="Z278" s="2546">
        <v>1</v>
      </c>
      <c r="AA278" s="2574"/>
      <c r="AB278" s="2546"/>
      <c r="AC278" s="2574"/>
      <c r="AD278" s="2546"/>
      <c r="AE278" s="2574">
        <v>1</v>
      </c>
      <c r="AF278" s="2546">
        <v>1</v>
      </c>
      <c r="AG278" s="2574"/>
      <c r="AH278" s="2546"/>
      <c r="AI278" s="2574"/>
      <c r="AJ278" s="2546"/>
      <c r="AK278" s="2574"/>
      <c r="AL278" s="2546"/>
      <c r="AM278" s="2574"/>
      <c r="AN278" s="2546"/>
      <c r="AO278" s="2574"/>
      <c r="AP278" s="2546"/>
      <c r="AQ278" s="2574"/>
      <c r="AR278" s="2546"/>
      <c r="AS278" s="2575"/>
      <c r="AT278" s="2546"/>
      <c r="AU278" s="2575"/>
      <c r="AV278" s="2577"/>
      <c r="AW278" s="2575"/>
      <c r="AX278" s="2575">
        <v>1</v>
      </c>
      <c r="AY278" s="1512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230"/>
      <c r="BK278" s="230"/>
      <c r="BL278" s="230"/>
      <c r="BZ278" s="4"/>
      <c r="CA278" s="4" t="str">
        <f t="shared" ref="CA278:CA283" si="97">IF(CG278=0,"","* La suma de Egresos de pacientes Trans NO DEBE superar el total de pacientes egresados. ")</f>
        <v/>
      </c>
      <c r="CB278" s="4" t="str">
        <f>IF(CH278=0,"","* El Total de Pueblo Originario Egresado NO DEBE superar el total de pacientes egresados. ")</f>
        <v/>
      </c>
      <c r="CC278" s="4" t="str">
        <f>IF(CI278=0,"","* El total de Migrantes Egresado NO DEBE superar el total de pacientes egresados. ")</f>
        <v/>
      </c>
      <c r="CD278" s="4" t="str">
        <f>IF(CJ278=0,"","* No olvide digitar los campos Trans y/o Pueblo Originario y/o Migrantes (Digite CERO si no tiene). ")</f>
        <v xml:space="preserve">* No olvide digitar los campos Trans y/o Pueblo Originario y/o Migrantes (Digite CERO si no tiene). </v>
      </c>
      <c r="CF278" s="16"/>
      <c r="CG278" s="16">
        <f t="shared" si="94"/>
        <v>0</v>
      </c>
      <c r="CH278" s="16">
        <f t="shared" si="95"/>
        <v>0</v>
      </c>
      <c r="CI278" s="16">
        <f t="shared" si="96"/>
        <v>0</v>
      </c>
      <c r="CJ278" s="16">
        <f>IF(AND(C278&lt;&gt;0,OR(AT278="",AU278="",AV278="",AW278="")),1,0)</f>
        <v>1</v>
      </c>
      <c r="CK278" s="16"/>
      <c r="CL278" s="16"/>
      <c r="CM278" s="16"/>
      <c r="CZ278" s="3"/>
    </row>
    <row r="279" spans="1:104" ht="21" customHeight="1" thickTop="1" x14ac:dyDescent="0.2">
      <c r="A279" s="3394" t="s">
        <v>291</v>
      </c>
      <c r="B279" s="3395"/>
      <c r="C279" s="1178">
        <f t="shared" si="93"/>
        <v>2</v>
      </c>
      <c r="D279" s="1179">
        <f>SUM(F279+H279+J279+L279+N279+P279+R279+T279+V279+X279+Z279+AB279+AD279+AF279+AH279+AJ279+AL279+AN279+AP279+AR279)</f>
        <v>1</v>
      </c>
      <c r="E279" s="1180">
        <f t="shared" ref="E279" si="98">SUM(G279+I279+K279+M279+O279+Q279+S279+U279+W279+Y279+AA279+AC279+AE279+AG279+AI279+AK279+AM279+AO279+AQ279+AS279)</f>
        <v>1</v>
      </c>
      <c r="F279" s="533"/>
      <c r="G279" s="533"/>
      <c r="H279" s="354"/>
      <c r="I279" s="533"/>
      <c r="J279" s="354"/>
      <c r="K279" s="534"/>
      <c r="L279" s="354"/>
      <c r="M279" s="535"/>
      <c r="N279" s="354"/>
      <c r="O279" s="534"/>
      <c r="P279" s="354"/>
      <c r="Q279" s="533"/>
      <c r="R279" s="354"/>
      <c r="S279" s="533"/>
      <c r="T279" s="354"/>
      <c r="U279" s="533"/>
      <c r="V279" s="354"/>
      <c r="W279" s="533"/>
      <c r="X279" s="354"/>
      <c r="Y279" s="533"/>
      <c r="Z279" s="354">
        <v>1</v>
      </c>
      <c r="AA279" s="533"/>
      <c r="AB279" s="354"/>
      <c r="AC279" s="533"/>
      <c r="AD279" s="354"/>
      <c r="AE279" s="533">
        <v>1</v>
      </c>
      <c r="AF279" s="354"/>
      <c r="AG279" s="533"/>
      <c r="AH279" s="354"/>
      <c r="AI279" s="533"/>
      <c r="AJ279" s="354"/>
      <c r="AK279" s="533"/>
      <c r="AL279" s="354"/>
      <c r="AM279" s="533"/>
      <c r="AN279" s="354"/>
      <c r="AO279" s="533"/>
      <c r="AP279" s="354"/>
      <c r="AQ279" s="533"/>
      <c r="AR279" s="354"/>
      <c r="AS279" s="534"/>
      <c r="AT279" s="354"/>
      <c r="AU279" s="534"/>
      <c r="AV279" s="1519">
        <v>0</v>
      </c>
      <c r="AW279" s="534">
        <v>0</v>
      </c>
      <c r="AX279" s="534">
        <v>1</v>
      </c>
      <c r="AY279" s="1512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230"/>
      <c r="BK279" s="230"/>
      <c r="BL279" s="230"/>
      <c r="BZ279" s="4"/>
      <c r="CA279" s="4" t="str">
        <f t="shared" si="97"/>
        <v/>
      </c>
      <c r="CB279" s="4" t="str">
        <f>IF(CH279=0,"","* El Total de Pueblo Originario Egresado NO DEBE superar el total de pacientes egresados. ")</f>
        <v/>
      </c>
      <c r="CC279" s="4" t="str">
        <f>IF(CI279=0,"","* El total de Migrantes Egresado NO DEBE superar el total de pacientes egresados. ")</f>
        <v/>
      </c>
      <c r="CD279" s="4" t="str">
        <f>IF(CJ279=0,"","* No olvide digitar los campos Trans y/o Pueblo Originario y/o Migrantes (Digite CERO si no tiene). ")</f>
        <v xml:space="preserve">* No olvide digitar los campos Trans y/o Pueblo Originario y/o Migrantes (Digite CERO si no tiene). </v>
      </c>
      <c r="CE279" s="4" t="str">
        <f>IF(CK279=0,"","* El Total de egresos por fallecimiento NO DEBE superar el total de Egresos. ")</f>
        <v/>
      </c>
      <c r="CF279" s="16"/>
      <c r="CG279" s="16">
        <f t="shared" si="94"/>
        <v>0</v>
      </c>
      <c r="CH279" s="16">
        <f t="shared" si="95"/>
        <v>0</v>
      </c>
      <c r="CI279" s="16">
        <f t="shared" si="96"/>
        <v>0</v>
      </c>
      <c r="CJ279" s="16">
        <f>IF(AND(C279&lt;&gt;0,OR(AT279="",AU279="",AV279="",AW279="")),1,0)</f>
        <v>1</v>
      </c>
      <c r="CK279" s="16">
        <f>IF(C279&gt;C278,1,0)</f>
        <v>0</v>
      </c>
      <c r="CL279" s="16"/>
      <c r="CM279" s="16"/>
      <c r="CZ279" s="3"/>
    </row>
    <row r="280" spans="1:104" ht="21.75" customHeight="1" thickBot="1" x14ac:dyDescent="0.25">
      <c r="A280" s="3396" t="s">
        <v>292</v>
      </c>
      <c r="B280" s="3397"/>
      <c r="C280" s="338">
        <f t="shared" si="93"/>
        <v>0</v>
      </c>
      <c r="D280" s="339">
        <f>SUM(F280+H280+J280+L280)</f>
        <v>0</v>
      </c>
      <c r="E280" s="340">
        <f>SUM(G280+I280+K280+M280)</f>
        <v>0</v>
      </c>
      <c r="F280" s="536"/>
      <c r="G280" s="536"/>
      <c r="H280" s="537"/>
      <c r="I280" s="536"/>
      <c r="J280" s="537"/>
      <c r="K280" s="538"/>
      <c r="L280" s="537"/>
      <c r="M280" s="539"/>
      <c r="N280" s="540"/>
      <c r="O280" s="541"/>
      <c r="P280" s="540"/>
      <c r="Q280" s="541"/>
      <c r="R280" s="540"/>
      <c r="S280" s="541"/>
      <c r="T280" s="540"/>
      <c r="U280" s="541"/>
      <c r="V280" s="540"/>
      <c r="W280" s="541"/>
      <c r="X280" s="540"/>
      <c r="Y280" s="541"/>
      <c r="Z280" s="540"/>
      <c r="AA280" s="541"/>
      <c r="AB280" s="540"/>
      <c r="AC280" s="541"/>
      <c r="AD280" s="540"/>
      <c r="AE280" s="541"/>
      <c r="AF280" s="540"/>
      <c r="AG280" s="541"/>
      <c r="AH280" s="540"/>
      <c r="AI280" s="541"/>
      <c r="AJ280" s="540"/>
      <c r="AK280" s="541"/>
      <c r="AL280" s="540"/>
      <c r="AM280" s="541"/>
      <c r="AN280" s="540"/>
      <c r="AO280" s="541"/>
      <c r="AP280" s="540"/>
      <c r="AQ280" s="541"/>
      <c r="AR280" s="540"/>
      <c r="AS280" s="541"/>
      <c r="AT280" s="540"/>
      <c r="AU280" s="541"/>
      <c r="AV280" s="1520"/>
      <c r="AW280" s="538"/>
      <c r="AX280" s="538"/>
      <c r="AY280" s="1512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230"/>
      <c r="BK280" s="230"/>
      <c r="BL280" s="230"/>
      <c r="BZ280" s="4"/>
      <c r="CA280" s="4" t="str">
        <f t="shared" si="97"/>
        <v/>
      </c>
      <c r="CB280" s="4" t="str">
        <f>IF(CH280=0,"","* El Total de Pueblo Originario Egresado NO DEBE superar el total de pacientes egresados. ")</f>
        <v/>
      </c>
      <c r="CC280" s="4" t="str">
        <f>IF(CI280=0,"","* El total de Migrantes Egresado NO DEBE superar el total de pacientes egresados. ")</f>
        <v/>
      </c>
      <c r="CD280" s="4" t="str">
        <f>IF(CJ280=0,"","* No olvide digitar los campos Pueblo Originario y/o Migrantes (Digite CERO si no tiene). ")</f>
        <v/>
      </c>
      <c r="CE280" s="4" t="str">
        <f>IF(CK280=0,"","* El total de Egresos por Alta Hijo VIH NO DEBE superar el Total de Egresos. ")</f>
        <v/>
      </c>
      <c r="CF280" s="16"/>
      <c r="CG280" s="16">
        <f t="shared" si="94"/>
        <v>0</v>
      </c>
      <c r="CH280" s="16">
        <f t="shared" si="95"/>
        <v>0</v>
      </c>
      <c r="CI280" s="16">
        <f t="shared" si="96"/>
        <v>0</v>
      </c>
      <c r="CJ280" s="16">
        <f>IF(AND(C280&lt;&gt;0,OR(AV280="",AW280="")),1,0)</f>
        <v>0</v>
      </c>
      <c r="CK280" s="16">
        <f>IF(C280&gt;C278,1,0)</f>
        <v>0</v>
      </c>
      <c r="CL280" s="16"/>
      <c r="CM280" s="16"/>
      <c r="CZ280" s="3"/>
    </row>
    <row r="281" spans="1:104" ht="18" customHeight="1" thickTop="1" x14ac:dyDescent="0.2">
      <c r="A281" s="3361" t="s">
        <v>293</v>
      </c>
      <c r="B281" s="500" t="s">
        <v>294</v>
      </c>
      <c r="C281" s="1178">
        <f t="shared" si="93"/>
        <v>0</v>
      </c>
      <c r="D281" s="1179">
        <f t="shared" ref="D281:E282" si="99">SUM(F281+H281+J281+L281+N281+P281+R281+T281+V281+X281+Z281+AB281+AD281+AF281+AH281+AJ281+AL281+AN281+AP281+AR281)</f>
        <v>0</v>
      </c>
      <c r="E281" s="1180">
        <f>SUM(G281+I281+K281+M281+O281+Q281+S281+U281+W281+Y281+AA281+AC281+AE281+AG281+AI281+AK281+AM281+AO281+AQ281+AS281)</f>
        <v>0</v>
      </c>
      <c r="F281" s="533"/>
      <c r="G281" s="533"/>
      <c r="H281" s="354"/>
      <c r="I281" s="533"/>
      <c r="J281" s="354"/>
      <c r="K281" s="534"/>
      <c r="L281" s="354"/>
      <c r="M281" s="535"/>
      <c r="N281" s="354"/>
      <c r="O281" s="534"/>
      <c r="P281" s="354"/>
      <c r="Q281" s="533"/>
      <c r="R281" s="354"/>
      <c r="S281" s="533"/>
      <c r="T281" s="354"/>
      <c r="U281" s="533"/>
      <c r="V281" s="354"/>
      <c r="W281" s="533"/>
      <c r="X281" s="354"/>
      <c r="Y281" s="533"/>
      <c r="Z281" s="354"/>
      <c r="AA281" s="533"/>
      <c r="AB281" s="354"/>
      <c r="AC281" s="533"/>
      <c r="AD281" s="354"/>
      <c r="AE281" s="533"/>
      <c r="AF281" s="354"/>
      <c r="AG281" s="533"/>
      <c r="AH281" s="354"/>
      <c r="AI281" s="533"/>
      <c r="AJ281" s="354"/>
      <c r="AK281" s="533"/>
      <c r="AL281" s="354"/>
      <c r="AM281" s="533"/>
      <c r="AN281" s="354"/>
      <c r="AO281" s="533"/>
      <c r="AP281" s="354"/>
      <c r="AQ281" s="533"/>
      <c r="AR281" s="354"/>
      <c r="AS281" s="534"/>
      <c r="AT281" s="354"/>
      <c r="AU281" s="534"/>
      <c r="AV281" s="1519"/>
      <c r="AW281" s="534"/>
      <c r="AX281" s="534"/>
      <c r="AY281" s="1365"/>
      <c r="AZ281" s="230"/>
      <c r="BA281" s="230"/>
      <c r="BB281" s="230"/>
      <c r="BC281" s="230"/>
      <c r="BD281" s="230"/>
      <c r="BE281" s="230"/>
      <c r="BF281" s="230"/>
      <c r="BG281" s="230"/>
      <c r="BH281" s="230"/>
      <c r="BI281" s="230"/>
      <c r="BJ281" s="230"/>
      <c r="BK281" s="230"/>
      <c r="BL281" s="230"/>
      <c r="BM281" s="230"/>
      <c r="BZ281" s="4"/>
      <c r="CA281" s="4" t="str">
        <f t="shared" si="97"/>
        <v/>
      </c>
      <c r="CB281" s="4" t="str">
        <f>IF(CH281=0,"","* El Total de Pueblo Originario Egresado NO DEBE superar el total de pacientes egresados. ")</f>
        <v/>
      </c>
      <c r="CC281" s="4" t="str">
        <f>IF(CI281=0,"","* El total de Migrantes Egresado NO DEBE superar el total de pacientes egresados. ")</f>
        <v/>
      </c>
      <c r="CD281" s="4" t="str">
        <f>IF(CJ281=0,"","* No olvide digitar los campos Trans y/o Pueblo Originario y/o Migrantes (Digite CERO si no tiene). ")</f>
        <v/>
      </c>
      <c r="CF281" s="16"/>
      <c r="CG281" s="16">
        <f t="shared" si="94"/>
        <v>0</v>
      </c>
      <c r="CH281" s="16">
        <f t="shared" si="95"/>
        <v>0</v>
      </c>
      <c r="CI281" s="16">
        <f t="shared" si="96"/>
        <v>0</v>
      </c>
      <c r="CJ281" s="16">
        <f>IF(AND(C281&lt;&gt;0,OR(AT281="",AU281="",AV281="",AW281="")),1,0)</f>
        <v>0</v>
      </c>
      <c r="CK281" s="16"/>
      <c r="CL281" s="16"/>
      <c r="CM281" s="16"/>
      <c r="CN281" s="16"/>
    </row>
    <row r="282" spans="1:104" ht="16.149999999999999" customHeight="1" x14ac:dyDescent="0.2">
      <c r="A282" s="3361"/>
      <c r="B282" s="504" t="s">
        <v>295</v>
      </c>
      <c r="C282" s="147">
        <f t="shared" si="93"/>
        <v>0</v>
      </c>
      <c r="D282" s="148">
        <f t="shared" si="99"/>
        <v>0</v>
      </c>
      <c r="E282" s="149">
        <f t="shared" si="99"/>
        <v>0</v>
      </c>
      <c r="F282" s="153"/>
      <c r="G282" s="153"/>
      <c r="H282" s="35"/>
      <c r="I282" s="153"/>
      <c r="J282" s="35"/>
      <c r="K282" s="39"/>
      <c r="L282" s="35"/>
      <c r="M282" s="299"/>
      <c r="N282" s="35"/>
      <c r="O282" s="39"/>
      <c r="P282" s="35"/>
      <c r="Q282" s="153"/>
      <c r="R282" s="35"/>
      <c r="S282" s="153"/>
      <c r="T282" s="35"/>
      <c r="U282" s="153"/>
      <c r="V282" s="35"/>
      <c r="W282" s="153"/>
      <c r="X282" s="35"/>
      <c r="Y282" s="153"/>
      <c r="Z282" s="35"/>
      <c r="AA282" s="153"/>
      <c r="AB282" s="35"/>
      <c r="AC282" s="153"/>
      <c r="AD282" s="35"/>
      <c r="AE282" s="153"/>
      <c r="AF282" s="35"/>
      <c r="AG282" s="153"/>
      <c r="AH282" s="35"/>
      <c r="AI282" s="153"/>
      <c r="AJ282" s="35"/>
      <c r="AK282" s="153"/>
      <c r="AL282" s="35"/>
      <c r="AM282" s="153"/>
      <c r="AN282" s="35"/>
      <c r="AO282" s="153"/>
      <c r="AP282" s="35"/>
      <c r="AQ282" s="153"/>
      <c r="AR282" s="35"/>
      <c r="AS282" s="39"/>
      <c r="AT282" s="35"/>
      <c r="AU282" s="39"/>
      <c r="AV282" s="66"/>
      <c r="AW282" s="39"/>
      <c r="AX282" s="39"/>
      <c r="AY282" s="1365"/>
      <c r="AZ282" s="230"/>
      <c r="BA282" s="230"/>
      <c r="BB282" s="230"/>
      <c r="BC282" s="230"/>
      <c r="BD282" s="230"/>
      <c r="BE282" s="230"/>
      <c r="BF282" s="230"/>
      <c r="BG282" s="230"/>
      <c r="BH282" s="230"/>
      <c r="BI282" s="230"/>
      <c r="BJ282" s="230"/>
      <c r="BK282" s="230"/>
      <c r="BL282" s="230"/>
      <c r="BM282" s="230"/>
      <c r="BZ282" s="4"/>
      <c r="CA282" s="4" t="str">
        <f t="shared" si="97"/>
        <v/>
      </c>
      <c r="CD282" s="4" t="str">
        <f>IF(CJ282=0,"","* No olvide digitar los campos Trans y/o Pueblo Originario y/o Migrantes (Digite CERO si no tiene). ")</f>
        <v/>
      </c>
      <c r="CF282" s="16"/>
      <c r="CG282" s="16">
        <f t="shared" si="94"/>
        <v>0</v>
      </c>
      <c r="CH282" s="16">
        <f t="shared" si="95"/>
        <v>0</v>
      </c>
      <c r="CI282" s="16">
        <f t="shared" si="96"/>
        <v>0</v>
      </c>
      <c r="CJ282" s="16">
        <v>0</v>
      </c>
      <c r="CK282" s="16"/>
      <c r="CL282" s="16"/>
      <c r="CM282" s="16"/>
      <c r="CN282" s="16"/>
    </row>
    <row r="283" spans="1:104" ht="16.149999999999999" customHeight="1" x14ac:dyDescent="0.2">
      <c r="A283" s="3362"/>
      <c r="B283" s="506" t="s">
        <v>320</v>
      </c>
      <c r="C283" s="167">
        <f t="shared" si="93"/>
        <v>0</v>
      </c>
      <c r="D283" s="168">
        <f>SUM(F283+H283+J283+L283+N283+P283+R283+T283+V283+X283+Z283+AB283+AD283+AF283+AH283+AJ283+AL283+AN283+AP283+AR283)</f>
        <v>0</v>
      </c>
      <c r="E283" s="688">
        <f>SUM(G283+I283+K283+M283+O283+Q283+S283+U283+W283+Y283+AA283+AC283+AE283+AG283+AI283+AK283+AM283+AO283+AQ283+AS283)</f>
        <v>0</v>
      </c>
      <c r="F283" s="439"/>
      <c r="G283" s="439"/>
      <c r="H283" s="263"/>
      <c r="I283" s="439"/>
      <c r="J283" s="263"/>
      <c r="K283" s="728"/>
      <c r="L283" s="263"/>
      <c r="M283" s="542"/>
      <c r="N283" s="263"/>
      <c r="O283" s="728"/>
      <c r="P283" s="263"/>
      <c r="Q283" s="439"/>
      <c r="R283" s="263"/>
      <c r="S283" s="439"/>
      <c r="T283" s="263"/>
      <c r="U283" s="439"/>
      <c r="V283" s="263"/>
      <c r="W283" s="439"/>
      <c r="X283" s="263"/>
      <c r="Y283" s="439"/>
      <c r="Z283" s="263"/>
      <c r="AA283" s="439"/>
      <c r="AB283" s="263"/>
      <c r="AC283" s="439"/>
      <c r="AD283" s="263"/>
      <c r="AE283" s="439"/>
      <c r="AF283" s="263"/>
      <c r="AG283" s="439"/>
      <c r="AH283" s="263"/>
      <c r="AI283" s="439"/>
      <c r="AJ283" s="263"/>
      <c r="AK283" s="439"/>
      <c r="AL283" s="263"/>
      <c r="AM283" s="439"/>
      <c r="AN283" s="263"/>
      <c r="AO283" s="439"/>
      <c r="AP283" s="263"/>
      <c r="AQ283" s="439"/>
      <c r="AR283" s="263"/>
      <c r="AS283" s="728"/>
      <c r="AT283" s="263"/>
      <c r="AU283" s="728"/>
      <c r="AV283" s="266"/>
      <c r="AW283" s="728"/>
      <c r="AX283" s="728"/>
      <c r="AY283" s="1365"/>
      <c r="AZ283" s="230"/>
      <c r="BA283" s="230"/>
      <c r="BB283" s="230"/>
      <c r="BC283" s="230"/>
      <c r="BD283" s="230"/>
      <c r="BE283" s="230"/>
      <c r="BF283" s="230"/>
      <c r="BG283" s="230"/>
      <c r="BH283" s="230"/>
      <c r="BI283" s="230"/>
      <c r="BJ283" s="230"/>
      <c r="BK283" s="230"/>
      <c r="BL283" s="230"/>
      <c r="BM283" s="230"/>
      <c r="BZ283" s="4"/>
      <c r="CA283" s="4" t="str">
        <f t="shared" si="97"/>
        <v/>
      </c>
      <c r="CD283" s="4" t="str">
        <f>IF(CJ283=0,"","* No olvide digitar los campos Trans y/o Pueblo Originario y/o Migrantes (Digite CERO si no tiene). ")</f>
        <v/>
      </c>
      <c r="CF283" s="16"/>
      <c r="CG283" s="16">
        <f t="shared" si="94"/>
        <v>0</v>
      </c>
      <c r="CH283" s="16">
        <f t="shared" si="95"/>
        <v>0</v>
      </c>
      <c r="CI283" s="16">
        <f t="shared" si="96"/>
        <v>0</v>
      </c>
      <c r="CJ283" s="16">
        <v>0</v>
      </c>
      <c r="CK283" s="16"/>
      <c r="CL283" s="16"/>
      <c r="CM283" s="16"/>
      <c r="CN283" s="16"/>
    </row>
    <row r="284" spans="1:104" ht="19.5" customHeight="1" x14ac:dyDescent="0.2">
      <c r="A284" s="458" t="s">
        <v>297</v>
      </c>
      <c r="B284" s="127"/>
      <c r="AL284" s="17"/>
      <c r="AM284" s="2561"/>
      <c r="AN284" s="2561"/>
      <c r="AO284" s="2561"/>
      <c r="AP284" s="2561"/>
      <c r="AQ284" s="2561"/>
      <c r="AR284" s="2561"/>
      <c r="AS284" s="2561"/>
      <c r="AT284" s="2561"/>
      <c r="AU284" s="2561"/>
      <c r="AV284" s="2560"/>
      <c r="AW284" s="2560"/>
      <c r="AX284" s="2560"/>
      <c r="AY284" s="230"/>
      <c r="AZ284" s="230"/>
      <c r="BA284" s="230"/>
      <c r="BB284" s="230"/>
      <c r="BC284" s="230"/>
      <c r="BD284" s="230"/>
      <c r="BE284" s="230"/>
      <c r="BF284" s="230"/>
      <c r="BG284" s="230"/>
      <c r="BH284" s="230"/>
      <c r="BI284" s="230"/>
      <c r="BJ284" s="230"/>
      <c r="BK284" s="230"/>
      <c r="BL284" s="230"/>
      <c r="BM284" s="230"/>
      <c r="CG284" s="16"/>
      <c r="CH284" s="16"/>
      <c r="CI284" s="16"/>
      <c r="CJ284" s="16"/>
      <c r="CK284" s="16"/>
      <c r="CL284" s="16"/>
      <c r="CM284" s="16"/>
      <c r="CN284" s="16"/>
    </row>
    <row r="285" spans="1:104" ht="16.149999999999999" customHeight="1" x14ac:dyDescent="0.2">
      <c r="A285" s="4464" t="s">
        <v>56</v>
      </c>
      <c r="B285" s="4456"/>
      <c r="C285" s="4473" t="s">
        <v>263</v>
      </c>
      <c r="D285" s="4473"/>
      <c r="E285" s="4473"/>
      <c r="F285" s="4468" t="s">
        <v>251</v>
      </c>
      <c r="G285" s="4469"/>
      <c r="H285" s="4469"/>
      <c r="I285" s="4469"/>
      <c r="J285" s="4469"/>
      <c r="K285" s="4469"/>
      <c r="L285" s="4469"/>
      <c r="M285" s="4469"/>
      <c r="N285" s="4469"/>
      <c r="O285" s="4469"/>
      <c r="P285" s="4469"/>
      <c r="Q285" s="4469"/>
      <c r="R285" s="4469"/>
      <c r="S285" s="4469"/>
      <c r="T285" s="4469"/>
      <c r="U285" s="4469"/>
      <c r="V285" s="4469"/>
      <c r="W285" s="4469"/>
      <c r="X285" s="4469"/>
      <c r="Y285" s="4469"/>
      <c r="Z285" s="4469"/>
      <c r="AA285" s="4469"/>
      <c r="AB285" s="4469"/>
      <c r="AC285" s="4469"/>
      <c r="AD285" s="4469"/>
      <c r="AE285" s="4469"/>
      <c r="AF285" s="4469"/>
      <c r="AG285" s="4474"/>
      <c r="AH285" s="4453" t="s">
        <v>265</v>
      </c>
      <c r="AI285" s="4454"/>
      <c r="AJ285" s="4455" t="s">
        <v>7</v>
      </c>
      <c r="AK285" s="4456" t="s">
        <v>8</v>
      </c>
      <c r="AL285" s="32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CB285" s="48"/>
      <c r="CC285" s="48"/>
      <c r="CG285" s="16"/>
      <c r="CH285" s="16"/>
      <c r="CI285" s="16"/>
      <c r="CJ285" s="16"/>
      <c r="CK285" s="16"/>
      <c r="CL285" s="16"/>
      <c r="CM285" s="16"/>
      <c r="CN285" s="16"/>
    </row>
    <row r="286" spans="1:104" ht="16.149999999999999" customHeight="1" x14ac:dyDescent="0.2">
      <c r="A286" s="3374"/>
      <c r="B286" s="3375"/>
      <c r="C286" s="4473"/>
      <c r="D286" s="4473"/>
      <c r="E286" s="4473"/>
      <c r="F286" s="4451" t="s">
        <v>104</v>
      </c>
      <c r="G286" s="4457"/>
      <c r="H286" s="4451" t="s">
        <v>11</v>
      </c>
      <c r="I286" s="4457"/>
      <c r="J286" s="4451" t="s">
        <v>106</v>
      </c>
      <c r="K286" s="4452"/>
      <c r="L286" s="4451" t="s">
        <v>107</v>
      </c>
      <c r="M286" s="4452"/>
      <c r="N286" s="4451" t="s">
        <v>108</v>
      </c>
      <c r="O286" s="4452"/>
      <c r="P286" s="4451" t="s">
        <v>109</v>
      </c>
      <c r="Q286" s="4452"/>
      <c r="R286" s="4451" t="s">
        <v>110</v>
      </c>
      <c r="S286" s="4452"/>
      <c r="T286" s="4451" t="s">
        <v>111</v>
      </c>
      <c r="U286" s="4452"/>
      <c r="V286" s="4451" t="s">
        <v>112</v>
      </c>
      <c r="W286" s="4452"/>
      <c r="X286" s="4451" t="s">
        <v>113</v>
      </c>
      <c r="Y286" s="4452"/>
      <c r="Z286" s="4451" t="s">
        <v>114</v>
      </c>
      <c r="AA286" s="4452"/>
      <c r="AB286" s="4451" t="s">
        <v>115</v>
      </c>
      <c r="AC286" s="4452"/>
      <c r="AD286" s="4451" t="s">
        <v>116</v>
      </c>
      <c r="AE286" s="4452"/>
      <c r="AF286" s="4451" t="s">
        <v>117</v>
      </c>
      <c r="AG286" s="4458"/>
      <c r="AH286" s="3382"/>
      <c r="AI286" s="3642"/>
      <c r="AJ286" s="3385"/>
      <c r="AK286" s="3375"/>
      <c r="AL286" s="32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CB286" s="48"/>
      <c r="CC286" s="48"/>
      <c r="CG286" s="16"/>
      <c r="CH286" s="16"/>
      <c r="CI286" s="16"/>
      <c r="CJ286" s="16"/>
      <c r="CK286" s="16"/>
      <c r="CL286" s="16"/>
      <c r="CM286" s="16"/>
      <c r="CN286" s="16"/>
    </row>
    <row r="287" spans="1:104" ht="16.149999999999999" customHeight="1" x14ac:dyDescent="0.2">
      <c r="A287" s="3366"/>
      <c r="B287" s="3631"/>
      <c r="C287" s="2449" t="s">
        <v>82</v>
      </c>
      <c r="D287" s="2450" t="s">
        <v>83</v>
      </c>
      <c r="E287" s="2548" t="s">
        <v>84</v>
      </c>
      <c r="F287" s="2449" t="s">
        <v>270</v>
      </c>
      <c r="G287" s="2498" t="s">
        <v>84</v>
      </c>
      <c r="H287" s="2449" t="s">
        <v>270</v>
      </c>
      <c r="I287" s="2498" t="s">
        <v>84</v>
      </c>
      <c r="J287" s="2449" t="s">
        <v>270</v>
      </c>
      <c r="K287" s="2498" t="s">
        <v>84</v>
      </c>
      <c r="L287" s="2449" t="s">
        <v>270</v>
      </c>
      <c r="M287" s="2498" t="s">
        <v>84</v>
      </c>
      <c r="N287" s="2449" t="s">
        <v>270</v>
      </c>
      <c r="O287" s="2498" t="s">
        <v>84</v>
      </c>
      <c r="P287" s="2449" t="s">
        <v>270</v>
      </c>
      <c r="Q287" s="2498" t="s">
        <v>84</v>
      </c>
      <c r="R287" s="2449" t="s">
        <v>270</v>
      </c>
      <c r="S287" s="2498" t="s">
        <v>84</v>
      </c>
      <c r="T287" s="2449" t="s">
        <v>270</v>
      </c>
      <c r="U287" s="2498" t="s">
        <v>84</v>
      </c>
      <c r="V287" s="2449" t="s">
        <v>270</v>
      </c>
      <c r="W287" s="2498" t="s">
        <v>84</v>
      </c>
      <c r="X287" s="2449" t="s">
        <v>270</v>
      </c>
      <c r="Y287" s="2498" t="s">
        <v>84</v>
      </c>
      <c r="Z287" s="2449" t="s">
        <v>270</v>
      </c>
      <c r="AA287" s="2498" t="s">
        <v>84</v>
      </c>
      <c r="AB287" s="2449" t="s">
        <v>270</v>
      </c>
      <c r="AC287" s="2498" t="s">
        <v>84</v>
      </c>
      <c r="AD287" s="2449" t="s">
        <v>270</v>
      </c>
      <c r="AE287" s="2498" t="s">
        <v>84</v>
      </c>
      <c r="AF287" s="2449" t="s">
        <v>270</v>
      </c>
      <c r="AG287" s="2562" t="s">
        <v>84</v>
      </c>
      <c r="AH287" s="2578" t="s">
        <v>271</v>
      </c>
      <c r="AI287" s="2083" t="s">
        <v>272</v>
      </c>
      <c r="AJ287" s="3386"/>
      <c r="AK287" s="3631"/>
      <c r="AL287" s="32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CB287" s="48"/>
      <c r="CC287" s="48"/>
      <c r="CG287" s="16"/>
      <c r="CH287" s="16"/>
      <c r="CI287" s="16"/>
      <c r="CJ287" s="16"/>
      <c r="CK287" s="16"/>
      <c r="CL287" s="16"/>
      <c r="CM287" s="16"/>
      <c r="CN287" s="16"/>
    </row>
    <row r="288" spans="1:104" ht="20.25" customHeight="1" thickBot="1" x14ac:dyDescent="0.25">
      <c r="A288" s="4450" t="s">
        <v>176</v>
      </c>
      <c r="B288" s="4450"/>
      <c r="C288" s="2579">
        <f>SUM(D288+E288)</f>
        <v>0</v>
      </c>
      <c r="D288" s="2580">
        <f t="shared" ref="D288:E290" si="100">SUM(F288+H288+J288+L288+N288+P288+R288+T288+V288+X288+Z288+AB288+AD288+AF288)</f>
        <v>0</v>
      </c>
      <c r="E288" s="2581">
        <f t="shared" si="100"/>
        <v>0</v>
      </c>
      <c r="F288" s="2546"/>
      <c r="G288" s="2582"/>
      <c r="H288" s="2546"/>
      <c r="I288" s="2582"/>
      <c r="J288" s="2546"/>
      <c r="K288" s="2582"/>
      <c r="L288" s="2546"/>
      <c r="M288" s="2582"/>
      <c r="N288" s="2546"/>
      <c r="O288" s="2582"/>
      <c r="P288" s="2546"/>
      <c r="Q288" s="2582"/>
      <c r="R288" s="2546"/>
      <c r="S288" s="2582"/>
      <c r="T288" s="2546"/>
      <c r="U288" s="2582"/>
      <c r="V288" s="2546"/>
      <c r="W288" s="2582"/>
      <c r="X288" s="2546"/>
      <c r="Y288" s="2582"/>
      <c r="Z288" s="2546"/>
      <c r="AA288" s="2582"/>
      <c r="AB288" s="2546"/>
      <c r="AC288" s="2582"/>
      <c r="AD288" s="2546"/>
      <c r="AE288" s="2582"/>
      <c r="AF288" s="2546"/>
      <c r="AG288" s="2583"/>
      <c r="AH288" s="2582"/>
      <c r="AI288" s="2584"/>
      <c r="AJ288" s="2546"/>
      <c r="AK288" s="2531"/>
      <c r="AL288" s="1352"/>
      <c r="AM288" s="15"/>
      <c r="AN288" s="15"/>
      <c r="AO288" s="15"/>
      <c r="AP288" s="15"/>
      <c r="AQ288" s="15"/>
      <c r="AR288" s="2585"/>
      <c r="AS288" s="2585"/>
      <c r="AT288" s="2585"/>
      <c r="AU288" s="2585"/>
      <c r="AV288" s="2585"/>
      <c r="AW288" s="2585"/>
      <c r="AX288" s="2585"/>
      <c r="BZ288" s="2"/>
      <c r="CJ288" s="4">
        <v>0</v>
      </c>
    </row>
    <row r="289" spans="1:88" ht="22.5" customHeight="1" thickTop="1" thickBot="1" x14ac:dyDescent="0.25">
      <c r="A289" s="3373" t="s">
        <v>290</v>
      </c>
      <c r="B289" s="3373"/>
      <c r="C289" s="548">
        <f>SUM(D289+E289)</f>
        <v>0</v>
      </c>
      <c r="D289" s="549">
        <f t="shared" si="100"/>
        <v>0</v>
      </c>
      <c r="E289" s="550">
        <f t="shared" si="100"/>
        <v>0</v>
      </c>
      <c r="F289" s="551"/>
      <c r="G289" s="552"/>
      <c r="H289" s="551"/>
      <c r="I289" s="552"/>
      <c r="J289" s="551"/>
      <c r="K289" s="552"/>
      <c r="L289" s="551"/>
      <c r="M289" s="552"/>
      <c r="N289" s="551"/>
      <c r="O289" s="552"/>
      <c r="P289" s="551"/>
      <c r="Q289" s="552"/>
      <c r="R289" s="551"/>
      <c r="S289" s="552"/>
      <c r="T289" s="551"/>
      <c r="U289" s="552"/>
      <c r="V289" s="551"/>
      <c r="W289" s="552"/>
      <c r="X289" s="551"/>
      <c r="Y289" s="552"/>
      <c r="Z289" s="551"/>
      <c r="AA289" s="552"/>
      <c r="AB289" s="551"/>
      <c r="AC289" s="552"/>
      <c r="AD289" s="551"/>
      <c r="AE289" s="552"/>
      <c r="AF289" s="551"/>
      <c r="AG289" s="553"/>
      <c r="AH289" s="552"/>
      <c r="AI289" s="554"/>
      <c r="AJ289" s="551"/>
      <c r="AK289" s="554"/>
      <c r="AL289" s="1352"/>
      <c r="AM289" s="15"/>
      <c r="AN289" s="15"/>
      <c r="AO289" s="15"/>
      <c r="AP289" s="15"/>
      <c r="AQ289" s="15"/>
      <c r="AR289" s="2585"/>
      <c r="AS289" s="2585"/>
      <c r="AT289" s="2585"/>
      <c r="AU289" s="2585"/>
      <c r="AV289" s="2585"/>
      <c r="AW289" s="2585"/>
      <c r="AX289" s="2585"/>
      <c r="CJ289" s="4">
        <v>0</v>
      </c>
    </row>
    <row r="290" spans="1:88" ht="18.75" customHeight="1" thickTop="1" x14ac:dyDescent="0.2">
      <c r="A290" s="3359" t="s">
        <v>298</v>
      </c>
      <c r="B290" s="3359"/>
      <c r="C290" s="167">
        <f>SUM(D290+E290)</f>
        <v>3</v>
      </c>
      <c r="D290" s="168">
        <f t="shared" si="100"/>
        <v>0</v>
      </c>
      <c r="E290" s="856">
        <f t="shared" si="100"/>
        <v>3</v>
      </c>
      <c r="F290" s="111"/>
      <c r="G290" s="555"/>
      <c r="H290" s="111"/>
      <c r="I290" s="555">
        <v>1</v>
      </c>
      <c r="J290" s="111"/>
      <c r="K290" s="555">
        <v>2</v>
      </c>
      <c r="L290" s="111"/>
      <c r="M290" s="555"/>
      <c r="N290" s="111"/>
      <c r="O290" s="555"/>
      <c r="P290" s="111"/>
      <c r="Q290" s="555"/>
      <c r="R290" s="111"/>
      <c r="S290" s="555"/>
      <c r="T290" s="111"/>
      <c r="U290" s="555"/>
      <c r="V290" s="111"/>
      <c r="W290" s="555"/>
      <c r="X290" s="111"/>
      <c r="Y290" s="555"/>
      <c r="Z290" s="111"/>
      <c r="AA290" s="555"/>
      <c r="AB290" s="111"/>
      <c r="AC290" s="555"/>
      <c r="AD290" s="111"/>
      <c r="AE290" s="555"/>
      <c r="AF290" s="111"/>
      <c r="AG290" s="556"/>
      <c r="AH290" s="555">
        <v>0</v>
      </c>
      <c r="AI290" s="114">
        <v>0</v>
      </c>
      <c r="AJ290" s="111">
        <v>0</v>
      </c>
      <c r="AK290" s="114">
        <v>0</v>
      </c>
      <c r="AL290" s="143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CJ290" s="4">
        <v>0</v>
      </c>
    </row>
    <row r="291" spans="1:88" ht="30" customHeight="1" x14ac:dyDescent="0.2">
      <c r="A291" s="2586" t="s">
        <v>299</v>
      </c>
      <c r="B291" s="2587"/>
      <c r="C291" s="2588"/>
      <c r="D291" s="2588"/>
      <c r="E291" s="2588"/>
      <c r="F291" s="2588"/>
      <c r="G291" s="2588"/>
      <c r="H291" s="2588"/>
      <c r="I291" s="2588"/>
      <c r="J291" s="2588"/>
      <c r="K291" s="2588"/>
      <c r="L291" s="2588"/>
      <c r="M291" s="2588"/>
      <c r="N291" s="2588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8"/>
      <c r="AI291" s="12"/>
      <c r="AJ291" s="12"/>
      <c r="AK291" s="12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</row>
    <row r="292" spans="1:88" ht="16.149999999999999" customHeight="1" x14ac:dyDescent="0.2">
      <c r="A292" s="3361" t="s">
        <v>300</v>
      </c>
      <c r="B292" s="3964" t="s">
        <v>301</v>
      </c>
      <c r="C292" s="3965"/>
      <c r="D292" s="3966"/>
      <c r="E292" s="3366" t="s">
        <v>302</v>
      </c>
      <c r="F292" s="3677"/>
      <c r="G292" s="3677"/>
      <c r="H292" s="3677"/>
      <c r="I292" s="3677"/>
      <c r="J292" s="3677"/>
      <c r="K292" s="3677"/>
      <c r="L292" s="3677"/>
      <c r="M292" s="3677"/>
      <c r="N292" s="86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8"/>
      <c r="AM292" s="123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</row>
    <row r="293" spans="1:88" ht="16.149999999999999" customHeight="1" x14ac:dyDescent="0.2">
      <c r="A293" s="3361"/>
      <c r="B293" s="3366"/>
      <c r="C293" s="3677"/>
      <c r="D293" s="3631"/>
      <c r="E293" s="4451" t="s">
        <v>168</v>
      </c>
      <c r="F293" s="4452"/>
      <c r="G293" s="4451" t="s">
        <v>169</v>
      </c>
      <c r="H293" s="4452"/>
      <c r="I293" s="4451" t="s">
        <v>170</v>
      </c>
      <c r="J293" s="4452"/>
      <c r="K293" s="4451" t="s">
        <v>104</v>
      </c>
      <c r="L293" s="4452"/>
      <c r="M293" s="4451" t="s">
        <v>11</v>
      </c>
      <c r="N293" s="445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</row>
    <row r="294" spans="1:88" ht="19.5" customHeight="1" x14ac:dyDescent="0.2">
      <c r="A294" s="3362"/>
      <c r="B294" s="2047" t="s">
        <v>82</v>
      </c>
      <c r="C294" s="1532" t="s">
        <v>83</v>
      </c>
      <c r="D294" s="2082" t="s">
        <v>84</v>
      </c>
      <c r="E294" s="2449" t="s">
        <v>83</v>
      </c>
      <c r="F294" s="2451" t="s">
        <v>84</v>
      </c>
      <c r="G294" s="2449" t="s">
        <v>83</v>
      </c>
      <c r="H294" s="2451" t="s">
        <v>84</v>
      </c>
      <c r="I294" s="2449" t="s">
        <v>83</v>
      </c>
      <c r="J294" s="2451" t="s">
        <v>84</v>
      </c>
      <c r="K294" s="2449" t="s">
        <v>83</v>
      </c>
      <c r="L294" s="2451" t="s">
        <v>84</v>
      </c>
      <c r="M294" s="2449" t="s">
        <v>83</v>
      </c>
      <c r="N294" s="2451" t="s">
        <v>84</v>
      </c>
    </row>
    <row r="295" spans="1:88" ht="20.25" customHeight="1" x14ac:dyDescent="0.2">
      <c r="A295" s="2066" t="s">
        <v>58</v>
      </c>
      <c r="B295" s="1533">
        <f>SUM(C295+D295)</f>
        <v>0</v>
      </c>
      <c r="C295" s="1534">
        <f>SUM(E295+G295+I295+K295+M295)</f>
        <v>0</v>
      </c>
      <c r="D295" s="291">
        <f>SUM(F295+H295+J295+L295+N295)</f>
        <v>0</v>
      </c>
      <c r="E295" s="26"/>
      <c r="F295" s="30"/>
      <c r="G295" s="26"/>
      <c r="H295" s="30"/>
      <c r="I295" s="26"/>
      <c r="J295" s="31"/>
      <c r="K295" s="26"/>
      <c r="L295" s="31"/>
      <c r="M295" s="144"/>
      <c r="N295" s="31"/>
      <c r="O295" s="3"/>
    </row>
    <row r="296" spans="1:88" ht="21.75" customHeight="1" x14ac:dyDescent="0.2">
      <c r="A296" s="566" t="s">
        <v>126</v>
      </c>
      <c r="B296" s="1535">
        <f>SUM(C296+D296)</f>
        <v>0</v>
      </c>
      <c r="C296" s="1536">
        <f>SUM(E296+G296+I296+K296+M296)</f>
        <v>0</v>
      </c>
      <c r="D296" s="765">
        <f>SUM(F296+H296+J296+L296+N296)</f>
        <v>0</v>
      </c>
      <c r="E296" s="263"/>
      <c r="F296" s="728"/>
      <c r="G296" s="263"/>
      <c r="H296" s="569"/>
      <c r="I296" s="263"/>
      <c r="J296" s="728"/>
      <c r="K296" s="263"/>
      <c r="L296" s="728"/>
      <c r="M296" s="542"/>
      <c r="N296" s="569"/>
      <c r="O296" s="3"/>
    </row>
    <row r="313" spans="1:104" ht="15.75" customHeight="1" x14ac:dyDescent="0.2"/>
    <row r="314" spans="1:104" s="570" customFormat="1" ht="18.75" hidden="1" customHeight="1" x14ac:dyDescent="0.2">
      <c r="A314" s="2"/>
      <c r="B314" s="2"/>
      <c r="BZ314" s="571"/>
      <c r="CA314" s="571"/>
      <c r="CB314" s="571"/>
      <c r="CC314" s="571"/>
      <c r="CD314" s="571"/>
      <c r="CE314" s="571"/>
      <c r="CF314" s="571"/>
      <c r="CG314" s="571"/>
      <c r="CH314" s="571"/>
      <c r="CI314" s="571"/>
      <c r="CJ314" s="571"/>
      <c r="CK314" s="571"/>
      <c r="CL314" s="571"/>
      <c r="CM314" s="571"/>
      <c r="CN314" s="571"/>
      <c r="CO314" s="571"/>
      <c r="CP314" s="571"/>
      <c r="CQ314" s="571"/>
      <c r="CR314" s="571"/>
      <c r="CS314" s="571"/>
      <c r="CT314" s="571"/>
      <c r="CU314" s="571"/>
      <c r="CV314" s="571"/>
      <c r="CW314" s="571"/>
      <c r="CX314" s="571"/>
      <c r="CY314" s="571"/>
      <c r="CZ314" s="571"/>
    </row>
    <row r="315" spans="1:104" ht="18.75" customHeight="1" x14ac:dyDescent="0.2"/>
    <row r="316" spans="1:104" ht="18" hidden="1" customHeight="1" x14ac:dyDescent="0.2"/>
    <row r="317" spans="1:104" hidden="1" x14ac:dyDescent="0.2">
      <c r="A317" s="570">
        <f>SUM(C11:C16,C20:C30,C34:C53,B56,C59,C64:C68,C73:C76,C81,C86:C91,C96:C101,C106:C110,C117,C122,C123,C130,C135,C136,C143,C144:C147,C153,C155:C191,C195,C197:C233,C237:C240,C245:C248,C253:C271,C276:C283,C288:C290,B295:B296)</f>
        <v>493</v>
      </c>
      <c r="B317" s="570">
        <f>SUM(CF8:CN296)</f>
        <v>4</v>
      </c>
    </row>
    <row r="318" spans="1:104" hidden="1" x14ac:dyDescent="0.2"/>
  </sheetData>
  <mergeCells count="418">
    <mergeCell ref="A6:P6"/>
    <mergeCell ref="A9:B10"/>
    <mergeCell ref="C9:C10"/>
    <mergeCell ref="D9:M9"/>
    <mergeCell ref="N9:N10"/>
    <mergeCell ref="O9:O10"/>
    <mergeCell ref="P9:P10"/>
    <mergeCell ref="A18:B19"/>
    <mergeCell ref="C18:C19"/>
    <mergeCell ref="D18:D19"/>
    <mergeCell ref="E18:E19"/>
    <mergeCell ref="F18:F19"/>
    <mergeCell ref="A20:B20"/>
    <mergeCell ref="A11:B11"/>
    <mergeCell ref="A12:B12"/>
    <mergeCell ref="A13:B13"/>
    <mergeCell ref="A14:B14"/>
    <mergeCell ref="A15:B15"/>
    <mergeCell ref="A16:B16"/>
    <mergeCell ref="A27:B27"/>
    <mergeCell ref="A28:B28"/>
    <mergeCell ref="A29:B29"/>
    <mergeCell ref="A30:B30"/>
    <mergeCell ref="A32:B33"/>
    <mergeCell ref="C32:C33"/>
    <mergeCell ref="A21:B21"/>
    <mergeCell ref="A22:B22"/>
    <mergeCell ref="A23:B23"/>
    <mergeCell ref="A24:B24"/>
    <mergeCell ref="A25:B25"/>
    <mergeCell ref="A26:B26"/>
    <mergeCell ref="R61:S61"/>
    <mergeCell ref="T61:U61"/>
    <mergeCell ref="T62:U62"/>
    <mergeCell ref="V62:W62"/>
    <mergeCell ref="A51:A52"/>
    <mergeCell ref="A53:B53"/>
    <mergeCell ref="D32:N32"/>
    <mergeCell ref="A34:B34"/>
    <mergeCell ref="A35:B35"/>
    <mergeCell ref="A36:B36"/>
    <mergeCell ref="A37:A42"/>
    <mergeCell ref="A43:A44"/>
    <mergeCell ref="A45:A46"/>
    <mergeCell ref="A47:B47"/>
    <mergeCell ref="A48:B48"/>
    <mergeCell ref="A49:A50"/>
    <mergeCell ref="A58:B58"/>
    <mergeCell ref="A59:B59"/>
    <mergeCell ref="A61:B63"/>
    <mergeCell ref="C61:E62"/>
    <mergeCell ref="F61:Q61"/>
    <mergeCell ref="F62:G62"/>
    <mergeCell ref="H62:I62"/>
    <mergeCell ref="J62:K62"/>
    <mergeCell ref="A73:B73"/>
    <mergeCell ref="A74:B74"/>
    <mergeCell ref="A65:B65"/>
    <mergeCell ref="A66:B66"/>
    <mergeCell ref="A67:B67"/>
    <mergeCell ref="N62:O62"/>
    <mergeCell ref="P62:Q62"/>
    <mergeCell ref="R62:S62"/>
    <mergeCell ref="A64:B64"/>
    <mergeCell ref="A96:B96"/>
    <mergeCell ref="A97:A101"/>
    <mergeCell ref="AH103:AJ103"/>
    <mergeCell ref="A75:B75"/>
    <mergeCell ref="A76:B76"/>
    <mergeCell ref="A78:B80"/>
    <mergeCell ref="C78:E79"/>
    <mergeCell ref="F78:O78"/>
    <mergeCell ref="F79:G79"/>
    <mergeCell ref="H79:I79"/>
    <mergeCell ref="J79:K79"/>
    <mergeCell ref="L79:M79"/>
    <mergeCell ref="N79:O79"/>
    <mergeCell ref="A81:B81"/>
    <mergeCell ref="A83:B85"/>
    <mergeCell ref="C83:E84"/>
    <mergeCell ref="F83:AG83"/>
    <mergeCell ref="F84:G84"/>
    <mergeCell ref="H84:I84"/>
    <mergeCell ref="J84:K84"/>
    <mergeCell ref="L84:M84"/>
    <mergeCell ref="N84:O84"/>
    <mergeCell ref="P84:Q84"/>
    <mergeCell ref="R84:S84"/>
    <mergeCell ref="A161:A168"/>
    <mergeCell ref="A169:A171"/>
    <mergeCell ref="A172:A175"/>
    <mergeCell ref="A154:B154"/>
    <mergeCell ref="A155:A156"/>
    <mergeCell ref="A158:A159"/>
    <mergeCell ref="A127:A129"/>
    <mergeCell ref="A130:B130"/>
    <mergeCell ref="A135:B135"/>
    <mergeCell ref="A136:B136"/>
    <mergeCell ref="A138:B139"/>
    <mergeCell ref="A131:A134"/>
    <mergeCell ref="A218:A223"/>
    <mergeCell ref="A224:A226"/>
    <mergeCell ref="A227:B227"/>
    <mergeCell ref="A203:A210"/>
    <mergeCell ref="A211:A213"/>
    <mergeCell ref="A214:A217"/>
    <mergeCell ref="A176:A181"/>
    <mergeCell ref="A182:A184"/>
    <mergeCell ref="A185:B185"/>
    <mergeCell ref="AL242:AL244"/>
    <mergeCell ref="AF243:AG243"/>
    <mergeCell ref="AH243:AI243"/>
    <mergeCell ref="AJ243:AK243"/>
    <mergeCell ref="A245:A246"/>
    <mergeCell ref="A247:A248"/>
    <mergeCell ref="A250:B252"/>
    <mergeCell ref="H235:I235"/>
    <mergeCell ref="J235:K235"/>
    <mergeCell ref="L235:M235"/>
    <mergeCell ref="N235:O235"/>
    <mergeCell ref="P235:Q235"/>
    <mergeCell ref="R235:S235"/>
    <mergeCell ref="T235:U235"/>
    <mergeCell ref="V235:W235"/>
    <mergeCell ref="X235:Y235"/>
    <mergeCell ref="Z235:AA235"/>
    <mergeCell ref="AD243:AE243"/>
    <mergeCell ref="AL251:AM251"/>
    <mergeCell ref="AB235:AC235"/>
    <mergeCell ref="AD235:AE235"/>
    <mergeCell ref="AF235:AG235"/>
    <mergeCell ref="AH235:AI235"/>
    <mergeCell ref="AJ235:AK235"/>
    <mergeCell ref="A281:A283"/>
    <mergeCell ref="A285:B287"/>
    <mergeCell ref="C285:E286"/>
    <mergeCell ref="F285:AG285"/>
    <mergeCell ref="A279:B279"/>
    <mergeCell ref="A280:B280"/>
    <mergeCell ref="A276:A277"/>
    <mergeCell ref="A278:B278"/>
    <mergeCell ref="A254:A262"/>
    <mergeCell ref="X62:X63"/>
    <mergeCell ref="Y62:Z62"/>
    <mergeCell ref="A68:B68"/>
    <mergeCell ref="A70:B72"/>
    <mergeCell ref="C70:E71"/>
    <mergeCell ref="F70:Q70"/>
    <mergeCell ref="R70:V70"/>
    <mergeCell ref="F71:G71"/>
    <mergeCell ref="H71:I71"/>
    <mergeCell ref="J71:K71"/>
    <mergeCell ref="L71:M71"/>
    <mergeCell ref="N71:O71"/>
    <mergeCell ref="P71:Q71"/>
    <mergeCell ref="R71:S71"/>
    <mergeCell ref="T71:T72"/>
    <mergeCell ref="U71:V71"/>
    <mergeCell ref="L62:M62"/>
    <mergeCell ref="T84:U84"/>
    <mergeCell ref="V84:W84"/>
    <mergeCell ref="X84:Y84"/>
    <mergeCell ref="Z84:AA84"/>
    <mergeCell ref="AB84:AC84"/>
    <mergeCell ref="AD84:AE84"/>
    <mergeCell ref="AF84:AG84"/>
    <mergeCell ref="A86:B86"/>
    <mergeCell ref="A87:A91"/>
    <mergeCell ref="A93:B95"/>
    <mergeCell ref="C93:E94"/>
    <mergeCell ref="F93:AG93"/>
    <mergeCell ref="AH93:AK93"/>
    <mergeCell ref="F94:G94"/>
    <mergeCell ref="H94:I94"/>
    <mergeCell ref="J94:K94"/>
    <mergeCell ref="L94:M94"/>
    <mergeCell ref="N94:O94"/>
    <mergeCell ref="P94:Q94"/>
    <mergeCell ref="R94:S94"/>
    <mergeCell ref="T94:U94"/>
    <mergeCell ref="V94:W94"/>
    <mergeCell ref="X94:Y94"/>
    <mergeCell ref="Z94:AA94"/>
    <mergeCell ref="AB94:AC94"/>
    <mergeCell ref="AD94:AE94"/>
    <mergeCell ref="AF94:AG94"/>
    <mergeCell ref="AH94:AH95"/>
    <mergeCell ref="AI94:AI95"/>
    <mergeCell ref="AJ94:AJ95"/>
    <mergeCell ref="AK94:AK95"/>
    <mergeCell ref="AD104:AE104"/>
    <mergeCell ref="AF104:AG104"/>
    <mergeCell ref="AH104:AH105"/>
    <mergeCell ref="AI104:AI105"/>
    <mergeCell ref="AJ104:AJ105"/>
    <mergeCell ref="A106:B106"/>
    <mergeCell ref="A107:B107"/>
    <mergeCell ref="A108:A109"/>
    <mergeCell ref="A110:B110"/>
    <mergeCell ref="A103:B105"/>
    <mergeCell ref="C103:E104"/>
    <mergeCell ref="F103:AG103"/>
    <mergeCell ref="F104:G104"/>
    <mergeCell ref="H104:I104"/>
    <mergeCell ref="J104:K104"/>
    <mergeCell ref="L104:M104"/>
    <mergeCell ref="N104:O104"/>
    <mergeCell ref="P104:Q104"/>
    <mergeCell ref="R104:S104"/>
    <mergeCell ref="T104:U104"/>
    <mergeCell ref="V104:W104"/>
    <mergeCell ref="X104:Y104"/>
    <mergeCell ref="Z104:AA104"/>
    <mergeCell ref="AB104:AC104"/>
    <mergeCell ref="A112:B113"/>
    <mergeCell ref="C112:E112"/>
    <mergeCell ref="F112:G112"/>
    <mergeCell ref="H112:I112"/>
    <mergeCell ref="J112:K112"/>
    <mergeCell ref="L112:M112"/>
    <mergeCell ref="A114:A116"/>
    <mergeCell ref="A117:B117"/>
    <mergeCell ref="A118:A121"/>
    <mergeCell ref="S122:T122"/>
    <mergeCell ref="U122:V122"/>
    <mergeCell ref="W122:X122"/>
    <mergeCell ref="Y122:Z122"/>
    <mergeCell ref="A123:B123"/>
    <mergeCell ref="A125:B126"/>
    <mergeCell ref="C125:E125"/>
    <mergeCell ref="F125:G125"/>
    <mergeCell ref="H125:I125"/>
    <mergeCell ref="J125:K125"/>
    <mergeCell ref="L125:M125"/>
    <mergeCell ref="N125:P125"/>
    <mergeCell ref="A122:B122"/>
    <mergeCell ref="Q122:R122"/>
    <mergeCell ref="N138:O138"/>
    <mergeCell ref="A140:A143"/>
    <mergeCell ref="A144:A147"/>
    <mergeCell ref="A151:B152"/>
    <mergeCell ref="C151:E151"/>
    <mergeCell ref="F151:G151"/>
    <mergeCell ref="H151:I151"/>
    <mergeCell ref="J151:K151"/>
    <mergeCell ref="L151:M151"/>
    <mergeCell ref="N151:O151"/>
    <mergeCell ref="C138:E138"/>
    <mergeCell ref="F138:G138"/>
    <mergeCell ref="H138:I138"/>
    <mergeCell ref="J138:K138"/>
    <mergeCell ref="L138:M138"/>
    <mergeCell ref="AH151:AI151"/>
    <mergeCell ref="AJ151:AK151"/>
    <mergeCell ref="AL151:AM151"/>
    <mergeCell ref="AN151:AN152"/>
    <mergeCell ref="AO151:AO152"/>
    <mergeCell ref="AP151:AQ151"/>
    <mergeCell ref="AR151:AR152"/>
    <mergeCell ref="AS151:AS152"/>
    <mergeCell ref="A153:B153"/>
    <mergeCell ref="P151:Q151"/>
    <mergeCell ref="R151:S151"/>
    <mergeCell ref="T151:U151"/>
    <mergeCell ref="V151:W151"/>
    <mergeCell ref="X151:Y151"/>
    <mergeCell ref="Z151:AA151"/>
    <mergeCell ref="AB151:AC151"/>
    <mergeCell ref="AD151:AE151"/>
    <mergeCell ref="AF151:AG151"/>
    <mergeCell ref="T193:U193"/>
    <mergeCell ref="V193:W193"/>
    <mergeCell ref="X193:Y193"/>
    <mergeCell ref="A186:B186"/>
    <mergeCell ref="A187:B187"/>
    <mergeCell ref="A188:B188"/>
    <mergeCell ref="A189:B189"/>
    <mergeCell ref="A190:B190"/>
    <mergeCell ref="A191:B191"/>
    <mergeCell ref="A193:B194"/>
    <mergeCell ref="C193:E193"/>
    <mergeCell ref="F193:G193"/>
    <mergeCell ref="AR193:AR194"/>
    <mergeCell ref="AS193:AT193"/>
    <mergeCell ref="AU193:AU194"/>
    <mergeCell ref="AV193:AV194"/>
    <mergeCell ref="A195:B195"/>
    <mergeCell ref="A196:B196"/>
    <mergeCell ref="A197:A198"/>
    <mergeCell ref="A199:B199"/>
    <mergeCell ref="A200:A201"/>
    <mergeCell ref="Z193:AA193"/>
    <mergeCell ref="AB193:AC193"/>
    <mergeCell ref="AD193:AE193"/>
    <mergeCell ref="AF193:AG193"/>
    <mergeCell ref="AH193:AI193"/>
    <mergeCell ref="AJ193:AK193"/>
    <mergeCell ref="AL193:AM193"/>
    <mergeCell ref="AN193:AP193"/>
    <mergeCell ref="AQ193:AQ194"/>
    <mergeCell ref="H193:I193"/>
    <mergeCell ref="J193:K193"/>
    <mergeCell ref="L193:M193"/>
    <mergeCell ref="N193:O193"/>
    <mergeCell ref="P193:Q193"/>
    <mergeCell ref="R193:S193"/>
    <mergeCell ref="A228:B228"/>
    <mergeCell ref="A229:B229"/>
    <mergeCell ref="A230:B230"/>
    <mergeCell ref="A231:B231"/>
    <mergeCell ref="A232:B232"/>
    <mergeCell ref="A233:B233"/>
    <mergeCell ref="A235:B236"/>
    <mergeCell ref="C235:E235"/>
    <mergeCell ref="F235:G235"/>
    <mergeCell ref="A237:A238"/>
    <mergeCell ref="A239:A240"/>
    <mergeCell ref="A242:A244"/>
    <mergeCell ref="B242:B244"/>
    <mergeCell ref="C242:E243"/>
    <mergeCell ref="F242:AK242"/>
    <mergeCell ref="F243:G243"/>
    <mergeCell ref="H243:I243"/>
    <mergeCell ref="J243:K243"/>
    <mergeCell ref="L243:M243"/>
    <mergeCell ref="N243:O243"/>
    <mergeCell ref="P243:Q243"/>
    <mergeCell ref="R243:S243"/>
    <mergeCell ref="T243:U243"/>
    <mergeCell ref="V243:W243"/>
    <mergeCell ref="X243:Y243"/>
    <mergeCell ref="Z243:AA243"/>
    <mergeCell ref="AB243:AC243"/>
    <mergeCell ref="T251:U251"/>
    <mergeCell ref="V251:W251"/>
    <mergeCell ref="X251:Y251"/>
    <mergeCell ref="Z251:AA251"/>
    <mergeCell ref="AB251:AC251"/>
    <mergeCell ref="AD251:AE251"/>
    <mergeCell ref="AF251:AG251"/>
    <mergeCell ref="AH251:AI251"/>
    <mergeCell ref="AJ251:AK251"/>
    <mergeCell ref="AN251:AN252"/>
    <mergeCell ref="AO251:AO252"/>
    <mergeCell ref="AP251:AP252"/>
    <mergeCell ref="A253:B253"/>
    <mergeCell ref="A263:A271"/>
    <mergeCell ref="A273:B275"/>
    <mergeCell ref="C273:E274"/>
    <mergeCell ref="F273:AS273"/>
    <mergeCell ref="AT273:AU273"/>
    <mergeCell ref="AU274:AU275"/>
    <mergeCell ref="C250:E251"/>
    <mergeCell ref="F250:AM250"/>
    <mergeCell ref="AN250:AP250"/>
    <mergeCell ref="AQ250:AR251"/>
    <mergeCell ref="AS250:AS252"/>
    <mergeCell ref="AT250:AT252"/>
    <mergeCell ref="AU250:AU252"/>
    <mergeCell ref="F251:G251"/>
    <mergeCell ref="H251:I251"/>
    <mergeCell ref="J251:K251"/>
    <mergeCell ref="L251:M251"/>
    <mergeCell ref="N251:O251"/>
    <mergeCell ref="P251:Q251"/>
    <mergeCell ref="R251:S251"/>
    <mergeCell ref="AV273:AV275"/>
    <mergeCell ref="AW273:AW275"/>
    <mergeCell ref="AX273:AX275"/>
    <mergeCell ref="F274:G274"/>
    <mergeCell ref="H274:I274"/>
    <mergeCell ref="J274:K274"/>
    <mergeCell ref="L274:M274"/>
    <mergeCell ref="N274:O274"/>
    <mergeCell ref="P274:Q274"/>
    <mergeCell ref="R274:S274"/>
    <mergeCell ref="T274:U274"/>
    <mergeCell ref="V274:W274"/>
    <mergeCell ref="X274:Y274"/>
    <mergeCell ref="Z274:AA274"/>
    <mergeCell ref="AB274:AC274"/>
    <mergeCell ref="AD274:AE274"/>
    <mergeCell ref="AF274:AG274"/>
    <mergeCell ref="AH274:AI274"/>
    <mergeCell ref="AJ274:AK274"/>
    <mergeCell ref="AL274:AM274"/>
    <mergeCell ref="AN274:AO274"/>
    <mergeCell ref="AP274:AQ274"/>
    <mergeCell ref="AR274:AS274"/>
    <mergeCell ref="AT274:AT275"/>
    <mergeCell ref="AH285:AI286"/>
    <mergeCell ref="AJ285:AJ287"/>
    <mergeCell ref="AK285:AK287"/>
    <mergeCell ref="F286:G286"/>
    <mergeCell ref="H286:I286"/>
    <mergeCell ref="J286:K286"/>
    <mergeCell ref="L286:M286"/>
    <mergeCell ref="N286:O286"/>
    <mergeCell ref="P286:Q286"/>
    <mergeCell ref="R286:S286"/>
    <mergeCell ref="T286:U286"/>
    <mergeCell ref="V286:W286"/>
    <mergeCell ref="X286:Y286"/>
    <mergeCell ref="Z286:AA286"/>
    <mergeCell ref="AB286:AC286"/>
    <mergeCell ref="AD286:AE286"/>
    <mergeCell ref="AF286:AG286"/>
    <mergeCell ref="A288:B288"/>
    <mergeCell ref="A289:B289"/>
    <mergeCell ref="A290:B290"/>
    <mergeCell ref="A292:A294"/>
    <mergeCell ref="B292:D293"/>
    <mergeCell ref="E292:M292"/>
    <mergeCell ref="E293:F293"/>
    <mergeCell ref="G293:H293"/>
    <mergeCell ref="I293:J293"/>
    <mergeCell ref="K293:L293"/>
    <mergeCell ref="M293:N293"/>
  </mergeCells>
  <dataValidations count="2">
    <dataValidation operator="greaterThanOrEqual" allowBlank="1" showInputMessage="1" showErrorMessage="1" error="Valor no Permitido" sqref="B283 AX273:AX275" xr:uid="{66776038-C07F-41FF-BCF8-3766E6D80810}"/>
    <dataValidation type="whole" operator="greaterThanOrEqual" allowBlank="1" showInputMessage="1" showErrorMessage="1" error="Valor no Permitido" sqref="D11:P16 C20:F30 D35:N51 B56 D59:E59 F64:Z68 F73:V76 F81:O81 F86:AG91 AH89:AK89 O291:AK310 C285:AK290 AW251:AW269 AM234:AU246 C250:AU271 AL234:AL238 C242:AL248 C235:AK240 A195:A313 C151:AS191 B92:B150 B197:B198 B200:B226 A153:A193 B192 B155:B184 A92:A151 C138:O147 N111:P121 P137:P147 C125:P136 C112:M123 Q111:AJ147 C103:AJ110 AL89:AX147 AK102:AK147 C93:AK101 E292:N310 AL284:AX310 C294:D310 B294:B313 AX234:AX272 B234:B282 B284:B292 AT153:AT191 AT148:AW149 AU150:AW189 AX189:AX191 AW195:AW233 C193:AV233 AV254:AV271 AV234:AW250 C273:AW283 AX276:AX283" xr:uid="{2E2C9CA3-AB3C-4AA3-8DBF-CC23D4F1755C}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Albino   Munoz Mansilla</dc:creator>
  <cp:lastModifiedBy>Jose Albino   Munoz Mansilla</cp:lastModifiedBy>
  <dcterms:created xsi:type="dcterms:W3CDTF">2019-03-19T16:10:18Z</dcterms:created>
  <dcterms:modified xsi:type="dcterms:W3CDTF">2020-01-16T13:36:05Z</dcterms:modified>
</cp:coreProperties>
</file>