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/>
  <mc:AlternateContent xmlns:mc="http://schemas.openxmlformats.org/markup-compatibility/2006">
    <mc:Choice Requires="x15">
      <x15ac:absPath xmlns:x15ac="http://schemas.microsoft.com/office/spreadsheetml/2010/11/ac" url="Z:\NATALIA\CONSOLIDADOS REM 2018\SERIE A\"/>
    </mc:Choice>
  </mc:AlternateContent>
  <xr:revisionPtr revIDLastSave="0" documentId="13_ncr:1_{553F54C2-417C-435B-B2A9-843C1001B1F5}" xr6:coauthVersionLast="36" xr6:coauthVersionMax="36" xr10:uidLastSave="{00000000-0000-0000-0000-000000000000}"/>
  <bookViews>
    <workbookView xWindow="0" yWindow="0" windowWidth="24000" windowHeight="9675" tabRatio="880" activeTab="12" xr2:uid="{00000000-000D-0000-FFFF-FFFF00000000}"/>
  </bookViews>
  <sheets>
    <sheet name="CONSOLIDADO" sheetId="3" r:id="rId1"/>
    <sheet name="ENERO" sheetId="1" r:id="rId2"/>
    <sheet name="FEBRERO" sheetId="2" r:id="rId3"/>
    <sheet name="MARZO" sheetId="4" r:id="rId4"/>
    <sheet name="ABRIL" sheetId="5" r:id="rId5"/>
    <sheet name="MAYO" sheetId="6" r:id="rId6"/>
    <sheet name="JUNIO" sheetId="7" r:id="rId7"/>
    <sheet name="JULIO" sheetId="9" r:id="rId8"/>
    <sheet name="AGOSTO" sheetId="8" r:id="rId9"/>
    <sheet name="SEPTIEMBRE" sheetId="10" r:id="rId10"/>
    <sheet name="OCTUBRE" sheetId="14" r:id="rId11"/>
    <sheet name="NOVIEMBRE" sheetId="11" r:id="rId12"/>
    <sheet name="DICIEMBRE" sheetId="12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95" i="12" l="1"/>
  <c r="B150" i="12"/>
  <c r="B149" i="12"/>
  <c r="B148" i="12"/>
  <c r="B147" i="12"/>
  <c r="B146" i="12"/>
  <c r="B145" i="12"/>
  <c r="B144" i="12"/>
  <c r="B143" i="12"/>
  <c r="B142" i="12"/>
  <c r="B141" i="12"/>
  <c r="G133" i="12"/>
  <c r="F133" i="12"/>
  <c r="E133" i="12"/>
  <c r="D133" i="12"/>
  <c r="C133" i="12" s="1"/>
  <c r="C132" i="12"/>
  <c r="C131" i="12"/>
  <c r="C130" i="12"/>
  <c r="C129" i="12"/>
  <c r="C128" i="12"/>
  <c r="C127" i="12"/>
  <c r="C121" i="12"/>
  <c r="C120" i="12"/>
  <c r="C119" i="12"/>
  <c r="C118" i="12"/>
  <c r="C117" i="12"/>
  <c r="C116" i="12"/>
  <c r="H79" i="12"/>
  <c r="G79" i="12"/>
  <c r="F79" i="12"/>
  <c r="E79" i="12"/>
  <c r="D79" i="12"/>
  <c r="C79" i="12"/>
  <c r="H69" i="12"/>
  <c r="G69" i="12"/>
  <c r="F69" i="12"/>
  <c r="E69" i="12"/>
  <c r="D69" i="12"/>
  <c r="C69" i="12"/>
  <c r="B49" i="12"/>
  <c r="D43" i="12"/>
  <c r="D42" i="12"/>
  <c r="D41" i="12"/>
  <c r="D40" i="12"/>
  <c r="D39" i="12"/>
  <c r="D38" i="12"/>
  <c r="D37" i="12"/>
  <c r="D36" i="12"/>
  <c r="D35" i="12"/>
  <c r="D34" i="12"/>
  <c r="D33" i="12"/>
  <c r="D32" i="12"/>
  <c r="D31" i="12"/>
  <c r="Z28" i="12"/>
  <c r="Y28" i="12"/>
  <c r="X28" i="12"/>
  <c r="W28" i="12"/>
  <c r="V28" i="12"/>
  <c r="U28" i="12"/>
  <c r="T28" i="12"/>
  <c r="S28" i="12"/>
  <c r="R28" i="12"/>
  <c r="Q28" i="12"/>
  <c r="P28" i="12"/>
  <c r="O28" i="12"/>
  <c r="N28" i="12"/>
  <c r="M28" i="12"/>
  <c r="L28" i="12"/>
  <c r="K28" i="12"/>
  <c r="J28" i="12"/>
  <c r="I28" i="12"/>
  <c r="H28" i="12"/>
  <c r="G28" i="12"/>
  <c r="F27" i="12"/>
  <c r="E27" i="12"/>
  <c r="D27" i="12" s="1"/>
  <c r="F26" i="12"/>
  <c r="E26" i="12"/>
  <c r="D26" i="12"/>
  <c r="F25" i="12"/>
  <c r="E25" i="12"/>
  <c r="D25" i="12"/>
  <c r="F24" i="12"/>
  <c r="F28" i="12" s="1"/>
  <c r="E24" i="12"/>
  <c r="D24" i="12" s="1"/>
  <c r="F23" i="12"/>
  <c r="E23" i="12"/>
  <c r="D23" i="12" s="1"/>
  <c r="F22" i="12"/>
  <c r="E22" i="12"/>
  <c r="E28" i="12" s="1"/>
  <c r="D22" i="12"/>
  <c r="D28" i="12" s="1"/>
  <c r="Z15" i="12"/>
  <c r="Y15" i="12"/>
  <c r="X15" i="12"/>
  <c r="W15" i="12"/>
  <c r="V15" i="12"/>
  <c r="U15" i="12"/>
  <c r="T15" i="12"/>
  <c r="S15" i="12"/>
  <c r="R15" i="12"/>
  <c r="Q15" i="12"/>
  <c r="P15" i="12"/>
  <c r="O15" i="12"/>
  <c r="N15" i="12"/>
  <c r="M15" i="12"/>
  <c r="L15" i="12"/>
  <c r="K15" i="12"/>
  <c r="J15" i="12"/>
  <c r="I15" i="12"/>
  <c r="H15" i="12"/>
  <c r="F15" i="12" s="1"/>
  <c r="G15" i="12"/>
  <c r="E15" i="12" s="1"/>
  <c r="D15" i="12" s="1"/>
  <c r="F14" i="12"/>
  <c r="E14" i="12"/>
  <c r="D14" i="12" s="1"/>
  <c r="F13" i="12"/>
  <c r="E13" i="12"/>
  <c r="D13" i="12" s="1"/>
  <c r="F12" i="12"/>
  <c r="E12" i="12"/>
  <c r="D12" i="12"/>
  <c r="A5" i="12"/>
  <c r="A4" i="12"/>
  <c r="A3" i="12"/>
  <c r="A2" i="12"/>
  <c r="A195" i="12" l="1"/>
  <c r="B195" i="11"/>
  <c r="B150" i="11"/>
  <c r="B149" i="11"/>
  <c r="B148" i="11"/>
  <c r="B147" i="11"/>
  <c r="B146" i="11"/>
  <c r="B145" i="11"/>
  <c r="B144" i="11"/>
  <c r="B143" i="11"/>
  <c r="B142" i="11"/>
  <c r="B141" i="11"/>
  <c r="G133" i="11"/>
  <c r="F133" i="11"/>
  <c r="E133" i="11"/>
  <c r="D133" i="11"/>
  <c r="C132" i="11"/>
  <c r="C131" i="11"/>
  <c r="C130" i="11"/>
  <c r="C129" i="11"/>
  <c r="C128" i="11"/>
  <c r="C127" i="11"/>
  <c r="C121" i="11"/>
  <c r="C120" i="11"/>
  <c r="C119" i="11"/>
  <c r="C118" i="11"/>
  <c r="C117" i="11"/>
  <c r="C116" i="11"/>
  <c r="H79" i="11"/>
  <c r="G79" i="11"/>
  <c r="F79" i="11"/>
  <c r="E79" i="11"/>
  <c r="D79" i="11"/>
  <c r="C79" i="11"/>
  <c r="H69" i="11"/>
  <c r="G69" i="11"/>
  <c r="F69" i="11"/>
  <c r="E69" i="11"/>
  <c r="D69" i="11"/>
  <c r="C69" i="11"/>
  <c r="B49" i="11"/>
  <c r="D43" i="11"/>
  <c r="D42" i="11"/>
  <c r="D41" i="11"/>
  <c r="D40" i="11"/>
  <c r="D39" i="11"/>
  <c r="D38" i="11"/>
  <c r="D37" i="11"/>
  <c r="D36" i="11"/>
  <c r="D35" i="11"/>
  <c r="D34" i="11"/>
  <c r="D33" i="11"/>
  <c r="D32" i="11"/>
  <c r="D31" i="11"/>
  <c r="Z28" i="11"/>
  <c r="Y28" i="11"/>
  <c r="X28" i="11"/>
  <c r="W28" i="11"/>
  <c r="V28" i="11"/>
  <c r="U28" i="11"/>
  <c r="T28" i="11"/>
  <c r="S28" i="11"/>
  <c r="R28" i="11"/>
  <c r="Q28" i="11"/>
  <c r="P28" i="11"/>
  <c r="O28" i="11"/>
  <c r="N28" i="11"/>
  <c r="M28" i="11"/>
  <c r="L28" i="11"/>
  <c r="K28" i="11"/>
  <c r="J28" i="11"/>
  <c r="I28" i="11"/>
  <c r="H28" i="11"/>
  <c r="G28" i="11"/>
  <c r="F27" i="11"/>
  <c r="E27" i="11"/>
  <c r="F26" i="11"/>
  <c r="E26" i="11"/>
  <c r="D26" i="11" s="1"/>
  <c r="F25" i="11"/>
  <c r="E25" i="11"/>
  <c r="D25" i="11" s="1"/>
  <c r="F24" i="11"/>
  <c r="D24" i="11" s="1"/>
  <c r="E24" i="11"/>
  <c r="F23" i="11"/>
  <c r="E23" i="11"/>
  <c r="F22" i="11"/>
  <c r="E22" i="11"/>
  <c r="Z15" i="11"/>
  <c r="Y15" i="11"/>
  <c r="X15" i="11"/>
  <c r="W15" i="11"/>
  <c r="V15" i="11"/>
  <c r="U15" i="11"/>
  <c r="T15" i="11"/>
  <c r="S15" i="11"/>
  <c r="R15" i="11"/>
  <c r="Q15" i="11"/>
  <c r="P15" i="11"/>
  <c r="O15" i="11"/>
  <c r="N15" i="11"/>
  <c r="M15" i="11"/>
  <c r="L15" i="11"/>
  <c r="K15" i="11"/>
  <c r="J15" i="11"/>
  <c r="I15" i="11"/>
  <c r="H15" i="11"/>
  <c r="F15" i="11" s="1"/>
  <c r="G15" i="11"/>
  <c r="E15" i="11" s="1"/>
  <c r="F14" i="11"/>
  <c r="D14" i="11" s="1"/>
  <c r="E14" i="11"/>
  <c r="F13" i="11"/>
  <c r="E13" i="11"/>
  <c r="F12" i="11"/>
  <c r="E12" i="11"/>
  <c r="D12" i="11" s="1"/>
  <c r="A5" i="11"/>
  <c r="A4" i="11"/>
  <c r="A3" i="11"/>
  <c r="A2" i="11"/>
  <c r="D13" i="11" l="1"/>
  <c r="D23" i="11"/>
  <c r="E28" i="11"/>
  <c r="D15" i="11"/>
  <c r="F28" i="11"/>
  <c r="D27" i="11"/>
  <c r="C133" i="11"/>
  <c r="D22" i="11"/>
  <c r="D28" i="11" s="1"/>
  <c r="B195" i="14"/>
  <c r="B150" i="14"/>
  <c r="B149" i="14"/>
  <c r="B148" i="14"/>
  <c r="B147" i="14"/>
  <c r="B146" i="14"/>
  <c r="B145" i="14"/>
  <c r="B144" i="14"/>
  <c r="B143" i="14"/>
  <c r="B142" i="14"/>
  <c r="B141" i="14"/>
  <c r="G133" i="14"/>
  <c r="F133" i="14"/>
  <c r="E133" i="14"/>
  <c r="D133" i="14"/>
  <c r="C132" i="14"/>
  <c r="C131" i="14"/>
  <c r="C130" i="14"/>
  <c r="C129" i="14"/>
  <c r="C128" i="14"/>
  <c r="C127" i="14"/>
  <c r="C121" i="14"/>
  <c r="C120" i="14"/>
  <c r="C119" i="14"/>
  <c r="C118" i="14"/>
  <c r="C117" i="14"/>
  <c r="C116" i="14"/>
  <c r="H79" i="14"/>
  <c r="G79" i="14"/>
  <c r="F79" i="14"/>
  <c r="E79" i="14"/>
  <c r="D79" i="14"/>
  <c r="C79" i="14"/>
  <c r="H69" i="14"/>
  <c r="G69" i="14"/>
  <c r="F69" i="14"/>
  <c r="E69" i="14"/>
  <c r="D69" i="14"/>
  <c r="C69" i="14"/>
  <c r="B49" i="14"/>
  <c r="D43" i="14"/>
  <c r="D42" i="14"/>
  <c r="D41" i="14"/>
  <c r="D40" i="14"/>
  <c r="D39" i="14"/>
  <c r="D38" i="14"/>
  <c r="D37" i="14"/>
  <c r="D36" i="14"/>
  <c r="D35" i="14"/>
  <c r="D34" i="14"/>
  <c r="D33" i="14"/>
  <c r="D32" i="14"/>
  <c r="D31" i="14"/>
  <c r="Z28" i="14"/>
  <c r="Y28" i="14"/>
  <c r="X28" i="14"/>
  <c r="W28" i="14"/>
  <c r="V28" i="14"/>
  <c r="U28" i="14"/>
  <c r="T28" i="14"/>
  <c r="S28" i="14"/>
  <c r="R28" i="14"/>
  <c r="Q28" i="14"/>
  <c r="P28" i="14"/>
  <c r="O28" i="14"/>
  <c r="N28" i="14"/>
  <c r="M28" i="14"/>
  <c r="L28" i="14"/>
  <c r="K28" i="14"/>
  <c r="J28" i="14"/>
  <c r="I28" i="14"/>
  <c r="H28" i="14"/>
  <c r="G28" i="14"/>
  <c r="F27" i="14"/>
  <c r="E27" i="14"/>
  <c r="D27" i="14" s="1"/>
  <c r="F26" i="14"/>
  <c r="E26" i="14"/>
  <c r="D26" i="14" s="1"/>
  <c r="F25" i="14"/>
  <c r="E25" i="14"/>
  <c r="D25" i="14"/>
  <c r="F24" i="14"/>
  <c r="E24" i="14"/>
  <c r="F23" i="14"/>
  <c r="E23" i="14"/>
  <c r="D23" i="14" s="1"/>
  <c r="F22" i="14"/>
  <c r="E22" i="14"/>
  <c r="D22" i="14" s="1"/>
  <c r="Z15" i="14"/>
  <c r="Y15" i="14"/>
  <c r="X15" i="14"/>
  <c r="W15" i="14"/>
  <c r="V15" i="14"/>
  <c r="U15" i="14"/>
  <c r="T15" i="14"/>
  <c r="S15" i="14"/>
  <c r="R15" i="14"/>
  <c r="Q15" i="14"/>
  <c r="P15" i="14"/>
  <c r="O15" i="14"/>
  <c r="N15" i="14"/>
  <c r="M15" i="14"/>
  <c r="L15" i="14"/>
  <c r="K15" i="14"/>
  <c r="J15" i="14"/>
  <c r="I15" i="14"/>
  <c r="H15" i="14"/>
  <c r="G15" i="14"/>
  <c r="E15" i="14" s="1"/>
  <c r="F14" i="14"/>
  <c r="D14" i="14" s="1"/>
  <c r="E14" i="14"/>
  <c r="F13" i="14"/>
  <c r="E13" i="14"/>
  <c r="F12" i="14"/>
  <c r="D12" i="14" s="1"/>
  <c r="E12" i="14"/>
  <c r="A5" i="14"/>
  <c r="A4" i="14"/>
  <c r="A3" i="14"/>
  <c r="A2" i="14"/>
  <c r="D13" i="14" l="1"/>
  <c r="D15" i="14"/>
  <c r="E28" i="14"/>
  <c r="C133" i="14"/>
  <c r="F15" i="14"/>
  <c r="D24" i="14"/>
  <c r="D28" i="14" s="1"/>
  <c r="A195" i="11"/>
  <c r="A195" i="14"/>
  <c r="F28" i="14"/>
  <c r="B195" i="10"/>
  <c r="B150" i="10"/>
  <c r="B149" i="10"/>
  <c r="B148" i="10"/>
  <c r="B147" i="10"/>
  <c r="B146" i="10"/>
  <c r="B145" i="10"/>
  <c r="B144" i="10"/>
  <c r="B143" i="10"/>
  <c r="B142" i="10"/>
  <c r="B141" i="10"/>
  <c r="G133" i="10"/>
  <c r="F133" i="10"/>
  <c r="E133" i="10"/>
  <c r="D133" i="10"/>
  <c r="C132" i="10"/>
  <c r="C131" i="10"/>
  <c r="C130" i="10"/>
  <c r="C129" i="10"/>
  <c r="C128" i="10"/>
  <c r="C127" i="10"/>
  <c r="C121" i="10"/>
  <c r="C120" i="10"/>
  <c r="C119" i="10"/>
  <c r="C118" i="10"/>
  <c r="C117" i="10"/>
  <c r="C116" i="10"/>
  <c r="H79" i="10"/>
  <c r="G79" i="10"/>
  <c r="F79" i="10"/>
  <c r="E79" i="10"/>
  <c r="D79" i="10"/>
  <c r="C79" i="10"/>
  <c r="H69" i="10"/>
  <c r="G69" i="10"/>
  <c r="F69" i="10"/>
  <c r="E69" i="10"/>
  <c r="D69" i="10"/>
  <c r="C69" i="10"/>
  <c r="B49" i="10"/>
  <c r="D43" i="10"/>
  <c r="D42" i="10"/>
  <c r="D41" i="10"/>
  <c r="D40" i="10"/>
  <c r="D39" i="10"/>
  <c r="D38" i="10"/>
  <c r="D37" i="10"/>
  <c r="D36" i="10"/>
  <c r="D35" i="10"/>
  <c r="D34" i="10"/>
  <c r="D33" i="10"/>
  <c r="D32" i="10"/>
  <c r="D31" i="10"/>
  <c r="Z28" i="10"/>
  <c r="Y28" i="10"/>
  <c r="X28" i="10"/>
  <c r="W28" i="10"/>
  <c r="V28" i="10"/>
  <c r="U28" i="10"/>
  <c r="T28" i="10"/>
  <c r="S28" i="10"/>
  <c r="R28" i="10"/>
  <c r="Q28" i="10"/>
  <c r="P28" i="10"/>
  <c r="O28" i="10"/>
  <c r="N28" i="10"/>
  <c r="M28" i="10"/>
  <c r="L28" i="10"/>
  <c r="K28" i="10"/>
  <c r="J28" i="10"/>
  <c r="I28" i="10"/>
  <c r="H28" i="10"/>
  <c r="G28" i="10"/>
  <c r="F27" i="10"/>
  <c r="E27" i="10"/>
  <c r="F26" i="10"/>
  <c r="E26" i="10"/>
  <c r="D26" i="10" s="1"/>
  <c r="F25" i="10"/>
  <c r="E25" i="10"/>
  <c r="D25" i="10" s="1"/>
  <c r="F24" i="10"/>
  <c r="D24" i="10" s="1"/>
  <c r="E24" i="10"/>
  <c r="F23" i="10"/>
  <c r="E23" i="10"/>
  <c r="F22" i="10"/>
  <c r="E22" i="10"/>
  <c r="Z15" i="10"/>
  <c r="Y15" i="10"/>
  <c r="X15" i="10"/>
  <c r="W15" i="10"/>
  <c r="V15" i="10"/>
  <c r="U15" i="10"/>
  <c r="T15" i="10"/>
  <c r="S15" i="10"/>
  <c r="R15" i="10"/>
  <c r="Q15" i="10"/>
  <c r="P15" i="10"/>
  <c r="O15" i="10"/>
  <c r="N15" i="10"/>
  <c r="M15" i="10"/>
  <c r="L15" i="10"/>
  <c r="K15" i="10"/>
  <c r="J15" i="10"/>
  <c r="I15" i="10"/>
  <c r="H15" i="10"/>
  <c r="F15" i="10" s="1"/>
  <c r="G15" i="10"/>
  <c r="E15" i="10" s="1"/>
  <c r="F14" i="10"/>
  <c r="D14" i="10" s="1"/>
  <c r="E14" i="10"/>
  <c r="F13" i="10"/>
  <c r="E13" i="10"/>
  <c r="F12" i="10"/>
  <c r="E12" i="10"/>
  <c r="D12" i="10" s="1"/>
  <c r="A5" i="10"/>
  <c r="A4" i="10"/>
  <c r="A3" i="10"/>
  <c r="A2" i="10"/>
  <c r="D15" i="10" l="1"/>
  <c r="F28" i="10"/>
  <c r="D27" i="10"/>
  <c r="C133" i="10"/>
  <c r="D13" i="10"/>
  <c r="D23" i="10"/>
  <c r="E28" i="10"/>
  <c r="D22" i="10"/>
  <c r="D28" i="10" s="1"/>
  <c r="B195" i="8"/>
  <c r="B150" i="8"/>
  <c r="B149" i="8"/>
  <c r="B148" i="8"/>
  <c r="B147" i="8"/>
  <c r="B146" i="8"/>
  <c r="B145" i="8"/>
  <c r="B144" i="8"/>
  <c r="B143" i="8"/>
  <c r="B142" i="8"/>
  <c r="B141" i="8"/>
  <c r="G133" i="8"/>
  <c r="F133" i="8"/>
  <c r="E133" i="8"/>
  <c r="D133" i="8"/>
  <c r="C132" i="8"/>
  <c r="C131" i="8"/>
  <c r="C130" i="8"/>
  <c r="C129" i="8"/>
  <c r="C128" i="8"/>
  <c r="C127" i="8"/>
  <c r="C121" i="8"/>
  <c r="C120" i="8"/>
  <c r="C119" i="8"/>
  <c r="C118" i="8"/>
  <c r="C117" i="8"/>
  <c r="C116" i="8"/>
  <c r="H79" i="8"/>
  <c r="G79" i="8"/>
  <c r="F79" i="8"/>
  <c r="E79" i="8"/>
  <c r="D79" i="8"/>
  <c r="C79" i="8"/>
  <c r="H69" i="8"/>
  <c r="G69" i="8"/>
  <c r="F69" i="8"/>
  <c r="E69" i="8"/>
  <c r="D69" i="8"/>
  <c r="C69" i="8"/>
  <c r="B49" i="8"/>
  <c r="D43" i="8"/>
  <c r="D42" i="8"/>
  <c r="D41" i="8"/>
  <c r="D40" i="8"/>
  <c r="D39" i="8"/>
  <c r="D38" i="8"/>
  <c r="D37" i="8"/>
  <c r="D36" i="8"/>
  <c r="D35" i="8"/>
  <c r="D34" i="8"/>
  <c r="D33" i="8"/>
  <c r="D32" i="8"/>
  <c r="D31" i="8"/>
  <c r="Z28" i="8"/>
  <c r="Y28" i="8"/>
  <c r="X28" i="8"/>
  <c r="W28" i="8"/>
  <c r="V28" i="8"/>
  <c r="U28" i="8"/>
  <c r="T28" i="8"/>
  <c r="S28" i="8"/>
  <c r="R28" i="8"/>
  <c r="Q28" i="8"/>
  <c r="P28" i="8"/>
  <c r="O28" i="8"/>
  <c r="N28" i="8"/>
  <c r="M28" i="8"/>
  <c r="L28" i="8"/>
  <c r="K28" i="8"/>
  <c r="J28" i="8"/>
  <c r="I28" i="8"/>
  <c r="H28" i="8"/>
  <c r="G28" i="8"/>
  <c r="F27" i="8"/>
  <c r="E27" i="8"/>
  <c r="D27" i="8" s="1"/>
  <c r="F26" i="8"/>
  <c r="E26" i="8"/>
  <c r="D26" i="8" s="1"/>
  <c r="F25" i="8"/>
  <c r="E25" i="8"/>
  <c r="D25" i="8"/>
  <c r="F24" i="8"/>
  <c r="E24" i="8"/>
  <c r="D24" i="8" s="1"/>
  <c r="F23" i="8"/>
  <c r="E23" i="8"/>
  <c r="D23" i="8" s="1"/>
  <c r="F22" i="8"/>
  <c r="E22" i="8"/>
  <c r="D22" i="8" s="1"/>
  <c r="Z15" i="8"/>
  <c r="Y15" i="8"/>
  <c r="X15" i="8"/>
  <c r="W15" i="8"/>
  <c r="V15" i="8"/>
  <c r="U15" i="8"/>
  <c r="T15" i="8"/>
  <c r="S15" i="8"/>
  <c r="R15" i="8"/>
  <c r="Q15" i="8"/>
  <c r="P15" i="8"/>
  <c r="O15" i="8"/>
  <c r="N15" i="8"/>
  <c r="M15" i="8"/>
  <c r="L15" i="8"/>
  <c r="K15" i="8"/>
  <c r="J15" i="8"/>
  <c r="I15" i="8"/>
  <c r="H15" i="8"/>
  <c r="G15" i="8"/>
  <c r="E15" i="8" s="1"/>
  <c r="F14" i="8"/>
  <c r="E14" i="8"/>
  <c r="F13" i="8"/>
  <c r="E13" i="8"/>
  <c r="F12" i="8"/>
  <c r="D12" i="8" s="1"/>
  <c r="E12" i="8"/>
  <c r="A5" i="8"/>
  <c r="A4" i="8"/>
  <c r="A3" i="8"/>
  <c r="A2" i="8"/>
  <c r="D28" i="8" l="1"/>
  <c r="D13" i="8"/>
  <c r="F15" i="8"/>
  <c r="D15" i="8" s="1"/>
  <c r="E28" i="8"/>
  <c r="C133" i="8"/>
  <c r="D14" i="8"/>
  <c r="F28" i="8"/>
  <c r="A195" i="10"/>
  <c r="B195" i="9"/>
  <c r="B150" i="9"/>
  <c r="B149" i="9"/>
  <c r="B148" i="9"/>
  <c r="B147" i="9"/>
  <c r="B146" i="9"/>
  <c r="B145" i="9"/>
  <c r="B144" i="9"/>
  <c r="B143" i="9"/>
  <c r="B142" i="9"/>
  <c r="B141" i="9"/>
  <c r="G133" i="9"/>
  <c r="F133" i="9"/>
  <c r="C133" i="9" s="1"/>
  <c r="E133" i="9"/>
  <c r="D133" i="9"/>
  <c r="C132" i="9"/>
  <c r="C131" i="9"/>
  <c r="C130" i="9"/>
  <c r="C129" i="9"/>
  <c r="C128" i="9"/>
  <c r="C127" i="9"/>
  <c r="C121" i="9"/>
  <c r="C120" i="9"/>
  <c r="C119" i="9"/>
  <c r="C118" i="9"/>
  <c r="C117" i="9"/>
  <c r="C116" i="9"/>
  <c r="H79" i="9"/>
  <c r="G79" i="9"/>
  <c r="F79" i="9"/>
  <c r="E79" i="9"/>
  <c r="D79" i="9"/>
  <c r="C79" i="9"/>
  <c r="H69" i="9"/>
  <c r="G69" i="9"/>
  <c r="F69" i="9"/>
  <c r="E69" i="9"/>
  <c r="D69" i="9"/>
  <c r="C69" i="9"/>
  <c r="B49" i="9"/>
  <c r="D43" i="9"/>
  <c r="D42" i="9"/>
  <c r="D41" i="9"/>
  <c r="D40" i="9"/>
  <c r="D39" i="9"/>
  <c r="D38" i="9"/>
  <c r="D37" i="9"/>
  <c r="D36" i="9"/>
  <c r="D35" i="9"/>
  <c r="D34" i="9"/>
  <c r="D33" i="9"/>
  <c r="D32" i="9"/>
  <c r="D31" i="9"/>
  <c r="Z28" i="9"/>
  <c r="Y28" i="9"/>
  <c r="X28" i="9"/>
  <c r="W28" i="9"/>
  <c r="V28" i="9"/>
  <c r="U28" i="9"/>
  <c r="T28" i="9"/>
  <c r="S28" i="9"/>
  <c r="R28" i="9"/>
  <c r="Q28" i="9"/>
  <c r="P28" i="9"/>
  <c r="O28" i="9"/>
  <c r="N28" i="9"/>
  <c r="M28" i="9"/>
  <c r="L28" i="9"/>
  <c r="K28" i="9"/>
  <c r="J28" i="9"/>
  <c r="I28" i="9"/>
  <c r="H28" i="9"/>
  <c r="G28" i="9"/>
  <c r="F27" i="9"/>
  <c r="E27" i="9"/>
  <c r="D27" i="9" s="1"/>
  <c r="F26" i="9"/>
  <c r="D26" i="9" s="1"/>
  <c r="E26" i="9"/>
  <c r="F25" i="9"/>
  <c r="E25" i="9"/>
  <c r="F24" i="9"/>
  <c r="D24" i="9" s="1"/>
  <c r="E24" i="9"/>
  <c r="F23" i="9"/>
  <c r="E23" i="9"/>
  <c r="D23" i="9" s="1"/>
  <c r="F22" i="9"/>
  <c r="E22" i="9"/>
  <c r="Z15" i="9"/>
  <c r="Y15" i="9"/>
  <c r="X15" i="9"/>
  <c r="W15" i="9"/>
  <c r="V15" i="9"/>
  <c r="U15" i="9"/>
  <c r="T15" i="9"/>
  <c r="S15" i="9"/>
  <c r="R15" i="9"/>
  <c r="Q15" i="9"/>
  <c r="P15" i="9"/>
  <c r="O15" i="9"/>
  <c r="N15" i="9"/>
  <c r="M15" i="9"/>
  <c r="L15" i="9"/>
  <c r="K15" i="9"/>
  <c r="J15" i="9"/>
  <c r="F15" i="9" s="1"/>
  <c r="I15" i="9"/>
  <c r="H15" i="9"/>
  <c r="G15" i="9"/>
  <c r="E15" i="9"/>
  <c r="F14" i="9"/>
  <c r="E14" i="9"/>
  <c r="D14" i="9"/>
  <c r="F13" i="9"/>
  <c r="E13" i="9"/>
  <c r="D13" i="9" s="1"/>
  <c r="F12" i="9"/>
  <c r="D12" i="9" s="1"/>
  <c r="E12" i="9"/>
  <c r="A5" i="9"/>
  <c r="A4" i="9"/>
  <c r="A3" i="9"/>
  <c r="A2" i="9"/>
  <c r="A195" i="8" l="1"/>
  <c r="D15" i="9"/>
  <c r="E28" i="9"/>
  <c r="D25" i="9"/>
  <c r="F28" i="9"/>
  <c r="D22" i="9"/>
  <c r="D28" i="9" l="1"/>
  <c r="A195" i="9"/>
  <c r="B195" i="7" l="1"/>
  <c r="B150" i="7"/>
  <c r="B149" i="7"/>
  <c r="B148" i="7"/>
  <c r="B147" i="7"/>
  <c r="B146" i="7"/>
  <c r="B145" i="7"/>
  <c r="B144" i="7"/>
  <c r="B143" i="7"/>
  <c r="B142" i="7"/>
  <c r="B141" i="7"/>
  <c r="G133" i="7"/>
  <c r="F133" i="7"/>
  <c r="E133" i="7"/>
  <c r="D133" i="7"/>
  <c r="C132" i="7"/>
  <c r="C131" i="7"/>
  <c r="C130" i="7"/>
  <c r="C129" i="7"/>
  <c r="C128" i="7"/>
  <c r="C127" i="7"/>
  <c r="C121" i="7"/>
  <c r="C120" i="7"/>
  <c r="C119" i="7"/>
  <c r="C118" i="7"/>
  <c r="C117" i="7"/>
  <c r="C116" i="7"/>
  <c r="H79" i="7"/>
  <c r="G79" i="7"/>
  <c r="F79" i="7"/>
  <c r="E79" i="7"/>
  <c r="D79" i="7"/>
  <c r="C79" i="7"/>
  <c r="H69" i="7"/>
  <c r="G69" i="7"/>
  <c r="F69" i="7"/>
  <c r="E69" i="7"/>
  <c r="D69" i="7"/>
  <c r="C69" i="7"/>
  <c r="B49" i="7"/>
  <c r="D43" i="7"/>
  <c r="D42" i="7"/>
  <c r="D41" i="7"/>
  <c r="D40" i="7"/>
  <c r="D39" i="7"/>
  <c r="D38" i="7"/>
  <c r="D37" i="7"/>
  <c r="D36" i="7"/>
  <c r="D35" i="7"/>
  <c r="D34" i="7"/>
  <c r="D33" i="7"/>
  <c r="D32" i="7"/>
  <c r="D31" i="7"/>
  <c r="Z28" i="7"/>
  <c r="Y28" i="7"/>
  <c r="X28" i="7"/>
  <c r="W28" i="7"/>
  <c r="V28" i="7"/>
  <c r="U28" i="7"/>
  <c r="T28" i="7"/>
  <c r="S28" i="7"/>
  <c r="R28" i="7"/>
  <c r="Q28" i="7"/>
  <c r="P28" i="7"/>
  <c r="O28" i="7"/>
  <c r="N28" i="7"/>
  <c r="M28" i="7"/>
  <c r="L28" i="7"/>
  <c r="K28" i="7"/>
  <c r="J28" i="7"/>
  <c r="I28" i="7"/>
  <c r="H28" i="7"/>
  <c r="G28" i="7"/>
  <c r="F27" i="7"/>
  <c r="E27" i="7"/>
  <c r="D27" i="7" s="1"/>
  <c r="F26" i="7"/>
  <c r="E26" i="7"/>
  <c r="D26" i="7" s="1"/>
  <c r="F25" i="7"/>
  <c r="E25" i="7"/>
  <c r="D25" i="7"/>
  <c r="F24" i="7"/>
  <c r="E24" i="7"/>
  <c r="F23" i="7"/>
  <c r="E23" i="7"/>
  <c r="D23" i="7" s="1"/>
  <c r="F22" i="7"/>
  <c r="E22" i="7"/>
  <c r="D22" i="7" s="1"/>
  <c r="Z15" i="7"/>
  <c r="Y15" i="7"/>
  <c r="X15" i="7"/>
  <c r="W15" i="7"/>
  <c r="V15" i="7"/>
  <c r="U15" i="7"/>
  <c r="T15" i="7"/>
  <c r="S15" i="7"/>
  <c r="R15" i="7"/>
  <c r="Q15" i="7"/>
  <c r="P15" i="7"/>
  <c r="O15" i="7"/>
  <c r="N15" i="7"/>
  <c r="M15" i="7"/>
  <c r="L15" i="7"/>
  <c r="K15" i="7"/>
  <c r="J15" i="7"/>
  <c r="I15" i="7"/>
  <c r="H15" i="7"/>
  <c r="G15" i="7"/>
  <c r="E15" i="7" s="1"/>
  <c r="F14" i="7"/>
  <c r="D14" i="7" s="1"/>
  <c r="E14" i="7"/>
  <c r="F13" i="7"/>
  <c r="E13" i="7"/>
  <c r="F12" i="7"/>
  <c r="D12" i="7" s="1"/>
  <c r="E12" i="7"/>
  <c r="A5" i="7"/>
  <c r="A4" i="7"/>
  <c r="A3" i="7"/>
  <c r="A2" i="7"/>
  <c r="D13" i="7" l="1"/>
  <c r="F15" i="7"/>
  <c r="D15" i="7" s="1"/>
  <c r="A195" i="7" s="1"/>
  <c r="E28" i="7"/>
  <c r="C133" i="7"/>
  <c r="D24" i="7"/>
  <c r="D28" i="7"/>
  <c r="F28" i="7"/>
  <c r="B195" i="6" l="1"/>
  <c r="B150" i="6"/>
  <c r="B149" i="6"/>
  <c r="B148" i="6"/>
  <c r="B147" i="6"/>
  <c r="B146" i="6"/>
  <c r="B145" i="6"/>
  <c r="B144" i="6"/>
  <c r="B143" i="6"/>
  <c r="B142" i="6"/>
  <c r="B141" i="6"/>
  <c r="G133" i="6"/>
  <c r="F133" i="6"/>
  <c r="E133" i="6"/>
  <c r="D133" i="6"/>
  <c r="C132" i="6"/>
  <c r="C131" i="6"/>
  <c r="C130" i="6"/>
  <c r="C129" i="6"/>
  <c r="C128" i="6"/>
  <c r="C127" i="6"/>
  <c r="C121" i="6"/>
  <c r="C120" i="6"/>
  <c r="C119" i="6"/>
  <c r="C118" i="6"/>
  <c r="C117" i="6"/>
  <c r="C116" i="6"/>
  <c r="H79" i="6"/>
  <c r="G79" i="6"/>
  <c r="F79" i="6"/>
  <c r="E79" i="6"/>
  <c r="D79" i="6"/>
  <c r="C79" i="6"/>
  <c r="H69" i="6"/>
  <c r="G69" i="6"/>
  <c r="F69" i="6"/>
  <c r="E69" i="6"/>
  <c r="D69" i="6"/>
  <c r="C69" i="6"/>
  <c r="B49" i="6"/>
  <c r="D43" i="6"/>
  <c r="D42" i="6"/>
  <c r="D41" i="6"/>
  <c r="D40" i="6"/>
  <c r="D39" i="6"/>
  <c r="D38" i="6"/>
  <c r="D37" i="6"/>
  <c r="D36" i="6"/>
  <c r="D35" i="6"/>
  <c r="D34" i="6"/>
  <c r="D33" i="6"/>
  <c r="D32" i="6"/>
  <c r="D31" i="6"/>
  <c r="Z28" i="6"/>
  <c r="Y28" i="6"/>
  <c r="X28" i="6"/>
  <c r="W28" i="6"/>
  <c r="V28" i="6"/>
  <c r="U28" i="6"/>
  <c r="T28" i="6"/>
  <c r="S28" i="6"/>
  <c r="R28" i="6"/>
  <c r="Q28" i="6"/>
  <c r="P28" i="6"/>
  <c r="O28" i="6"/>
  <c r="N28" i="6"/>
  <c r="M28" i="6"/>
  <c r="L28" i="6"/>
  <c r="K28" i="6"/>
  <c r="J28" i="6"/>
  <c r="I28" i="6"/>
  <c r="H28" i="6"/>
  <c r="G28" i="6"/>
  <c r="F27" i="6"/>
  <c r="E27" i="6"/>
  <c r="D27" i="6" s="1"/>
  <c r="F26" i="6"/>
  <c r="E26" i="6"/>
  <c r="D26" i="6" s="1"/>
  <c r="F25" i="6"/>
  <c r="D25" i="6" s="1"/>
  <c r="E25" i="6"/>
  <c r="F24" i="6"/>
  <c r="E24" i="6"/>
  <c r="F23" i="6"/>
  <c r="E23" i="6"/>
  <c r="F22" i="6"/>
  <c r="E22" i="6"/>
  <c r="Z15" i="6"/>
  <c r="Y15" i="6"/>
  <c r="X15" i="6"/>
  <c r="W15" i="6"/>
  <c r="V15" i="6"/>
  <c r="U15" i="6"/>
  <c r="T15" i="6"/>
  <c r="S15" i="6"/>
  <c r="R15" i="6"/>
  <c r="Q15" i="6"/>
  <c r="P15" i="6"/>
  <c r="O15" i="6"/>
  <c r="N15" i="6"/>
  <c r="M15" i="6"/>
  <c r="L15" i="6"/>
  <c r="K15" i="6"/>
  <c r="J15" i="6"/>
  <c r="I15" i="6"/>
  <c r="H15" i="6"/>
  <c r="F15" i="6" s="1"/>
  <c r="G15" i="6"/>
  <c r="F14" i="6"/>
  <c r="E14" i="6"/>
  <c r="F13" i="6"/>
  <c r="E13" i="6"/>
  <c r="F12" i="6"/>
  <c r="E12" i="6"/>
  <c r="D12" i="6"/>
  <c r="A5" i="6"/>
  <c r="A4" i="6"/>
  <c r="A3" i="6"/>
  <c r="A2" i="6"/>
  <c r="D14" i="6" l="1"/>
  <c r="D23" i="6"/>
  <c r="C133" i="6"/>
  <c r="E28" i="6"/>
  <c r="D24" i="6"/>
  <c r="F28" i="6"/>
  <c r="D13" i="6"/>
  <c r="A195" i="6" s="1"/>
  <c r="E15" i="6"/>
  <c r="D15" i="6" s="1"/>
  <c r="D22" i="6"/>
  <c r="D28" i="6" s="1"/>
  <c r="B195" i="5"/>
  <c r="B150" i="5"/>
  <c r="B149" i="5"/>
  <c r="B148" i="5"/>
  <c r="B147" i="5"/>
  <c r="B146" i="5"/>
  <c r="B145" i="5"/>
  <c r="B144" i="5"/>
  <c r="B143" i="5"/>
  <c r="B142" i="5"/>
  <c r="B141" i="5"/>
  <c r="G133" i="5"/>
  <c r="F133" i="5"/>
  <c r="E133" i="5"/>
  <c r="C133" i="5" s="1"/>
  <c r="D133" i="5"/>
  <c r="C132" i="5"/>
  <c r="C131" i="5"/>
  <c r="C130" i="5"/>
  <c r="C129" i="5"/>
  <c r="C128" i="5"/>
  <c r="C127" i="5"/>
  <c r="C121" i="5"/>
  <c r="C120" i="5"/>
  <c r="C119" i="5"/>
  <c r="C118" i="5"/>
  <c r="C117" i="5"/>
  <c r="C116" i="5"/>
  <c r="H79" i="5"/>
  <c r="G79" i="5"/>
  <c r="F79" i="5"/>
  <c r="E79" i="5"/>
  <c r="D79" i="5"/>
  <c r="C79" i="5"/>
  <c r="H69" i="5"/>
  <c r="G69" i="5"/>
  <c r="F69" i="5"/>
  <c r="E69" i="5"/>
  <c r="D69" i="5"/>
  <c r="C69" i="5"/>
  <c r="B49" i="5"/>
  <c r="D43" i="5"/>
  <c r="D42" i="5"/>
  <c r="D41" i="5"/>
  <c r="D40" i="5"/>
  <c r="D39" i="5"/>
  <c r="D38" i="5"/>
  <c r="D37" i="5"/>
  <c r="D36" i="5"/>
  <c r="D35" i="5"/>
  <c r="D34" i="5"/>
  <c r="D33" i="5"/>
  <c r="D32" i="5"/>
  <c r="D31" i="5"/>
  <c r="Z28" i="5"/>
  <c r="Y28" i="5"/>
  <c r="X28" i="5"/>
  <c r="W28" i="5"/>
  <c r="V28" i="5"/>
  <c r="U28" i="5"/>
  <c r="T28" i="5"/>
  <c r="S28" i="5"/>
  <c r="R28" i="5"/>
  <c r="Q28" i="5"/>
  <c r="P28" i="5"/>
  <c r="O28" i="5"/>
  <c r="N28" i="5"/>
  <c r="M28" i="5"/>
  <c r="L28" i="5"/>
  <c r="K28" i="5"/>
  <c r="J28" i="5"/>
  <c r="I28" i="5"/>
  <c r="H28" i="5"/>
  <c r="G28" i="5"/>
  <c r="F27" i="5"/>
  <c r="D27" i="5" s="1"/>
  <c r="E27" i="5"/>
  <c r="F26" i="5"/>
  <c r="E26" i="5"/>
  <c r="D26" i="5" s="1"/>
  <c r="F25" i="5"/>
  <c r="D25" i="5" s="1"/>
  <c r="E25" i="5"/>
  <c r="F24" i="5"/>
  <c r="E24" i="5"/>
  <c r="D24" i="5" s="1"/>
  <c r="F23" i="5"/>
  <c r="E23" i="5"/>
  <c r="F22" i="5"/>
  <c r="E22" i="5"/>
  <c r="Z15" i="5"/>
  <c r="Y15" i="5"/>
  <c r="X15" i="5"/>
  <c r="W15" i="5"/>
  <c r="V15" i="5"/>
  <c r="U15" i="5"/>
  <c r="T15" i="5"/>
  <c r="S15" i="5"/>
  <c r="R15" i="5"/>
  <c r="Q15" i="5"/>
  <c r="P15" i="5"/>
  <c r="O15" i="5"/>
  <c r="N15" i="5"/>
  <c r="M15" i="5"/>
  <c r="L15" i="5"/>
  <c r="K15" i="5"/>
  <c r="J15" i="5"/>
  <c r="I15" i="5"/>
  <c r="E15" i="5" s="1"/>
  <c r="H15" i="5"/>
  <c r="G15" i="5"/>
  <c r="F14" i="5"/>
  <c r="E14" i="5"/>
  <c r="D14" i="5" s="1"/>
  <c r="F13" i="5"/>
  <c r="E13" i="5"/>
  <c r="F12" i="5"/>
  <c r="E12" i="5"/>
  <c r="A5" i="5"/>
  <c r="A4" i="5"/>
  <c r="A3" i="5"/>
  <c r="A2" i="5"/>
  <c r="F15" i="5" l="1"/>
  <c r="F28" i="5"/>
  <c r="D15" i="5"/>
  <c r="D13" i="5"/>
  <c r="D23" i="5"/>
  <c r="D12" i="5"/>
  <c r="E28" i="5"/>
  <c r="D22" i="5"/>
  <c r="B195" i="4"/>
  <c r="B150" i="4"/>
  <c r="B149" i="4"/>
  <c r="B148" i="4"/>
  <c r="B147" i="4"/>
  <c r="B146" i="4"/>
  <c r="B145" i="4"/>
  <c r="B144" i="4"/>
  <c r="B143" i="4"/>
  <c r="B142" i="4"/>
  <c r="B141" i="4"/>
  <c r="G133" i="4"/>
  <c r="F133" i="4"/>
  <c r="E133" i="4"/>
  <c r="D133" i="4"/>
  <c r="C132" i="4"/>
  <c r="C131" i="4"/>
  <c r="C130" i="4"/>
  <c r="C129" i="4"/>
  <c r="C128" i="4"/>
  <c r="C127" i="4"/>
  <c r="C121" i="4"/>
  <c r="C120" i="4"/>
  <c r="C119" i="4"/>
  <c r="C118" i="4"/>
  <c r="C117" i="4"/>
  <c r="C116" i="4"/>
  <c r="H79" i="4"/>
  <c r="G79" i="4"/>
  <c r="F79" i="4"/>
  <c r="E79" i="4"/>
  <c r="D79" i="4"/>
  <c r="C79" i="4"/>
  <c r="H69" i="4"/>
  <c r="G69" i="4"/>
  <c r="F69" i="4"/>
  <c r="E69" i="4"/>
  <c r="D69" i="4"/>
  <c r="C69" i="4"/>
  <c r="B49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Z28" i="4"/>
  <c r="Y28" i="4"/>
  <c r="X28" i="4"/>
  <c r="W28" i="4"/>
  <c r="V28" i="4"/>
  <c r="U28" i="4"/>
  <c r="T28" i="4"/>
  <c r="S28" i="4"/>
  <c r="R28" i="4"/>
  <c r="Q28" i="4"/>
  <c r="P28" i="4"/>
  <c r="O28" i="4"/>
  <c r="N28" i="4"/>
  <c r="M28" i="4"/>
  <c r="L28" i="4"/>
  <c r="K28" i="4"/>
  <c r="J28" i="4"/>
  <c r="I28" i="4"/>
  <c r="H28" i="4"/>
  <c r="G28" i="4"/>
  <c r="F27" i="4"/>
  <c r="E27" i="4"/>
  <c r="D27" i="4" s="1"/>
  <c r="F26" i="4"/>
  <c r="E26" i="4"/>
  <c r="D26" i="4" s="1"/>
  <c r="F25" i="4"/>
  <c r="D25" i="4" s="1"/>
  <c r="E25" i="4"/>
  <c r="F24" i="4"/>
  <c r="E24" i="4"/>
  <c r="F23" i="4"/>
  <c r="E23" i="4"/>
  <c r="F22" i="4"/>
  <c r="E22" i="4"/>
  <c r="Z15" i="4"/>
  <c r="Y15" i="4"/>
  <c r="X15" i="4"/>
  <c r="W15" i="4"/>
  <c r="V15" i="4"/>
  <c r="U15" i="4"/>
  <c r="T15" i="4"/>
  <c r="S15" i="4"/>
  <c r="R15" i="4"/>
  <c r="Q15" i="4"/>
  <c r="P15" i="4"/>
  <c r="O15" i="4"/>
  <c r="N15" i="4"/>
  <c r="M15" i="4"/>
  <c r="L15" i="4"/>
  <c r="K15" i="4"/>
  <c r="J15" i="4"/>
  <c r="I15" i="4"/>
  <c r="H15" i="4"/>
  <c r="F15" i="4" s="1"/>
  <c r="G15" i="4"/>
  <c r="F14" i="4"/>
  <c r="E14" i="4"/>
  <c r="F13" i="4"/>
  <c r="E13" i="4"/>
  <c r="F12" i="4"/>
  <c r="E12" i="4"/>
  <c r="D12" i="4"/>
  <c r="A5" i="4"/>
  <c r="A4" i="4"/>
  <c r="A3" i="4"/>
  <c r="A2" i="4"/>
  <c r="D14" i="4" l="1"/>
  <c r="D23" i="4"/>
  <c r="C133" i="4"/>
  <c r="E28" i="4"/>
  <c r="D24" i="4"/>
  <c r="F28" i="4"/>
  <c r="D13" i="4"/>
  <c r="E15" i="4"/>
  <c r="D15" i="4" s="1"/>
  <c r="D22" i="4"/>
  <c r="D28" i="4" s="1"/>
  <c r="D28" i="5"/>
  <c r="A195" i="5"/>
  <c r="A195" i="4"/>
  <c r="E150" i="3"/>
  <c r="D150" i="3"/>
  <c r="C150" i="3"/>
  <c r="E149" i="3"/>
  <c r="D149" i="3"/>
  <c r="C149" i="3"/>
  <c r="E148" i="3"/>
  <c r="D148" i="3"/>
  <c r="C148" i="3"/>
  <c r="E147" i="3"/>
  <c r="D147" i="3"/>
  <c r="C147" i="3"/>
  <c r="E146" i="3"/>
  <c r="D146" i="3"/>
  <c r="C146" i="3"/>
  <c r="E145" i="3"/>
  <c r="D145" i="3"/>
  <c r="C145" i="3"/>
  <c r="E144" i="3"/>
  <c r="D144" i="3"/>
  <c r="C144" i="3"/>
  <c r="E143" i="3"/>
  <c r="D143" i="3"/>
  <c r="C143" i="3"/>
  <c r="E142" i="3"/>
  <c r="D142" i="3"/>
  <c r="C142" i="3"/>
  <c r="E141" i="3"/>
  <c r="D141" i="3"/>
  <c r="C141" i="3"/>
  <c r="C137" i="3"/>
  <c r="C136" i="3"/>
  <c r="G132" i="3"/>
  <c r="F132" i="3"/>
  <c r="E132" i="3"/>
  <c r="D132" i="3"/>
  <c r="G131" i="3"/>
  <c r="F131" i="3"/>
  <c r="E131" i="3"/>
  <c r="D131" i="3"/>
  <c r="G130" i="3"/>
  <c r="F130" i="3"/>
  <c r="E130" i="3"/>
  <c r="D130" i="3"/>
  <c r="G129" i="3"/>
  <c r="F129" i="3"/>
  <c r="E129" i="3"/>
  <c r="D129" i="3"/>
  <c r="G128" i="3"/>
  <c r="F128" i="3"/>
  <c r="E128" i="3"/>
  <c r="D128" i="3"/>
  <c r="G127" i="3"/>
  <c r="F127" i="3"/>
  <c r="E127" i="3"/>
  <c r="D127" i="3"/>
  <c r="B113" i="3"/>
  <c r="B112" i="3"/>
  <c r="B111" i="3"/>
  <c r="B110" i="3"/>
  <c r="B109" i="3"/>
  <c r="H78" i="3"/>
  <c r="G78" i="3"/>
  <c r="F78" i="3"/>
  <c r="E78" i="3"/>
  <c r="D78" i="3"/>
  <c r="C78" i="3"/>
  <c r="H77" i="3"/>
  <c r="G77" i="3"/>
  <c r="F77" i="3"/>
  <c r="E77" i="3"/>
  <c r="D77" i="3"/>
  <c r="C77" i="3"/>
  <c r="H76" i="3"/>
  <c r="G76" i="3"/>
  <c r="F76" i="3"/>
  <c r="E76" i="3"/>
  <c r="D76" i="3"/>
  <c r="C76" i="3"/>
  <c r="H75" i="3"/>
  <c r="G75" i="3"/>
  <c r="F75" i="3"/>
  <c r="E75" i="3"/>
  <c r="D75" i="3"/>
  <c r="C75" i="3"/>
  <c r="H74" i="3"/>
  <c r="G74" i="3"/>
  <c r="F74" i="3"/>
  <c r="E74" i="3"/>
  <c r="D74" i="3"/>
  <c r="C74" i="3"/>
  <c r="B48" i="3"/>
  <c r="B47" i="3"/>
  <c r="F43" i="3"/>
  <c r="E43" i="3"/>
  <c r="F42" i="3"/>
  <c r="E42" i="3"/>
  <c r="F41" i="3"/>
  <c r="E41" i="3"/>
  <c r="F40" i="3"/>
  <c r="E40" i="3"/>
  <c r="F39" i="3"/>
  <c r="E39" i="3"/>
  <c r="F38" i="3"/>
  <c r="E38" i="3"/>
  <c r="F37" i="3"/>
  <c r="E37" i="3"/>
  <c r="F36" i="3"/>
  <c r="E36" i="3"/>
  <c r="F35" i="3"/>
  <c r="E35" i="3"/>
  <c r="F34" i="3"/>
  <c r="E34" i="3"/>
  <c r="F33" i="3"/>
  <c r="E33" i="3"/>
  <c r="F32" i="3"/>
  <c r="E32" i="3"/>
  <c r="F31" i="3"/>
  <c r="E31" i="3"/>
  <c r="Z27" i="3"/>
  <c r="Y27" i="3"/>
  <c r="X27" i="3"/>
  <c r="W27" i="3"/>
  <c r="V27" i="3"/>
  <c r="U27" i="3"/>
  <c r="T27" i="3"/>
  <c r="S27" i="3"/>
  <c r="R27" i="3"/>
  <c r="Q27" i="3"/>
  <c r="P27" i="3"/>
  <c r="O27" i="3"/>
  <c r="N27" i="3"/>
  <c r="M27" i="3"/>
  <c r="L27" i="3"/>
  <c r="K27" i="3"/>
  <c r="J27" i="3"/>
  <c r="I27" i="3"/>
  <c r="H27" i="3"/>
  <c r="G27" i="3"/>
  <c r="Z26" i="3"/>
  <c r="Y26" i="3"/>
  <c r="X26" i="3"/>
  <c r="W26" i="3"/>
  <c r="V26" i="3"/>
  <c r="U26" i="3"/>
  <c r="T26" i="3"/>
  <c r="S26" i="3"/>
  <c r="R26" i="3"/>
  <c r="Q26" i="3"/>
  <c r="P26" i="3"/>
  <c r="O26" i="3"/>
  <c r="N26" i="3"/>
  <c r="M26" i="3"/>
  <c r="L26" i="3"/>
  <c r="K26" i="3"/>
  <c r="J26" i="3"/>
  <c r="I26" i="3"/>
  <c r="H26" i="3"/>
  <c r="G26" i="3"/>
  <c r="Z25" i="3"/>
  <c r="Y25" i="3"/>
  <c r="X25" i="3"/>
  <c r="W25" i="3"/>
  <c r="V25" i="3"/>
  <c r="U25" i="3"/>
  <c r="T25" i="3"/>
  <c r="S25" i="3"/>
  <c r="R25" i="3"/>
  <c r="Q25" i="3"/>
  <c r="P25" i="3"/>
  <c r="O25" i="3"/>
  <c r="N25" i="3"/>
  <c r="M25" i="3"/>
  <c r="L25" i="3"/>
  <c r="K25" i="3"/>
  <c r="J25" i="3"/>
  <c r="I25" i="3"/>
  <c r="H25" i="3"/>
  <c r="G25" i="3"/>
  <c r="Z24" i="3"/>
  <c r="Y24" i="3"/>
  <c r="X24" i="3"/>
  <c r="W24" i="3"/>
  <c r="V24" i="3"/>
  <c r="U24" i="3"/>
  <c r="T24" i="3"/>
  <c r="S24" i="3"/>
  <c r="R24" i="3"/>
  <c r="Q24" i="3"/>
  <c r="P24" i="3"/>
  <c r="O24" i="3"/>
  <c r="N24" i="3"/>
  <c r="M24" i="3"/>
  <c r="L24" i="3"/>
  <c r="K24" i="3"/>
  <c r="J24" i="3"/>
  <c r="I24" i="3"/>
  <c r="H24" i="3"/>
  <c r="G24" i="3"/>
  <c r="Z23" i="3"/>
  <c r="Y23" i="3"/>
  <c r="X23" i="3"/>
  <c r="W23" i="3"/>
  <c r="V23" i="3"/>
  <c r="U23" i="3"/>
  <c r="T23" i="3"/>
  <c r="S23" i="3"/>
  <c r="R23" i="3"/>
  <c r="Q23" i="3"/>
  <c r="P23" i="3"/>
  <c r="O23" i="3"/>
  <c r="N23" i="3"/>
  <c r="M23" i="3"/>
  <c r="L23" i="3"/>
  <c r="K23" i="3"/>
  <c r="J23" i="3"/>
  <c r="I23" i="3"/>
  <c r="H23" i="3"/>
  <c r="G23" i="3"/>
  <c r="Z22" i="3"/>
  <c r="Y22" i="3"/>
  <c r="X22" i="3"/>
  <c r="W22" i="3"/>
  <c r="V22" i="3"/>
  <c r="U22" i="3"/>
  <c r="T22" i="3"/>
  <c r="S22" i="3"/>
  <c r="R22" i="3"/>
  <c r="Q22" i="3"/>
  <c r="P22" i="3"/>
  <c r="O22" i="3"/>
  <c r="N22" i="3"/>
  <c r="M22" i="3"/>
  <c r="L22" i="3"/>
  <c r="K22" i="3"/>
  <c r="J22" i="3"/>
  <c r="I22" i="3"/>
  <c r="H22" i="3"/>
  <c r="G22" i="3"/>
  <c r="D17" i="3"/>
  <c r="D16" i="3"/>
  <c r="H12" i="3"/>
  <c r="I12" i="3"/>
  <c r="J12" i="3"/>
  <c r="K12" i="3"/>
  <c r="L12" i="3"/>
  <c r="M12" i="3"/>
  <c r="N12" i="3"/>
  <c r="O12" i="3"/>
  <c r="P12" i="3"/>
  <c r="Q12" i="3"/>
  <c r="R12" i="3"/>
  <c r="S12" i="3"/>
  <c r="T12" i="3"/>
  <c r="U12" i="3"/>
  <c r="V12" i="3"/>
  <c r="W12" i="3"/>
  <c r="X12" i="3"/>
  <c r="Y12" i="3"/>
  <c r="Z12" i="3"/>
  <c r="H13" i="3"/>
  <c r="I13" i="3"/>
  <c r="J13" i="3"/>
  <c r="K13" i="3"/>
  <c r="L13" i="3"/>
  <c r="M13" i="3"/>
  <c r="N13" i="3"/>
  <c r="O13" i="3"/>
  <c r="P13" i="3"/>
  <c r="Q13" i="3"/>
  <c r="R13" i="3"/>
  <c r="S13" i="3"/>
  <c r="T13" i="3"/>
  <c r="U13" i="3"/>
  <c r="V13" i="3"/>
  <c r="W13" i="3"/>
  <c r="X13" i="3"/>
  <c r="Y13" i="3"/>
  <c r="Z13" i="3"/>
  <c r="H14" i="3"/>
  <c r="I14" i="3"/>
  <c r="J14" i="3"/>
  <c r="K14" i="3"/>
  <c r="L14" i="3"/>
  <c r="M14" i="3"/>
  <c r="N14" i="3"/>
  <c r="O14" i="3"/>
  <c r="P14" i="3"/>
  <c r="Q14" i="3"/>
  <c r="R14" i="3"/>
  <c r="S14" i="3"/>
  <c r="T14" i="3"/>
  <c r="U14" i="3"/>
  <c r="V14" i="3"/>
  <c r="W14" i="3"/>
  <c r="X14" i="3"/>
  <c r="Y14" i="3"/>
  <c r="Z14" i="3"/>
  <c r="G13" i="3"/>
  <c r="G14" i="3"/>
  <c r="G12" i="3"/>
  <c r="B195" i="2"/>
  <c r="B150" i="2"/>
  <c r="B149" i="2"/>
  <c r="B148" i="2"/>
  <c r="B147" i="2"/>
  <c r="B146" i="2"/>
  <c r="B145" i="2"/>
  <c r="B144" i="2"/>
  <c r="B143" i="2"/>
  <c r="B142" i="2"/>
  <c r="B141" i="2"/>
  <c r="G133" i="2"/>
  <c r="F133" i="2"/>
  <c r="E133" i="2"/>
  <c r="D133" i="2"/>
  <c r="C132" i="2"/>
  <c r="C131" i="2"/>
  <c r="C130" i="2"/>
  <c r="C129" i="2"/>
  <c r="C128" i="2"/>
  <c r="C127" i="2"/>
  <c r="C121" i="2"/>
  <c r="C120" i="2"/>
  <c r="C119" i="2"/>
  <c r="C118" i="2"/>
  <c r="C117" i="2"/>
  <c r="C116" i="2"/>
  <c r="H79" i="2"/>
  <c r="G79" i="2"/>
  <c r="F79" i="2"/>
  <c r="E79" i="2"/>
  <c r="D79" i="2"/>
  <c r="C79" i="2"/>
  <c r="H69" i="2"/>
  <c r="G69" i="2"/>
  <c r="F69" i="2"/>
  <c r="E69" i="2"/>
  <c r="D69" i="2"/>
  <c r="C69" i="2"/>
  <c r="B49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Z28" i="2"/>
  <c r="Y28" i="2"/>
  <c r="X28" i="2"/>
  <c r="W28" i="2"/>
  <c r="V28" i="2"/>
  <c r="U28" i="2"/>
  <c r="T28" i="2"/>
  <c r="S28" i="2"/>
  <c r="R28" i="2"/>
  <c r="Q28" i="2"/>
  <c r="P28" i="2"/>
  <c r="O28" i="2"/>
  <c r="N28" i="2"/>
  <c r="M28" i="2"/>
  <c r="L28" i="2"/>
  <c r="K28" i="2"/>
  <c r="J28" i="2"/>
  <c r="I28" i="2"/>
  <c r="H28" i="2"/>
  <c r="G28" i="2"/>
  <c r="F27" i="2"/>
  <c r="E27" i="2"/>
  <c r="F26" i="2"/>
  <c r="E26" i="2"/>
  <c r="D26" i="2" s="1"/>
  <c r="F25" i="2"/>
  <c r="E25" i="2"/>
  <c r="D25" i="2"/>
  <c r="F24" i="2"/>
  <c r="E24" i="2"/>
  <c r="F23" i="2"/>
  <c r="E23" i="2"/>
  <c r="D23" i="2" s="1"/>
  <c r="F22" i="2"/>
  <c r="E22" i="2"/>
  <c r="Z15" i="2"/>
  <c r="Y15" i="2"/>
  <c r="X15" i="2"/>
  <c r="W15" i="2"/>
  <c r="V15" i="2"/>
  <c r="U15" i="2"/>
  <c r="T15" i="2"/>
  <c r="S15" i="2"/>
  <c r="R15" i="2"/>
  <c r="Q15" i="2"/>
  <c r="P15" i="2"/>
  <c r="O15" i="2"/>
  <c r="N15" i="2"/>
  <c r="M15" i="2"/>
  <c r="L15" i="2"/>
  <c r="K15" i="2"/>
  <c r="J15" i="2"/>
  <c r="I15" i="2"/>
  <c r="H15" i="2"/>
  <c r="G15" i="2"/>
  <c r="F14" i="2"/>
  <c r="E14" i="2"/>
  <c r="F13" i="2"/>
  <c r="E13" i="2"/>
  <c r="D13" i="2" s="1"/>
  <c r="F12" i="2"/>
  <c r="E12" i="2"/>
  <c r="D12" i="2" s="1"/>
  <c r="A5" i="2"/>
  <c r="A4" i="2"/>
  <c r="A3" i="2"/>
  <c r="A2" i="2"/>
  <c r="D22" i="2" l="1"/>
  <c r="D24" i="2"/>
  <c r="D14" i="2"/>
  <c r="E15" i="2"/>
  <c r="D15" i="2" s="1"/>
  <c r="F15" i="2"/>
  <c r="E28" i="2"/>
  <c r="D27" i="2"/>
  <c r="D28" i="2" s="1"/>
  <c r="C133" i="2"/>
  <c r="F28" i="2"/>
  <c r="A195" i="2" l="1"/>
  <c r="B195" i="1"/>
  <c r="B150" i="1"/>
  <c r="B149" i="1"/>
  <c r="B148" i="1"/>
  <c r="B147" i="1"/>
  <c r="B146" i="1"/>
  <c r="B145" i="1"/>
  <c r="B144" i="1"/>
  <c r="B143" i="1"/>
  <c r="B142" i="1"/>
  <c r="B141" i="1"/>
  <c r="G133" i="1"/>
  <c r="F133" i="1"/>
  <c r="E133" i="1"/>
  <c r="D133" i="1"/>
  <c r="C132" i="1"/>
  <c r="C131" i="1"/>
  <c r="C130" i="1"/>
  <c r="C129" i="1"/>
  <c r="C128" i="1"/>
  <c r="C127" i="1"/>
  <c r="C121" i="1"/>
  <c r="C120" i="1"/>
  <c r="C119" i="1"/>
  <c r="C118" i="1"/>
  <c r="C117" i="1"/>
  <c r="C116" i="1"/>
  <c r="H79" i="1"/>
  <c r="G79" i="1"/>
  <c r="F79" i="1"/>
  <c r="E79" i="1"/>
  <c r="D79" i="1"/>
  <c r="C79" i="1"/>
  <c r="H69" i="1"/>
  <c r="G69" i="1"/>
  <c r="F69" i="1"/>
  <c r="E69" i="1"/>
  <c r="D69" i="1"/>
  <c r="C69" i="1"/>
  <c r="B49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7" i="1"/>
  <c r="E27" i="1"/>
  <c r="D27" i="1" s="1"/>
  <c r="F26" i="1"/>
  <c r="E26" i="1"/>
  <c r="F25" i="1"/>
  <c r="E25" i="1"/>
  <c r="D25" i="1" s="1"/>
  <c r="F24" i="1"/>
  <c r="E24" i="1"/>
  <c r="D24" i="1" s="1"/>
  <c r="F23" i="1"/>
  <c r="E23" i="1"/>
  <c r="F22" i="1"/>
  <c r="E22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F15" i="1" s="1"/>
  <c r="G15" i="1"/>
  <c r="E15" i="1" s="1"/>
  <c r="F14" i="1"/>
  <c r="E14" i="1"/>
  <c r="D14" i="1"/>
  <c r="F13" i="1"/>
  <c r="E13" i="1"/>
  <c r="D13" i="1" s="1"/>
  <c r="F12" i="1"/>
  <c r="E12" i="1"/>
  <c r="A5" i="1"/>
  <c r="A4" i="1"/>
  <c r="A3" i="1"/>
  <c r="A2" i="1"/>
  <c r="B195" i="3"/>
  <c r="B150" i="3"/>
  <c r="B149" i="3"/>
  <c r="B148" i="3"/>
  <c r="B147" i="3"/>
  <c r="B146" i="3"/>
  <c r="B145" i="3"/>
  <c r="B144" i="3"/>
  <c r="B143" i="3"/>
  <c r="B142" i="3"/>
  <c r="B141" i="3"/>
  <c r="G133" i="3"/>
  <c r="F133" i="3"/>
  <c r="E133" i="3"/>
  <c r="D133" i="3"/>
  <c r="C132" i="3"/>
  <c r="C131" i="3"/>
  <c r="C130" i="3"/>
  <c r="C129" i="3"/>
  <c r="C128" i="3"/>
  <c r="C127" i="3"/>
  <c r="C121" i="3"/>
  <c r="C120" i="3"/>
  <c r="C119" i="3"/>
  <c r="C118" i="3"/>
  <c r="C117" i="3"/>
  <c r="C116" i="3"/>
  <c r="H79" i="3"/>
  <c r="G79" i="3"/>
  <c r="F79" i="3"/>
  <c r="E79" i="3"/>
  <c r="D79" i="3"/>
  <c r="C79" i="3"/>
  <c r="H69" i="3"/>
  <c r="G69" i="3"/>
  <c r="F69" i="3"/>
  <c r="E69" i="3"/>
  <c r="D69" i="3"/>
  <c r="C69" i="3"/>
  <c r="B49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Z28" i="3"/>
  <c r="Y28" i="3"/>
  <c r="X28" i="3"/>
  <c r="W28" i="3"/>
  <c r="V28" i="3"/>
  <c r="U28" i="3"/>
  <c r="T28" i="3"/>
  <c r="S28" i="3"/>
  <c r="R28" i="3"/>
  <c r="Q28" i="3"/>
  <c r="P28" i="3"/>
  <c r="O28" i="3"/>
  <c r="N28" i="3"/>
  <c r="M28" i="3"/>
  <c r="L28" i="3"/>
  <c r="K28" i="3"/>
  <c r="J28" i="3"/>
  <c r="I28" i="3"/>
  <c r="H28" i="3"/>
  <c r="G28" i="3"/>
  <c r="F27" i="3"/>
  <c r="E27" i="3"/>
  <c r="F26" i="3"/>
  <c r="E26" i="3"/>
  <c r="F25" i="3"/>
  <c r="E25" i="3"/>
  <c r="F24" i="3"/>
  <c r="E24" i="3"/>
  <c r="F23" i="3"/>
  <c r="E23" i="3"/>
  <c r="F22" i="3"/>
  <c r="E22" i="3"/>
  <c r="Z15" i="3"/>
  <c r="Y15" i="3"/>
  <c r="X15" i="3"/>
  <c r="W15" i="3"/>
  <c r="V15" i="3"/>
  <c r="U15" i="3"/>
  <c r="T15" i="3"/>
  <c r="S15" i="3"/>
  <c r="R15" i="3"/>
  <c r="Q15" i="3"/>
  <c r="P15" i="3"/>
  <c r="O15" i="3"/>
  <c r="N15" i="3"/>
  <c r="M15" i="3"/>
  <c r="L15" i="3"/>
  <c r="K15" i="3"/>
  <c r="J15" i="3"/>
  <c r="I15" i="3"/>
  <c r="H15" i="3"/>
  <c r="G15" i="3"/>
  <c r="F14" i="3"/>
  <c r="E14" i="3"/>
  <c r="F13" i="3"/>
  <c r="E13" i="3"/>
  <c r="F12" i="3"/>
  <c r="E12" i="3"/>
  <c r="A5" i="3"/>
  <c r="A4" i="3"/>
  <c r="A3" i="3"/>
  <c r="A2" i="3"/>
  <c r="C133" i="1" l="1"/>
  <c r="D15" i="1"/>
  <c r="F28" i="1"/>
  <c r="E28" i="1"/>
  <c r="D26" i="1"/>
  <c r="D24" i="3"/>
  <c r="D12" i="1"/>
  <c r="F15" i="3"/>
  <c r="D23" i="3"/>
  <c r="D13" i="3"/>
  <c r="D27" i="3"/>
  <c r="C133" i="3"/>
  <c r="D26" i="3"/>
  <c r="D25" i="3"/>
  <c r="E15" i="3"/>
  <c r="D12" i="3"/>
  <c r="D14" i="3"/>
  <c r="D22" i="1"/>
  <c r="D23" i="1"/>
  <c r="E28" i="3"/>
  <c r="F28" i="3"/>
  <c r="D22" i="3"/>
  <c r="D15" i="3" l="1"/>
  <c r="A195" i="3" s="1"/>
  <c r="D28" i="3"/>
  <c r="D28" i="1"/>
  <c r="A195" i="1"/>
</calcChain>
</file>

<file path=xl/sharedStrings.xml><?xml version="1.0" encoding="utf-8"?>
<sst xmlns="http://schemas.openxmlformats.org/spreadsheetml/2006/main" count="3549" uniqueCount="133">
  <si>
    <t>SERVICIO DE SALUD</t>
  </si>
  <si>
    <t>TOTAL</t>
  </si>
  <si>
    <t>COMPONENTES</t>
  </si>
  <si>
    <t>OTRAS</t>
  </si>
  <si>
    <t>TIPO</t>
  </si>
  <si>
    <t>Ambos Sexos</t>
  </si>
  <si>
    <t>Hombres</t>
  </si>
  <si>
    <t>Mujeres</t>
  </si>
  <si>
    <t>CG5:CN157</t>
  </si>
  <si>
    <t>REM-25.  SERVICIOS DE SANGRE</t>
  </si>
  <si>
    <t>SECCIÓN A.1: POBLACIÓN DONANTE (CS-UMT-BS)</t>
  </si>
  <si>
    <t>DONANTES</t>
  </si>
  <si>
    <t>DESCRIPCIÓN</t>
  </si>
  <si>
    <t>POR EDAD</t>
  </si>
  <si>
    <t>18-19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</si>
  <si>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</si>
  <si>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</si>
  <si>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</si>
  <si>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</si>
  <si>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</si>
  <si>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</si>
  <si>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</si>
  <si>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</si>
  <si>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</si>
  <si>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ALTRUISTAS</t>
  </si>
  <si>
    <t>NUEVOS</t>
  </si>
  <si>
    <t>Aceptados</t>
  </si>
  <si>
    <t>REPETIDOS</t>
  </si>
  <si>
    <t>FAMILIARES O REPOSICIÓN</t>
  </si>
  <si>
    <t>TOTAL DÍAS ATENCIÓN OTORGADOS</t>
  </si>
  <si>
    <t>TOTAL COLECTAS MÓVILES REALIZADAS</t>
  </si>
  <si>
    <t>SECCIÓN A.2:  TIPO DE DONANTES RECHAZADOS</t>
  </si>
  <si>
    <t>Rechazados Transitorios</t>
  </si>
  <si>
    <t>Rechazados Permanentes</t>
  </si>
  <si>
    <t>SECCIÓN A.3: REACCIONES ADVERSAS A LA DONACIÓN (CS - UMT - BS)</t>
  </si>
  <si>
    <t xml:space="preserve"> ALTRUISTAS</t>
  </si>
  <si>
    <t>REPOSICIÓN</t>
  </si>
  <si>
    <t>CON SÍNTOMAS LOCALES</t>
  </si>
  <si>
    <t>HEMATOMA</t>
  </si>
  <si>
    <t>PUNCIÓN ARTERIAL</t>
  </si>
  <si>
    <t>SANGRAMIENTO POSTERIOR</t>
  </si>
  <si>
    <t>IRRITACION DE UN NERVIO</t>
  </si>
  <si>
    <t>LESIÓN NERVIOSA</t>
  </si>
  <si>
    <t>LESIÓN DE TENDÓN</t>
  </si>
  <si>
    <t>BRAZO DOLOROSO</t>
  </si>
  <si>
    <t>TROMBOFLEBITIS</t>
  </si>
  <si>
    <t>ALERGIA LOCAL</t>
  </si>
  <si>
    <t>CON SÍNTOMAS GENERALES</t>
  </si>
  <si>
    <t>RVV INMEDIATA</t>
  </si>
  <si>
    <t>Sin Lesión</t>
  </si>
  <si>
    <t>Con Lesión</t>
  </si>
  <si>
    <t>RVV TARDÍA</t>
  </si>
  <si>
    <t>SECCIÓN B: INGRESO UNIDADES DE SANGRE A PRODUCIÓN  (CS-BS)</t>
  </si>
  <si>
    <t>UNIDADES DE SANGRE</t>
  </si>
  <si>
    <t>APTAS</t>
  </si>
  <si>
    <t>NO APTAS</t>
  </si>
  <si>
    <t>SECCIÓN C: PRODUCCIÓN DE COMPONENTES SANGUÍNEOS (CS-BS)</t>
  </si>
  <si>
    <t>PRODUCCIÓN</t>
  </si>
  <si>
    <t>GLÓBULOS ROJOS</t>
  </si>
  <si>
    <t>DESPLAMATIZADOS</t>
  </si>
  <si>
    <t>LEUCOREDUCIDOS</t>
  </si>
  <si>
    <t>FILTRADOS</t>
  </si>
  <si>
    <t>PLAQUETAS</t>
  </si>
  <si>
    <t>ESTÁNDAR</t>
  </si>
  <si>
    <t>LEUCORREDUCIDA POOL</t>
  </si>
  <si>
    <t>LEUCODEPLETADA POOL</t>
  </si>
  <si>
    <t>AFÉRESIS</t>
  </si>
  <si>
    <t>PLASMAS</t>
  </si>
  <si>
    <t>PLASMA FRESCO CONGELADO TERAPÉUTICO</t>
  </si>
  <si>
    <t>PLASMA USO NO TERAPÉUTICO</t>
  </si>
  <si>
    <t>CRIOPRECIPITADOS</t>
  </si>
  <si>
    <t>SECCIÓN C.1: COMPONENTES SANGUÍNEOS ELIMINADOS (CS-BS )</t>
  </si>
  <si>
    <t>CAUSA</t>
  </si>
  <si>
    <t>GLOBULOS ROJOS*</t>
  </si>
  <si>
    <t>PLASMAS*</t>
  </si>
  <si>
    <t>CRIOPRECIPI-TADOS</t>
  </si>
  <si>
    <t>Estándar</t>
  </si>
  <si>
    <t>Pool*</t>
  </si>
  <si>
    <t>Aféresis</t>
  </si>
  <si>
    <t>CALIFICACIÓN MICROBIOLÓGICA REACTIVA</t>
  </si>
  <si>
    <t>OBSOLESCENCIA</t>
  </si>
  <si>
    <t>OTROS</t>
  </si>
  <si>
    <t>* Cualquier tipo</t>
  </si>
  <si>
    <t>SECCIÓN C.2 .: COMPONENTES SANGUÍNEOS ELIMINADOS O DEVUELTOS AL CENTRO DE SANGRE ( UMT)</t>
  </si>
  <si>
    <t>FALLA POR CADENA DE FRÍO</t>
  </si>
  <si>
    <t>DEVOLUCIONES POR PRODUCTO POR NO CUMPLIR ESTÁNDAR</t>
  </si>
  <si>
    <t>DESCONGELAMIENTO SIN USO</t>
  </si>
  <si>
    <t>SECCIÓN C.3 : COMPONENTES SANGUÍNEOS TRANSFORMACIONES (CS-BS-UMT)</t>
  </si>
  <si>
    <t>UNIDADES PEDIÁTRICAS</t>
  </si>
  <si>
    <t>IRRADIACIÓN</t>
  </si>
  <si>
    <t>RECONSTITU-CIÓN PARA USO PEDIÁTRICO (RECAMBIO)</t>
  </si>
  <si>
    <t>REDUCCIÓN VOLUMEN</t>
  </si>
  <si>
    <t>DESPLASMATI-ZACIÓN</t>
  </si>
  <si>
    <t>POOL*</t>
  </si>
  <si>
    <t>SECCIÓN C.4: COMPONENTES SANGUÍNEOS DISTRIBUÍBLES (CS)</t>
  </si>
  <si>
    <t>SECCIÓN C.5: SATISFACCION STOCK (7 DÍAS) CS</t>
  </si>
  <si>
    <t>GR</t>
  </si>
  <si>
    <t>NÚMERO DÍAS BAJO STOCK ÓPTIMO</t>
  </si>
  <si>
    <t>O +</t>
  </si>
  <si>
    <t>A +</t>
  </si>
  <si>
    <t>B +</t>
  </si>
  <si>
    <t>O ( - )</t>
  </si>
  <si>
    <t>A ( - )</t>
  </si>
  <si>
    <t>SECCIÓN C.6: SATISFACCION STOCK CRITICO (3 DÍAS) UMT</t>
  </si>
  <si>
    <t>SECCIÓN D: COMPONENTES SANGUINEOS DISTRIBUIDOS (CS) O TRANSFERIDOS (BS Y UMT)</t>
  </si>
  <si>
    <t>PÚBLICO</t>
  </si>
  <si>
    <t>PRIVADO**</t>
  </si>
  <si>
    <t>F.F.A.A.</t>
  </si>
  <si>
    <t>ESTANDAR</t>
  </si>
  <si>
    <t>AFERESIS</t>
  </si>
  <si>
    <t>**Universitarios, Clínicas Privadas, Otros</t>
  </si>
  <si>
    <t>SECCIÓN D.1: TRANSFUSIONES (UMT - BS )</t>
  </si>
  <si>
    <t>TRANSFUSIONES                                                   (Nº DE UNIDADES)</t>
  </si>
  <si>
    <t>MENORES DE 15 AÑOS</t>
  </si>
  <si>
    <t>DE 15 Y MAS AÑOS</t>
  </si>
  <si>
    <t xml:space="preserve">Normales </t>
  </si>
  <si>
    <t>Irradiados</t>
  </si>
  <si>
    <t>Normales</t>
  </si>
  <si>
    <t>SECCIÓN E: DEMANDA GLÓBULOS ROJOS PARA TRANSFUSIÓN (UMT-BS)</t>
  </si>
  <si>
    <t>UNIDADES</t>
  </si>
  <si>
    <t>SOLICITADAS</t>
  </si>
  <si>
    <t>DESPACHADAS</t>
  </si>
  <si>
    <t>SECCIÓN F: REACCIONES ADVERSAS POR ACTO* TRANSFUSIONAL  (UMT-BS)</t>
  </si>
  <si>
    <t>RASH ALÉRGICO</t>
  </si>
  <si>
    <t>ANAFILAXIA</t>
  </si>
  <si>
    <t>REACCIÓN FEBRIL NO HEMOLÍTICA</t>
  </si>
  <si>
    <t>REACCIÓN HEMOLÍTICA AGUDA POR INCOMPATIBILIDAD ABO</t>
  </si>
  <si>
    <t>REACCIÓN HEMOLÍTICA AGUDA POR OTRA CAUSA</t>
  </si>
  <si>
    <t>SOBRECARGA CIRCULATORIA</t>
  </si>
  <si>
    <t>REACCIÓN HEMOLÍTICA TARDÍA</t>
  </si>
  <si>
    <t>SEPTICEMIA</t>
  </si>
  <si>
    <t>TRALI</t>
  </si>
  <si>
    <t>* Cada vez que el paciente se transfunde.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</si>
</sst>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43" formatCode="_-* #,##0.00_-;\-* #,##0.00_-;_-* &quot;-&quot;??_-;_-@_-"/>
  </numFmts>
  <fonts count="18" x14ac:knownFonts="1">
    <font>
      <sz val="10"/>
      <color theme="1"/>
      <name val="Calibri Light"/>
      <family val="2"/>
    </font>
    <font>
      <b/>
      <sz val="12"/>
      <name val="Verdana"/>
      <family val="2"/>
    </font>
    <font>
      <sz val="8"/>
      <name val="Verdana"/>
      <family val="2"/>
    </font>
    <font>
      <b/>
      <sz val="11"/>
      <name val="Verdana"/>
      <family val="2"/>
    </font>
    <font>
      <sz val="8"/>
      <color indexed="10"/>
      <name val="Verdana"/>
      <family val="2"/>
    </font>
    <font>
      <sz val="8"/>
      <color indexed="8"/>
      <name val="Verdana"/>
      <family val="2"/>
    </font>
    <font>
      <b/>
      <sz val="8"/>
      <name val="Verdana"/>
      <family val="2"/>
    </font>
    <font>
      <sz val="11"/>
      <color indexed="8"/>
      <name val="Verdana"/>
      <family val="2"/>
    </font>
    <font>
      <sz val="10"/>
      <name val="Arial"/>
      <family val="2"/>
    </font>
    <font>
      <b/>
      <sz val="8"/>
      <color indexed="8"/>
      <name val="Verdana"/>
      <family val="2"/>
    </font>
    <font>
      <b/>
      <sz val="8"/>
      <color indexed="10"/>
      <name val="Verdana"/>
      <family val="2"/>
    </font>
    <font>
      <sz val="11"/>
      <name val="Verdana"/>
      <family val="2"/>
    </font>
    <font>
      <b/>
      <sz val="12"/>
      <color indexed="8"/>
      <name val="Verdana"/>
      <family val="2"/>
    </font>
    <font>
      <sz val="11"/>
      <color indexed="8"/>
      <name val="Calibri"/>
      <family val="2"/>
    </font>
    <font>
      <sz val="9"/>
      <name val="Verdana"/>
      <family val="2"/>
    </font>
    <font>
      <sz val="10"/>
      <name val="Verdana"/>
      <family val="2"/>
    </font>
    <font>
      <sz val="8"/>
      <name val="Arial"/>
      <family val="2"/>
    </font>
    <font>
      <b/>
      <sz val="11"/>
      <color indexed="10"/>
      <name val="Verdana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22"/>
        <bgColor indexed="64"/>
      </patternFill>
    </fill>
  </fills>
  <borders count="7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/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ck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</borders>
  <cellStyleXfs count="10">
    <xf numFmtId="0" fontId="0" fillId="0" borderId="0"/>
    <xf numFmtId="0" fontId="8" fillId="6" borderId="33" applyNumberFormat="0" applyFont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8" fillId="0" borderId="0"/>
    <xf numFmtId="41" fontId="13" fillId="0" borderId="0" applyFont="0" applyFill="0" applyBorder="0" applyAlignment="0" applyProtection="0"/>
    <xf numFmtId="0" fontId="8" fillId="0" borderId="0"/>
    <xf numFmtId="0" fontId="13" fillId="7" borderId="44" applyNumberFormat="0" applyFont="0" applyAlignment="0" applyProtection="0"/>
    <xf numFmtId="0" fontId="16" fillId="0" borderId="0"/>
    <xf numFmtId="0" fontId="8" fillId="0" borderId="0"/>
  </cellStyleXfs>
  <cellXfs count="552">
    <xf numFmtId="0" fontId="0" fillId="0" borderId="0" xfId="0"/>
    <xf numFmtId="1" fontId="9" fillId="2" borderId="0" xfId="0" applyNumberFormat="1" applyFont="1" applyFill="1"/>
    <xf numFmtId="1" fontId="7" fillId="2" borderId="0" xfId="0" applyNumberFormat="1" applyFont="1" applyFill="1"/>
    <xf numFmtId="1" fontId="7" fillId="2" borderId="0" xfId="0" applyNumberFormat="1" applyFont="1" applyFill="1" applyProtection="1">
      <protection locked="0"/>
    </xf>
    <xf numFmtId="1" fontId="7" fillId="3" borderId="0" xfId="0" applyNumberFormat="1" applyFont="1" applyFill="1" applyProtection="1">
      <protection locked="0"/>
    </xf>
    <xf numFmtId="1" fontId="7" fillId="4" borderId="0" xfId="0" applyNumberFormat="1" applyFont="1" applyFill="1" applyProtection="1">
      <protection locked="0"/>
    </xf>
    <xf numFmtId="1" fontId="7" fillId="2" borderId="0" xfId="0" applyNumberFormat="1" applyFont="1" applyFill="1" applyProtection="1"/>
    <xf numFmtId="1" fontId="11" fillId="2" borderId="0" xfId="0" applyNumberFormat="1" applyFont="1" applyFill="1" applyProtection="1"/>
    <xf numFmtId="1" fontId="12" fillId="2" borderId="0" xfId="0" applyNumberFormat="1" applyFont="1" applyFill="1"/>
    <xf numFmtId="1" fontId="11" fillId="2" borderId="0" xfId="0" applyNumberFormat="1" applyFont="1" applyFill="1"/>
    <xf numFmtId="1" fontId="7" fillId="8" borderId="0" xfId="0" applyNumberFormat="1" applyFont="1" applyFill="1" applyProtection="1"/>
    <xf numFmtId="1" fontId="7" fillId="9" borderId="0" xfId="0" applyNumberFormat="1" applyFont="1" applyFill="1"/>
    <xf numFmtId="1" fontId="7" fillId="9" borderId="0" xfId="0" applyNumberFormat="1" applyFont="1" applyFill="1" applyProtection="1">
      <protection locked="0"/>
    </xf>
    <xf numFmtId="1" fontId="2" fillId="2" borderId="0" xfId="0" applyNumberFormat="1" applyFont="1" applyFill="1" applyProtection="1"/>
    <xf numFmtId="1" fontId="4" fillId="2" borderId="0" xfId="0" applyNumberFormat="1" applyFont="1" applyFill="1" applyProtection="1"/>
    <xf numFmtId="1" fontId="2" fillId="0" borderId="22" xfId="0" applyNumberFormat="1" applyFont="1" applyBorder="1" applyAlignment="1" applyProtection="1">
      <alignment horizontal="center" vertical="center" wrapText="1"/>
    </xf>
    <xf numFmtId="1" fontId="2" fillId="0" borderId="21" xfId="0" applyNumberFormat="1" applyFont="1" applyBorder="1" applyAlignment="1" applyProtection="1">
      <alignment horizontal="center" vertical="center" wrapText="1"/>
    </xf>
    <xf numFmtId="1" fontId="2" fillId="5" borderId="24" xfId="0" applyNumberFormat="1" applyFont="1" applyFill="1" applyBorder="1" applyAlignment="1" applyProtection="1">
      <protection locked="0"/>
    </xf>
    <xf numFmtId="1" fontId="2" fillId="5" borderId="9" xfId="0" applyNumberFormat="1" applyFont="1" applyFill="1" applyBorder="1" applyAlignment="1" applyProtection="1">
      <protection locked="0"/>
    </xf>
    <xf numFmtId="1" fontId="2" fillId="5" borderId="25" xfId="0" applyNumberFormat="1" applyFont="1" applyFill="1" applyBorder="1" applyAlignment="1" applyProtection="1">
      <protection locked="0"/>
    </xf>
    <xf numFmtId="1" fontId="2" fillId="5" borderId="23" xfId="0" applyNumberFormat="1" applyFont="1" applyFill="1" applyBorder="1" applyAlignment="1" applyProtection="1">
      <protection locked="0"/>
    </xf>
    <xf numFmtId="1" fontId="2" fillId="5" borderId="12" xfId="0" applyNumberFormat="1" applyFont="1" applyFill="1" applyBorder="1" applyAlignment="1" applyProtection="1">
      <protection locked="0"/>
    </xf>
    <xf numFmtId="1" fontId="2" fillId="5" borderId="13" xfId="0" applyNumberFormat="1" applyFont="1" applyFill="1" applyBorder="1" applyAlignment="1" applyProtection="1">
      <protection locked="0"/>
    </xf>
    <xf numFmtId="1" fontId="2" fillId="5" borderId="56" xfId="0" applyNumberFormat="1" applyFont="1" applyFill="1" applyBorder="1" applyAlignment="1" applyProtection="1">
      <protection locked="0"/>
    </xf>
    <xf numFmtId="1" fontId="2" fillId="0" borderId="11" xfId="0" applyNumberFormat="1" applyFont="1" applyBorder="1" applyAlignment="1" applyProtection="1">
      <alignment wrapText="1"/>
    </xf>
    <xf numFmtId="1" fontId="2" fillId="2" borderId="0" xfId="0" applyNumberFormat="1" applyFont="1" applyFill="1" applyAlignment="1" applyProtection="1">
      <alignment vertical="center"/>
    </xf>
    <xf numFmtId="1" fontId="2" fillId="2" borderId="0" xfId="0" applyNumberFormat="1" applyFont="1" applyFill="1" applyBorder="1" applyAlignment="1" applyProtection="1"/>
    <xf numFmtId="1" fontId="2" fillId="8" borderId="0" xfId="0" applyNumberFormat="1" applyFont="1" applyFill="1" applyBorder="1" applyAlignment="1" applyProtection="1"/>
    <xf numFmtId="1" fontId="2" fillId="5" borderId="6" xfId="0" applyNumberFormat="1" applyFont="1" applyFill="1" applyBorder="1" applyAlignment="1" applyProtection="1">
      <protection locked="0"/>
    </xf>
    <xf numFmtId="1" fontId="2" fillId="5" borderId="8" xfId="0" applyNumberFormat="1" applyFont="1" applyFill="1" applyBorder="1" applyAlignment="1" applyProtection="1">
      <protection locked="0"/>
    </xf>
    <xf numFmtId="1" fontId="2" fillId="5" borderId="51" xfId="0" applyNumberFormat="1" applyFont="1" applyFill="1" applyBorder="1" applyAlignment="1" applyProtection="1">
      <protection locked="0"/>
    </xf>
    <xf numFmtId="1" fontId="2" fillId="5" borderId="19" xfId="0" applyNumberFormat="1" applyFont="1" applyFill="1" applyBorder="1" applyAlignment="1" applyProtection="1">
      <protection locked="0"/>
    </xf>
    <xf numFmtId="1" fontId="3" fillId="2" borderId="0" xfId="0" applyNumberFormat="1" applyFont="1" applyFill="1" applyBorder="1" applyAlignment="1" applyProtection="1">
      <alignment horizontal="left"/>
    </xf>
    <xf numFmtId="1" fontId="4" fillId="8" borderId="0" xfId="0" applyNumberFormat="1" applyFont="1" applyFill="1" applyAlignment="1" applyProtection="1">
      <alignment vertical="center"/>
    </xf>
    <xf numFmtId="1" fontId="2" fillId="0" borderId="21" xfId="0" applyNumberFormat="1" applyFont="1" applyFill="1" applyBorder="1" applyAlignment="1" applyProtection="1">
      <alignment horizontal="center" vertical="center" wrapText="1"/>
    </xf>
    <xf numFmtId="1" fontId="2" fillId="5" borderId="21" xfId="0" applyNumberFormat="1" applyFont="1" applyFill="1" applyBorder="1" applyAlignment="1" applyProtection="1">
      <protection locked="0"/>
    </xf>
    <xf numFmtId="1" fontId="2" fillId="5" borderId="31" xfId="0" applyNumberFormat="1" applyFont="1" applyFill="1" applyBorder="1" applyAlignment="1" applyProtection="1">
      <protection locked="0"/>
    </xf>
    <xf numFmtId="1" fontId="2" fillId="2" borderId="0" xfId="0" applyNumberFormat="1" applyFont="1" applyFill="1" applyBorder="1" applyProtection="1"/>
    <xf numFmtId="1" fontId="2" fillId="2" borderId="0" xfId="0" applyNumberFormat="1" applyFont="1" applyFill="1" applyBorder="1" applyAlignment="1" applyProtection="1">
      <alignment horizontal="center"/>
    </xf>
    <xf numFmtId="1" fontId="2" fillId="0" borderId="35" xfId="0" applyNumberFormat="1" applyFont="1" applyBorder="1" applyAlignment="1" applyProtection="1">
      <alignment horizontal="center" vertical="center" wrapText="1"/>
    </xf>
    <xf numFmtId="1" fontId="4" fillId="2" borderId="0" xfId="0" applyNumberFormat="1" applyFont="1" applyFill="1" applyBorder="1" applyProtection="1"/>
    <xf numFmtId="1" fontId="7" fillId="2" borderId="46" xfId="0" applyNumberFormat="1" applyFont="1" applyFill="1" applyBorder="1"/>
    <xf numFmtId="1" fontId="2" fillId="5" borderId="17" xfId="0" applyNumberFormat="1" applyFont="1" applyFill="1" applyBorder="1" applyAlignment="1" applyProtection="1">
      <protection locked="0"/>
    </xf>
    <xf numFmtId="1" fontId="2" fillId="5" borderId="20" xfId="0" applyNumberFormat="1" applyFont="1" applyFill="1" applyBorder="1" applyAlignment="1" applyProtection="1">
      <protection locked="0"/>
    </xf>
    <xf numFmtId="1" fontId="15" fillId="2" borderId="0" xfId="0" applyNumberFormat="1" applyFont="1" applyFill="1" applyProtection="1"/>
    <xf numFmtId="1" fontId="4" fillId="2" borderId="0" xfId="0" applyNumberFormat="1" applyFont="1" applyFill="1" applyAlignment="1" applyProtection="1">
      <alignment vertical="center"/>
    </xf>
    <xf numFmtId="1" fontId="2" fillId="0" borderId="42" xfId="0" applyNumberFormat="1" applyFont="1" applyFill="1" applyBorder="1" applyAlignment="1" applyProtection="1">
      <alignment horizontal="center" vertical="center" wrapText="1"/>
    </xf>
    <xf numFmtId="1" fontId="2" fillId="0" borderId="39" xfId="0" applyNumberFormat="1" applyFont="1" applyFill="1" applyBorder="1" applyAlignment="1" applyProtection="1">
      <alignment horizontal="center" vertical="center" wrapText="1"/>
    </xf>
    <xf numFmtId="1" fontId="2" fillId="0" borderId="52" xfId="0" applyNumberFormat="1" applyFont="1" applyBorder="1" applyAlignment="1" applyProtection="1">
      <alignment horizontal="center" vertical="center" wrapText="1"/>
    </xf>
    <xf numFmtId="1" fontId="7" fillId="3" borderId="0" xfId="0" applyNumberFormat="1" applyFont="1" applyFill="1"/>
    <xf numFmtId="1" fontId="1" fillId="2" borderId="0" xfId="0" applyNumberFormat="1" applyFont="1" applyFill="1" applyBorder="1" applyAlignment="1" applyProtection="1">
      <alignment vertical="center"/>
    </xf>
    <xf numFmtId="1" fontId="1" fillId="2" borderId="0" xfId="0" applyNumberFormat="1" applyFont="1" applyFill="1" applyBorder="1" applyAlignment="1" applyProtection="1">
      <alignment horizontal="center" vertical="center"/>
    </xf>
    <xf numFmtId="1" fontId="10" fillId="2" borderId="0" xfId="0" applyNumberFormat="1" applyFont="1" applyFill="1" applyBorder="1" applyAlignment="1" applyProtection="1">
      <alignment horizontal="center" vertical="center"/>
    </xf>
    <xf numFmtId="1" fontId="3" fillId="2" borderId="46" xfId="0" applyNumberFormat="1" applyFont="1" applyFill="1" applyBorder="1" applyAlignment="1" applyProtection="1"/>
    <xf numFmtId="1" fontId="11" fillId="2" borderId="46" xfId="0" applyNumberFormat="1" applyFont="1" applyFill="1" applyBorder="1" applyProtection="1"/>
    <xf numFmtId="1" fontId="4" fillId="2" borderId="46" xfId="0" applyNumberFormat="1" applyFont="1" applyFill="1" applyBorder="1" applyProtection="1"/>
    <xf numFmtId="1" fontId="2" fillId="2" borderId="46" xfId="0" applyNumberFormat="1" applyFont="1" applyFill="1" applyBorder="1" applyProtection="1"/>
    <xf numFmtId="1" fontId="5" fillId="0" borderId="21" xfId="0" applyNumberFormat="1" applyFont="1" applyBorder="1" applyAlignment="1">
      <alignment horizontal="center" vertical="center"/>
    </xf>
    <xf numFmtId="1" fontId="5" fillId="0" borderId="39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/>
    </xf>
    <xf numFmtId="1" fontId="2" fillId="0" borderId="5" xfId="0" applyNumberFormat="1" applyFont="1" applyBorder="1" applyAlignment="1" applyProtection="1">
      <alignment horizontal="center" vertical="center" wrapText="1"/>
    </xf>
    <xf numFmtId="1" fontId="2" fillId="0" borderId="5" xfId="0" applyNumberFormat="1" applyFont="1" applyBorder="1" applyProtection="1"/>
    <xf numFmtId="1" fontId="2" fillId="0" borderId="6" xfId="0" applyNumberFormat="1" applyFont="1" applyBorder="1" applyAlignment="1" applyProtection="1">
      <alignment horizontal="right"/>
    </xf>
    <xf numFmtId="1" fontId="2" fillId="0" borderId="7" xfId="0" applyNumberFormat="1" applyFont="1" applyBorder="1" applyAlignment="1" applyProtection="1">
      <alignment horizontal="right"/>
    </xf>
    <xf numFmtId="1" fontId="2" fillId="0" borderId="8" xfId="0" applyNumberFormat="1" applyFont="1" applyBorder="1" applyAlignment="1" applyProtection="1">
      <alignment horizontal="right"/>
    </xf>
    <xf numFmtId="1" fontId="2" fillId="0" borderId="1" xfId="0" applyNumberFormat="1" applyFont="1" applyBorder="1" applyAlignment="1" applyProtection="1">
      <alignment horizontal="center" vertical="center" wrapText="1"/>
    </xf>
    <xf numFmtId="1" fontId="2" fillId="0" borderId="48" xfId="0" applyNumberFormat="1" applyFont="1" applyBorder="1" applyProtection="1"/>
    <xf numFmtId="1" fontId="2" fillId="0" borderId="24" xfId="0" applyNumberFormat="1" applyFont="1" applyBorder="1" applyAlignment="1" applyProtection="1">
      <alignment horizontal="right"/>
    </xf>
    <xf numFmtId="1" fontId="2" fillId="0" borderId="55" xfId="0" applyNumberFormat="1" applyFont="1" applyBorder="1" applyAlignment="1" applyProtection="1">
      <alignment horizontal="right"/>
    </xf>
    <xf numFmtId="1" fontId="2" fillId="0" borderId="23" xfId="0" applyNumberFormat="1" applyFont="1" applyBorder="1" applyAlignment="1" applyProtection="1">
      <alignment horizontal="right"/>
    </xf>
    <xf numFmtId="1" fontId="2" fillId="5" borderId="50" xfId="0" applyNumberFormat="1" applyFont="1" applyFill="1" applyBorder="1" applyAlignment="1" applyProtection="1">
      <protection locked="0"/>
    </xf>
    <xf numFmtId="1" fontId="2" fillId="5" borderId="3" xfId="0" applyNumberFormat="1" applyFont="1" applyFill="1" applyBorder="1" applyAlignment="1" applyProtection="1">
      <protection locked="0"/>
    </xf>
    <xf numFmtId="1" fontId="2" fillId="0" borderId="40" xfId="0" applyNumberFormat="1" applyFont="1" applyBorder="1" applyProtection="1"/>
    <xf numFmtId="1" fontId="2" fillId="0" borderId="21" xfId="0" applyNumberFormat="1" applyFont="1" applyBorder="1" applyAlignment="1" applyProtection="1">
      <alignment horizontal="right"/>
    </xf>
    <xf numFmtId="1" fontId="2" fillId="0" borderId="22" xfId="0" applyNumberFormat="1" applyFont="1" applyBorder="1" applyAlignment="1" applyProtection="1">
      <alignment horizontal="right"/>
    </xf>
    <xf numFmtId="1" fontId="2" fillId="0" borderId="39" xfId="0" applyNumberFormat="1" applyFont="1" applyBorder="1" applyAlignment="1" applyProtection="1">
      <alignment horizontal="right"/>
    </xf>
    <xf numFmtId="1" fontId="2" fillId="5" borderId="39" xfId="0" applyNumberFormat="1" applyFont="1" applyFill="1" applyBorder="1" applyAlignment="1" applyProtection="1">
      <protection locked="0"/>
    </xf>
    <xf numFmtId="1" fontId="2" fillId="5" borderId="38" xfId="0" applyNumberFormat="1" applyFont="1" applyFill="1" applyBorder="1" applyAlignment="1" applyProtection="1">
      <protection locked="0"/>
    </xf>
    <xf numFmtId="1" fontId="2" fillId="0" borderId="60" xfId="0" applyNumberFormat="1" applyFont="1" applyBorder="1" applyAlignment="1" applyProtection="1">
      <alignment horizontal="right"/>
    </xf>
    <xf numFmtId="1" fontId="2" fillId="0" borderId="61" xfId="0" applyNumberFormat="1" applyFont="1" applyBorder="1" applyAlignment="1" applyProtection="1">
      <alignment horizontal="right"/>
    </xf>
    <xf numFmtId="1" fontId="2" fillId="0" borderId="62" xfId="0" applyNumberFormat="1" applyFont="1" applyBorder="1" applyAlignment="1" applyProtection="1">
      <alignment horizontal="right"/>
    </xf>
    <xf numFmtId="1" fontId="2" fillId="0" borderId="60" xfId="0" applyNumberFormat="1" applyFont="1" applyFill="1" applyBorder="1" applyAlignment="1" applyProtection="1"/>
    <xf numFmtId="1" fontId="2" fillId="0" borderId="62" xfId="0" applyNumberFormat="1" applyFont="1" applyFill="1" applyBorder="1" applyAlignment="1" applyProtection="1"/>
    <xf numFmtId="1" fontId="2" fillId="0" borderId="63" xfId="0" applyNumberFormat="1" applyFont="1" applyFill="1" applyBorder="1" applyAlignment="1" applyProtection="1"/>
    <xf numFmtId="1" fontId="2" fillId="0" borderId="64" xfId="0" applyNumberFormat="1" applyFont="1" applyFill="1" applyBorder="1" applyAlignment="1" applyProtection="1"/>
    <xf numFmtId="1" fontId="2" fillId="5" borderId="68" xfId="0" applyNumberFormat="1" applyFont="1" applyFill="1" applyBorder="1" applyAlignment="1" applyProtection="1">
      <protection locked="0"/>
    </xf>
    <xf numFmtId="1" fontId="2" fillId="10" borderId="69" xfId="0" applyNumberFormat="1" applyFont="1" applyFill="1" applyBorder="1" applyAlignment="1" applyProtection="1"/>
    <xf numFmtId="1" fontId="2" fillId="10" borderId="70" xfId="0" applyNumberFormat="1" applyFont="1" applyFill="1" applyBorder="1" applyAlignment="1" applyProtection="1"/>
    <xf numFmtId="1" fontId="2" fillId="10" borderId="71" xfId="0" applyNumberFormat="1" applyFont="1" applyFill="1" applyBorder="1" applyAlignment="1" applyProtection="1"/>
    <xf numFmtId="1" fontId="2" fillId="10" borderId="47" xfId="0" applyNumberFormat="1" applyFont="1" applyFill="1" applyBorder="1" applyAlignment="1" applyProtection="1"/>
    <xf numFmtId="1" fontId="2" fillId="10" borderId="72" xfId="0" applyNumberFormat="1" applyFont="1" applyFill="1" applyBorder="1" applyAlignment="1" applyProtection="1"/>
    <xf numFmtId="1" fontId="2" fillId="10" borderId="51" xfId="0" applyNumberFormat="1" applyFont="1" applyFill="1" applyBorder="1" applyAlignment="1" applyProtection="1"/>
    <xf numFmtId="1" fontId="3" fillId="0" borderId="0" xfId="0" applyNumberFormat="1" applyFont="1" applyBorder="1" applyAlignment="1" applyProtection="1">
      <alignment horizontal="left"/>
    </xf>
    <xf numFmtId="1" fontId="11" fillId="0" borderId="0" xfId="0" applyNumberFormat="1" applyFont="1" applyBorder="1" applyAlignment="1" applyProtection="1">
      <alignment horizontal="center"/>
    </xf>
    <xf numFmtId="1" fontId="5" fillId="0" borderId="42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 applyProtection="1">
      <alignment horizontal="center" vertical="center" wrapText="1"/>
    </xf>
    <xf numFmtId="1" fontId="2" fillId="0" borderId="26" xfId="0" applyNumberFormat="1" applyFont="1" applyBorder="1" applyAlignment="1" applyProtection="1">
      <alignment wrapText="1"/>
    </xf>
    <xf numFmtId="1" fontId="2" fillId="0" borderId="24" xfId="0" applyNumberFormat="1" applyFont="1" applyBorder="1" applyAlignment="1" applyProtection="1">
      <alignment horizontal="right" wrapText="1"/>
    </xf>
    <xf numFmtId="1" fontId="2" fillId="0" borderId="7" xfId="0" applyNumberFormat="1" applyFont="1" applyBorder="1" applyAlignment="1" applyProtection="1">
      <alignment horizontal="right" wrapText="1"/>
    </xf>
    <xf numFmtId="1" fontId="2" fillId="0" borderId="73" xfId="0" applyNumberFormat="1" applyFont="1" applyBorder="1" applyAlignment="1" applyProtection="1">
      <alignment horizontal="right"/>
    </xf>
    <xf numFmtId="1" fontId="2" fillId="5" borderId="29" xfId="0" applyNumberFormat="1" applyFont="1" applyFill="1" applyBorder="1" applyAlignment="1" applyProtection="1">
      <protection locked="0"/>
    </xf>
    <xf numFmtId="1" fontId="2" fillId="0" borderId="28" xfId="0" applyNumberFormat="1" applyFont="1" applyBorder="1" applyAlignment="1" applyProtection="1">
      <alignment wrapText="1"/>
    </xf>
    <xf numFmtId="1" fontId="2" fillId="0" borderId="17" xfId="0" applyNumberFormat="1" applyFont="1" applyBorder="1" applyAlignment="1" applyProtection="1">
      <alignment horizontal="right" wrapText="1"/>
    </xf>
    <xf numFmtId="1" fontId="2" fillId="0" borderId="18" xfId="0" applyNumberFormat="1" applyFont="1" applyBorder="1" applyAlignment="1" applyProtection="1">
      <alignment horizontal="right" wrapText="1"/>
    </xf>
    <xf numFmtId="1" fontId="2" fillId="0" borderId="59" xfId="0" applyNumberFormat="1" applyFont="1" applyBorder="1" applyAlignment="1" applyProtection="1">
      <alignment horizontal="right"/>
    </xf>
    <xf numFmtId="1" fontId="2" fillId="5" borderId="2" xfId="0" applyNumberFormat="1" applyFont="1" applyFill="1" applyBorder="1" applyAlignment="1" applyProtection="1">
      <protection locked="0"/>
    </xf>
    <xf numFmtId="1" fontId="2" fillId="0" borderId="12" xfId="0" applyNumberFormat="1" applyFont="1" applyBorder="1" applyAlignment="1" applyProtection="1">
      <alignment horizontal="right" wrapText="1"/>
    </xf>
    <xf numFmtId="1" fontId="2" fillId="0" borderId="15" xfId="0" applyNumberFormat="1" applyFont="1" applyBorder="1" applyAlignment="1" applyProtection="1">
      <alignment horizontal="right" wrapText="1"/>
    </xf>
    <xf numFmtId="1" fontId="2" fillId="0" borderId="74" xfId="0" applyNumberFormat="1" applyFont="1" applyBorder="1" applyAlignment="1" applyProtection="1">
      <alignment horizontal="right"/>
    </xf>
    <xf numFmtId="1" fontId="2" fillId="5" borderId="27" xfId="0" applyNumberFormat="1" applyFont="1" applyFill="1" applyBorder="1" applyAlignment="1" applyProtection="1">
      <protection locked="0"/>
    </xf>
    <xf numFmtId="1" fontId="2" fillId="0" borderId="16" xfId="0" applyNumberFormat="1" applyFont="1" applyBorder="1" applyAlignment="1" applyProtection="1">
      <alignment wrapText="1"/>
    </xf>
    <xf numFmtId="1" fontId="2" fillId="5" borderId="28" xfId="0" applyNumberFormat="1" applyFont="1" applyFill="1" applyBorder="1" applyAlignment="1" applyProtection="1">
      <protection locked="0"/>
    </xf>
    <xf numFmtId="1" fontId="2" fillId="0" borderId="49" xfId="0" applyNumberFormat="1" applyFont="1" applyBorder="1" applyAlignment="1" applyProtection="1">
      <alignment horizontal="right" wrapText="1"/>
    </xf>
    <xf numFmtId="1" fontId="2" fillId="0" borderId="45" xfId="0" applyNumberFormat="1" applyFont="1" applyBorder="1" applyAlignment="1" applyProtection="1">
      <alignment horizontal="right" wrapText="1"/>
    </xf>
    <xf numFmtId="1" fontId="2" fillId="0" borderId="0" xfId="0" applyNumberFormat="1" applyFont="1" applyBorder="1" applyAlignment="1" applyProtection="1">
      <alignment horizontal="right"/>
    </xf>
    <xf numFmtId="1" fontId="2" fillId="5" borderId="10" xfId="0" applyNumberFormat="1" applyFont="1" applyFill="1" applyBorder="1" applyAlignment="1" applyProtection="1">
      <protection locked="0"/>
    </xf>
    <xf numFmtId="1" fontId="2" fillId="5" borderId="75" xfId="0" applyNumberFormat="1" applyFont="1" applyFill="1" applyBorder="1" applyAlignment="1" applyProtection="1">
      <protection locked="0"/>
    </xf>
    <xf numFmtId="1" fontId="2" fillId="5" borderId="49" xfId="0" applyNumberFormat="1" applyFont="1" applyFill="1" applyBorder="1" applyAlignment="1" applyProtection="1">
      <protection locked="0"/>
    </xf>
    <xf numFmtId="1" fontId="2" fillId="5" borderId="4" xfId="0" applyNumberFormat="1" applyFont="1" applyFill="1" applyBorder="1" applyAlignment="1" applyProtection="1">
      <protection locked="0"/>
    </xf>
    <xf numFmtId="1" fontId="2" fillId="0" borderId="50" xfId="0" applyNumberFormat="1" applyFont="1" applyBorder="1" applyAlignment="1" applyProtection="1">
      <alignment horizontal="right"/>
    </xf>
    <xf numFmtId="1" fontId="2" fillId="0" borderId="47" xfId="0" applyNumberFormat="1" applyFont="1" applyBorder="1" applyAlignment="1" applyProtection="1">
      <alignment horizontal="right"/>
    </xf>
    <xf numFmtId="1" fontId="2" fillId="0" borderId="46" xfId="0" applyNumberFormat="1" applyFont="1" applyBorder="1" applyAlignment="1" applyProtection="1">
      <alignment horizontal="right"/>
    </xf>
    <xf numFmtId="1" fontId="2" fillId="0" borderId="2" xfId="0" applyNumberFormat="1" applyFont="1" applyBorder="1" applyAlignment="1" applyProtection="1"/>
    <xf numFmtId="1" fontId="2" fillId="0" borderId="51" xfId="0" applyNumberFormat="1" applyFont="1" applyBorder="1" applyAlignment="1" applyProtection="1"/>
    <xf numFmtId="1" fontId="2" fillId="0" borderId="50" xfId="0" applyNumberFormat="1" applyFont="1" applyBorder="1" applyAlignment="1" applyProtection="1"/>
    <xf numFmtId="1" fontId="2" fillId="0" borderId="3" xfId="0" applyNumberFormat="1" applyFont="1" applyBorder="1" applyAlignment="1" applyProtection="1"/>
    <xf numFmtId="1" fontId="2" fillId="2" borderId="40" xfId="9" applyNumberFormat="1" applyFont="1" applyFill="1" applyBorder="1" applyAlignment="1">
      <alignment horizontal="center" vertical="center" wrapText="1"/>
    </xf>
    <xf numFmtId="1" fontId="2" fillId="2" borderId="21" xfId="8" applyNumberFormat="1" applyFont="1" applyFill="1" applyBorder="1" applyAlignment="1" applyProtection="1">
      <alignment vertical="center" wrapText="1"/>
    </xf>
    <xf numFmtId="1" fontId="2" fillId="2" borderId="31" xfId="8" applyNumberFormat="1" applyFont="1" applyFill="1" applyBorder="1" applyAlignment="1" applyProtection="1">
      <alignment horizontal="center" vertical="center" wrapText="1"/>
    </xf>
    <xf numFmtId="1" fontId="2" fillId="2" borderId="0" xfId="9" applyNumberFormat="1" applyFont="1" applyFill="1" applyBorder="1" applyAlignment="1" applyProtection="1">
      <alignment horizontal="center" vertical="top" wrapText="1"/>
    </xf>
    <xf numFmtId="1" fontId="2" fillId="2" borderId="0" xfId="9" applyNumberFormat="1" applyFont="1" applyFill="1" applyBorder="1" applyProtection="1"/>
    <xf numFmtId="1" fontId="2" fillId="2" borderId="0" xfId="9" applyNumberFormat="1" applyFont="1" applyFill="1" applyBorder="1" applyAlignment="1" applyProtection="1">
      <alignment wrapText="1"/>
    </xf>
    <xf numFmtId="1" fontId="2" fillId="2" borderId="5" xfId="8" applyNumberFormat="1" applyFont="1" applyFill="1" applyBorder="1" applyAlignment="1" applyProtection="1">
      <alignment horizontal="right" vertical="center" wrapText="1"/>
    </xf>
    <xf numFmtId="1" fontId="2" fillId="5" borderId="58" xfId="8" applyNumberFormat="1" applyFont="1" applyFill="1" applyBorder="1" applyAlignment="1" applyProtection="1">
      <alignment horizontal="right" vertical="center" wrapText="1"/>
      <protection locked="0"/>
    </xf>
    <xf numFmtId="1" fontId="2" fillId="5" borderId="9" xfId="8" applyNumberFormat="1" applyFont="1" applyFill="1" applyBorder="1" applyAlignment="1" applyProtection="1">
      <alignment horizontal="right" vertical="center" wrapText="1"/>
      <protection locked="0"/>
    </xf>
    <xf numFmtId="1" fontId="2" fillId="2" borderId="11" xfId="8" applyNumberFormat="1" applyFont="1" applyFill="1" applyBorder="1" applyAlignment="1" applyProtection="1">
      <alignment horizontal="right" vertical="center" wrapText="1"/>
    </xf>
    <xf numFmtId="1" fontId="2" fillId="5" borderId="14" xfId="8" applyNumberFormat="1" applyFont="1" applyFill="1" applyBorder="1" applyAlignment="1" applyProtection="1">
      <alignment horizontal="right" vertical="center" wrapText="1"/>
      <protection locked="0"/>
    </xf>
    <xf numFmtId="1" fontId="2" fillId="5" borderId="13" xfId="8" applyNumberFormat="1" applyFont="1" applyFill="1" applyBorder="1" applyAlignment="1" applyProtection="1">
      <alignment horizontal="right" vertical="center" wrapText="1"/>
      <protection locked="0"/>
    </xf>
    <xf numFmtId="1" fontId="2" fillId="5" borderId="14" xfId="0" applyNumberFormat="1" applyFont="1" applyFill="1" applyBorder="1" applyAlignment="1" applyProtection="1">
      <alignment horizontal="right"/>
      <protection locked="0"/>
    </xf>
    <xf numFmtId="1" fontId="2" fillId="5" borderId="13" xfId="0" applyNumberFormat="1" applyFont="1" applyFill="1" applyBorder="1" applyAlignment="1" applyProtection="1">
      <alignment horizontal="right"/>
      <protection locked="0"/>
    </xf>
    <xf numFmtId="1" fontId="2" fillId="2" borderId="16" xfId="8" applyNumberFormat="1" applyFont="1" applyFill="1" applyBorder="1" applyAlignment="1" applyProtection="1">
      <alignment horizontal="right" vertical="center" wrapText="1"/>
    </xf>
    <xf numFmtId="1" fontId="2" fillId="5" borderId="57" xfId="0" applyNumberFormat="1" applyFont="1" applyFill="1" applyBorder="1" applyAlignment="1" applyProtection="1">
      <alignment horizontal="right"/>
      <protection locked="0"/>
    </xf>
    <xf numFmtId="1" fontId="2" fillId="5" borderId="20" xfId="0" applyNumberFormat="1" applyFont="1" applyFill="1" applyBorder="1" applyAlignment="1" applyProtection="1">
      <alignment horizontal="right"/>
      <protection locked="0"/>
    </xf>
    <xf numFmtId="1" fontId="2" fillId="5" borderId="6" xfId="0" applyNumberFormat="1" applyFont="1" applyFill="1" applyBorder="1" applyAlignment="1" applyProtection="1">
      <alignment horizontal="right"/>
      <protection locked="0"/>
    </xf>
    <xf numFmtId="1" fontId="2" fillId="5" borderId="9" xfId="0" applyNumberFormat="1" applyFont="1" applyFill="1" applyBorder="1" applyAlignment="1" applyProtection="1">
      <alignment horizontal="right"/>
      <protection locked="0"/>
    </xf>
    <xf numFmtId="1" fontId="2" fillId="5" borderId="17" xfId="0" applyNumberFormat="1" applyFont="1" applyFill="1" applyBorder="1" applyAlignment="1" applyProtection="1">
      <alignment horizontal="right"/>
      <protection locked="0"/>
    </xf>
    <xf numFmtId="1" fontId="2" fillId="0" borderId="16" xfId="0" applyNumberFormat="1" applyFont="1" applyBorder="1" applyAlignment="1" applyProtection="1">
      <alignment horizontal="center" vertical="center" wrapText="1"/>
    </xf>
    <xf numFmtId="1" fontId="15" fillId="0" borderId="0" xfId="0" applyNumberFormat="1" applyFont="1" applyProtection="1"/>
    <xf numFmtId="1" fontId="2" fillId="5" borderId="5" xfId="0" applyNumberFormat="1" applyFont="1" applyFill="1" applyBorder="1" applyProtection="1">
      <protection locked="0"/>
    </xf>
    <xf numFmtId="1" fontId="14" fillId="2" borderId="10" xfId="0" applyNumberFormat="1" applyFont="1" applyFill="1" applyBorder="1" applyProtection="1"/>
    <xf numFmtId="1" fontId="2" fillId="5" borderId="16" xfId="0" applyNumberFormat="1" applyFont="1" applyFill="1" applyBorder="1" applyProtection="1">
      <protection locked="0"/>
    </xf>
    <xf numFmtId="1" fontId="2" fillId="0" borderId="52" xfId="0" applyNumberFormat="1" applyFont="1" applyBorder="1" applyAlignment="1" applyProtection="1">
      <alignment horizontal="right" vertical="center"/>
    </xf>
    <xf numFmtId="1" fontId="14" fillId="0" borderId="10" xfId="0" applyNumberFormat="1" applyFont="1" applyBorder="1" applyProtection="1"/>
    <xf numFmtId="1" fontId="3" fillId="0" borderId="0" xfId="0" applyNumberFormat="1" applyFont="1" applyFill="1" applyBorder="1" applyAlignment="1" applyProtection="1"/>
    <xf numFmtId="1" fontId="2" fillId="0" borderId="5" xfId="0" applyNumberFormat="1" applyFont="1" applyBorder="1" applyAlignment="1" applyProtection="1">
      <alignment horizontal="left" vertical="center" wrapText="1"/>
    </xf>
    <xf numFmtId="1" fontId="2" fillId="0" borderId="23" xfId="0" applyNumberFormat="1" applyFont="1" applyBorder="1" applyAlignment="1" applyProtection="1">
      <alignment vertical="center" wrapText="1"/>
    </xf>
    <xf numFmtId="1" fontId="2" fillId="5" borderId="11" xfId="0" applyNumberFormat="1" applyFont="1" applyFill="1" applyBorder="1" applyProtection="1">
      <protection locked="0"/>
    </xf>
    <xf numFmtId="1" fontId="2" fillId="0" borderId="3" xfId="0" applyNumberFormat="1" applyFont="1" applyBorder="1" applyAlignment="1" applyProtection="1">
      <alignment horizontal="left" vertical="center" wrapText="1"/>
    </xf>
    <xf numFmtId="1" fontId="2" fillId="0" borderId="11" xfId="0" applyNumberFormat="1" applyFont="1" applyBorder="1" applyAlignment="1" applyProtection="1">
      <alignment horizontal="left" vertical="center" wrapText="1"/>
    </xf>
    <xf numFmtId="1" fontId="2" fillId="0" borderId="8" xfId="0" applyNumberFormat="1" applyFont="1" applyBorder="1" applyAlignment="1" applyProtection="1">
      <alignment vertical="center" wrapText="1"/>
    </xf>
    <xf numFmtId="1" fontId="2" fillId="0" borderId="16" xfId="0" applyNumberFormat="1" applyFont="1" applyBorder="1" applyAlignment="1" applyProtection="1">
      <alignment horizontal="left" vertical="center" wrapText="1"/>
    </xf>
    <xf numFmtId="1" fontId="2" fillId="5" borderId="52" xfId="0" applyNumberFormat="1" applyFont="1" applyFill="1" applyBorder="1" applyProtection="1">
      <protection locked="0"/>
    </xf>
    <xf numFmtId="1" fontId="2" fillId="2" borderId="21" xfId="8" applyNumberFormat="1" applyFont="1" applyFill="1" applyBorder="1" applyAlignment="1" applyProtection="1">
      <alignment horizontal="center" vertical="center" wrapText="1"/>
    </xf>
    <xf numFmtId="1" fontId="2" fillId="2" borderId="22" xfId="8" applyNumberFormat="1" applyFont="1" applyFill="1" applyBorder="1" applyAlignment="1" applyProtection="1">
      <alignment horizontal="center" vertical="center" wrapText="1"/>
    </xf>
    <xf numFmtId="1" fontId="2" fillId="2" borderId="39" xfId="8" applyNumberFormat="1" applyFont="1" applyFill="1" applyBorder="1" applyAlignment="1" applyProtection="1">
      <alignment horizontal="center" vertical="center" wrapText="1"/>
    </xf>
    <xf numFmtId="1" fontId="2" fillId="5" borderId="5" xfId="0" applyNumberFormat="1" applyFont="1" applyFill="1" applyBorder="1" applyAlignment="1" applyProtection="1">
      <alignment horizontal="right" vertical="center" wrapText="1"/>
      <protection locked="0"/>
    </xf>
    <xf numFmtId="1" fontId="2" fillId="5" borderId="6" xfId="0" applyNumberFormat="1" applyFont="1" applyFill="1" applyBorder="1" applyAlignment="1" applyProtection="1">
      <alignment horizontal="right" vertical="center" wrapText="1"/>
      <protection locked="0"/>
    </xf>
    <xf numFmtId="1" fontId="2" fillId="5" borderId="7" xfId="0" applyNumberFormat="1" applyFont="1" applyFill="1" applyBorder="1" applyAlignment="1" applyProtection="1">
      <alignment horizontal="right" vertical="center" wrapText="1"/>
      <protection locked="0"/>
    </xf>
    <xf numFmtId="1" fontId="2" fillId="5" borderId="8" xfId="0" applyNumberFormat="1" applyFont="1" applyFill="1" applyBorder="1" applyAlignment="1" applyProtection="1">
      <alignment horizontal="right" vertical="center" wrapText="1"/>
      <protection locked="0"/>
    </xf>
    <xf numFmtId="1" fontId="2" fillId="0" borderId="11" xfId="0" applyNumberFormat="1" applyFont="1" applyBorder="1" applyAlignment="1" applyProtection="1">
      <alignment horizontal="left" vertical="center" wrapText="1"/>
    </xf>
    <xf numFmtId="1" fontId="2" fillId="5" borderId="11" xfId="0" applyNumberFormat="1" applyFont="1" applyFill="1" applyBorder="1" applyAlignment="1" applyProtection="1">
      <alignment horizontal="right" vertical="center" wrapText="1"/>
      <protection locked="0"/>
    </xf>
    <xf numFmtId="1" fontId="2" fillId="5" borderId="12" xfId="0" applyNumberFormat="1" applyFont="1" applyFill="1" applyBorder="1" applyAlignment="1" applyProtection="1">
      <alignment horizontal="right" vertical="center" wrapText="1"/>
      <protection locked="0"/>
    </xf>
    <xf numFmtId="1" fontId="2" fillId="5" borderId="15" xfId="0" applyNumberFormat="1" applyFont="1" applyFill="1" applyBorder="1" applyAlignment="1" applyProtection="1">
      <alignment horizontal="right" vertical="center" wrapText="1"/>
      <protection locked="0"/>
    </xf>
    <xf numFmtId="1" fontId="2" fillId="5" borderId="56" xfId="0" applyNumberFormat="1" applyFont="1" applyFill="1" applyBorder="1" applyAlignment="1" applyProtection="1">
      <alignment horizontal="right" vertical="center" wrapText="1"/>
      <protection locked="0"/>
    </xf>
    <xf numFmtId="1" fontId="2" fillId="5" borderId="32" xfId="0" applyNumberFormat="1" applyFont="1" applyFill="1" applyBorder="1" applyProtection="1">
      <protection locked="0"/>
    </xf>
    <xf numFmtId="1" fontId="2" fillId="5" borderId="17" xfId="0" applyNumberFormat="1" applyFont="1" applyFill="1" applyBorder="1" applyProtection="1">
      <protection locked="0"/>
    </xf>
    <xf numFmtId="1" fontId="2" fillId="5" borderId="18" xfId="0" applyNumberFormat="1" applyFont="1" applyFill="1" applyBorder="1" applyProtection="1">
      <protection locked="0"/>
    </xf>
    <xf numFmtId="1" fontId="2" fillId="5" borderId="30" xfId="0" applyNumberFormat="1" applyFont="1" applyFill="1" applyBorder="1" applyProtection="1">
      <protection locked="0"/>
    </xf>
    <xf numFmtId="1" fontId="2" fillId="0" borderId="38" xfId="0" applyNumberFormat="1" applyFont="1" applyBorder="1" applyAlignment="1" applyProtection="1"/>
    <xf numFmtId="1" fontId="2" fillId="0" borderId="40" xfId="0" applyNumberFormat="1" applyFont="1" applyBorder="1" applyAlignment="1" applyProtection="1"/>
    <xf numFmtId="1" fontId="2" fillId="0" borderId="0" xfId="0" applyNumberFormat="1" applyFont="1" applyProtection="1"/>
    <xf numFmtId="1" fontId="14" fillId="2" borderId="0" xfId="0" applyNumberFormat="1" applyFont="1" applyFill="1" applyBorder="1" applyAlignment="1" applyProtection="1">
      <alignment horizontal="left"/>
    </xf>
    <xf numFmtId="1" fontId="2" fillId="2" borderId="22" xfId="8" applyNumberFormat="1" applyFont="1" applyFill="1" applyBorder="1" applyAlignment="1" applyProtection="1">
      <alignment horizontal="center" vertical="center" wrapText="1"/>
    </xf>
    <xf numFmtId="1" fontId="2" fillId="2" borderId="31" xfId="8" applyNumberFormat="1" applyFont="1" applyFill="1" applyBorder="1" applyAlignment="1" applyProtection="1">
      <alignment horizontal="center" vertical="center" wrapText="1"/>
    </xf>
    <xf numFmtId="1" fontId="2" fillId="2" borderId="34" xfId="8" applyNumberFormat="1" applyFont="1" applyFill="1" applyBorder="1" applyAlignment="1" applyProtection="1">
      <alignment horizontal="center" vertical="center" wrapText="1"/>
    </xf>
    <xf numFmtId="1" fontId="2" fillId="5" borderId="58" xfId="0" applyNumberFormat="1" applyFont="1" applyFill="1" applyBorder="1" applyAlignment="1" applyProtection="1">
      <alignment horizontal="right" vertical="center" wrapText="1"/>
      <protection locked="0"/>
    </xf>
    <xf numFmtId="1" fontId="2" fillId="5" borderId="9" xfId="0" applyNumberFormat="1" applyFont="1" applyFill="1" applyBorder="1" applyAlignment="1" applyProtection="1">
      <alignment horizontal="right" vertical="center" wrapText="1"/>
      <protection locked="0"/>
    </xf>
    <xf numFmtId="1" fontId="2" fillId="5" borderId="14" xfId="0" applyNumberFormat="1" applyFont="1" applyFill="1" applyBorder="1" applyProtection="1">
      <protection locked="0"/>
    </xf>
    <xf numFmtId="1" fontId="2" fillId="5" borderId="15" xfId="0" applyNumberFormat="1" applyFont="1" applyFill="1" applyBorder="1" applyProtection="1">
      <protection locked="0"/>
    </xf>
    <xf numFmtId="1" fontId="2" fillId="5" borderId="13" xfId="0" applyNumberFormat="1" applyFont="1" applyFill="1" applyBorder="1" applyProtection="1">
      <protection locked="0"/>
    </xf>
    <xf numFmtId="1" fontId="2" fillId="5" borderId="56" xfId="0" applyNumberFormat="1" applyFont="1" applyFill="1" applyBorder="1" applyProtection="1">
      <protection locked="0"/>
    </xf>
    <xf numFmtId="1" fontId="2" fillId="5" borderId="57" xfId="0" applyNumberFormat="1" applyFont="1" applyFill="1" applyBorder="1" applyProtection="1">
      <protection locked="0"/>
    </xf>
    <xf numFmtId="1" fontId="2" fillId="5" borderId="20" xfId="0" applyNumberFormat="1" applyFont="1" applyFill="1" applyBorder="1" applyProtection="1">
      <protection locked="0"/>
    </xf>
    <xf numFmtId="1" fontId="2" fillId="0" borderId="42" xfId="0" applyNumberFormat="1" applyFont="1" applyBorder="1" applyAlignment="1" applyProtection="1"/>
    <xf numFmtId="1" fontId="2" fillId="0" borderId="39" xfId="0" applyNumberFormat="1" applyFont="1" applyBorder="1" applyAlignment="1" applyProtection="1"/>
    <xf numFmtId="1" fontId="14" fillId="2" borderId="0" xfId="0" applyNumberFormat="1" applyFont="1" applyFill="1" applyBorder="1" applyProtection="1">
      <protection locked="0"/>
    </xf>
    <xf numFmtId="1" fontId="2" fillId="2" borderId="35" xfId="8" applyNumberFormat="1" applyFont="1" applyFill="1" applyBorder="1" applyAlignment="1" applyProtection="1">
      <alignment horizontal="center" vertical="center" wrapText="1"/>
    </xf>
    <xf numFmtId="1" fontId="2" fillId="2" borderId="37" xfId="8" applyNumberFormat="1" applyFont="1" applyFill="1" applyBorder="1" applyAlignment="1" applyProtection="1">
      <alignment horizontal="center" vertical="center" wrapText="1"/>
    </xf>
    <xf numFmtId="1" fontId="2" fillId="5" borderId="40" xfId="0" applyNumberFormat="1" applyFont="1" applyFill="1" applyBorder="1" applyAlignment="1" applyProtection="1">
      <alignment horizontal="right" vertical="center" wrapText="1"/>
      <protection locked="0"/>
    </xf>
    <xf numFmtId="1" fontId="2" fillId="5" borderId="21" xfId="0" applyNumberFormat="1" applyFont="1" applyFill="1" applyBorder="1" applyAlignment="1" applyProtection="1">
      <alignment horizontal="right" vertical="center" wrapText="1"/>
      <protection locked="0"/>
    </xf>
    <xf numFmtId="1" fontId="2" fillId="5" borderId="22" xfId="0" applyNumberFormat="1" applyFont="1" applyFill="1" applyBorder="1" applyAlignment="1" applyProtection="1">
      <alignment horizontal="right" vertical="center" wrapText="1"/>
      <protection locked="0"/>
    </xf>
    <xf numFmtId="1" fontId="2" fillId="5" borderId="39" xfId="0" applyNumberFormat="1" applyFont="1" applyFill="1" applyBorder="1" applyAlignment="1" applyProtection="1">
      <alignment horizontal="right" vertical="center" wrapText="1"/>
      <protection locked="0"/>
    </xf>
    <xf numFmtId="1" fontId="2" fillId="2" borderId="5" xfId="0" applyNumberFormat="1" applyFont="1" applyFill="1" applyBorder="1" applyAlignment="1" applyProtection="1">
      <alignment horizontal="left" vertical="center" wrapText="1"/>
    </xf>
    <xf numFmtId="1" fontId="2" fillId="5" borderId="24" xfId="0" applyNumberFormat="1" applyFont="1" applyFill="1" applyBorder="1" applyAlignment="1" applyProtection="1">
      <alignment horizontal="right" vertical="center" wrapText="1"/>
      <protection locked="0"/>
    </xf>
    <xf numFmtId="1" fontId="2" fillId="5" borderId="55" xfId="0" applyNumberFormat="1" applyFont="1" applyFill="1" applyBorder="1" applyAlignment="1" applyProtection="1">
      <alignment horizontal="right" vertical="center" wrapText="1"/>
      <protection locked="0"/>
    </xf>
    <xf numFmtId="1" fontId="2" fillId="5" borderId="23" xfId="0" applyNumberFormat="1" applyFont="1" applyFill="1" applyBorder="1" applyAlignment="1" applyProtection="1">
      <alignment horizontal="right" vertical="center" wrapText="1"/>
      <protection locked="0"/>
    </xf>
    <xf numFmtId="1" fontId="2" fillId="2" borderId="11" xfId="0" applyNumberFormat="1" applyFont="1" applyFill="1" applyBorder="1" applyAlignment="1" applyProtection="1">
      <alignment horizontal="left" vertical="center" wrapText="1"/>
    </xf>
    <xf numFmtId="1" fontId="2" fillId="2" borderId="16" xfId="0" applyNumberFormat="1" applyFont="1" applyFill="1" applyBorder="1" applyAlignment="1" applyProtection="1">
      <alignment horizontal="left" vertical="center" wrapText="1"/>
    </xf>
    <xf numFmtId="1" fontId="2" fillId="5" borderId="16" xfId="0" applyNumberFormat="1" applyFont="1" applyFill="1" applyBorder="1" applyAlignment="1" applyProtection="1">
      <alignment horizontal="right" vertical="center" wrapText="1"/>
      <protection locked="0"/>
    </xf>
    <xf numFmtId="1" fontId="2" fillId="5" borderId="17" xfId="0" applyNumberFormat="1" applyFont="1" applyFill="1" applyBorder="1" applyAlignment="1" applyProtection="1">
      <alignment horizontal="right" vertical="center" wrapText="1"/>
      <protection locked="0"/>
    </xf>
    <xf numFmtId="1" fontId="2" fillId="5" borderId="18" xfId="0" applyNumberFormat="1" applyFont="1" applyFill="1" applyBorder="1" applyAlignment="1" applyProtection="1">
      <alignment horizontal="right" vertical="center" wrapText="1"/>
      <protection locked="0"/>
    </xf>
    <xf numFmtId="1" fontId="2" fillId="5" borderId="19" xfId="0" applyNumberFormat="1" applyFont="1" applyFill="1" applyBorder="1" applyAlignment="1" applyProtection="1">
      <alignment horizontal="right" vertical="center" wrapText="1"/>
      <protection locked="0"/>
    </xf>
    <xf numFmtId="1" fontId="2" fillId="5" borderId="52" xfId="0" applyNumberFormat="1" applyFont="1" applyFill="1" applyBorder="1" applyAlignment="1" applyProtection="1">
      <alignment horizontal="right" vertical="center" wrapText="1"/>
      <protection locked="0"/>
    </xf>
    <xf numFmtId="1" fontId="2" fillId="5" borderId="19" xfId="0" applyNumberFormat="1" applyFont="1" applyFill="1" applyBorder="1" applyProtection="1">
      <protection locked="0"/>
    </xf>
    <xf numFmtId="1" fontId="2" fillId="2" borderId="0" xfId="0" applyNumberFormat="1" applyFont="1" applyFill="1" applyBorder="1" applyAlignment="1" applyProtection="1">
      <alignment horizontal="left"/>
    </xf>
    <xf numFmtId="1" fontId="14" fillId="2" borderId="0" xfId="0" applyNumberFormat="1" applyFont="1" applyFill="1" applyBorder="1" applyAlignment="1" applyProtection="1">
      <alignment horizontal="right" vertical="center" wrapText="1"/>
      <protection locked="0"/>
    </xf>
    <xf numFmtId="1" fontId="15" fillId="2" borderId="0" xfId="0" applyNumberFormat="1" applyFont="1" applyFill="1" applyBorder="1" applyProtection="1"/>
    <xf numFmtId="1" fontId="2" fillId="2" borderId="35" xfId="8" applyNumberFormat="1" applyFont="1" applyFill="1" applyBorder="1" applyAlignment="1" applyProtection="1">
      <alignment horizontal="center" vertical="center" wrapText="1"/>
    </xf>
    <xf numFmtId="1" fontId="2" fillId="2" borderId="23" xfId="0" applyNumberFormat="1" applyFont="1" applyFill="1" applyBorder="1" applyAlignment="1" applyProtection="1">
      <alignment horizontal="left" vertical="center" wrapText="1"/>
    </xf>
    <xf numFmtId="1" fontId="2" fillId="5" borderId="48" xfId="0" applyNumberFormat="1" applyFont="1" applyFill="1" applyBorder="1" applyAlignment="1" applyProtection="1">
      <alignment horizontal="right" vertical="center" wrapText="1"/>
      <protection locked="0"/>
    </xf>
    <xf numFmtId="1" fontId="2" fillId="0" borderId="0" xfId="0" applyNumberFormat="1" applyFont="1" applyBorder="1" applyAlignment="1" applyProtection="1"/>
    <xf numFmtId="1" fontId="2" fillId="2" borderId="23" xfId="0" applyNumberFormat="1" applyFont="1" applyFill="1" applyBorder="1" applyAlignment="1" applyProtection="1">
      <alignment vertical="center" wrapText="1"/>
    </xf>
    <xf numFmtId="1" fontId="2" fillId="2" borderId="3" xfId="0" applyNumberFormat="1" applyFont="1" applyFill="1" applyBorder="1" applyAlignment="1" applyProtection="1">
      <alignment horizontal="left" vertical="center" wrapText="1"/>
    </xf>
    <xf numFmtId="1" fontId="6" fillId="2" borderId="40" xfId="0" applyNumberFormat="1" applyFont="1" applyFill="1" applyBorder="1" applyAlignment="1" applyProtection="1">
      <alignment horizontal="center" vertical="center" wrapText="1"/>
    </xf>
    <xf numFmtId="1" fontId="2" fillId="2" borderId="40" xfId="0" applyNumberFormat="1" applyFont="1" applyFill="1" applyBorder="1" applyAlignment="1" applyProtection="1">
      <alignment vertical="center" wrapText="1"/>
    </xf>
    <xf numFmtId="1" fontId="2" fillId="2" borderId="0" xfId="8" applyNumberFormat="1" applyFont="1" applyFill="1" applyBorder="1" applyAlignment="1" applyProtection="1">
      <alignment horizontal="center" vertical="center" wrapText="1"/>
    </xf>
    <xf numFmtId="1" fontId="2" fillId="2" borderId="0" xfId="0" applyNumberFormat="1" applyFont="1" applyFill="1" applyBorder="1" applyAlignment="1" applyProtection="1">
      <alignment horizontal="center" vertical="center"/>
    </xf>
    <xf numFmtId="1" fontId="2" fillId="5" borderId="5" xfId="0" applyNumberFormat="1" applyFont="1" applyFill="1" applyBorder="1" applyAlignment="1" applyProtection="1">
      <alignment vertical="center" wrapText="1"/>
      <protection locked="0"/>
    </xf>
    <xf numFmtId="1" fontId="2" fillId="5" borderId="11" xfId="0" applyNumberFormat="1" applyFont="1" applyFill="1" applyBorder="1" applyAlignment="1" applyProtection="1">
      <alignment vertical="center" wrapText="1"/>
      <protection locked="0"/>
    </xf>
    <xf numFmtId="1" fontId="2" fillId="2" borderId="0" xfId="8" applyNumberFormat="1" applyFont="1" applyFill="1" applyBorder="1" applyAlignment="1" applyProtection="1">
      <alignment vertical="center" wrapText="1"/>
    </xf>
    <xf numFmtId="1" fontId="2" fillId="5" borderId="16" xfId="0" applyNumberFormat="1" applyFont="1" applyFill="1" applyBorder="1" applyAlignment="1" applyProtection="1">
      <alignment vertical="center" wrapText="1"/>
      <protection locked="0"/>
    </xf>
    <xf numFmtId="1" fontId="2" fillId="0" borderId="0" xfId="0" applyNumberFormat="1" applyFont="1" applyAlignment="1" applyProtection="1"/>
    <xf numFmtId="1" fontId="2" fillId="2" borderId="0" xfId="0" applyNumberFormat="1" applyFont="1" applyFill="1" applyBorder="1" applyAlignment="1" applyProtection="1">
      <alignment horizontal="center" vertical="center"/>
    </xf>
    <xf numFmtId="1" fontId="2" fillId="2" borderId="0" xfId="8" applyNumberFormat="1" applyFont="1" applyFill="1" applyBorder="1" applyAlignment="1" applyProtection="1">
      <alignment horizontal="center" vertical="center" wrapText="1"/>
    </xf>
    <xf numFmtId="1" fontId="3" fillId="2" borderId="46" xfId="8" applyNumberFormat="1" applyFont="1" applyFill="1" applyBorder="1" applyAlignment="1" applyProtection="1"/>
    <xf numFmtId="1" fontId="3" fillId="2" borderId="46" xfId="8" applyNumberFormat="1" applyFont="1" applyFill="1" applyBorder="1" applyAlignment="1" applyProtection="1">
      <alignment wrapText="1"/>
    </xf>
    <xf numFmtId="1" fontId="2" fillId="2" borderId="35" xfId="0" applyNumberFormat="1" applyFont="1" applyFill="1" applyBorder="1" applyAlignment="1" applyProtection="1">
      <alignment horizontal="right" vertical="center" wrapText="1"/>
    </xf>
    <xf numFmtId="1" fontId="2" fillId="5" borderId="36" xfId="0" applyNumberFormat="1" applyFont="1" applyFill="1" applyBorder="1" applyAlignment="1" applyProtection="1">
      <alignment horizontal="right" vertical="center" wrapText="1"/>
      <protection locked="0"/>
    </xf>
    <xf numFmtId="1" fontId="2" fillId="5" borderId="43" xfId="0" applyNumberFormat="1" applyFont="1" applyFill="1" applyBorder="1" applyAlignment="1" applyProtection="1">
      <alignment horizontal="right" vertical="center" wrapText="1"/>
      <protection locked="0"/>
    </xf>
    <xf numFmtId="1" fontId="2" fillId="5" borderId="37" xfId="0" applyNumberFormat="1" applyFont="1" applyFill="1" applyBorder="1" applyAlignment="1" applyProtection="1">
      <alignment horizontal="right" vertical="center" wrapText="1"/>
      <protection locked="0"/>
    </xf>
    <xf numFmtId="1" fontId="17" fillId="2" borderId="0" xfId="0" applyNumberFormat="1" applyFont="1" applyFill="1" applyProtection="1"/>
    <xf numFmtId="1" fontId="2" fillId="2" borderId="8" xfId="0" applyNumberFormat="1" applyFont="1" applyFill="1" applyBorder="1" applyAlignment="1" applyProtection="1">
      <alignment horizontal="left" vertical="center" wrapText="1"/>
    </xf>
    <xf numFmtId="1" fontId="2" fillId="2" borderId="5" xfId="0" applyNumberFormat="1" applyFont="1" applyFill="1" applyBorder="1" applyAlignment="1" applyProtection="1">
      <alignment horizontal="right" vertical="center" wrapText="1"/>
    </xf>
    <xf numFmtId="1" fontId="2" fillId="2" borderId="11" xfId="0" applyNumberFormat="1" applyFont="1" applyFill="1" applyBorder="1" applyProtection="1"/>
    <xf numFmtId="1" fontId="2" fillId="5" borderId="12" xfId="0" applyNumberFormat="1" applyFont="1" applyFill="1" applyBorder="1" applyProtection="1">
      <protection locked="0"/>
    </xf>
    <xf numFmtId="1" fontId="2" fillId="2" borderId="16" xfId="0" applyNumberFormat="1" applyFont="1" applyFill="1" applyBorder="1" applyProtection="1"/>
    <xf numFmtId="1" fontId="2" fillId="2" borderId="23" xfId="0" applyNumberFormat="1" applyFont="1" applyFill="1" applyBorder="1" applyAlignment="1" applyProtection="1">
      <alignment horizontal="left" vertical="center" wrapText="1"/>
    </xf>
    <xf numFmtId="1" fontId="2" fillId="2" borderId="48" xfId="0" applyNumberFormat="1" applyFont="1" applyFill="1" applyBorder="1" applyProtection="1"/>
    <xf numFmtId="1" fontId="2" fillId="5" borderId="24" xfId="0" applyNumberFormat="1" applyFont="1" applyFill="1" applyBorder="1" applyProtection="1">
      <protection locked="0"/>
    </xf>
    <xf numFmtId="1" fontId="2" fillId="5" borderId="55" xfId="0" applyNumberFormat="1" applyFont="1" applyFill="1" applyBorder="1" applyProtection="1">
      <protection locked="0"/>
    </xf>
    <xf numFmtId="1" fontId="2" fillId="5" borderId="23" xfId="0" applyNumberFormat="1" applyFont="1" applyFill="1" applyBorder="1" applyProtection="1">
      <protection locked="0"/>
    </xf>
    <xf numFmtId="1" fontId="14" fillId="2" borderId="0" xfId="0" applyNumberFormat="1" applyFont="1" applyFill="1" applyBorder="1" applyAlignment="1" applyProtection="1">
      <alignment horizontal="center"/>
    </xf>
    <xf numFmtId="1" fontId="3" fillId="2" borderId="0" xfId="0" applyNumberFormat="1" applyFont="1" applyFill="1" applyBorder="1" applyAlignment="1" applyProtection="1">
      <alignment horizontal="left" vertical="center" wrapText="1"/>
    </xf>
    <xf numFmtId="1" fontId="2" fillId="0" borderId="31" xfId="0" applyNumberFormat="1" applyFont="1" applyFill="1" applyBorder="1" applyAlignment="1" applyProtection="1">
      <alignment horizontal="center" vertical="center" wrapText="1"/>
    </xf>
    <xf numFmtId="1" fontId="2" fillId="2" borderId="8" xfId="0" applyNumberFormat="1" applyFont="1" applyFill="1" applyBorder="1" applyAlignment="1" applyProtection="1">
      <alignment wrapText="1"/>
    </xf>
    <xf numFmtId="1" fontId="2" fillId="5" borderId="6" xfId="0" applyNumberFormat="1" applyFont="1" applyFill="1" applyBorder="1" applyAlignment="1" applyProtection="1">
      <alignment wrapText="1"/>
      <protection locked="0"/>
    </xf>
    <xf numFmtId="1" fontId="2" fillId="5" borderId="9" xfId="0" applyNumberFormat="1" applyFont="1" applyFill="1" applyBorder="1" applyAlignment="1" applyProtection="1">
      <alignment wrapText="1"/>
      <protection locked="0"/>
    </xf>
    <xf numFmtId="1" fontId="2" fillId="2" borderId="56" xfId="0" applyNumberFormat="1" applyFont="1" applyFill="1" applyBorder="1" applyAlignment="1" applyProtection="1">
      <alignment wrapText="1"/>
    </xf>
    <xf numFmtId="1" fontId="2" fillId="5" borderId="12" xfId="0" applyNumberFormat="1" applyFont="1" applyFill="1" applyBorder="1" applyAlignment="1" applyProtection="1">
      <alignment wrapText="1"/>
      <protection locked="0"/>
    </xf>
    <xf numFmtId="1" fontId="2" fillId="5" borderId="13" xfId="0" applyNumberFormat="1" applyFont="1" applyFill="1" applyBorder="1" applyAlignment="1" applyProtection="1">
      <alignment wrapText="1"/>
      <protection locked="0"/>
    </xf>
    <xf numFmtId="1" fontId="2" fillId="2" borderId="19" xfId="0" applyNumberFormat="1" applyFont="1" applyFill="1" applyBorder="1" applyAlignment="1" applyProtection="1">
      <alignment wrapText="1"/>
    </xf>
    <xf numFmtId="1" fontId="2" fillId="5" borderId="17" xfId="0" applyNumberFormat="1" applyFont="1" applyFill="1" applyBorder="1" applyAlignment="1" applyProtection="1">
      <alignment wrapText="1"/>
      <protection locked="0"/>
    </xf>
    <xf numFmtId="1" fontId="2" fillId="5" borderId="20" xfId="0" applyNumberFormat="1" applyFont="1" applyFill="1" applyBorder="1" applyAlignment="1" applyProtection="1">
      <alignment wrapText="1"/>
      <protection locked="0"/>
    </xf>
    <xf numFmtId="1" fontId="2" fillId="2" borderId="5" xfId="0" applyNumberFormat="1" applyFont="1" applyFill="1" applyBorder="1" applyAlignment="1" applyProtection="1"/>
    <xf numFmtId="1" fontId="2" fillId="2" borderId="52" xfId="0" applyNumberFormat="1" applyFont="1" applyFill="1" applyBorder="1" applyAlignment="1" applyProtection="1"/>
    <xf numFmtId="1" fontId="2" fillId="0" borderId="21" xfId="0" applyNumberFormat="1" applyFont="1" applyBorder="1" applyAlignment="1" applyProtection="1"/>
    <xf numFmtId="1" fontId="2" fillId="0" borderId="31" xfId="0" applyNumberFormat="1" applyFont="1" applyBorder="1" applyAlignment="1" applyProtection="1"/>
    <xf numFmtId="1" fontId="3" fillId="2" borderId="46" xfId="0" applyNumberFormat="1" applyFont="1" applyFill="1" applyBorder="1" applyAlignment="1" applyProtection="1">
      <alignment horizontal="left"/>
    </xf>
    <xf numFmtId="1" fontId="14" fillId="2" borderId="0" xfId="0" applyNumberFormat="1" applyFont="1" applyFill="1" applyBorder="1" applyProtection="1"/>
    <xf numFmtId="1" fontId="2" fillId="0" borderId="76" xfId="0" applyNumberFormat="1" applyFont="1" applyBorder="1" applyProtection="1"/>
    <xf numFmtId="1" fontId="14" fillId="5" borderId="5" xfId="0" applyNumberFormat="1" applyFont="1" applyFill="1" applyBorder="1" applyAlignment="1" applyProtection="1">
      <alignment wrapText="1"/>
      <protection locked="0"/>
    </xf>
    <xf numFmtId="1" fontId="2" fillId="0" borderId="53" xfId="0" applyNumberFormat="1" applyFont="1" applyBorder="1" applyAlignment="1" applyProtection="1">
      <alignment vertical="center" wrapText="1"/>
    </xf>
    <xf numFmtId="1" fontId="14" fillId="5" borderId="16" xfId="0" applyNumberFormat="1" applyFont="1" applyFill="1" applyBorder="1" applyAlignment="1" applyProtection="1">
      <alignment wrapText="1"/>
      <protection locked="0"/>
    </xf>
    <xf numFmtId="1" fontId="2" fillId="0" borderId="11" xfId="0" applyNumberFormat="1" applyFont="1" applyBorder="1" applyAlignment="1">
      <alignment wrapText="1"/>
    </xf>
    <xf numFmtId="1" fontId="2" fillId="5" borderId="15" xfId="0" applyNumberFormat="1" applyFont="1" applyFill="1" applyBorder="1" applyAlignment="1" applyProtection="1">
      <alignment wrapText="1"/>
      <protection locked="0"/>
    </xf>
    <xf numFmtId="1" fontId="2" fillId="5" borderId="56" xfId="0" applyNumberFormat="1" applyFont="1" applyFill="1" applyBorder="1" applyAlignment="1" applyProtection="1">
      <alignment wrapText="1"/>
      <protection locked="0"/>
    </xf>
    <xf numFmtId="1" fontId="2" fillId="0" borderId="11" xfId="0" applyNumberFormat="1" applyFont="1" applyBorder="1" applyAlignment="1">
      <alignment vertical="center" wrapText="1"/>
    </xf>
    <xf numFmtId="1" fontId="2" fillId="0" borderId="16" xfId="0" applyNumberFormat="1" applyFont="1" applyBorder="1" applyAlignment="1">
      <alignment wrapText="1"/>
    </xf>
    <xf numFmtId="1" fontId="2" fillId="5" borderId="18" xfId="0" applyNumberFormat="1" applyFont="1" applyFill="1" applyBorder="1" applyAlignment="1" applyProtection="1">
      <alignment wrapText="1"/>
      <protection locked="0"/>
    </xf>
    <xf numFmtId="1" fontId="2" fillId="5" borderId="19" xfId="0" applyNumberFormat="1" applyFont="1" applyFill="1" applyBorder="1" applyAlignment="1" applyProtection="1">
      <alignment wrapText="1"/>
      <protection locked="0"/>
    </xf>
    <xf numFmtId="1" fontId="5" fillId="2" borderId="0" xfId="0" applyNumberFormat="1" applyFont="1" applyFill="1"/>
    <xf numFmtId="1" fontId="2" fillId="0" borderId="39" xfId="0" applyNumberFormat="1" applyFont="1" applyFill="1" applyBorder="1" applyAlignment="1" applyProtection="1">
      <alignment horizontal="center" vertical="center" wrapText="1"/>
    </xf>
    <xf numFmtId="1" fontId="2" fillId="2" borderId="8" xfId="0" applyNumberFormat="1" applyFont="1" applyFill="1" applyBorder="1" applyAlignment="1" applyProtection="1">
      <alignment horizontal="left" vertical="center" wrapText="1"/>
    </xf>
    <xf numFmtId="1" fontId="2" fillId="2" borderId="23" xfId="0" applyNumberFormat="1" applyFont="1" applyFill="1" applyBorder="1" applyAlignment="1" applyProtection="1">
      <alignment horizontal="left" vertical="center" wrapText="1"/>
    </xf>
    <xf numFmtId="1" fontId="2" fillId="2" borderId="0" xfId="0" applyNumberFormat="1" applyFont="1" applyFill="1" applyBorder="1" applyAlignment="1" applyProtection="1">
      <alignment horizontal="center" vertical="center"/>
    </xf>
    <xf numFmtId="1" fontId="2" fillId="2" borderId="0" xfId="8" applyNumberFormat="1" applyFont="1" applyFill="1" applyBorder="1" applyAlignment="1" applyProtection="1">
      <alignment horizontal="center" vertical="center" wrapText="1"/>
    </xf>
    <xf numFmtId="1" fontId="2" fillId="2" borderId="35" xfId="8" applyNumberFormat="1" applyFont="1" applyFill="1" applyBorder="1" applyAlignment="1" applyProtection="1">
      <alignment horizontal="center" vertical="center" wrapText="1"/>
    </xf>
    <xf numFmtId="1" fontId="2" fillId="0" borderId="35" xfId="0" applyNumberFormat="1" applyFont="1" applyBorder="1" applyAlignment="1" applyProtection="1">
      <alignment horizontal="center" vertical="center" wrapText="1"/>
    </xf>
    <xf numFmtId="1" fontId="2" fillId="0" borderId="1" xfId="0" applyNumberFormat="1" applyFont="1" applyBorder="1" applyAlignment="1" applyProtection="1">
      <alignment horizontal="center" vertical="center" wrapText="1"/>
    </xf>
    <xf numFmtId="1" fontId="2" fillId="0" borderId="52" xfId="0" applyNumberFormat="1" applyFont="1" applyBorder="1" applyAlignment="1" applyProtection="1">
      <alignment horizontal="center" vertical="center" wrapText="1"/>
    </xf>
    <xf numFmtId="1" fontId="2" fillId="2" borderId="5" xfId="0" applyNumberFormat="1" applyFont="1" applyFill="1" applyBorder="1" applyAlignment="1" applyProtection="1">
      <alignment horizontal="left" vertical="center" wrapText="1"/>
    </xf>
    <xf numFmtId="1" fontId="2" fillId="0" borderId="11" xfId="0" applyNumberFormat="1" applyFont="1" applyBorder="1" applyAlignment="1" applyProtection="1">
      <alignment horizontal="left" vertical="center" wrapText="1"/>
    </xf>
    <xf numFmtId="1" fontId="2" fillId="2" borderId="11" xfId="0" applyNumberFormat="1" applyFont="1" applyFill="1" applyBorder="1" applyAlignment="1" applyProtection="1">
      <alignment horizontal="left" vertical="center" wrapText="1"/>
    </xf>
    <xf numFmtId="1" fontId="2" fillId="2" borderId="34" xfId="8" applyNumberFormat="1" applyFont="1" applyFill="1" applyBorder="1" applyAlignment="1" applyProtection="1">
      <alignment horizontal="center" vertical="center" wrapText="1"/>
    </xf>
    <xf numFmtId="1" fontId="2" fillId="2" borderId="22" xfId="8" applyNumberFormat="1" applyFont="1" applyFill="1" applyBorder="1" applyAlignment="1" applyProtection="1">
      <alignment horizontal="center" vertical="center" wrapText="1"/>
    </xf>
    <xf numFmtId="1" fontId="2" fillId="2" borderId="31" xfId="8" applyNumberFormat="1" applyFont="1" applyFill="1" applyBorder="1" applyAlignment="1" applyProtection="1">
      <alignment horizontal="center" vertical="center" wrapText="1"/>
    </xf>
    <xf numFmtId="1" fontId="2" fillId="2" borderId="39" xfId="8" applyNumberFormat="1" applyFont="1" applyFill="1" applyBorder="1" applyAlignment="1" applyProtection="1">
      <alignment horizontal="center" vertical="center" wrapText="1"/>
    </xf>
    <xf numFmtId="1" fontId="2" fillId="0" borderId="42" xfId="0" applyNumberFormat="1" applyFont="1" applyFill="1" applyBorder="1" applyAlignment="1" applyProtection="1">
      <alignment horizontal="center" vertical="center" wrapText="1"/>
    </xf>
    <xf numFmtId="1" fontId="2" fillId="2" borderId="40" xfId="9" applyNumberFormat="1" applyFont="1" applyFill="1" applyBorder="1" applyAlignment="1">
      <alignment horizontal="center" vertical="center" wrapText="1"/>
    </xf>
    <xf numFmtId="1" fontId="2" fillId="0" borderId="1" xfId="0" applyNumberFormat="1" applyFont="1" applyBorder="1" applyAlignment="1" applyProtection="1">
      <alignment horizontal="center" vertical="center" wrapText="1"/>
    </xf>
    <xf numFmtId="1" fontId="2" fillId="0" borderId="52" xfId="0" applyNumberFormat="1" applyFont="1" applyBorder="1" applyAlignment="1" applyProtection="1">
      <alignment horizontal="center" vertical="center" wrapText="1"/>
    </xf>
    <xf numFmtId="1" fontId="2" fillId="2" borderId="40" xfId="9" applyNumberFormat="1" applyFont="1" applyFill="1" applyBorder="1" applyAlignment="1">
      <alignment horizontal="center" vertical="center" wrapText="1"/>
    </xf>
    <xf numFmtId="1" fontId="2" fillId="0" borderId="35" xfId="0" applyNumberFormat="1" applyFont="1" applyBorder="1" applyAlignment="1" applyProtection="1">
      <alignment horizontal="center" vertical="center" wrapText="1"/>
    </xf>
    <xf numFmtId="1" fontId="2" fillId="2" borderId="39" xfId="8" applyNumberFormat="1" applyFont="1" applyFill="1" applyBorder="1" applyAlignment="1" applyProtection="1">
      <alignment horizontal="center" vertical="center" wrapText="1"/>
    </xf>
    <xf numFmtId="1" fontId="2" fillId="0" borderId="42" xfId="0" applyNumberFormat="1" applyFont="1" applyFill="1" applyBorder="1" applyAlignment="1" applyProtection="1">
      <alignment horizontal="center" vertical="center" wrapText="1"/>
    </xf>
    <xf numFmtId="1" fontId="2" fillId="0" borderId="39" xfId="0" applyNumberFormat="1" applyFont="1" applyFill="1" applyBorder="1" applyAlignment="1" applyProtection="1">
      <alignment horizontal="center" vertical="center" wrapText="1"/>
    </xf>
    <xf numFmtId="1" fontId="2" fillId="2" borderId="5" xfId="0" applyNumberFormat="1" applyFont="1" applyFill="1" applyBorder="1" applyAlignment="1" applyProtection="1">
      <alignment horizontal="left" vertical="center" wrapText="1"/>
    </xf>
    <xf numFmtId="1" fontId="2" fillId="0" borderId="11" xfId="0" applyNumberFormat="1" applyFont="1" applyBorder="1" applyAlignment="1" applyProtection="1">
      <alignment horizontal="left" vertical="center" wrapText="1"/>
    </xf>
    <xf numFmtId="1" fontId="2" fillId="2" borderId="11" xfId="0" applyNumberFormat="1" applyFont="1" applyFill="1" applyBorder="1" applyAlignment="1" applyProtection="1">
      <alignment horizontal="left" vertical="center" wrapText="1"/>
    </xf>
    <xf numFmtId="1" fontId="2" fillId="2" borderId="34" xfId="8" applyNumberFormat="1" applyFont="1" applyFill="1" applyBorder="1" applyAlignment="1" applyProtection="1">
      <alignment horizontal="center" vertical="center" wrapText="1"/>
    </xf>
    <xf numFmtId="1" fontId="2" fillId="2" borderId="22" xfId="8" applyNumberFormat="1" applyFont="1" applyFill="1" applyBorder="1" applyAlignment="1" applyProtection="1">
      <alignment horizontal="center" vertical="center" wrapText="1"/>
    </xf>
    <xf numFmtId="1" fontId="2" fillId="2" borderId="31" xfId="8" applyNumberFormat="1" applyFont="1" applyFill="1" applyBorder="1" applyAlignment="1" applyProtection="1">
      <alignment horizontal="center" vertical="center" wrapText="1"/>
    </xf>
    <xf numFmtId="1" fontId="2" fillId="2" borderId="8" xfId="0" applyNumberFormat="1" applyFont="1" applyFill="1" applyBorder="1" applyAlignment="1" applyProtection="1">
      <alignment horizontal="left" vertical="center" wrapText="1"/>
    </xf>
    <xf numFmtId="1" fontId="2" fillId="2" borderId="35" xfId="8" applyNumberFormat="1" applyFont="1" applyFill="1" applyBorder="1" applyAlignment="1" applyProtection="1">
      <alignment horizontal="center" vertical="center" wrapText="1"/>
    </xf>
    <xf numFmtId="1" fontId="2" fillId="2" borderId="0" xfId="0" applyNumberFormat="1" applyFont="1" applyFill="1" applyBorder="1" applyAlignment="1" applyProtection="1">
      <alignment horizontal="center" vertical="center"/>
    </xf>
    <xf numFmtId="1" fontId="2" fillId="2" borderId="0" xfId="8" applyNumberFormat="1" applyFont="1" applyFill="1" applyBorder="1" applyAlignment="1" applyProtection="1">
      <alignment horizontal="center" vertical="center" wrapText="1"/>
    </xf>
    <xf numFmtId="1" fontId="2" fillId="2" borderId="23" xfId="0" applyNumberFormat="1" applyFont="1" applyFill="1" applyBorder="1" applyAlignment="1" applyProtection="1">
      <alignment horizontal="left" vertical="center" wrapText="1"/>
    </xf>
    <xf numFmtId="1" fontId="2" fillId="0" borderId="39" xfId="0" applyNumberFormat="1" applyFont="1" applyFill="1" applyBorder="1" applyAlignment="1" applyProtection="1">
      <alignment horizontal="center" vertical="center" wrapText="1"/>
    </xf>
    <xf numFmtId="1" fontId="2" fillId="2" borderId="8" xfId="0" applyNumberFormat="1" applyFont="1" applyFill="1" applyBorder="1" applyAlignment="1" applyProtection="1">
      <alignment horizontal="left" vertical="center" wrapText="1"/>
    </xf>
    <xf numFmtId="1" fontId="2" fillId="2" borderId="23" xfId="0" applyNumberFormat="1" applyFont="1" applyFill="1" applyBorder="1" applyAlignment="1" applyProtection="1">
      <alignment horizontal="left" vertical="center" wrapText="1"/>
    </xf>
    <xf numFmtId="1" fontId="2" fillId="2" borderId="0" xfId="0" applyNumberFormat="1" applyFont="1" applyFill="1" applyBorder="1" applyAlignment="1" applyProtection="1">
      <alignment horizontal="center" vertical="center"/>
    </xf>
    <xf numFmtId="1" fontId="2" fillId="2" borderId="0" xfId="8" applyNumberFormat="1" applyFont="1" applyFill="1" applyBorder="1" applyAlignment="1" applyProtection="1">
      <alignment horizontal="center" vertical="center" wrapText="1"/>
    </xf>
    <xf numFmtId="1" fontId="2" fillId="2" borderId="35" xfId="8" applyNumberFormat="1" applyFont="1" applyFill="1" applyBorder="1" applyAlignment="1" applyProtection="1">
      <alignment horizontal="center" vertical="center" wrapText="1"/>
    </xf>
    <xf numFmtId="1" fontId="2" fillId="0" borderId="35" xfId="0" applyNumberFormat="1" applyFont="1" applyBorder="1" applyAlignment="1" applyProtection="1">
      <alignment horizontal="center" vertical="center" wrapText="1"/>
    </xf>
    <xf numFmtId="1" fontId="2" fillId="0" borderId="1" xfId="0" applyNumberFormat="1" applyFont="1" applyBorder="1" applyAlignment="1" applyProtection="1">
      <alignment horizontal="center" vertical="center" wrapText="1"/>
    </xf>
    <xf numFmtId="1" fontId="2" fillId="0" borderId="52" xfId="0" applyNumberFormat="1" applyFont="1" applyBorder="1" applyAlignment="1" applyProtection="1">
      <alignment horizontal="center" vertical="center" wrapText="1"/>
    </xf>
    <xf numFmtId="1" fontId="2" fillId="2" borderId="5" xfId="0" applyNumberFormat="1" applyFont="1" applyFill="1" applyBorder="1" applyAlignment="1" applyProtection="1">
      <alignment horizontal="left" vertical="center" wrapText="1"/>
    </xf>
    <xf numFmtId="1" fontId="2" fillId="0" borderId="11" xfId="0" applyNumberFormat="1" applyFont="1" applyBorder="1" applyAlignment="1" applyProtection="1">
      <alignment horizontal="left" vertical="center" wrapText="1"/>
    </xf>
    <xf numFmtId="1" fontId="2" fillId="2" borderId="11" xfId="0" applyNumberFormat="1" applyFont="1" applyFill="1" applyBorder="1" applyAlignment="1" applyProtection="1">
      <alignment horizontal="left" vertical="center" wrapText="1"/>
    </xf>
    <xf numFmtId="1" fontId="2" fillId="2" borderId="34" xfId="8" applyNumberFormat="1" applyFont="1" applyFill="1" applyBorder="1" applyAlignment="1" applyProtection="1">
      <alignment horizontal="center" vertical="center" wrapText="1"/>
    </xf>
    <xf numFmtId="1" fontId="2" fillId="2" borderId="22" xfId="8" applyNumberFormat="1" applyFont="1" applyFill="1" applyBorder="1" applyAlignment="1" applyProtection="1">
      <alignment horizontal="center" vertical="center" wrapText="1"/>
    </xf>
    <xf numFmtId="1" fontId="2" fillId="2" borderId="31" xfId="8" applyNumberFormat="1" applyFont="1" applyFill="1" applyBorder="1" applyAlignment="1" applyProtection="1">
      <alignment horizontal="center" vertical="center" wrapText="1"/>
    </xf>
    <xf numFmtId="1" fontId="2" fillId="2" borderId="39" xfId="8" applyNumberFormat="1" applyFont="1" applyFill="1" applyBorder="1" applyAlignment="1" applyProtection="1">
      <alignment horizontal="center" vertical="center" wrapText="1"/>
    </xf>
    <xf numFmtId="1" fontId="2" fillId="0" borderId="42" xfId="0" applyNumberFormat="1" applyFont="1" applyFill="1" applyBorder="1" applyAlignment="1" applyProtection="1">
      <alignment horizontal="center" vertical="center" wrapText="1"/>
    </xf>
    <xf numFmtId="1" fontId="2" fillId="2" borderId="40" xfId="9" applyNumberFormat="1" applyFont="1" applyFill="1" applyBorder="1" applyAlignment="1">
      <alignment horizontal="center" vertical="center" wrapText="1"/>
    </xf>
    <xf numFmtId="1" fontId="2" fillId="2" borderId="39" xfId="8" applyNumberFormat="1" applyFont="1" applyFill="1" applyBorder="1" applyAlignment="1" applyProtection="1">
      <alignment horizontal="center" vertical="center" wrapText="1"/>
    </xf>
    <xf numFmtId="1" fontId="2" fillId="0" borderId="1" xfId="0" applyNumberFormat="1" applyFont="1" applyBorder="1" applyAlignment="1" applyProtection="1">
      <alignment horizontal="center" vertical="center" wrapText="1"/>
    </xf>
    <xf numFmtId="1" fontId="2" fillId="0" borderId="52" xfId="0" applyNumberFormat="1" applyFont="1" applyBorder="1" applyAlignment="1" applyProtection="1">
      <alignment horizontal="center" vertical="center" wrapText="1"/>
    </xf>
    <xf numFmtId="1" fontId="2" fillId="2" borderId="40" xfId="9" applyNumberFormat="1" applyFont="1" applyFill="1" applyBorder="1" applyAlignment="1">
      <alignment horizontal="center" vertical="center" wrapText="1"/>
    </xf>
    <xf numFmtId="1" fontId="2" fillId="0" borderId="35" xfId="0" applyNumberFormat="1" applyFont="1" applyBorder="1" applyAlignment="1" applyProtection="1">
      <alignment horizontal="center" vertical="center" wrapText="1"/>
    </xf>
    <xf numFmtId="1" fontId="2" fillId="0" borderId="42" xfId="0" applyNumberFormat="1" applyFont="1" applyFill="1" applyBorder="1" applyAlignment="1" applyProtection="1">
      <alignment horizontal="center" vertical="center" wrapText="1"/>
    </xf>
    <xf numFmtId="1" fontId="2" fillId="0" borderId="39" xfId="0" applyNumberFormat="1" applyFont="1" applyFill="1" applyBorder="1" applyAlignment="1" applyProtection="1">
      <alignment horizontal="center" vertical="center" wrapText="1"/>
    </xf>
    <xf numFmtId="1" fontId="2" fillId="2" borderId="5" xfId="0" applyNumberFormat="1" applyFont="1" applyFill="1" applyBorder="1" applyAlignment="1" applyProtection="1">
      <alignment horizontal="left" vertical="center" wrapText="1"/>
    </xf>
    <xf numFmtId="1" fontId="2" fillId="0" borderId="11" xfId="0" applyNumberFormat="1" applyFont="1" applyBorder="1" applyAlignment="1" applyProtection="1">
      <alignment horizontal="left" vertical="center" wrapText="1"/>
    </xf>
    <xf numFmtId="1" fontId="2" fillId="2" borderId="11" xfId="0" applyNumberFormat="1" applyFont="1" applyFill="1" applyBorder="1" applyAlignment="1" applyProtection="1">
      <alignment horizontal="left" vertical="center" wrapText="1"/>
    </xf>
    <xf numFmtId="1" fontId="2" fillId="2" borderId="34" xfId="8" applyNumberFormat="1" applyFont="1" applyFill="1" applyBorder="1" applyAlignment="1" applyProtection="1">
      <alignment horizontal="center" vertical="center" wrapText="1"/>
    </xf>
    <xf numFmtId="1" fontId="2" fillId="2" borderId="22" xfId="8" applyNumberFormat="1" applyFont="1" applyFill="1" applyBorder="1" applyAlignment="1" applyProtection="1">
      <alignment horizontal="center" vertical="center" wrapText="1"/>
    </xf>
    <xf numFmtId="1" fontId="2" fillId="2" borderId="31" xfId="8" applyNumberFormat="1" applyFont="1" applyFill="1" applyBorder="1" applyAlignment="1" applyProtection="1">
      <alignment horizontal="center" vertical="center" wrapText="1"/>
    </xf>
    <xf numFmtId="1" fontId="2" fillId="2" borderId="8" xfId="0" applyNumberFormat="1" applyFont="1" applyFill="1" applyBorder="1" applyAlignment="1" applyProtection="1">
      <alignment horizontal="left" vertical="center" wrapText="1"/>
    </xf>
    <xf numFmtId="1" fontId="2" fillId="2" borderId="35" xfId="8" applyNumberFormat="1" applyFont="1" applyFill="1" applyBorder="1" applyAlignment="1" applyProtection="1">
      <alignment horizontal="center" vertical="center" wrapText="1"/>
    </xf>
    <xf numFmtId="1" fontId="2" fillId="2" borderId="0" xfId="0" applyNumberFormat="1" applyFont="1" applyFill="1" applyBorder="1" applyAlignment="1" applyProtection="1">
      <alignment horizontal="center" vertical="center"/>
    </xf>
    <xf numFmtId="1" fontId="2" fillId="2" borderId="0" xfId="8" applyNumberFormat="1" applyFont="1" applyFill="1" applyBorder="1" applyAlignment="1" applyProtection="1">
      <alignment horizontal="center" vertical="center" wrapText="1"/>
    </xf>
    <xf numFmtId="1" fontId="2" fillId="2" borderId="23" xfId="0" applyNumberFormat="1" applyFont="1" applyFill="1" applyBorder="1" applyAlignment="1" applyProtection="1">
      <alignment horizontal="left" vertical="center" wrapText="1"/>
    </xf>
    <xf numFmtId="1" fontId="2" fillId="0" borderId="39" xfId="0" applyNumberFormat="1" applyFont="1" applyFill="1" applyBorder="1" applyAlignment="1" applyProtection="1">
      <alignment horizontal="center" vertical="center" wrapText="1"/>
    </xf>
    <xf numFmtId="1" fontId="2" fillId="2" borderId="8" xfId="0" applyNumberFormat="1" applyFont="1" applyFill="1" applyBorder="1" applyAlignment="1" applyProtection="1">
      <alignment horizontal="left" vertical="center" wrapText="1"/>
    </xf>
    <xf numFmtId="1" fontId="2" fillId="2" borderId="23" xfId="0" applyNumberFormat="1" applyFont="1" applyFill="1" applyBorder="1" applyAlignment="1" applyProtection="1">
      <alignment horizontal="left" vertical="center" wrapText="1"/>
    </xf>
    <xf numFmtId="1" fontId="2" fillId="2" borderId="0" xfId="0" applyNumberFormat="1" applyFont="1" applyFill="1" applyBorder="1" applyAlignment="1" applyProtection="1">
      <alignment horizontal="center" vertical="center"/>
    </xf>
    <xf numFmtId="1" fontId="2" fillId="2" borderId="0" xfId="8" applyNumberFormat="1" applyFont="1" applyFill="1" applyBorder="1" applyAlignment="1" applyProtection="1">
      <alignment horizontal="center" vertical="center" wrapText="1"/>
    </xf>
    <xf numFmtId="1" fontId="2" fillId="2" borderId="35" xfId="8" applyNumberFormat="1" applyFont="1" applyFill="1" applyBorder="1" applyAlignment="1" applyProtection="1">
      <alignment horizontal="center" vertical="center" wrapText="1"/>
    </xf>
    <xf numFmtId="1" fontId="2" fillId="0" borderId="35" xfId="0" applyNumberFormat="1" applyFont="1" applyBorder="1" applyAlignment="1" applyProtection="1">
      <alignment horizontal="center" vertical="center" wrapText="1"/>
    </xf>
    <xf numFmtId="1" fontId="2" fillId="0" borderId="1" xfId="0" applyNumberFormat="1" applyFont="1" applyBorder="1" applyAlignment="1" applyProtection="1">
      <alignment horizontal="center" vertical="center" wrapText="1"/>
    </xf>
    <xf numFmtId="1" fontId="2" fillId="0" borderId="52" xfId="0" applyNumberFormat="1" applyFont="1" applyBorder="1" applyAlignment="1" applyProtection="1">
      <alignment horizontal="center" vertical="center" wrapText="1"/>
    </xf>
    <xf numFmtId="1" fontId="2" fillId="2" borderId="5" xfId="0" applyNumberFormat="1" applyFont="1" applyFill="1" applyBorder="1" applyAlignment="1" applyProtection="1">
      <alignment horizontal="left" vertical="center" wrapText="1"/>
    </xf>
    <xf numFmtId="1" fontId="2" fillId="0" borderId="11" xfId="0" applyNumberFormat="1" applyFont="1" applyBorder="1" applyAlignment="1" applyProtection="1">
      <alignment horizontal="left" vertical="center" wrapText="1"/>
    </xf>
    <xf numFmtId="1" fontId="2" fillId="2" borderId="11" xfId="0" applyNumberFormat="1" applyFont="1" applyFill="1" applyBorder="1" applyAlignment="1" applyProtection="1">
      <alignment horizontal="left" vertical="center" wrapText="1"/>
    </xf>
    <xf numFmtId="1" fontId="2" fillId="2" borderId="34" xfId="8" applyNumberFormat="1" applyFont="1" applyFill="1" applyBorder="1" applyAlignment="1" applyProtection="1">
      <alignment horizontal="center" vertical="center" wrapText="1"/>
    </xf>
    <xf numFmtId="1" fontId="2" fillId="2" borderId="22" xfId="8" applyNumberFormat="1" applyFont="1" applyFill="1" applyBorder="1" applyAlignment="1" applyProtection="1">
      <alignment horizontal="center" vertical="center" wrapText="1"/>
    </xf>
    <xf numFmtId="1" fontId="2" fillId="2" borderId="31" xfId="8" applyNumberFormat="1" applyFont="1" applyFill="1" applyBorder="1" applyAlignment="1" applyProtection="1">
      <alignment horizontal="center" vertical="center" wrapText="1"/>
    </xf>
    <xf numFmtId="1" fontId="2" fillId="2" borderId="39" xfId="8" applyNumberFormat="1" applyFont="1" applyFill="1" applyBorder="1" applyAlignment="1" applyProtection="1">
      <alignment horizontal="center" vertical="center" wrapText="1"/>
    </xf>
    <xf numFmtId="1" fontId="2" fillId="0" borderId="42" xfId="0" applyNumberFormat="1" applyFont="1" applyFill="1" applyBorder="1" applyAlignment="1" applyProtection="1">
      <alignment horizontal="center" vertical="center" wrapText="1"/>
    </xf>
    <xf numFmtId="1" fontId="2" fillId="2" borderId="40" xfId="9" applyNumberFormat="1" applyFont="1" applyFill="1" applyBorder="1" applyAlignment="1">
      <alignment horizontal="center" vertical="center" wrapText="1"/>
    </xf>
    <xf numFmtId="1" fontId="2" fillId="2" borderId="39" xfId="8" applyNumberFormat="1" applyFont="1" applyFill="1" applyBorder="1" applyAlignment="1" applyProtection="1">
      <alignment horizontal="center" vertical="center" wrapText="1"/>
    </xf>
    <xf numFmtId="1" fontId="2" fillId="0" borderId="1" xfId="0" applyNumberFormat="1" applyFont="1" applyBorder="1" applyAlignment="1" applyProtection="1">
      <alignment horizontal="center" vertical="center" wrapText="1"/>
    </xf>
    <xf numFmtId="1" fontId="2" fillId="0" borderId="52" xfId="0" applyNumberFormat="1" applyFont="1" applyBorder="1" applyAlignment="1" applyProtection="1">
      <alignment horizontal="center" vertical="center" wrapText="1"/>
    </xf>
    <xf numFmtId="1" fontId="2" fillId="2" borderId="40" xfId="9" applyNumberFormat="1" applyFont="1" applyFill="1" applyBorder="1" applyAlignment="1">
      <alignment horizontal="center" vertical="center" wrapText="1"/>
    </xf>
    <xf numFmtId="1" fontId="2" fillId="0" borderId="35" xfId="0" applyNumberFormat="1" applyFont="1" applyBorder="1" applyAlignment="1" applyProtection="1">
      <alignment horizontal="center" vertical="center" wrapText="1"/>
    </xf>
    <xf numFmtId="1" fontId="2" fillId="0" borderId="42" xfId="0" applyNumberFormat="1" applyFont="1" applyFill="1" applyBorder="1" applyAlignment="1" applyProtection="1">
      <alignment horizontal="center" vertical="center" wrapText="1"/>
    </xf>
    <xf numFmtId="1" fontId="2" fillId="0" borderId="39" xfId="0" applyNumberFormat="1" applyFont="1" applyFill="1" applyBorder="1" applyAlignment="1" applyProtection="1">
      <alignment horizontal="center" vertical="center" wrapText="1"/>
    </xf>
    <xf numFmtId="1" fontId="2" fillId="2" borderId="5" xfId="0" applyNumberFormat="1" applyFont="1" applyFill="1" applyBorder="1" applyAlignment="1" applyProtection="1">
      <alignment horizontal="left" vertical="center" wrapText="1"/>
    </xf>
    <xf numFmtId="1" fontId="2" fillId="0" borderId="11" xfId="0" applyNumberFormat="1" applyFont="1" applyBorder="1" applyAlignment="1" applyProtection="1">
      <alignment horizontal="left" vertical="center" wrapText="1"/>
    </xf>
    <xf numFmtId="1" fontId="2" fillId="2" borderId="11" xfId="0" applyNumberFormat="1" applyFont="1" applyFill="1" applyBorder="1" applyAlignment="1" applyProtection="1">
      <alignment horizontal="left" vertical="center" wrapText="1"/>
    </xf>
    <xf numFmtId="1" fontId="2" fillId="2" borderId="34" xfId="8" applyNumberFormat="1" applyFont="1" applyFill="1" applyBorder="1" applyAlignment="1" applyProtection="1">
      <alignment horizontal="center" vertical="center" wrapText="1"/>
    </xf>
    <xf numFmtId="1" fontId="2" fillId="2" borderId="22" xfId="8" applyNumberFormat="1" applyFont="1" applyFill="1" applyBorder="1" applyAlignment="1" applyProtection="1">
      <alignment horizontal="center" vertical="center" wrapText="1"/>
    </xf>
    <xf numFmtId="1" fontId="2" fillId="2" borderId="31" xfId="8" applyNumberFormat="1" applyFont="1" applyFill="1" applyBorder="1" applyAlignment="1" applyProtection="1">
      <alignment horizontal="center" vertical="center" wrapText="1"/>
    </xf>
    <xf numFmtId="1" fontId="2" fillId="2" borderId="8" xfId="0" applyNumberFormat="1" applyFont="1" applyFill="1" applyBorder="1" applyAlignment="1" applyProtection="1">
      <alignment horizontal="left" vertical="center" wrapText="1"/>
    </xf>
    <xf numFmtId="1" fontId="2" fillId="2" borderId="35" xfId="8" applyNumberFormat="1" applyFont="1" applyFill="1" applyBorder="1" applyAlignment="1" applyProtection="1">
      <alignment horizontal="center" vertical="center" wrapText="1"/>
    </xf>
    <xf numFmtId="1" fontId="2" fillId="2" borderId="0" xfId="0" applyNumberFormat="1" applyFont="1" applyFill="1" applyBorder="1" applyAlignment="1" applyProtection="1">
      <alignment horizontal="center" vertical="center"/>
    </xf>
    <xf numFmtId="1" fontId="2" fillId="2" borderId="0" xfId="8" applyNumberFormat="1" applyFont="1" applyFill="1" applyBorder="1" applyAlignment="1" applyProtection="1">
      <alignment horizontal="center" vertical="center" wrapText="1"/>
    </xf>
    <xf numFmtId="1" fontId="2" fillId="2" borderId="23" xfId="0" applyNumberFormat="1" applyFont="1" applyFill="1" applyBorder="1" applyAlignment="1" applyProtection="1">
      <alignment horizontal="left" vertical="center" wrapText="1"/>
    </xf>
    <xf numFmtId="3" fontId="2" fillId="5" borderId="6" xfId="0" applyNumberFormat="1" applyFont="1" applyFill="1" applyBorder="1" applyAlignment="1" applyProtection="1">
      <alignment horizontal="center" wrapText="1"/>
      <protection locked="0"/>
    </xf>
    <xf numFmtId="3" fontId="2" fillId="5" borderId="9" xfId="0" applyNumberFormat="1" applyFont="1" applyFill="1" applyBorder="1" applyAlignment="1" applyProtection="1">
      <alignment horizontal="center" wrapText="1"/>
      <protection locked="0"/>
    </xf>
    <xf numFmtId="3" fontId="2" fillId="5" borderId="12" xfId="0" applyNumberFormat="1" applyFont="1" applyFill="1" applyBorder="1" applyAlignment="1" applyProtection="1">
      <alignment horizontal="center" wrapText="1"/>
      <protection locked="0"/>
    </xf>
    <xf numFmtId="3" fontId="2" fillId="5" borderId="13" xfId="0" applyNumberFormat="1" applyFont="1" applyFill="1" applyBorder="1" applyAlignment="1" applyProtection="1">
      <alignment horizontal="center" wrapText="1"/>
      <protection locked="0"/>
    </xf>
    <xf numFmtId="3" fontId="2" fillId="5" borderId="17" xfId="0" applyNumberFormat="1" applyFont="1" applyFill="1" applyBorder="1" applyAlignment="1" applyProtection="1">
      <alignment horizontal="center" wrapText="1"/>
      <protection locked="0"/>
    </xf>
    <xf numFmtId="3" fontId="2" fillId="5" borderId="20" xfId="0" applyNumberFormat="1" applyFont="1" applyFill="1" applyBorder="1" applyAlignment="1" applyProtection="1">
      <alignment horizontal="center" wrapText="1"/>
      <protection locked="0"/>
    </xf>
    <xf numFmtId="3" fontId="2" fillId="5" borderId="6" xfId="0" applyNumberFormat="1" applyFont="1" applyFill="1" applyBorder="1" applyAlignment="1" applyProtection="1">
      <alignment horizontal="center"/>
      <protection locked="0"/>
    </xf>
    <xf numFmtId="3" fontId="2" fillId="5" borderId="9" xfId="0" applyNumberFormat="1" applyFont="1" applyFill="1" applyBorder="1" applyAlignment="1" applyProtection="1">
      <alignment horizontal="center"/>
      <protection locked="0"/>
    </xf>
    <xf numFmtId="3" fontId="2" fillId="5" borderId="50" xfId="0" applyNumberFormat="1" applyFont="1" applyFill="1" applyBorder="1" applyAlignment="1" applyProtection="1">
      <alignment horizontal="center"/>
      <protection locked="0"/>
    </xf>
    <xf numFmtId="3" fontId="2" fillId="5" borderId="51" xfId="0" applyNumberFormat="1" applyFont="1" applyFill="1" applyBorder="1" applyAlignment="1" applyProtection="1">
      <alignment horizontal="center"/>
      <protection locked="0"/>
    </xf>
    <xf numFmtId="1" fontId="2" fillId="0" borderId="39" xfId="0" applyNumberFormat="1" applyFont="1" applyFill="1" applyBorder="1" applyAlignment="1" applyProtection="1">
      <alignment horizontal="center" vertical="center" wrapText="1"/>
    </xf>
    <xf numFmtId="1" fontId="2" fillId="2" borderId="8" xfId="0" applyNumberFormat="1" applyFont="1" applyFill="1" applyBorder="1" applyAlignment="1" applyProtection="1">
      <alignment horizontal="left" vertical="center" wrapText="1"/>
    </xf>
    <xf numFmtId="1" fontId="2" fillId="2" borderId="23" xfId="0" applyNumberFormat="1" applyFont="1" applyFill="1" applyBorder="1" applyAlignment="1" applyProtection="1">
      <alignment horizontal="left" vertical="center" wrapText="1"/>
    </xf>
    <xf numFmtId="1" fontId="2" fillId="2" borderId="0" xfId="0" applyNumberFormat="1" applyFont="1" applyFill="1" applyBorder="1" applyAlignment="1" applyProtection="1">
      <alignment horizontal="center" vertical="center"/>
    </xf>
    <xf numFmtId="1" fontId="2" fillId="2" borderId="0" xfId="8" applyNumberFormat="1" applyFont="1" applyFill="1" applyBorder="1" applyAlignment="1" applyProtection="1">
      <alignment horizontal="center" vertical="center" wrapText="1"/>
    </xf>
    <xf numFmtId="1" fontId="2" fillId="2" borderId="35" xfId="8" applyNumberFormat="1" applyFont="1" applyFill="1" applyBorder="1" applyAlignment="1" applyProtection="1">
      <alignment horizontal="center" vertical="center" wrapText="1"/>
    </xf>
    <xf numFmtId="1" fontId="2" fillId="0" borderId="35" xfId="0" applyNumberFormat="1" applyFont="1" applyBorder="1" applyAlignment="1" applyProtection="1">
      <alignment horizontal="center" vertical="center" wrapText="1"/>
    </xf>
    <xf numFmtId="1" fontId="2" fillId="0" borderId="1" xfId="0" applyNumberFormat="1" applyFont="1" applyBorder="1" applyAlignment="1" applyProtection="1">
      <alignment horizontal="center" vertical="center" wrapText="1"/>
    </xf>
    <xf numFmtId="1" fontId="2" fillId="0" borderId="52" xfId="0" applyNumberFormat="1" applyFont="1" applyBorder="1" applyAlignment="1" applyProtection="1">
      <alignment horizontal="center" vertical="center" wrapText="1"/>
    </xf>
    <xf numFmtId="1" fontId="2" fillId="2" borderId="5" xfId="0" applyNumberFormat="1" applyFont="1" applyFill="1" applyBorder="1" applyAlignment="1" applyProtection="1">
      <alignment horizontal="left" vertical="center" wrapText="1"/>
    </xf>
    <xf numFmtId="1" fontId="2" fillId="0" borderId="11" xfId="0" applyNumberFormat="1" applyFont="1" applyBorder="1" applyAlignment="1" applyProtection="1">
      <alignment horizontal="left" vertical="center" wrapText="1"/>
    </xf>
    <xf numFmtId="1" fontId="2" fillId="2" borderId="11" xfId="0" applyNumberFormat="1" applyFont="1" applyFill="1" applyBorder="1" applyAlignment="1" applyProtection="1">
      <alignment horizontal="left" vertical="center" wrapText="1"/>
    </xf>
    <xf numFmtId="1" fontId="2" fillId="2" borderId="34" xfId="8" applyNumberFormat="1" applyFont="1" applyFill="1" applyBorder="1" applyAlignment="1" applyProtection="1">
      <alignment horizontal="center" vertical="center" wrapText="1"/>
    </xf>
    <xf numFmtId="1" fontId="2" fillId="2" borderId="22" xfId="8" applyNumberFormat="1" applyFont="1" applyFill="1" applyBorder="1" applyAlignment="1" applyProtection="1">
      <alignment horizontal="center" vertical="center" wrapText="1"/>
    </xf>
    <xf numFmtId="1" fontId="2" fillId="2" borderId="31" xfId="8" applyNumberFormat="1" applyFont="1" applyFill="1" applyBorder="1" applyAlignment="1" applyProtection="1">
      <alignment horizontal="center" vertical="center" wrapText="1"/>
    </xf>
    <xf numFmtId="1" fontId="2" fillId="2" borderId="39" xfId="8" applyNumberFormat="1" applyFont="1" applyFill="1" applyBorder="1" applyAlignment="1" applyProtection="1">
      <alignment horizontal="center" vertical="center" wrapText="1"/>
    </xf>
    <xf numFmtId="1" fontId="2" fillId="0" borderId="42" xfId="0" applyNumberFormat="1" applyFont="1" applyFill="1" applyBorder="1" applyAlignment="1" applyProtection="1">
      <alignment horizontal="center" vertical="center" wrapText="1"/>
    </xf>
    <xf numFmtId="1" fontId="2" fillId="2" borderId="40" xfId="9" applyNumberFormat="1" applyFont="1" applyFill="1" applyBorder="1" applyAlignment="1">
      <alignment horizontal="center" vertical="center" wrapText="1"/>
    </xf>
    <xf numFmtId="1" fontId="2" fillId="2" borderId="39" xfId="8" applyNumberFormat="1" applyFont="1" applyFill="1" applyBorder="1" applyAlignment="1" applyProtection="1">
      <alignment horizontal="center" vertical="center" wrapText="1"/>
    </xf>
    <xf numFmtId="1" fontId="2" fillId="0" borderId="1" xfId="0" applyNumberFormat="1" applyFont="1" applyBorder="1" applyAlignment="1" applyProtection="1">
      <alignment horizontal="center" vertical="center" wrapText="1"/>
    </xf>
    <xf numFmtId="1" fontId="2" fillId="0" borderId="52" xfId="0" applyNumberFormat="1" applyFont="1" applyBorder="1" applyAlignment="1" applyProtection="1">
      <alignment horizontal="center" vertical="center" wrapText="1"/>
    </xf>
    <xf numFmtId="1" fontId="2" fillId="2" borderId="40" xfId="9" applyNumberFormat="1" applyFont="1" applyFill="1" applyBorder="1" applyAlignment="1">
      <alignment horizontal="center" vertical="center" wrapText="1"/>
    </xf>
    <xf numFmtId="1" fontId="2" fillId="0" borderId="35" xfId="0" applyNumberFormat="1" applyFont="1" applyBorder="1" applyAlignment="1" applyProtection="1">
      <alignment horizontal="center" vertical="center" wrapText="1"/>
    </xf>
    <xf numFmtId="1" fontId="2" fillId="0" borderId="42" xfId="0" applyNumberFormat="1" applyFont="1" applyFill="1" applyBorder="1" applyAlignment="1" applyProtection="1">
      <alignment horizontal="center" vertical="center" wrapText="1"/>
    </xf>
    <xf numFmtId="1" fontId="2" fillId="0" borderId="39" xfId="0" applyNumberFormat="1" applyFont="1" applyFill="1" applyBorder="1" applyAlignment="1" applyProtection="1">
      <alignment horizontal="center" vertical="center" wrapText="1"/>
    </xf>
    <xf numFmtId="1" fontId="2" fillId="2" borderId="5" xfId="0" applyNumberFormat="1" applyFont="1" applyFill="1" applyBorder="1" applyAlignment="1" applyProtection="1">
      <alignment horizontal="left" vertical="center" wrapText="1"/>
    </xf>
    <xf numFmtId="1" fontId="2" fillId="0" borderId="11" xfId="0" applyNumberFormat="1" applyFont="1" applyBorder="1" applyAlignment="1" applyProtection="1">
      <alignment horizontal="left" vertical="center" wrapText="1"/>
    </xf>
    <xf numFmtId="1" fontId="2" fillId="2" borderId="11" xfId="0" applyNumberFormat="1" applyFont="1" applyFill="1" applyBorder="1" applyAlignment="1" applyProtection="1">
      <alignment horizontal="left" vertical="center" wrapText="1"/>
    </xf>
    <xf numFmtId="1" fontId="2" fillId="2" borderId="34" xfId="8" applyNumberFormat="1" applyFont="1" applyFill="1" applyBorder="1" applyAlignment="1" applyProtection="1">
      <alignment horizontal="center" vertical="center" wrapText="1"/>
    </xf>
    <xf numFmtId="1" fontId="2" fillId="2" borderId="22" xfId="8" applyNumberFormat="1" applyFont="1" applyFill="1" applyBorder="1" applyAlignment="1" applyProtection="1">
      <alignment horizontal="center" vertical="center" wrapText="1"/>
    </xf>
    <xf numFmtId="1" fontId="2" fillId="2" borderId="31" xfId="8" applyNumberFormat="1" applyFont="1" applyFill="1" applyBorder="1" applyAlignment="1" applyProtection="1">
      <alignment horizontal="center" vertical="center" wrapText="1"/>
    </xf>
    <xf numFmtId="1" fontId="2" fillId="2" borderId="8" xfId="0" applyNumberFormat="1" applyFont="1" applyFill="1" applyBorder="1" applyAlignment="1" applyProtection="1">
      <alignment horizontal="left" vertical="center" wrapText="1"/>
    </xf>
    <xf numFmtId="1" fontId="2" fillId="2" borderId="35" xfId="8" applyNumberFormat="1" applyFont="1" applyFill="1" applyBorder="1" applyAlignment="1" applyProtection="1">
      <alignment horizontal="center" vertical="center" wrapText="1"/>
    </xf>
    <xf numFmtId="1" fontId="2" fillId="2" borderId="0" xfId="0" applyNumberFormat="1" applyFont="1" applyFill="1" applyBorder="1" applyAlignment="1" applyProtection="1">
      <alignment horizontal="center" vertical="center"/>
    </xf>
    <xf numFmtId="1" fontId="2" fillId="2" borderId="0" xfId="8" applyNumberFormat="1" applyFont="1" applyFill="1" applyBorder="1" applyAlignment="1" applyProtection="1">
      <alignment horizontal="center" vertical="center" wrapText="1"/>
    </xf>
    <xf numFmtId="1" fontId="2" fillId="2" borderId="23" xfId="0" applyNumberFormat="1" applyFont="1" applyFill="1" applyBorder="1" applyAlignment="1" applyProtection="1">
      <alignment horizontal="left" vertical="center" wrapText="1"/>
    </xf>
    <xf numFmtId="1" fontId="2" fillId="0" borderId="39" xfId="0" applyNumberFormat="1" applyFont="1" applyFill="1" applyBorder="1" applyAlignment="1" applyProtection="1">
      <alignment horizontal="center" vertical="center" wrapText="1"/>
    </xf>
    <xf numFmtId="1" fontId="2" fillId="2" borderId="8" xfId="0" applyNumberFormat="1" applyFont="1" applyFill="1" applyBorder="1" applyAlignment="1" applyProtection="1">
      <alignment horizontal="left" vertical="center" wrapText="1"/>
    </xf>
    <xf numFmtId="1" fontId="2" fillId="2" borderId="23" xfId="0" applyNumberFormat="1" applyFont="1" applyFill="1" applyBorder="1" applyAlignment="1" applyProtection="1">
      <alignment horizontal="left" vertical="center" wrapText="1"/>
    </xf>
    <xf numFmtId="1" fontId="2" fillId="2" borderId="0" xfId="0" applyNumberFormat="1" applyFont="1" applyFill="1" applyBorder="1" applyAlignment="1" applyProtection="1">
      <alignment horizontal="center" vertical="center"/>
    </xf>
    <xf numFmtId="1" fontId="2" fillId="2" borderId="0" xfId="8" applyNumberFormat="1" applyFont="1" applyFill="1" applyBorder="1" applyAlignment="1" applyProtection="1">
      <alignment horizontal="center" vertical="center" wrapText="1"/>
    </xf>
    <xf numFmtId="1" fontId="2" fillId="2" borderId="35" xfId="8" applyNumberFormat="1" applyFont="1" applyFill="1" applyBorder="1" applyAlignment="1" applyProtection="1">
      <alignment horizontal="center" vertical="center" wrapText="1"/>
    </xf>
    <xf numFmtId="1" fontId="2" fillId="0" borderId="35" xfId="0" applyNumberFormat="1" applyFont="1" applyBorder="1" applyAlignment="1" applyProtection="1">
      <alignment horizontal="center" vertical="center" wrapText="1"/>
    </xf>
    <xf numFmtId="1" fontId="2" fillId="0" borderId="1" xfId="0" applyNumberFormat="1" applyFont="1" applyBorder="1" applyAlignment="1" applyProtection="1">
      <alignment horizontal="center" vertical="center" wrapText="1"/>
    </xf>
    <xf numFmtId="1" fontId="2" fillId="0" borderId="52" xfId="0" applyNumberFormat="1" applyFont="1" applyBorder="1" applyAlignment="1" applyProtection="1">
      <alignment horizontal="center" vertical="center" wrapText="1"/>
    </xf>
    <xf numFmtId="1" fontId="2" fillId="2" borderId="5" xfId="0" applyNumberFormat="1" applyFont="1" applyFill="1" applyBorder="1" applyAlignment="1" applyProtection="1">
      <alignment horizontal="left" vertical="center" wrapText="1"/>
    </xf>
    <xf numFmtId="1" fontId="2" fillId="0" borderId="11" xfId="0" applyNumberFormat="1" applyFont="1" applyBorder="1" applyAlignment="1" applyProtection="1">
      <alignment horizontal="left" vertical="center" wrapText="1"/>
    </xf>
    <xf numFmtId="1" fontId="2" fillId="2" borderId="11" xfId="0" applyNumberFormat="1" applyFont="1" applyFill="1" applyBorder="1" applyAlignment="1" applyProtection="1">
      <alignment horizontal="left" vertical="center" wrapText="1"/>
    </xf>
    <xf numFmtId="1" fontId="2" fillId="2" borderId="34" xfId="8" applyNumberFormat="1" applyFont="1" applyFill="1" applyBorder="1" applyAlignment="1" applyProtection="1">
      <alignment horizontal="center" vertical="center" wrapText="1"/>
    </xf>
    <xf numFmtId="1" fontId="2" fillId="2" borderId="22" xfId="8" applyNumberFormat="1" applyFont="1" applyFill="1" applyBorder="1" applyAlignment="1" applyProtection="1">
      <alignment horizontal="center" vertical="center" wrapText="1"/>
    </xf>
    <xf numFmtId="1" fontId="2" fillId="2" borderId="31" xfId="8" applyNumberFormat="1" applyFont="1" applyFill="1" applyBorder="1" applyAlignment="1" applyProtection="1">
      <alignment horizontal="center" vertical="center" wrapText="1"/>
    </xf>
    <xf numFmtId="1" fontId="2" fillId="2" borderId="39" xfId="8" applyNumberFormat="1" applyFont="1" applyFill="1" applyBorder="1" applyAlignment="1" applyProtection="1">
      <alignment horizontal="center" vertical="center" wrapText="1"/>
    </xf>
    <xf numFmtId="1" fontId="2" fillId="0" borderId="42" xfId="0" applyNumberFormat="1" applyFont="1" applyFill="1" applyBorder="1" applyAlignment="1" applyProtection="1">
      <alignment horizontal="center" vertical="center" wrapText="1"/>
    </xf>
    <xf numFmtId="1" fontId="2" fillId="2" borderId="40" xfId="9" applyNumberFormat="1" applyFont="1" applyFill="1" applyBorder="1" applyAlignment="1">
      <alignment horizontal="center" vertical="center" wrapText="1"/>
    </xf>
    <xf numFmtId="1" fontId="2" fillId="2" borderId="40" xfId="8" applyNumberFormat="1" applyFont="1" applyFill="1" applyBorder="1" applyAlignment="1" applyProtection="1">
      <alignment horizontal="center" vertical="center" wrapText="1"/>
    </xf>
    <xf numFmtId="1" fontId="2" fillId="2" borderId="39" xfId="8" applyNumberFormat="1" applyFont="1" applyFill="1" applyBorder="1" applyAlignment="1" applyProtection="1">
      <alignment horizontal="center" vertical="center" wrapText="1"/>
    </xf>
    <xf numFmtId="1" fontId="2" fillId="0" borderId="1" xfId="0" applyNumberFormat="1" applyFont="1" applyBorder="1" applyAlignment="1" applyProtection="1">
      <alignment horizontal="center" vertical="center" wrapText="1"/>
    </xf>
    <xf numFmtId="1" fontId="2" fillId="0" borderId="52" xfId="0" applyNumberFormat="1" applyFont="1" applyBorder="1" applyAlignment="1" applyProtection="1">
      <alignment horizontal="center" vertical="center" wrapText="1"/>
    </xf>
    <xf numFmtId="1" fontId="2" fillId="0" borderId="10" xfId="0" applyNumberFormat="1" applyFont="1" applyBorder="1" applyAlignment="1" applyProtection="1">
      <alignment horizontal="center" vertical="center" wrapText="1"/>
    </xf>
    <xf numFmtId="1" fontId="2" fillId="0" borderId="4" xfId="0" applyNumberFormat="1" applyFont="1" applyBorder="1" applyAlignment="1" applyProtection="1">
      <alignment horizontal="center" vertical="center" wrapText="1"/>
    </xf>
    <xf numFmtId="1" fontId="2" fillId="0" borderId="2" xfId="0" applyNumberFormat="1" applyFont="1" applyBorder="1" applyAlignment="1" applyProtection="1">
      <alignment horizontal="center" vertical="center" wrapText="1"/>
    </xf>
    <xf numFmtId="1" fontId="2" fillId="0" borderId="3" xfId="0" applyNumberFormat="1" applyFont="1" applyBorder="1" applyAlignment="1" applyProtection="1">
      <alignment horizontal="center" vertical="center" wrapText="1"/>
    </xf>
    <xf numFmtId="1" fontId="2" fillId="0" borderId="2" xfId="0" applyNumberFormat="1" applyFont="1" applyBorder="1" applyAlignment="1" applyProtection="1">
      <alignment horizontal="center"/>
    </xf>
    <xf numFmtId="1" fontId="2" fillId="0" borderId="46" xfId="0" applyNumberFormat="1" applyFont="1" applyBorder="1" applyAlignment="1" applyProtection="1">
      <alignment horizontal="center"/>
    </xf>
    <xf numFmtId="1" fontId="2" fillId="0" borderId="3" xfId="0" applyNumberFormat="1" applyFont="1" applyBorder="1" applyAlignment="1" applyProtection="1">
      <alignment horizontal="center"/>
    </xf>
    <xf numFmtId="1" fontId="3" fillId="2" borderId="0" xfId="8" applyNumberFormat="1" applyFont="1" applyFill="1" applyBorder="1" applyAlignment="1" applyProtection="1">
      <alignment horizontal="left" wrapText="1"/>
    </xf>
    <xf numFmtId="1" fontId="2" fillId="2" borderId="40" xfId="9" applyNumberFormat="1" applyFont="1" applyFill="1" applyBorder="1" applyAlignment="1">
      <alignment horizontal="center" vertical="center" wrapText="1"/>
    </xf>
    <xf numFmtId="1" fontId="2" fillId="0" borderId="40" xfId="0" applyNumberFormat="1" applyFont="1" applyBorder="1" applyAlignment="1" applyProtection="1">
      <alignment horizontal="center" vertical="center" wrapText="1"/>
    </xf>
    <xf numFmtId="1" fontId="2" fillId="0" borderId="41" xfId="0" applyNumberFormat="1" applyFont="1" applyFill="1" applyBorder="1" applyAlignment="1" applyProtection="1">
      <alignment horizontal="center" vertical="center" wrapText="1"/>
    </xf>
    <xf numFmtId="1" fontId="2" fillId="0" borderId="54" xfId="0" applyNumberFormat="1" applyFont="1" applyFill="1" applyBorder="1" applyAlignment="1" applyProtection="1">
      <alignment horizontal="center" vertical="center" wrapText="1"/>
    </xf>
    <xf numFmtId="1" fontId="2" fillId="0" borderId="37" xfId="0" applyNumberFormat="1" applyFont="1" applyFill="1" applyBorder="1" applyAlignment="1" applyProtection="1">
      <alignment horizontal="center" vertical="center" wrapText="1"/>
    </xf>
    <xf numFmtId="1" fontId="2" fillId="0" borderId="2" xfId="0" applyNumberFormat="1" applyFont="1" applyFill="1" applyBorder="1" applyAlignment="1" applyProtection="1">
      <alignment horizontal="center" vertical="center" wrapText="1"/>
    </xf>
    <xf numFmtId="1" fontId="2" fillId="0" borderId="46" xfId="0" applyNumberFormat="1" applyFont="1" applyFill="1" applyBorder="1" applyAlignment="1" applyProtection="1">
      <alignment horizontal="center" vertical="center" wrapText="1"/>
    </xf>
    <xf numFmtId="1" fontId="2" fillId="0" borderId="3" xfId="0" applyNumberFormat="1" applyFont="1" applyFill="1" applyBorder="1" applyAlignment="1" applyProtection="1">
      <alignment horizontal="center" vertical="center" wrapText="1"/>
    </xf>
    <xf numFmtId="1" fontId="5" fillId="0" borderId="38" xfId="0" applyNumberFormat="1" applyFont="1" applyFill="1" applyBorder="1" applyAlignment="1">
      <alignment horizontal="center" vertical="center" wrapText="1"/>
    </xf>
    <xf numFmtId="1" fontId="5" fillId="0" borderId="42" xfId="0" applyNumberFormat="1" applyFont="1" applyFill="1" applyBorder="1" applyAlignment="1">
      <alignment horizontal="center" vertical="center" wrapText="1"/>
    </xf>
    <xf numFmtId="1" fontId="5" fillId="0" borderId="39" xfId="0" applyNumberFormat="1" applyFont="1" applyFill="1" applyBorder="1" applyAlignment="1">
      <alignment horizontal="center" vertical="center" wrapText="1"/>
    </xf>
    <xf numFmtId="1" fontId="2" fillId="0" borderId="40" xfId="0" applyNumberFormat="1" applyFont="1" applyFill="1" applyBorder="1" applyAlignment="1" applyProtection="1">
      <alignment horizontal="center" vertical="center"/>
    </xf>
    <xf numFmtId="1" fontId="2" fillId="0" borderId="35" xfId="0" applyNumberFormat="1" applyFont="1" applyBorder="1" applyAlignment="1" applyProtection="1">
      <alignment horizontal="center" vertical="center"/>
    </xf>
    <xf numFmtId="1" fontId="2" fillId="0" borderId="1" xfId="0" applyNumberFormat="1" applyFont="1" applyBorder="1" applyAlignment="1" applyProtection="1">
      <alignment horizontal="center" vertical="center"/>
    </xf>
    <xf numFmtId="1" fontId="2" fillId="0" borderId="52" xfId="0" applyNumberFormat="1" applyFont="1" applyBorder="1" applyAlignment="1" applyProtection="1">
      <alignment horizontal="center" vertical="center"/>
    </xf>
    <xf numFmtId="1" fontId="2" fillId="0" borderId="38" xfId="0" applyNumberFormat="1" applyFont="1" applyBorder="1" applyAlignment="1" applyProtection="1">
      <alignment horizontal="center" vertical="center" wrapText="1"/>
    </xf>
    <xf numFmtId="1" fontId="2" fillId="0" borderId="39" xfId="0" applyNumberFormat="1" applyFont="1" applyBorder="1" applyAlignment="1" applyProtection="1">
      <alignment horizontal="center" vertical="center" wrapText="1"/>
    </xf>
    <xf numFmtId="1" fontId="2" fillId="0" borderId="10" xfId="0" applyNumberFormat="1" applyFont="1" applyBorder="1" applyAlignment="1" applyProtection="1">
      <alignment horizontal="center"/>
    </xf>
    <xf numFmtId="1" fontId="2" fillId="0" borderId="0" xfId="0" applyNumberFormat="1" applyFont="1" applyBorder="1" applyAlignment="1" applyProtection="1">
      <alignment horizontal="center"/>
    </xf>
    <xf numFmtId="1" fontId="2" fillId="0" borderId="4" xfId="0" applyNumberFormat="1" applyFont="1" applyBorder="1" applyAlignment="1" applyProtection="1">
      <alignment horizontal="center"/>
    </xf>
    <xf numFmtId="1" fontId="2" fillId="0" borderId="65" xfId="0" applyNumberFormat="1" applyFont="1" applyBorder="1" applyAlignment="1" applyProtection="1">
      <alignment horizontal="center"/>
    </xf>
    <xf numFmtId="1" fontId="2" fillId="0" borderId="66" xfId="0" applyNumberFormat="1" applyFont="1" applyBorder="1" applyAlignment="1" applyProtection="1">
      <alignment horizontal="center"/>
    </xf>
    <xf numFmtId="1" fontId="2" fillId="0" borderId="67" xfId="0" applyNumberFormat="1" applyFont="1" applyBorder="1" applyAlignment="1" applyProtection="1">
      <alignment horizontal="center"/>
    </xf>
    <xf numFmtId="1" fontId="2" fillId="0" borderId="35" xfId="0" applyNumberFormat="1" applyFont="1" applyBorder="1" applyAlignment="1" applyProtection="1">
      <alignment horizontal="center" vertical="center" wrapText="1"/>
    </xf>
    <xf numFmtId="1" fontId="2" fillId="2" borderId="29" xfId="8" applyNumberFormat="1" applyFont="1" applyFill="1" applyBorder="1" applyAlignment="1" applyProtection="1">
      <alignment horizontal="left" vertical="center" wrapText="1"/>
    </xf>
    <xf numFmtId="1" fontId="2" fillId="2" borderId="8" xfId="8" applyNumberFormat="1" applyFont="1" applyFill="1" applyBorder="1" applyAlignment="1" applyProtection="1">
      <alignment horizontal="left" vertical="center" wrapText="1"/>
    </xf>
    <xf numFmtId="1" fontId="2" fillId="2" borderId="27" xfId="8" applyNumberFormat="1" applyFont="1" applyFill="1" applyBorder="1" applyAlignment="1" applyProtection="1">
      <alignment horizontal="left" vertical="center" wrapText="1"/>
    </xf>
    <xf numFmtId="1" fontId="2" fillId="2" borderId="56" xfId="8" applyNumberFormat="1" applyFont="1" applyFill="1" applyBorder="1" applyAlignment="1" applyProtection="1">
      <alignment horizontal="left" vertical="center" wrapText="1"/>
    </xf>
    <xf numFmtId="1" fontId="2" fillId="2" borderId="28" xfId="8" applyNumberFormat="1" applyFont="1" applyFill="1" applyBorder="1" applyAlignment="1" applyProtection="1">
      <alignment horizontal="left" vertical="center" wrapText="1"/>
    </xf>
    <xf numFmtId="1" fontId="2" fillId="2" borderId="19" xfId="8" applyNumberFormat="1" applyFont="1" applyFill="1" applyBorder="1" applyAlignment="1" applyProtection="1">
      <alignment horizontal="left" vertical="center" wrapText="1"/>
    </xf>
    <xf numFmtId="1" fontId="2" fillId="0" borderId="38" xfId="0" applyNumberFormat="1" applyFont="1" applyFill="1" applyBorder="1" applyAlignment="1" applyProtection="1">
      <alignment horizontal="center" vertical="center" wrapText="1"/>
    </xf>
    <xf numFmtId="1" fontId="2" fillId="0" borderId="42" xfId="0" applyNumberFormat="1" applyFont="1" applyFill="1" applyBorder="1" applyAlignment="1" applyProtection="1">
      <alignment horizontal="center" vertical="center" wrapText="1"/>
    </xf>
    <xf numFmtId="1" fontId="2" fillId="0" borderId="39" xfId="0" applyNumberFormat="1" applyFont="1" applyFill="1" applyBorder="1" applyAlignment="1" applyProtection="1">
      <alignment horizontal="center" vertical="center" wrapText="1"/>
    </xf>
    <xf numFmtId="1" fontId="2" fillId="2" borderId="5" xfId="0" applyNumberFormat="1" applyFont="1" applyFill="1" applyBorder="1" applyAlignment="1" applyProtection="1">
      <alignment horizontal="left" vertical="center" wrapText="1"/>
    </xf>
    <xf numFmtId="1" fontId="2" fillId="0" borderId="11" xfId="0" applyNumberFormat="1" applyFont="1" applyBorder="1" applyAlignment="1" applyProtection="1">
      <alignment horizontal="left" vertical="center" wrapText="1"/>
    </xf>
    <xf numFmtId="1" fontId="2" fillId="0" borderId="32" xfId="0" applyNumberFormat="1" applyFont="1" applyBorder="1" applyAlignment="1" applyProtection="1">
      <alignment horizontal="left"/>
    </xf>
    <xf numFmtId="1" fontId="2" fillId="0" borderId="40" xfId="0" applyNumberFormat="1" applyFont="1" applyBorder="1" applyAlignment="1" applyProtection="1">
      <alignment horizontal="center"/>
    </xf>
    <xf numFmtId="1" fontId="2" fillId="2" borderId="35" xfId="0" applyNumberFormat="1" applyFont="1" applyFill="1" applyBorder="1" applyAlignment="1" applyProtection="1">
      <alignment horizontal="center" vertical="center" wrapText="1"/>
    </xf>
    <xf numFmtId="1" fontId="2" fillId="2" borderId="52" xfId="0" applyNumberFormat="1" applyFont="1" applyFill="1" applyBorder="1" applyAlignment="1" applyProtection="1">
      <alignment horizontal="center" vertical="center" wrapText="1"/>
    </xf>
    <xf numFmtId="1" fontId="2" fillId="2" borderId="35" xfId="9" applyNumberFormat="1" applyFont="1" applyFill="1" applyBorder="1" applyAlignment="1">
      <alignment horizontal="center" wrapText="1"/>
    </xf>
    <xf numFmtId="1" fontId="2" fillId="2" borderId="52" xfId="9" applyNumberFormat="1" applyFont="1" applyFill="1" applyBorder="1" applyAlignment="1">
      <alignment horizontal="center" wrapText="1"/>
    </xf>
    <xf numFmtId="1" fontId="2" fillId="0" borderId="37" xfId="0" applyNumberFormat="1" applyFont="1" applyBorder="1" applyAlignment="1" applyProtection="1">
      <alignment horizontal="center" vertical="center" wrapText="1"/>
    </xf>
    <xf numFmtId="1" fontId="2" fillId="0" borderId="35" xfId="0" applyNumberFormat="1" applyFont="1" applyFill="1" applyBorder="1" applyAlignment="1" applyProtection="1">
      <alignment horizontal="center" vertical="center" wrapText="1"/>
    </xf>
    <xf numFmtId="1" fontId="2" fillId="0" borderId="52" xfId="0" applyNumberFormat="1" applyFont="1" applyFill="1" applyBorder="1" applyAlignment="1" applyProtection="1">
      <alignment horizontal="center" vertical="center" wrapText="1"/>
    </xf>
    <xf numFmtId="1" fontId="2" fillId="0" borderId="2" xfId="0" applyNumberFormat="1" applyFont="1" applyBorder="1" applyAlignment="1" applyProtection="1">
      <alignment horizontal="left"/>
    </xf>
    <xf numFmtId="1" fontId="2" fillId="0" borderId="3" xfId="0" applyNumberFormat="1" applyFont="1" applyBorder="1" applyAlignment="1" applyProtection="1">
      <alignment horizontal="left"/>
    </xf>
    <xf numFmtId="1" fontId="2" fillId="2" borderId="40" xfId="0" applyNumberFormat="1" applyFont="1" applyFill="1" applyBorder="1" applyAlignment="1" applyProtection="1">
      <alignment horizontal="center" vertical="center" wrapText="1"/>
    </xf>
    <xf numFmtId="1" fontId="2" fillId="2" borderId="48" xfId="0" applyNumberFormat="1" applyFont="1" applyFill="1" applyBorder="1" applyAlignment="1" applyProtection="1">
      <alignment horizontal="left" vertical="center" wrapText="1"/>
    </xf>
    <xf numFmtId="1" fontId="2" fillId="2" borderId="11" xfId="0" applyNumberFormat="1" applyFont="1" applyFill="1" applyBorder="1" applyAlignment="1" applyProtection="1">
      <alignment horizontal="left" vertical="center" wrapText="1"/>
    </xf>
    <xf numFmtId="1" fontId="2" fillId="2" borderId="34" xfId="8" applyNumberFormat="1" applyFont="1" applyFill="1" applyBorder="1" applyAlignment="1" applyProtection="1">
      <alignment horizontal="center" vertical="center" wrapText="1"/>
    </xf>
    <xf numFmtId="1" fontId="2" fillId="2" borderId="22" xfId="8" applyNumberFormat="1" applyFont="1" applyFill="1" applyBorder="1" applyAlignment="1" applyProtection="1">
      <alignment horizontal="center" vertical="center" wrapText="1"/>
    </xf>
    <xf numFmtId="1" fontId="2" fillId="2" borderId="31" xfId="8" applyNumberFormat="1" applyFont="1" applyFill="1" applyBorder="1" applyAlignment="1" applyProtection="1">
      <alignment horizontal="center" vertical="center" wrapText="1"/>
    </xf>
    <xf numFmtId="1" fontId="2" fillId="2" borderId="29" xfId="0" applyNumberFormat="1" applyFont="1" applyFill="1" applyBorder="1" applyAlignment="1" applyProtection="1">
      <alignment horizontal="left" vertical="center" wrapText="1"/>
    </xf>
    <xf numFmtId="1" fontId="2" fillId="2" borderId="8" xfId="0" applyNumberFormat="1" applyFont="1" applyFill="1" applyBorder="1" applyAlignment="1" applyProtection="1">
      <alignment horizontal="left" vertical="center" wrapText="1"/>
    </xf>
    <xf numFmtId="1" fontId="2" fillId="2" borderId="28" xfId="0" applyNumberFormat="1" applyFont="1" applyFill="1" applyBorder="1" applyAlignment="1" applyProtection="1">
      <alignment horizontal="left"/>
    </xf>
    <xf numFmtId="1" fontId="2" fillId="2" borderId="19" xfId="0" applyNumberFormat="1" applyFont="1" applyFill="1" applyBorder="1" applyAlignment="1" applyProtection="1">
      <alignment horizontal="left"/>
    </xf>
    <xf numFmtId="1" fontId="2" fillId="2" borderId="41" xfId="0" applyNumberFormat="1" applyFont="1" applyFill="1" applyBorder="1" applyAlignment="1" applyProtection="1">
      <alignment horizontal="center" vertical="center" wrapText="1"/>
    </xf>
    <xf numFmtId="1" fontId="2" fillId="2" borderId="37" xfId="0" applyNumberFormat="1" applyFont="1" applyFill="1" applyBorder="1" applyAlignment="1" applyProtection="1">
      <alignment horizontal="center" vertical="center" wrapText="1"/>
    </xf>
    <xf numFmtId="1" fontId="2" fillId="2" borderId="2" xfId="0" applyNumberFormat="1" applyFont="1" applyFill="1" applyBorder="1" applyAlignment="1" applyProtection="1">
      <alignment horizontal="center" vertical="center" wrapText="1"/>
    </xf>
    <xf numFmtId="1" fontId="2" fillId="2" borderId="3" xfId="0" applyNumberFormat="1" applyFont="1" applyFill="1" applyBorder="1" applyAlignment="1" applyProtection="1">
      <alignment horizontal="center" vertical="center" wrapText="1"/>
    </xf>
    <xf numFmtId="1" fontId="2" fillId="2" borderId="35" xfId="8" applyNumberFormat="1" applyFont="1" applyFill="1" applyBorder="1" applyAlignment="1" applyProtection="1">
      <alignment horizontal="center" vertical="center" wrapText="1"/>
    </xf>
    <xf numFmtId="1" fontId="2" fillId="2" borderId="52" xfId="8" applyNumberFormat="1" applyFont="1" applyFill="1" applyBorder="1" applyAlignment="1" applyProtection="1">
      <alignment horizontal="center" vertical="center" wrapText="1"/>
    </xf>
    <xf numFmtId="1" fontId="3" fillId="2" borderId="46" xfId="8" applyNumberFormat="1" applyFont="1" applyFill="1" applyBorder="1" applyAlignment="1" applyProtection="1">
      <alignment horizontal="left" wrapText="1"/>
    </xf>
    <xf numFmtId="1" fontId="2" fillId="2" borderId="38" xfId="0" applyNumberFormat="1" applyFont="1" applyFill="1" applyBorder="1" applyAlignment="1" applyProtection="1">
      <alignment horizontal="center" vertical="center" wrapText="1"/>
    </xf>
    <xf numFmtId="1" fontId="2" fillId="2" borderId="39" xfId="0" applyNumberFormat="1" applyFont="1" applyFill="1" applyBorder="1" applyAlignment="1" applyProtection="1">
      <alignment horizontal="center" vertical="center" wrapText="1"/>
    </xf>
    <xf numFmtId="1" fontId="2" fillId="2" borderId="38" xfId="0" applyNumberFormat="1" applyFont="1" applyFill="1" applyBorder="1" applyAlignment="1" applyProtection="1">
      <alignment horizontal="left" vertical="center" wrapText="1"/>
    </xf>
    <xf numFmtId="1" fontId="2" fillId="2" borderId="39" xfId="0" applyNumberFormat="1" applyFont="1" applyFill="1" applyBorder="1" applyAlignment="1" applyProtection="1">
      <alignment horizontal="left" vertical="center" wrapText="1"/>
    </xf>
    <xf numFmtId="1" fontId="3" fillId="2" borderId="0" xfId="8" applyNumberFormat="1" applyFont="1" applyFill="1" applyBorder="1" applyAlignment="1" applyProtection="1">
      <alignment wrapText="1"/>
    </xf>
    <xf numFmtId="1" fontId="11" fillId="0" borderId="0" xfId="0" applyNumberFormat="1" applyFont="1" applyAlignment="1">
      <alignment wrapText="1"/>
    </xf>
    <xf numFmtId="1" fontId="2" fillId="2" borderId="0" xfId="0" applyNumberFormat="1" applyFont="1" applyFill="1" applyBorder="1" applyAlignment="1" applyProtection="1">
      <alignment horizontal="center" vertical="center"/>
    </xf>
    <xf numFmtId="1" fontId="2" fillId="2" borderId="0" xfId="8" applyNumberFormat="1" applyFont="1" applyFill="1" applyBorder="1" applyAlignment="1" applyProtection="1">
      <alignment horizontal="center" vertical="center" wrapText="1"/>
    </xf>
    <xf numFmtId="1" fontId="2" fillId="2" borderId="41" xfId="0" applyNumberFormat="1" applyFont="1" applyFill="1" applyBorder="1" applyAlignment="1" applyProtection="1">
      <alignment horizontal="left" vertical="center" wrapText="1"/>
    </xf>
    <xf numFmtId="1" fontId="2" fillId="2" borderId="37" xfId="0" applyNumberFormat="1" applyFont="1" applyFill="1" applyBorder="1" applyAlignment="1" applyProtection="1">
      <alignment horizontal="left" vertical="center" wrapText="1"/>
    </xf>
    <xf numFmtId="1" fontId="2" fillId="2" borderId="1" xfId="0" applyNumberFormat="1" applyFont="1" applyFill="1" applyBorder="1" applyAlignment="1" applyProtection="1">
      <alignment horizontal="center" vertical="center" wrapText="1"/>
    </xf>
    <xf numFmtId="1" fontId="2" fillId="2" borderId="26" xfId="0" applyNumberFormat="1" applyFont="1" applyFill="1" applyBorder="1" applyAlignment="1" applyProtection="1">
      <alignment horizontal="left" vertical="center" wrapText="1"/>
    </xf>
    <xf numFmtId="1" fontId="2" fillId="2" borderId="23" xfId="0" applyNumberFormat="1" applyFont="1" applyFill="1" applyBorder="1" applyAlignment="1" applyProtection="1">
      <alignment horizontal="left" vertical="center" wrapText="1"/>
    </xf>
    <xf numFmtId="1" fontId="2" fillId="0" borderId="41" xfId="0" applyNumberFormat="1" applyFont="1" applyBorder="1" applyAlignment="1" applyProtection="1">
      <alignment horizontal="center" vertical="center" wrapText="1"/>
    </xf>
    <xf numFmtId="1" fontId="2" fillId="0" borderId="36" xfId="0" applyNumberFormat="1" applyFont="1" applyFill="1" applyBorder="1" applyAlignment="1" applyProtection="1">
      <alignment horizontal="center" vertical="center" wrapText="1"/>
    </xf>
    <xf numFmtId="1" fontId="2" fillId="0" borderId="50" xfId="0" applyNumberFormat="1" applyFont="1" applyFill="1" applyBorder="1" applyAlignment="1" applyProtection="1">
      <alignment horizontal="center" vertical="center" wrapText="1"/>
    </xf>
    <xf numFmtId="1" fontId="2" fillId="0" borderId="43" xfId="0" applyNumberFormat="1" applyFont="1" applyFill="1" applyBorder="1" applyAlignment="1" applyProtection="1">
      <alignment horizontal="center" vertical="center" wrapText="1"/>
    </xf>
    <xf numFmtId="1" fontId="2" fillId="0" borderId="47" xfId="0" applyNumberFormat="1" applyFont="1" applyFill="1" applyBorder="1" applyAlignment="1" applyProtection="1">
      <alignment horizontal="center" vertical="center" wrapText="1"/>
    </xf>
    <xf numFmtId="1" fontId="2" fillId="0" borderId="38" xfId="0" applyNumberFormat="1" applyFont="1" applyBorder="1" applyAlignment="1" applyProtection="1">
      <alignment horizontal="center"/>
    </xf>
    <xf numFmtId="1" fontId="2" fillId="0" borderId="42" xfId="0" applyNumberFormat="1" applyFont="1" applyBorder="1" applyAlignment="1" applyProtection="1">
      <alignment horizontal="center"/>
    </xf>
    <xf numFmtId="1" fontId="2" fillId="0" borderId="37" xfId="0" applyNumberFormat="1" applyFont="1" applyBorder="1" applyProtection="1"/>
    <xf numFmtId="1" fontId="2" fillId="0" borderId="36" xfId="0" applyNumberFormat="1" applyFont="1" applyBorder="1" applyAlignment="1" applyProtection="1">
      <alignment horizontal="center" vertical="center" wrapText="1"/>
    </xf>
    <xf numFmtId="1" fontId="2" fillId="0" borderId="50" xfId="0" applyNumberFormat="1" applyFont="1" applyBorder="1" applyAlignment="1" applyProtection="1">
      <alignment horizontal="center" vertical="center" wrapText="1"/>
    </xf>
  </cellXfs>
  <cellStyles count="10">
    <cellStyle name="Millares [0] 2" xfId="3" xr:uid="{00000000-0005-0000-0000-000000000000}"/>
    <cellStyle name="Millares [0] 3 2 2" xfId="5" xr:uid="{00000000-0005-0000-0000-000001000000}"/>
    <cellStyle name="Millares 10 3" xfId="2" xr:uid="{00000000-0005-0000-0000-000002000000}"/>
    <cellStyle name="Normal" xfId="0" builtinId="0"/>
    <cellStyle name="Normal 2" xfId="4" xr:uid="{00000000-0005-0000-0000-000004000000}"/>
    <cellStyle name="Normal 2 2" xfId="9" xr:uid="{00000000-0005-0000-0000-000005000000}"/>
    <cellStyle name="Normal 6" xfId="6" xr:uid="{00000000-0005-0000-0000-000006000000}"/>
    <cellStyle name="Normal_REM 04-2002" xfId="8" xr:uid="{00000000-0005-0000-0000-000007000000}"/>
    <cellStyle name="Notas 2" xfId="1" xr:uid="{00000000-0005-0000-0000-000008000000}"/>
    <cellStyle name="Notas 3" xfId="7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26" Type="http://schemas.openxmlformats.org/officeDocument/2006/relationships/externalLink" Target="externalLinks/externalLink13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8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5" Type="http://schemas.openxmlformats.org/officeDocument/2006/relationships/externalLink" Target="externalLinks/externalLink1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externalLink" Target="externalLinks/externalLink7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externalLink" Target="externalLinks/externalLink10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externalLink" Target="externalLinks/externalLink9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lccisternasr\COMPARTIDOS\JOSE\MATRICES%20DE%20REGISTRO\MATRIZ%20REM\SA_18_V1.0.xlsm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JOSE/REM%20MENSUAL/SEPTIEMBRE/116108A09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JOSE/REM%20MENSUAL/OCTUBRE/116108SA10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JOSE/REM%20MENSUAL/NOVIEMBRE/116108SA11.xlsm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JOSE/REM%20MENSUAL/DICIEMBRE/116108SA12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lccisternasr\COMPARTIDOS\JOSE\ENERO\116108SA01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lccisternasr\COMPARTIDOS\JOSE\FEBRERO\116108SA02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JOSE/REM%20MENSUAL/MARZO/116108SA03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JOSE/REM%20MENSUAL/ABRIL/116108SA04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JOSE/REM%20MENSUAL/MAYO/116108SA05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JOSE/REM%20MENSUAL/JUNIO/116108SA06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JOSE/REM%20MENSUAL/JULIO/116108SA07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JOSE/REM%20MENSUAL/AGOSTO/116108A08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Contro"/>
      <sheetName val="MACROS"/>
    </sheetNames>
    <sheetDataSet>
      <sheetData sheetId="0">
        <row r="2">
          <cell r="B2"/>
          <cell r="C2"/>
          <cell r="D2"/>
          <cell r="E2"/>
          <cell r="F2"/>
          <cell r="G2"/>
        </row>
        <row r="3">
          <cell r="B3"/>
          <cell r="C3"/>
          <cell r="D3"/>
          <cell r="E3"/>
          <cell r="F3"/>
          <cell r="G3"/>
          <cell r="H3"/>
        </row>
        <row r="6">
          <cell r="B6"/>
          <cell r="C6"/>
          <cell r="D6"/>
        </row>
        <row r="7">
          <cell r="B7">
            <v>2018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Contro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SEPTIEMBRE</v>
          </cell>
          <cell r="C6">
            <v>0</v>
          </cell>
          <cell r="D6">
            <v>9</v>
          </cell>
        </row>
        <row r="7">
          <cell r="B7">
            <v>2018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Contro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OCTUBRE</v>
          </cell>
          <cell r="C6">
            <v>1</v>
          </cell>
          <cell r="D6">
            <v>0</v>
          </cell>
        </row>
        <row r="7">
          <cell r="B7">
            <v>2018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Contro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NOVIEMBRE</v>
          </cell>
          <cell r="C6">
            <v>1</v>
          </cell>
          <cell r="D6">
            <v>1</v>
          </cell>
        </row>
        <row r="7">
          <cell r="B7">
            <v>2018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Contro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DICIEMBRE</v>
          </cell>
          <cell r="C6">
            <v>1</v>
          </cell>
          <cell r="D6">
            <v>2</v>
          </cell>
        </row>
        <row r="7">
          <cell r="B7">
            <v>2018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Contro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ENERO</v>
          </cell>
          <cell r="C6">
            <v>0</v>
          </cell>
          <cell r="D6">
            <v>1</v>
          </cell>
        </row>
        <row r="7">
          <cell r="B7">
            <v>2018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Contro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FEBRERO</v>
          </cell>
          <cell r="C6">
            <v>0</v>
          </cell>
          <cell r="D6">
            <v>2</v>
          </cell>
        </row>
        <row r="7">
          <cell r="B7">
            <v>2018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Contro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MARZO</v>
          </cell>
          <cell r="C6">
            <v>0</v>
          </cell>
          <cell r="D6">
            <v>3</v>
          </cell>
        </row>
        <row r="7">
          <cell r="B7">
            <v>2018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Contro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ABRIL</v>
          </cell>
          <cell r="C6">
            <v>0</v>
          </cell>
          <cell r="D6">
            <v>4</v>
          </cell>
        </row>
        <row r="7">
          <cell r="B7">
            <v>2018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Contro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MAYO</v>
          </cell>
          <cell r="C6">
            <v>0</v>
          </cell>
          <cell r="D6">
            <v>5</v>
          </cell>
        </row>
        <row r="7">
          <cell r="B7">
            <v>2018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Contro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JUNIO</v>
          </cell>
          <cell r="C6">
            <v>0</v>
          </cell>
          <cell r="D6">
            <v>6</v>
          </cell>
        </row>
        <row r="7">
          <cell r="B7">
            <v>2018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Contro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JULIO</v>
          </cell>
          <cell r="C6">
            <v>0</v>
          </cell>
          <cell r="D6">
            <v>7</v>
          </cell>
        </row>
        <row r="7">
          <cell r="B7">
            <v>2018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Contro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AGOSTO</v>
          </cell>
          <cell r="C6">
            <v>0</v>
          </cell>
          <cell r="D6">
            <v>8</v>
          </cell>
        </row>
        <row r="7">
          <cell r="B7">
            <v>2018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Z195"/>
  <sheetViews>
    <sheetView zoomScaleNormal="100" workbookViewId="0">
      <selection activeCell="F6" sqref="F6"/>
    </sheetView>
  </sheetViews>
  <sheetFormatPr baseColWidth="10" defaultColWidth="11.42578125" defaultRowHeight="14.25" x14ac:dyDescent="0.2"/>
  <cols>
    <col min="1" max="1" width="39.42578125" style="2" customWidth="1"/>
    <col min="2" max="2" width="18.140625" style="2" customWidth="1"/>
    <col min="3" max="3" width="23.85546875" style="2" customWidth="1"/>
    <col min="4" max="4" width="13" style="2" customWidth="1"/>
    <col min="5" max="5" width="12.42578125" style="2" customWidth="1"/>
    <col min="6" max="6" width="12.7109375" style="2" customWidth="1"/>
    <col min="7" max="7" width="11.42578125" style="2"/>
    <col min="8" max="8" width="13.42578125" style="2" customWidth="1"/>
    <col min="9" max="76" width="11.42578125" style="2"/>
    <col min="77" max="77" width="11.42578125" style="3"/>
    <col min="78" max="78" width="11.140625" style="3" customWidth="1"/>
    <col min="79" max="93" width="11.140625" style="4" hidden="1" customWidth="1"/>
    <col min="94" max="104" width="11.140625" style="49" hidden="1" customWidth="1"/>
    <col min="105" max="105" width="11.140625" style="2" customWidth="1"/>
    <col min="106" max="16384" width="11.42578125" style="2"/>
  </cols>
  <sheetData>
    <row r="1" spans="1:92" ht="16.149999999999999" customHeight="1" x14ac:dyDescent="0.2">
      <c r="A1" s="1" t="s">
        <v>0</v>
      </c>
      <c r="CA1" s="4" t="s">
        <v>8</v>
      </c>
    </row>
    <row r="2" spans="1:92" ht="16.149999999999999" customHeight="1" x14ac:dyDescent="0.2">
      <c r="A2" s="1" t="str">
        <f>CONCATENATE("COMUNA: ",[1]NOMBRE!B2," - ","( ",[1]NOMBRE!C2,[1]NOMBRE!D2,[1]NOMBRE!E2,[1]NOMBRE!F2,[1]NOMBRE!G2," )")</f>
        <v>COMUNA:  - (  )</v>
      </c>
    </row>
    <row r="3" spans="1:92" ht="16.149999999999999" customHeight="1" x14ac:dyDescent="0.2">
      <c r="A3" s="1" t="str">
        <f>CONCATENATE("ESTABLECIMIENTO/ESTRATEGIA: ",[1]NOMBRE!B3," - ","( ",[1]NOMBRE!C3,[1]NOMBRE!D3,[1]NOMBRE!E3,[1]NOMBRE!F3,[1]NOMBRE!G3,[1]NOMBRE!H3," )")</f>
        <v>ESTABLECIMIENTO/ESTRATEGIA:  - (  )</v>
      </c>
    </row>
    <row r="4" spans="1:92" ht="16.149999999999999" customHeight="1" x14ac:dyDescent="0.2">
      <c r="A4" s="1" t="str">
        <f>CONCATENATE("MES: ",[1]NOMBRE!B6," - ","( ",[1]NOMBRE!C6,[1]NOMBRE!D6," )")</f>
        <v>MES:  - (  )</v>
      </c>
    </row>
    <row r="5" spans="1:92" ht="16.149999999999999" customHeight="1" x14ac:dyDescent="0.2">
      <c r="A5" s="1" t="str">
        <f>CONCATENATE("AÑO: ",[1]NOMBRE!B7)</f>
        <v>AÑO: 2018</v>
      </c>
      <c r="CG5" s="5"/>
      <c r="CH5" s="5"/>
      <c r="CI5" s="5"/>
      <c r="CJ5" s="5"/>
      <c r="CK5" s="5"/>
      <c r="CL5" s="5"/>
      <c r="CM5" s="5"/>
      <c r="CN5" s="5"/>
    </row>
    <row r="6" spans="1:92" ht="15" x14ac:dyDescent="0.2">
      <c r="A6" s="50"/>
      <c r="B6" s="50"/>
      <c r="C6" s="50"/>
      <c r="D6" s="50"/>
      <c r="E6" s="50"/>
      <c r="F6" s="8" t="s">
        <v>9</v>
      </c>
      <c r="G6" s="50"/>
      <c r="H6" s="50"/>
      <c r="I6" s="50"/>
      <c r="J6" s="51"/>
      <c r="K6" s="52"/>
      <c r="L6" s="13"/>
      <c r="CG6" s="5"/>
      <c r="CH6" s="5"/>
      <c r="CI6" s="5"/>
      <c r="CJ6" s="5"/>
      <c r="CK6" s="5"/>
      <c r="CL6" s="5"/>
      <c r="CM6" s="5"/>
      <c r="CN6" s="5"/>
    </row>
    <row r="7" spans="1:92" ht="15" x14ac:dyDescent="0.2">
      <c r="A7" s="51"/>
      <c r="B7" s="51"/>
      <c r="C7" s="51"/>
      <c r="D7" s="51"/>
      <c r="E7" s="51"/>
      <c r="F7" s="51"/>
      <c r="G7" s="51"/>
      <c r="H7" s="51"/>
      <c r="I7" s="51"/>
      <c r="J7" s="51"/>
      <c r="K7" s="52"/>
      <c r="L7" s="13"/>
      <c r="CG7" s="5"/>
      <c r="CH7" s="5"/>
      <c r="CI7" s="5"/>
      <c r="CJ7" s="5"/>
      <c r="CK7" s="5"/>
      <c r="CL7" s="5"/>
      <c r="CM7" s="5"/>
      <c r="CN7" s="5"/>
    </row>
    <row r="8" spans="1:92" ht="31.9" customHeight="1" x14ac:dyDescent="0.2">
      <c r="A8" s="53" t="s">
        <v>10</v>
      </c>
      <c r="B8" s="53"/>
      <c r="C8" s="53"/>
      <c r="D8" s="53"/>
      <c r="E8" s="53"/>
      <c r="F8" s="53"/>
      <c r="G8" s="53"/>
      <c r="H8" s="53"/>
      <c r="I8" s="53"/>
      <c r="J8" s="54"/>
      <c r="K8" s="55"/>
      <c r="L8" s="56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CG8" s="5"/>
      <c r="CH8" s="5"/>
      <c r="CI8" s="5"/>
      <c r="CJ8" s="5"/>
      <c r="CK8" s="5"/>
      <c r="CL8" s="5"/>
      <c r="CM8" s="5"/>
      <c r="CN8" s="5"/>
    </row>
    <row r="9" spans="1:92" ht="16.149999999999999" customHeight="1" x14ac:dyDescent="0.2">
      <c r="A9" s="467" t="s">
        <v>11</v>
      </c>
      <c r="B9" s="467" t="s">
        <v>12</v>
      </c>
      <c r="C9" s="467"/>
      <c r="D9" s="468" t="s">
        <v>1</v>
      </c>
      <c r="E9" s="469"/>
      <c r="F9" s="470"/>
      <c r="G9" s="474" t="s">
        <v>13</v>
      </c>
      <c r="H9" s="475"/>
      <c r="I9" s="475"/>
      <c r="J9" s="475"/>
      <c r="K9" s="475"/>
      <c r="L9" s="475"/>
      <c r="M9" s="475"/>
      <c r="N9" s="475"/>
      <c r="O9" s="475"/>
      <c r="P9" s="475"/>
      <c r="Q9" s="475"/>
      <c r="R9" s="475"/>
      <c r="S9" s="475"/>
      <c r="T9" s="475"/>
      <c r="U9" s="475"/>
      <c r="V9" s="475"/>
      <c r="W9" s="475"/>
      <c r="X9" s="475"/>
      <c r="Y9" s="475"/>
      <c r="Z9" s="476"/>
      <c r="CG9" s="5"/>
      <c r="CH9" s="5"/>
      <c r="CI9" s="5"/>
      <c r="CJ9" s="5"/>
      <c r="CK9" s="5"/>
      <c r="CL9" s="5"/>
      <c r="CM9" s="5"/>
      <c r="CN9" s="5"/>
    </row>
    <row r="10" spans="1:92" ht="16.149999999999999" customHeight="1" x14ac:dyDescent="0.2">
      <c r="A10" s="467"/>
      <c r="B10" s="467"/>
      <c r="C10" s="467"/>
      <c r="D10" s="471"/>
      <c r="E10" s="472"/>
      <c r="F10" s="473"/>
      <c r="G10" s="477" t="s">
        <v>14</v>
      </c>
      <c r="H10" s="477"/>
      <c r="I10" s="477" t="s">
        <v>15</v>
      </c>
      <c r="J10" s="477"/>
      <c r="K10" s="477" t="s">
        <v>16</v>
      </c>
      <c r="L10" s="477"/>
      <c r="M10" s="477" t="s">
        <v>17</v>
      </c>
      <c r="N10" s="477"/>
      <c r="O10" s="477" t="s">
        <v>18</v>
      </c>
      <c r="P10" s="477"/>
      <c r="Q10" s="477" t="s">
        <v>19</v>
      </c>
      <c r="R10" s="477"/>
      <c r="S10" s="477" t="s">
        <v>20</v>
      </c>
      <c r="T10" s="477"/>
      <c r="U10" s="477" t="s">
        <v>21</v>
      </c>
      <c r="V10" s="477"/>
      <c r="W10" s="477" t="s">
        <v>22</v>
      </c>
      <c r="X10" s="477"/>
      <c r="Y10" s="477" t="s">
        <v>23</v>
      </c>
      <c r="Z10" s="477"/>
      <c r="CG10" s="5"/>
      <c r="CH10" s="5"/>
      <c r="CI10" s="5"/>
      <c r="CJ10" s="5"/>
      <c r="CK10" s="5"/>
      <c r="CL10" s="5"/>
      <c r="CM10" s="5"/>
      <c r="CN10" s="5"/>
    </row>
    <row r="11" spans="1:92" ht="16.149999999999999" customHeight="1" x14ac:dyDescent="0.2">
      <c r="A11" s="467"/>
      <c r="B11" s="467"/>
      <c r="C11" s="467"/>
      <c r="D11" s="16" t="s">
        <v>5</v>
      </c>
      <c r="E11" s="15" t="s">
        <v>6</v>
      </c>
      <c r="F11" s="47" t="s">
        <v>7</v>
      </c>
      <c r="G11" s="57" t="s">
        <v>6</v>
      </c>
      <c r="H11" s="58" t="s">
        <v>7</v>
      </c>
      <c r="I11" s="59" t="s">
        <v>6</v>
      </c>
      <c r="J11" s="60" t="s">
        <v>7</v>
      </c>
      <c r="K11" s="59" t="s">
        <v>6</v>
      </c>
      <c r="L11" s="60" t="s">
        <v>7</v>
      </c>
      <c r="M11" s="59" t="s">
        <v>6</v>
      </c>
      <c r="N11" s="60" t="s">
        <v>7</v>
      </c>
      <c r="O11" s="59" t="s">
        <v>6</v>
      </c>
      <c r="P11" s="60" t="s">
        <v>7</v>
      </c>
      <c r="Q11" s="59" t="s">
        <v>6</v>
      </c>
      <c r="R11" s="60" t="s">
        <v>7</v>
      </c>
      <c r="S11" s="59" t="s">
        <v>6</v>
      </c>
      <c r="T11" s="60" t="s">
        <v>7</v>
      </c>
      <c r="U11" s="59" t="s">
        <v>6</v>
      </c>
      <c r="V11" s="60" t="s">
        <v>7</v>
      </c>
      <c r="W11" s="59" t="s">
        <v>6</v>
      </c>
      <c r="X11" s="60" t="s">
        <v>7</v>
      </c>
      <c r="Y11" s="59" t="s">
        <v>6</v>
      </c>
      <c r="Z11" s="60" t="s">
        <v>7</v>
      </c>
      <c r="AA11" s="3"/>
      <c r="CG11" s="5"/>
      <c r="CH11" s="5"/>
      <c r="CI11" s="5"/>
      <c r="CJ11" s="5"/>
      <c r="CK11" s="5"/>
      <c r="CL11" s="5"/>
      <c r="CM11" s="5"/>
      <c r="CN11" s="5"/>
    </row>
    <row r="12" spans="1:92" ht="16.149999999999999" customHeight="1" x14ac:dyDescent="0.2">
      <c r="A12" s="478" t="s">
        <v>24</v>
      </c>
      <c r="B12" s="61" t="s">
        <v>25</v>
      </c>
      <c r="C12" s="62" t="s">
        <v>26</v>
      </c>
      <c r="D12" s="63">
        <f>SUM(E12+F12)</f>
        <v>105</v>
      </c>
      <c r="E12" s="64">
        <f t="shared" ref="E12:F15" si="0">SUM(G12+I12+K12+M12+O12+Q12+S12+U12+W12+Y12)</f>
        <v>52</v>
      </c>
      <c r="F12" s="65">
        <f t="shared" si="0"/>
        <v>53</v>
      </c>
      <c r="G12" s="28">
        <f>SUM(ENERO:DICIEMBRE!G12)</f>
        <v>10</v>
      </c>
      <c r="H12" s="28">
        <f>SUM(ENERO:DICIEMBRE!H12)</f>
        <v>8</v>
      </c>
      <c r="I12" s="28">
        <f>SUM(ENERO:DICIEMBRE!I12)</f>
        <v>12</v>
      </c>
      <c r="J12" s="28">
        <f>SUM(ENERO:DICIEMBRE!J12)</f>
        <v>7</v>
      </c>
      <c r="K12" s="28">
        <f>SUM(ENERO:DICIEMBRE!K12)</f>
        <v>7</v>
      </c>
      <c r="L12" s="28">
        <f>SUM(ENERO:DICIEMBRE!L12)</f>
        <v>12</v>
      </c>
      <c r="M12" s="28">
        <f>SUM(ENERO:DICIEMBRE!M12)</f>
        <v>6</v>
      </c>
      <c r="N12" s="28">
        <f>SUM(ENERO:DICIEMBRE!N12)</f>
        <v>9</v>
      </c>
      <c r="O12" s="28">
        <f>SUM(ENERO:DICIEMBRE!O12)</f>
        <v>1</v>
      </c>
      <c r="P12" s="28">
        <f>SUM(ENERO:DICIEMBRE!P12)</f>
        <v>6</v>
      </c>
      <c r="Q12" s="28">
        <f>SUM(ENERO:DICIEMBRE!Q12)</f>
        <v>5</v>
      </c>
      <c r="R12" s="28">
        <f>SUM(ENERO:DICIEMBRE!R12)</f>
        <v>1</v>
      </c>
      <c r="S12" s="28">
        <f>SUM(ENERO:DICIEMBRE!S12)</f>
        <v>6</v>
      </c>
      <c r="T12" s="28">
        <f>SUM(ENERO:DICIEMBRE!T12)</f>
        <v>4</v>
      </c>
      <c r="U12" s="28">
        <f>SUM(ENERO:DICIEMBRE!U12)</f>
        <v>2</v>
      </c>
      <c r="V12" s="28">
        <f>SUM(ENERO:DICIEMBRE!V12)</f>
        <v>4</v>
      </c>
      <c r="W12" s="28">
        <f>SUM(ENERO:DICIEMBRE!W12)</f>
        <v>3</v>
      </c>
      <c r="X12" s="28">
        <f>SUM(ENERO:DICIEMBRE!X12)</f>
        <v>2</v>
      </c>
      <c r="Y12" s="28">
        <f>SUM(ENERO:DICIEMBRE!Y12)</f>
        <v>0</v>
      </c>
      <c r="Z12" s="28">
        <f>SUM(ENERO:DICIEMBRE!Z12)</f>
        <v>0</v>
      </c>
      <c r="AA12" s="3"/>
      <c r="CG12" s="5"/>
      <c r="CH12" s="5"/>
      <c r="CI12" s="5"/>
      <c r="CJ12" s="5"/>
      <c r="CK12" s="5"/>
      <c r="CL12" s="5"/>
      <c r="CM12" s="5"/>
      <c r="CN12" s="5"/>
    </row>
    <row r="13" spans="1:92" ht="16.149999999999999" customHeight="1" x14ac:dyDescent="0.2">
      <c r="A13" s="479"/>
      <c r="B13" s="66" t="s">
        <v>27</v>
      </c>
      <c r="C13" s="67" t="s">
        <v>26</v>
      </c>
      <c r="D13" s="68">
        <f>SUM(E13+F13)</f>
        <v>125</v>
      </c>
      <c r="E13" s="69">
        <f t="shared" si="0"/>
        <v>76</v>
      </c>
      <c r="F13" s="70">
        <f t="shared" si="0"/>
        <v>49</v>
      </c>
      <c r="G13" s="28">
        <f>SUM(ENERO:DICIEMBRE!G13)</f>
        <v>2</v>
      </c>
      <c r="H13" s="28">
        <f>SUM(ENERO:DICIEMBRE!H13)</f>
        <v>3</v>
      </c>
      <c r="I13" s="28">
        <f>SUM(ENERO:DICIEMBRE!I13)</f>
        <v>8</v>
      </c>
      <c r="J13" s="28">
        <f>SUM(ENERO:DICIEMBRE!J13)</f>
        <v>8</v>
      </c>
      <c r="K13" s="28">
        <f>SUM(ENERO:DICIEMBRE!K13)</f>
        <v>10</v>
      </c>
      <c r="L13" s="28">
        <f>SUM(ENERO:DICIEMBRE!L13)</f>
        <v>10</v>
      </c>
      <c r="M13" s="28">
        <f>SUM(ENERO:DICIEMBRE!M13)</f>
        <v>9</v>
      </c>
      <c r="N13" s="28">
        <f>SUM(ENERO:DICIEMBRE!N13)</f>
        <v>7</v>
      </c>
      <c r="O13" s="28">
        <f>SUM(ENERO:DICIEMBRE!O13)</f>
        <v>15</v>
      </c>
      <c r="P13" s="28">
        <f>SUM(ENERO:DICIEMBRE!P13)</f>
        <v>8</v>
      </c>
      <c r="Q13" s="28">
        <f>SUM(ENERO:DICIEMBRE!Q13)</f>
        <v>6</v>
      </c>
      <c r="R13" s="28">
        <f>SUM(ENERO:DICIEMBRE!R13)</f>
        <v>5</v>
      </c>
      <c r="S13" s="28">
        <f>SUM(ENERO:DICIEMBRE!S13)</f>
        <v>7</v>
      </c>
      <c r="T13" s="28">
        <f>SUM(ENERO:DICIEMBRE!T13)</f>
        <v>3</v>
      </c>
      <c r="U13" s="28">
        <f>SUM(ENERO:DICIEMBRE!U13)</f>
        <v>8</v>
      </c>
      <c r="V13" s="28">
        <f>SUM(ENERO:DICIEMBRE!V13)</f>
        <v>3</v>
      </c>
      <c r="W13" s="28">
        <f>SUM(ENERO:DICIEMBRE!W13)</f>
        <v>7</v>
      </c>
      <c r="X13" s="28">
        <f>SUM(ENERO:DICIEMBRE!X13)</f>
        <v>0</v>
      </c>
      <c r="Y13" s="28">
        <f>SUM(ENERO:DICIEMBRE!Y13)</f>
        <v>4</v>
      </c>
      <c r="Z13" s="28">
        <f>SUM(ENERO:DICIEMBRE!Z13)</f>
        <v>2</v>
      </c>
      <c r="AA13" s="3"/>
      <c r="CG13" s="5"/>
      <c r="CH13" s="5"/>
      <c r="CI13" s="5"/>
      <c r="CJ13" s="5"/>
      <c r="CK13" s="5"/>
      <c r="CL13" s="5"/>
      <c r="CM13" s="5"/>
      <c r="CN13" s="5"/>
    </row>
    <row r="14" spans="1:92" ht="16.149999999999999" customHeight="1" x14ac:dyDescent="0.2">
      <c r="A14" s="481" t="s">
        <v>28</v>
      </c>
      <c r="B14" s="482"/>
      <c r="C14" s="73" t="s">
        <v>26</v>
      </c>
      <c r="D14" s="74">
        <f>SUM(E14+F14)</f>
        <v>2001</v>
      </c>
      <c r="E14" s="75">
        <f t="shared" si="0"/>
        <v>1110</v>
      </c>
      <c r="F14" s="76">
        <f t="shared" si="0"/>
        <v>891</v>
      </c>
      <c r="G14" s="28">
        <f>SUM(ENERO:DICIEMBRE!G14)</f>
        <v>29</v>
      </c>
      <c r="H14" s="28">
        <f>SUM(ENERO:DICIEMBRE!H14)</f>
        <v>31</v>
      </c>
      <c r="I14" s="28">
        <f>SUM(ENERO:DICIEMBRE!I14)</f>
        <v>137</v>
      </c>
      <c r="J14" s="28">
        <f>SUM(ENERO:DICIEMBRE!J14)</f>
        <v>141</v>
      </c>
      <c r="K14" s="28">
        <f>SUM(ENERO:DICIEMBRE!K14)</f>
        <v>142</v>
      </c>
      <c r="L14" s="28">
        <f>SUM(ENERO:DICIEMBRE!L14)</f>
        <v>145</v>
      </c>
      <c r="M14" s="28">
        <f>SUM(ENERO:DICIEMBRE!M14)</f>
        <v>157</v>
      </c>
      <c r="N14" s="28">
        <f>SUM(ENERO:DICIEMBRE!N14)</f>
        <v>130</v>
      </c>
      <c r="O14" s="28">
        <f>SUM(ENERO:DICIEMBRE!O14)</f>
        <v>144</v>
      </c>
      <c r="P14" s="28">
        <f>SUM(ENERO:DICIEMBRE!P14)</f>
        <v>122</v>
      </c>
      <c r="Q14" s="28">
        <f>SUM(ENERO:DICIEMBRE!Q14)</f>
        <v>160</v>
      </c>
      <c r="R14" s="28">
        <f>SUM(ENERO:DICIEMBRE!R14)</f>
        <v>108</v>
      </c>
      <c r="S14" s="28">
        <f>SUM(ENERO:DICIEMBRE!S14)</f>
        <v>144</v>
      </c>
      <c r="T14" s="28">
        <f>SUM(ENERO:DICIEMBRE!T14)</f>
        <v>81</v>
      </c>
      <c r="U14" s="28">
        <f>SUM(ENERO:DICIEMBRE!U14)</f>
        <v>105</v>
      </c>
      <c r="V14" s="28">
        <f>SUM(ENERO:DICIEMBRE!V14)</f>
        <v>75</v>
      </c>
      <c r="W14" s="28">
        <f>SUM(ENERO:DICIEMBRE!W14)</f>
        <v>77</v>
      </c>
      <c r="X14" s="28">
        <f>SUM(ENERO:DICIEMBRE!X14)</f>
        <v>54</v>
      </c>
      <c r="Y14" s="28">
        <f>SUM(ENERO:DICIEMBRE!Y14)</f>
        <v>15</v>
      </c>
      <c r="Z14" s="28">
        <f>SUM(ENERO:DICIEMBRE!Z14)</f>
        <v>4</v>
      </c>
      <c r="AA14" s="3"/>
      <c r="CG14" s="5"/>
      <c r="CH14" s="5"/>
      <c r="CI14" s="5"/>
      <c r="CJ14" s="5"/>
      <c r="CK14" s="5"/>
      <c r="CL14" s="5"/>
      <c r="CM14" s="5"/>
      <c r="CN14" s="5"/>
    </row>
    <row r="15" spans="1:92" ht="16.149999999999999" customHeight="1" thickBot="1" x14ac:dyDescent="0.25">
      <c r="A15" s="483" t="s">
        <v>1</v>
      </c>
      <c r="B15" s="484"/>
      <c r="C15" s="485"/>
      <c r="D15" s="79">
        <f>SUM(E15+F15)</f>
        <v>2231</v>
      </c>
      <c r="E15" s="80">
        <f t="shared" si="0"/>
        <v>1238</v>
      </c>
      <c r="F15" s="81">
        <f t="shared" si="0"/>
        <v>993</v>
      </c>
      <c r="G15" s="82">
        <f t="shared" ref="G15:Z15" si="1">SUM(G12:G14)</f>
        <v>41</v>
      </c>
      <c r="H15" s="83">
        <f t="shared" si="1"/>
        <v>42</v>
      </c>
      <c r="I15" s="82">
        <f t="shared" si="1"/>
        <v>157</v>
      </c>
      <c r="J15" s="83">
        <f t="shared" si="1"/>
        <v>156</v>
      </c>
      <c r="K15" s="82">
        <f t="shared" si="1"/>
        <v>159</v>
      </c>
      <c r="L15" s="83">
        <f t="shared" si="1"/>
        <v>167</v>
      </c>
      <c r="M15" s="84">
        <f t="shared" si="1"/>
        <v>172</v>
      </c>
      <c r="N15" s="85">
        <f t="shared" si="1"/>
        <v>146</v>
      </c>
      <c r="O15" s="84">
        <f t="shared" si="1"/>
        <v>160</v>
      </c>
      <c r="P15" s="85">
        <f t="shared" si="1"/>
        <v>136</v>
      </c>
      <c r="Q15" s="84">
        <f t="shared" si="1"/>
        <v>171</v>
      </c>
      <c r="R15" s="85">
        <f t="shared" si="1"/>
        <v>114</v>
      </c>
      <c r="S15" s="84">
        <f t="shared" si="1"/>
        <v>157</v>
      </c>
      <c r="T15" s="85">
        <f t="shared" si="1"/>
        <v>88</v>
      </c>
      <c r="U15" s="84">
        <f t="shared" si="1"/>
        <v>115</v>
      </c>
      <c r="V15" s="85">
        <f t="shared" si="1"/>
        <v>82</v>
      </c>
      <c r="W15" s="84">
        <f t="shared" si="1"/>
        <v>87</v>
      </c>
      <c r="X15" s="85">
        <f t="shared" si="1"/>
        <v>56</v>
      </c>
      <c r="Y15" s="84">
        <f t="shared" si="1"/>
        <v>19</v>
      </c>
      <c r="Z15" s="85">
        <f t="shared" si="1"/>
        <v>6</v>
      </c>
      <c r="AA15" s="3"/>
      <c r="CG15" s="5"/>
      <c r="CH15" s="5"/>
      <c r="CI15" s="5"/>
      <c r="CJ15" s="5"/>
      <c r="CK15" s="5"/>
      <c r="CL15" s="5"/>
      <c r="CM15" s="5"/>
      <c r="CN15" s="5"/>
    </row>
    <row r="16" spans="1:92" ht="16.149999999999999" customHeight="1" thickTop="1" x14ac:dyDescent="0.2">
      <c r="A16" s="486" t="s">
        <v>29</v>
      </c>
      <c r="B16" s="487"/>
      <c r="C16" s="488"/>
      <c r="D16" s="28">
        <f>SUM(ENERO:DICIEMBRE!D16)</f>
        <v>225</v>
      </c>
      <c r="E16" s="87"/>
      <c r="F16" s="88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9"/>
      <c r="AA16" s="3"/>
      <c r="CG16" s="5"/>
      <c r="CH16" s="5"/>
      <c r="CI16" s="5"/>
      <c r="CJ16" s="5"/>
      <c r="CK16" s="5"/>
      <c r="CL16" s="5"/>
      <c r="CM16" s="5"/>
      <c r="CN16" s="5"/>
    </row>
    <row r="17" spans="1:92" ht="16.149999999999999" customHeight="1" x14ac:dyDescent="0.2">
      <c r="A17" s="462" t="s">
        <v>30</v>
      </c>
      <c r="B17" s="463"/>
      <c r="C17" s="464"/>
      <c r="D17" s="28">
        <f>SUM(ENERO:DICIEMBRE!D17)</f>
        <v>0</v>
      </c>
      <c r="E17" s="90"/>
      <c r="F17" s="91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2"/>
      <c r="AA17" s="3"/>
      <c r="CG17" s="5"/>
      <c r="CH17" s="5"/>
      <c r="CI17" s="5"/>
      <c r="CJ17" s="5"/>
      <c r="CK17" s="5"/>
      <c r="CL17" s="5"/>
      <c r="CM17" s="5"/>
      <c r="CN17" s="5"/>
    </row>
    <row r="18" spans="1:92" ht="31.9" customHeight="1" x14ac:dyDescent="0.2">
      <c r="A18" s="93" t="s">
        <v>31</v>
      </c>
      <c r="B18" s="94"/>
      <c r="CG18" s="5"/>
      <c r="CH18" s="5"/>
      <c r="CI18" s="5"/>
      <c r="CJ18" s="5"/>
      <c r="CK18" s="5"/>
      <c r="CL18" s="5"/>
      <c r="CM18" s="5"/>
      <c r="CN18" s="5"/>
    </row>
    <row r="19" spans="1:92" ht="16.149999999999999" customHeight="1" x14ac:dyDescent="0.2">
      <c r="A19" s="467" t="s">
        <v>11</v>
      </c>
      <c r="B19" s="467" t="s">
        <v>12</v>
      </c>
      <c r="C19" s="467"/>
      <c r="D19" s="468" t="s">
        <v>1</v>
      </c>
      <c r="E19" s="469"/>
      <c r="F19" s="470"/>
      <c r="G19" s="496" t="s">
        <v>13</v>
      </c>
      <c r="H19" s="497"/>
      <c r="I19" s="497"/>
      <c r="J19" s="497"/>
      <c r="K19" s="497"/>
      <c r="L19" s="497"/>
      <c r="M19" s="497"/>
      <c r="N19" s="497"/>
      <c r="O19" s="497"/>
      <c r="P19" s="497"/>
      <c r="Q19" s="497"/>
      <c r="R19" s="497"/>
      <c r="S19" s="497"/>
      <c r="T19" s="497"/>
      <c r="U19" s="497"/>
      <c r="V19" s="497"/>
      <c r="W19" s="497"/>
      <c r="X19" s="497"/>
      <c r="Y19" s="497"/>
      <c r="Z19" s="498"/>
      <c r="CG19" s="5"/>
      <c r="CH19" s="5"/>
      <c r="CI19" s="5"/>
      <c r="CJ19" s="5"/>
      <c r="CK19" s="5"/>
      <c r="CL19" s="5"/>
      <c r="CM19" s="5"/>
      <c r="CN19" s="5"/>
    </row>
    <row r="20" spans="1:92" ht="16.149999999999999" customHeight="1" x14ac:dyDescent="0.2">
      <c r="A20" s="467"/>
      <c r="B20" s="467"/>
      <c r="C20" s="467"/>
      <c r="D20" s="471"/>
      <c r="E20" s="472"/>
      <c r="F20" s="472"/>
      <c r="G20" s="477" t="s">
        <v>14</v>
      </c>
      <c r="H20" s="477"/>
      <c r="I20" s="477" t="s">
        <v>15</v>
      </c>
      <c r="J20" s="477"/>
      <c r="K20" s="477" t="s">
        <v>16</v>
      </c>
      <c r="L20" s="477"/>
      <c r="M20" s="477" t="s">
        <v>17</v>
      </c>
      <c r="N20" s="477"/>
      <c r="O20" s="477" t="s">
        <v>18</v>
      </c>
      <c r="P20" s="477"/>
      <c r="Q20" s="477" t="s">
        <v>19</v>
      </c>
      <c r="R20" s="477"/>
      <c r="S20" s="477" t="s">
        <v>20</v>
      </c>
      <c r="T20" s="477"/>
      <c r="U20" s="477" t="s">
        <v>21</v>
      </c>
      <c r="V20" s="477"/>
      <c r="W20" s="477" t="s">
        <v>22</v>
      </c>
      <c r="X20" s="477"/>
      <c r="Y20" s="477" t="s">
        <v>23</v>
      </c>
      <c r="Z20" s="477"/>
      <c r="CG20" s="5"/>
      <c r="CH20" s="5"/>
      <c r="CI20" s="5"/>
      <c r="CJ20" s="5"/>
      <c r="CK20" s="5"/>
      <c r="CL20" s="5"/>
      <c r="CM20" s="5"/>
      <c r="CN20" s="5"/>
    </row>
    <row r="21" spans="1:92" ht="16.149999999999999" customHeight="1" x14ac:dyDescent="0.2">
      <c r="A21" s="467"/>
      <c r="B21" s="467"/>
      <c r="C21" s="467"/>
      <c r="D21" s="16" t="s">
        <v>5</v>
      </c>
      <c r="E21" s="15" t="s">
        <v>6</v>
      </c>
      <c r="F21" s="46" t="s">
        <v>7</v>
      </c>
      <c r="G21" s="57" t="s">
        <v>6</v>
      </c>
      <c r="H21" s="58" t="s">
        <v>7</v>
      </c>
      <c r="I21" s="57" t="s">
        <v>6</v>
      </c>
      <c r="J21" s="95" t="s">
        <v>7</v>
      </c>
      <c r="K21" s="57" t="s">
        <v>6</v>
      </c>
      <c r="L21" s="58" t="s">
        <v>7</v>
      </c>
      <c r="M21" s="57" t="s">
        <v>6</v>
      </c>
      <c r="N21" s="58" t="s">
        <v>7</v>
      </c>
      <c r="O21" s="57" t="s">
        <v>6</v>
      </c>
      <c r="P21" s="58" t="s">
        <v>7</v>
      </c>
      <c r="Q21" s="57" t="s">
        <v>6</v>
      </c>
      <c r="R21" s="58" t="s">
        <v>7</v>
      </c>
      <c r="S21" s="57" t="s">
        <v>6</v>
      </c>
      <c r="T21" s="58" t="s">
        <v>7</v>
      </c>
      <c r="U21" s="57" t="s">
        <v>6</v>
      </c>
      <c r="V21" s="58" t="s">
        <v>7</v>
      </c>
      <c r="W21" s="57" t="s">
        <v>6</v>
      </c>
      <c r="X21" s="58" t="s">
        <v>7</v>
      </c>
      <c r="Y21" s="57" t="s">
        <v>6</v>
      </c>
      <c r="Z21" s="58" t="s">
        <v>7</v>
      </c>
      <c r="CG21" s="5"/>
      <c r="CH21" s="5"/>
      <c r="CI21" s="5"/>
      <c r="CJ21" s="5"/>
      <c r="CK21" s="5"/>
      <c r="CL21" s="5"/>
      <c r="CM21" s="5"/>
      <c r="CN21" s="5"/>
    </row>
    <row r="22" spans="1:92" ht="16.149999999999999" customHeight="1" x14ac:dyDescent="0.2">
      <c r="A22" s="479" t="s">
        <v>24</v>
      </c>
      <c r="B22" s="456" t="s">
        <v>25</v>
      </c>
      <c r="C22" s="97" t="s">
        <v>32</v>
      </c>
      <c r="D22" s="98">
        <f t="shared" ref="D22:D27" si="2">SUM(E22+F22)</f>
        <v>32</v>
      </c>
      <c r="E22" s="99">
        <f t="shared" ref="E22:F27" si="3">SUM(G22+I22+K22+M22+O22+Q22+S22+U22+W22+Y22)</f>
        <v>12</v>
      </c>
      <c r="F22" s="100">
        <f t="shared" si="3"/>
        <v>20</v>
      </c>
      <c r="G22" s="28">
        <f>SUM(ENERO:DICIEMBRE!G22)</f>
        <v>4</v>
      </c>
      <c r="H22" s="28">
        <f>SUM(ENERO:DICIEMBRE!H22)</f>
        <v>2</v>
      </c>
      <c r="I22" s="28">
        <f>SUM(ENERO:DICIEMBRE!I22)</f>
        <v>2</v>
      </c>
      <c r="J22" s="28">
        <f>SUM(ENERO:DICIEMBRE!J22)</f>
        <v>4</v>
      </c>
      <c r="K22" s="28">
        <f>SUM(ENERO:DICIEMBRE!K22)</f>
        <v>1</v>
      </c>
      <c r="L22" s="28">
        <f>SUM(ENERO:DICIEMBRE!L22)</f>
        <v>6</v>
      </c>
      <c r="M22" s="28">
        <f>SUM(ENERO:DICIEMBRE!M22)</f>
        <v>1</v>
      </c>
      <c r="N22" s="28">
        <f>SUM(ENERO:DICIEMBRE!N22)</f>
        <v>3</v>
      </c>
      <c r="O22" s="28">
        <f>SUM(ENERO:DICIEMBRE!O22)</f>
        <v>1</v>
      </c>
      <c r="P22" s="28">
        <f>SUM(ENERO:DICIEMBRE!P22)</f>
        <v>3</v>
      </c>
      <c r="Q22" s="28">
        <f>SUM(ENERO:DICIEMBRE!Q22)</f>
        <v>1</v>
      </c>
      <c r="R22" s="28">
        <f>SUM(ENERO:DICIEMBRE!R22)</f>
        <v>0</v>
      </c>
      <c r="S22" s="28">
        <f>SUM(ENERO:DICIEMBRE!S22)</f>
        <v>0</v>
      </c>
      <c r="T22" s="28">
        <f>SUM(ENERO:DICIEMBRE!T22)</f>
        <v>2</v>
      </c>
      <c r="U22" s="28">
        <f>SUM(ENERO:DICIEMBRE!U22)</f>
        <v>2</v>
      </c>
      <c r="V22" s="28">
        <f>SUM(ENERO:DICIEMBRE!V22)</f>
        <v>0</v>
      </c>
      <c r="W22" s="28">
        <f>SUM(ENERO:DICIEMBRE!W22)</f>
        <v>0</v>
      </c>
      <c r="X22" s="28">
        <f>SUM(ENERO:DICIEMBRE!X22)</f>
        <v>0</v>
      </c>
      <c r="Y22" s="28">
        <f>SUM(ENERO:DICIEMBRE!Y22)</f>
        <v>0</v>
      </c>
      <c r="Z22" s="28">
        <f>SUM(ENERO:DICIEMBRE!Z22)</f>
        <v>0</v>
      </c>
      <c r="AA22" s="3"/>
      <c r="CG22" s="5"/>
      <c r="CH22" s="5"/>
      <c r="CI22" s="5"/>
      <c r="CJ22" s="5"/>
      <c r="CK22" s="5"/>
      <c r="CL22" s="5"/>
      <c r="CM22" s="5"/>
      <c r="CN22" s="5"/>
    </row>
    <row r="23" spans="1:92" ht="16.149999999999999" customHeight="1" x14ac:dyDescent="0.2">
      <c r="A23" s="479"/>
      <c r="B23" s="457"/>
      <c r="C23" s="102" t="s">
        <v>33</v>
      </c>
      <c r="D23" s="103">
        <f t="shared" si="2"/>
        <v>1</v>
      </c>
      <c r="E23" s="104">
        <f t="shared" si="3"/>
        <v>1</v>
      </c>
      <c r="F23" s="105">
        <f t="shared" si="3"/>
        <v>0</v>
      </c>
      <c r="G23" s="28">
        <f>SUM(ENERO:DICIEMBRE!G23)</f>
        <v>0</v>
      </c>
      <c r="H23" s="28">
        <f>SUM(ENERO:DICIEMBRE!H23)</f>
        <v>0</v>
      </c>
      <c r="I23" s="28">
        <f>SUM(ENERO:DICIEMBRE!I23)</f>
        <v>0</v>
      </c>
      <c r="J23" s="28">
        <f>SUM(ENERO:DICIEMBRE!J23)</f>
        <v>0</v>
      </c>
      <c r="K23" s="28">
        <f>SUM(ENERO:DICIEMBRE!K23)</f>
        <v>0</v>
      </c>
      <c r="L23" s="28">
        <f>SUM(ENERO:DICIEMBRE!L23)</f>
        <v>0</v>
      </c>
      <c r="M23" s="28">
        <f>SUM(ENERO:DICIEMBRE!M23)</f>
        <v>1</v>
      </c>
      <c r="N23" s="28">
        <f>SUM(ENERO:DICIEMBRE!N23)</f>
        <v>0</v>
      </c>
      <c r="O23" s="28">
        <f>SUM(ENERO:DICIEMBRE!O23)</f>
        <v>0</v>
      </c>
      <c r="P23" s="28">
        <f>SUM(ENERO:DICIEMBRE!P23)</f>
        <v>0</v>
      </c>
      <c r="Q23" s="28">
        <f>SUM(ENERO:DICIEMBRE!Q23)</f>
        <v>0</v>
      </c>
      <c r="R23" s="28">
        <f>SUM(ENERO:DICIEMBRE!R23)</f>
        <v>0</v>
      </c>
      <c r="S23" s="28">
        <f>SUM(ENERO:DICIEMBRE!S23)</f>
        <v>0</v>
      </c>
      <c r="T23" s="28">
        <f>SUM(ENERO:DICIEMBRE!T23)</f>
        <v>0</v>
      </c>
      <c r="U23" s="28">
        <f>SUM(ENERO:DICIEMBRE!U23)</f>
        <v>0</v>
      </c>
      <c r="V23" s="28">
        <f>SUM(ENERO:DICIEMBRE!V23)</f>
        <v>0</v>
      </c>
      <c r="W23" s="28">
        <f>SUM(ENERO:DICIEMBRE!W23)</f>
        <v>0</v>
      </c>
      <c r="X23" s="28">
        <f>SUM(ENERO:DICIEMBRE!X23)</f>
        <v>0</v>
      </c>
      <c r="Y23" s="28">
        <f>SUM(ENERO:DICIEMBRE!Y23)</f>
        <v>0</v>
      </c>
      <c r="Z23" s="28">
        <f>SUM(ENERO:DICIEMBRE!Z23)</f>
        <v>0</v>
      </c>
      <c r="AA23" s="3"/>
      <c r="CG23" s="5"/>
      <c r="CH23" s="5"/>
      <c r="CI23" s="5"/>
      <c r="CJ23" s="5"/>
      <c r="CK23" s="5"/>
      <c r="CL23" s="5"/>
      <c r="CM23" s="5"/>
      <c r="CN23" s="5"/>
    </row>
    <row r="24" spans="1:92" ht="16.149999999999999" customHeight="1" x14ac:dyDescent="0.2">
      <c r="A24" s="479"/>
      <c r="B24" s="456" t="s">
        <v>27</v>
      </c>
      <c r="C24" s="24" t="s">
        <v>32</v>
      </c>
      <c r="D24" s="107">
        <f t="shared" si="2"/>
        <v>23</v>
      </c>
      <c r="E24" s="108">
        <f t="shared" si="3"/>
        <v>6</v>
      </c>
      <c r="F24" s="109">
        <f t="shared" si="3"/>
        <v>17</v>
      </c>
      <c r="G24" s="28">
        <f>SUM(ENERO:DICIEMBRE!G24)</f>
        <v>1</v>
      </c>
      <c r="H24" s="28">
        <f>SUM(ENERO:DICIEMBRE!H24)</f>
        <v>1</v>
      </c>
      <c r="I24" s="28">
        <f>SUM(ENERO:DICIEMBRE!I24)</f>
        <v>1</v>
      </c>
      <c r="J24" s="28">
        <f>SUM(ENERO:DICIEMBRE!J24)</f>
        <v>2</v>
      </c>
      <c r="K24" s="28">
        <f>SUM(ENERO:DICIEMBRE!K24)</f>
        <v>0</v>
      </c>
      <c r="L24" s="28">
        <f>SUM(ENERO:DICIEMBRE!L24)</f>
        <v>3</v>
      </c>
      <c r="M24" s="28">
        <f>SUM(ENERO:DICIEMBRE!M24)</f>
        <v>0</v>
      </c>
      <c r="N24" s="28">
        <f>SUM(ENERO:DICIEMBRE!N24)</f>
        <v>3</v>
      </c>
      <c r="O24" s="28">
        <f>SUM(ENERO:DICIEMBRE!O24)</f>
        <v>2</v>
      </c>
      <c r="P24" s="28">
        <f>SUM(ENERO:DICIEMBRE!P24)</f>
        <v>3</v>
      </c>
      <c r="Q24" s="28">
        <f>SUM(ENERO:DICIEMBRE!Q24)</f>
        <v>1</v>
      </c>
      <c r="R24" s="28">
        <f>SUM(ENERO:DICIEMBRE!R24)</f>
        <v>1</v>
      </c>
      <c r="S24" s="28">
        <f>SUM(ENERO:DICIEMBRE!S24)</f>
        <v>1</v>
      </c>
      <c r="T24" s="28">
        <f>SUM(ENERO:DICIEMBRE!T24)</f>
        <v>2</v>
      </c>
      <c r="U24" s="28">
        <f>SUM(ENERO:DICIEMBRE!U24)</f>
        <v>0</v>
      </c>
      <c r="V24" s="28">
        <f>SUM(ENERO:DICIEMBRE!V24)</f>
        <v>0</v>
      </c>
      <c r="W24" s="28">
        <f>SUM(ENERO:DICIEMBRE!W24)</f>
        <v>0</v>
      </c>
      <c r="X24" s="28">
        <f>SUM(ENERO:DICIEMBRE!X24)</f>
        <v>2</v>
      </c>
      <c r="Y24" s="28">
        <f>SUM(ENERO:DICIEMBRE!Y24)</f>
        <v>0</v>
      </c>
      <c r="Z24" s="28">
        <f>SUM(ENERO:DICIEMBRE!Z24)</f>
        <v>0</v>
      </c>
      <c r="AA24" s="3"/>
      <c r="CG24" s="5"/>
      <c r="CH24" s="5"/>
      <c r="CI24" s="5"/>
      <c r="CJ24" s="5"/>
      <c r="CK24" s="5"/>
      <c r="CL24" s="5"/>
      <c r="CM24" s="5"/>
      <c r="CN24" s="5"/>
    </row>
    <row r="25" spans="1:92" ht="16.149999999999999" customHeight="1" x14ac:dyDescent="0.2">
      <c r="A25" s="480"/>
      <c r="B25" s="457"/>
      <c r="C25" s="111" t="s">
        <v>33</v>
      </c>
      <c r="D25" s="103">
        <f t="shared" si="2"/>
        <v>0</v>
      </c>
      <c r="E25" s="104">
        <f t="shared" si="3"/>
        <v>0</v>
      </c>
      <c r="F25" s="105">
        <f t="shared" si="3"/>
        <v>0</v>
      </c>
      <c r="G25" s="28">
        <f>SUM(ENERO:DICIEMBRE!G25)</f>
        <v>0</v>
      </c>
      <c r="H25" s="28">
        <f>SUM(ENERO:DICIEMBRE!H25)</f>
        <v>0</v>
      </c>
      <c r="I25" s="28">
        <f>SUM(ENERO:DICIEMBRE!I25)</f>
        <v>0</v>
      </c>
      <c r="J25" s="28">
        <f>SUM(ENERO:DICIEMBRE!J25)</f>
        <v>0</v>
      </c>
      <c r="K25" s="28">
        <f>SUM(ENERO:DICIEMBRE!K25)</f>
        <v>0</v>
      </c>
      <c r="L25" s="28">
        <f>SUM(ENERO:DICIEMBRE!L25)</f>
        <v>0</v>
      </c>
      <c r="M25" s="28">
        <f>SUM(ENERO:DICIEMBRE!M25)</f>
        <v>0</v>
      </c>
      <c r="N25" s="28">
        <f>SUM(ENERO:DICIEMBRE!N25)</f>
        <v>0</v>
      </c>
      <c r="O25" s="28">
        <f>SUM(ENERO:DICIEMBRE!O25)</f>
        <v>0</v>
      </c>
      <c r="P25" s="28">
        <f>SUM(ENERO:DICIEMBRE!P25)</f>
        <v>0</v>
      </c>
      <c r="Q25" s="28">
        <f>SUM(ENERO:DICIEMBRE!Q25)</f>
        <v>0</v>
      </c>
      <c r="R25" s="28">
        <f>SUM(ENERO:DICIEMBRE!R25)</f>
        <v>0</v>
      </c>
      <c r="S25" s="28">
        <f>SUM(ENERO:DICIEMBRE!S25)</f>
        <v>0</v>
      </c>
      <c r="T25" s="28">
        <f>SUM(ENERO:DICIEMBRE!T25)</f>
        <v>0</v>
      </c>
      <c r="U25" s="28">
        <f>SUM(ENERO:DICIEMBRE!U25)</f>
        <v>0</v>
      </c>
      <c r="V25" s="28">
        <f>SUM(ENERO:DICIEMBRE!V25)</f>
        <v>0</v>
      </c>
      <c r="W25" s="28">
        <f>SUM(ENERO:DICIEMBRE!W25)</f>
        <v>0</v>
      </c>
      <c r="X25" s="28">
        <f>SUM(ENERO:DICIEMBRE!X25)</f>
        <v>0</v>
      </c>
      <c r="Y25" s="28">
        <f>SUM(ENERO:DICIEMBRE!Y25)</f>
        <v>0</v>
      </c>
      <c r="Z25" s="28">
        <f>SUM(ENERO:DICIEMBRE!Z25)</f>
        <v>0</v>
      </c>
      <c r="AA25" s="3"/>
      <c r="CG25" s="5"/>
      <c r="CH25" s="5"/>
      <c r="CI25" s="5"/>
      <c r="CJ25" s="5"/>
      <c r="CK25" s="5"/>
      <c r="CL25" s="5"/>
      <c r="CM25" s="5"/>
      <c r="CN25" s="5"/>
    </row>
    <row r="26" spans="1:92" ht="16.149999999999999" customHeight="1" x14ac:dyDescent="0.2">
      <c r="A26" s="458" t="s">
        <v>28</v>
      </c>
      <c r="B26" s="459"/>
      <c r="C26" s="24" t="s">
        <v>32</v>
      </c>
      <c r="D26" s="113">
        <f t="shared" si="2"/>
        <v>532</v>
      </c>
      <c r="E26" s="114">
        <f t="shared" si="3"/>
        <v>259</v>
      </c>
      <c r="F26" s="115">
        <f t="shared" si="3"/>
        <v>273</v>
      </c>
      <c r="G26" s="28">
        <f>SUM(ENERO:DICIEMBRE!G26)</f>
        <v>14</v>
      </c>
      <c r="H26" s="28">
        <f>SUM(ENERO:DICIEMBRE!H26)</f>
        <v>21</v>
      </c>
      <c r="I26" s="28">
        <f>SUM(ENERO:DICIEMBRE!I26)</f>
        <v>47</v>
      </c>
      <c r="J26" s="28">
        <f>SUM(ENERO:DICIEMBRE!J26)</f>
        <v>60</v>
      </c>
      <c r="K26" s="28">
        <f>SUM(ENERO:DICIEMBRE!K26)</f>
        <v>57</v>
      </c>
      <c r="L26" s="28">
        <f>SUM(ENERO:DICIEMBRE!L26)</f>
        <v>38</v>
      </c>
      <c r="M26" s="28">
        <f>SUM(ENERO:DICIEMBRE!M26)</f>
        <v>38</v>
      </c>
      <c r="N26" s="28">
        <f>SUM(ENERO:DICIEMBRE!N26)</f>
        <v>39</v>
      </c>
      <c r="O26" s="28">
        <f>SUM(ENERO:DICIEMBRE!O26)</f>
        <v>24</v>
      </c>
      <c r="P26" s="28">
        <f>SUM(ENERO:DICIEMBRE!P26)</f>
        <v>34</v>
      </c>
      <c r="Q26" s="28">
        <f>SUM(ENERO:DICIEMBRE!Q26)</f>
        <v>26</v>
      </c>
      <c r="R26" s="28">
        <f>SUM(ENERO:DICIEMBRE!R26)</f>
        <v>29</v>
      </c>
      <c r="S26" s="28">
        <f>SUM(ENERO:DICIEMBRE!S26)</f>
        <v>20</v>
      </c>
      <c r="T26" s="28">
        <f>SUM(ENERO:DICIEMBRE!T26)</f>
        <v>21</v>
      </c>
      <c r="U26" s="28">
        <f>SUM(ENERO:DICIEMBRE!U26)</f>
        <v>15</v>
      </c>
      <c r="V26" s="28">
        <f>SUM(ENERO:DICIEMBRE!V26)</f>
        <v>17</v>
      </c>
      <c r="W26" s="28">
        <f>SUM(ENERO:DICIEMBRE!W26)</f>
        <v>15</v>
      </c>
      <c r="X26" s="28">
        <f>SUM(ENERO:DICIEMBRE!X26)</f>
        <v>13</v>
      </c>
      <c r="Y26" s="28">
        <f>SUM(ENERO:DICIEMBRE!Y26)</f>
        <v>3</v>
      </c>
      <c r="Z26" s="28">
        <f>SUM(ENERO:DICIEMBRE!Z26)</f>
        <v>1</v>
      </c>
      <c r="AA26" s="3"/>
      <c r="CG26" s="5"/>
      <c r="CH26" s="5"/>
      <c r="CI26" s="5"/>
      <c r="CJ26" s="5"/>
      <c r="CK26" s="5"/>
      <c r="CL26" s="5"/>
      <c r="CM26" s="5"/>
      <c r="CN26" s="5"/>
    </row>
    <row r="27" spans="1:92" ht="16.149999999999999" customHeight="1" x14ac:dyDescent="0.2">
      <c r="A27" s="460"/>
      <c r="B27" s="461"/>
      <c r="C27" s="111" t="s">
        <v>33</v>
      </c>
      <c r="D27" s="103">
        <f t="shared" si="2"/>
        <v>19</v>
      </c>
      <c r="E27" s="104">
        <f t="shared" si="3"/>
        <v>10</v>
      </c>
      <c r="F27" s="105">
        <f t="shared" si="3"/>
        <v>9</v>
      </c>
      <c r="G27" s="28">
        <f>SUM(ENERO:DICIEMBRE!G27)</f>
        <v>0</v>
      </c>
      <c r="H27" s="28">
        <f>SUM(ENERO:DICIEMBRE!H27)</f>
        <v>0</v>
      </c>
      <c r="I27" s="28">
        <f>SUM(ENERO:DICIEMBRE!I27)</f>
        <v>0</v>
      </c>
      <c r="J27" s="28">
        <f>SUM(ENERO:DICIEMBRE!J27)</f>
        <v>0</v>
      </c>
      <c r="K27" s="28">
        <f>SUM(ENERO:DICIEMBRE!K27)</f>
        <v>1</v>
      </c>
      <c r="L27" s="28">
        <f>SUM(ENERO:DICIEMBRE!L27)</f>
        <v>1</v>
      </c>
      <c r="M27" s="28">
        <f>SUM(ENERO:DICIEMBRE!M27)</f>
        <v>0</v>
      </c>
      <c r="N27" s="28">
        <f>SUM(ENERO:DICIEMBRE!N27)</f>
        <v>1</v>
      </c>
      <c r="O27" s="28">
        <f>SUM(ENERO:DICIEMBRE!O27)</f>
        <v>2</v>
      </c>
      <c r="P27" s="28">
        <f>SUM(ENERO:DICIEMBRE!P27)</f>
        <v>3</v>
      </c>
      <c r="Q27" s="28">
        <f>SUM(ENERO:DICIEMBRE!Q27)</f>
        <v>2</v>
      </c>
      <c r="R27" s="28">
        <f>SUM(ENERO:DICIEMBRE!R27)</f>
        <v>0</v>
      </c>
      <c r="S27" s="28">
        <f>SUM(ENERO:DICIEMBRE!S27)</f>
        <v>1</v>
      </c>
      <c r="T27" s="28">
        <f>SUM(ENERO:DICIEMBRE!T27)</f>
        <v>2</v>
      </c>
      <c r="U27" s="28">
        <f>SUM(ENERO:DICIEMBRE!U27)</f>
        <v>2</v>
      </c>
      <c r="V27" s="28">
        <f>SUM(ENERO:DICIEMBRE!V27)</f>
        <v>2</v>
      </c>
      <c r="W27" s="28">
        <f>SUM(ENERO:DICIEMBRE!W27)</f>
        <v>1</v>
      </c>
      <c r="X27" s="28">
        <f>SUM(ENERO:DICIEMBRE!X27)</f>
        <v>0</v>
      </c>
      <c r="Y27" s="28">
        <f>SUM(ENERO:DICIEMBRE!Y27)</f>
        <v>1</v>
      </c>
      <c r="Z27" s="28">
        <f>SUM(ENERO:DICIEMBRE!Z27)</f>
        <v>0</v>
      </c>
      <c r="AA27" s="3"/>
      <c r="CG27" s="5"/>
      <c r="CH27" s="5"/>
      <c r="CI27" s="5"/>
      <c r="CJ27" s="5"/>
      <c r="CK27" s="5"/>
      <c r="CL27" s="5"/>
      <c r="CM27" s="5"/>
      <c r="CN27" s="5"/>
    </row>
    <row r="28" spans="1:92" ht="16.149999999999999" customHeight="1" x14ac:dyDescent="0.2">
      <c r="A28" s="462" t="s">
        <v>1</v>
      </c>
      <c r="B28" s="463"/>
      <c r="C28" s="464"/>
      <c r="D28" s="120">
        <f t="shared" ref="D28:Z28" si="4">SUM(D22:D27)</f>
        <v>607</v>
      </c>
      <c r="E28" s="121">
        <f t="shared" si="4"/>
        <v>288</v>
      </c>
      <c r="F28" s="122">
        <f t="shared" si="4"/>
        <v>319</v>
      </c>
      <c r="G28" s="123">
        <f t="shared" si="4"/>
        <v>19</v>
      </c>
      <c r="H28" s="124">
        <f t="shared" si="4"/>
        <v>24</v>
      </c>
      <c r="I28" s="125">
        <f t="shared" si="4"/>
        <v>50</v>
      </c>
      <c r="J28" s="126">
        <f t="shared" si="4"/>
        <v>66</v>
      </c>
      <c r="K28" s="123">
        <f t="shared" si="4"/>
        <v>59</v>
      </c>
      <c r="L28" s="124">
        <f t="shared" si="4"/>
        <v>48</v>
      </c>
      <c r="M28" s="123">
        <f t="shared" si="4"/>
        <v>40</v>
      </c>
      <c r="N28" s="124">
        <f t="shared" si="4"/>
        <v>46</v>
      </c>
      <c r="O28" s="123">
        <f t="shared" si="4"/>
        <v>29</v>
      </c>
      <c r="P28" s="124">
        <f t="shared" si="4"/>
        <v>43</v>
      </c>
      <c r="Q28" s="123">
        <f t="shared" si="4"/>
        <v>30</v>
      </c>
      <c r="R28" s="124">
        <f t="shared" si="4"/>
        <v>30</v>
      </c>
      <c r="S28" s="123">
        <f t="shared" si="4"/>
        <v>22</v>
      </c>
      <c r="T28" s="124">
        <f t="shared" si="4"/>
        <v>27</v>
      </c>
      <c r="U28" s="123">
        <f t="shared" si="4"/>
        <v>19</v>
      </c>
      <c r="V28" s="124">
        <f t="shared" si="4"/>
        <v>19</v>
      </c>
      <c r="W28" s="123">
        <f t="shared" si="4"/>
        <v>16</v>
      </c>
      <c r="X28" s="124">
        <f t="shared" si="4"/>
        <v>15</v>
      </c>
      <c r="Y28" s="123">
        <f t="shared" si="4"/>
        <v>4</v>
      </c>
      <c r="Z28" s="124">
        <f t="shared" si="4"/>
        <v>1</v>
      </c>
      <c r="AA28" s="3"/>
      <c r="CG28" s="5"/>
      <c r="CH28" s="5"/>
      <c r="CI28" s="5"/>
      <c r="CJ28" s="5"/>
      <c r="CK28" s="5"/>
      <c r="CL28" s="5"/>
      <c r="CM28" s="5"/>
      <c r="CN28" s="5"/>
    </row>
    <row r="29" spans="1:92" ht="31.9" customHeight="1" x14ac:dyDescent="0.2">
      <c r="A29" s="465" t="s">
        <v>34</v>
      </c>
      <c r="B29" s="465"/>
      <c r="C29" s="465"/>
      <c r="D29" s="465"/>
      <c r="E29" s="465"/>
      <c r="F29" s="465"/>
      <c r="G29" s="465"/>
      <c r="H29" s="465"/>
      <c r="I29" s="465"/>
      <c r="J29" s="465"/>
      <c r="K29" s="45"/>
      <c r="L29" s="26"/>
      <c r="CG29" s="5"/>
      <c r="CH29" s="5"/>
      <c r="CI29" s="5"/>
      <c r="CJ29" s="5"/>
      <c r="CK29" s="5"/>
      <c r="CL29" s="5"/>
      <c r="CM29" s="5"/>
      <c r="CN29" s="5"/>
    </row>
    <row r="30" spans="1:92" ht="16.149999999999999" customHeight="1" x14ac:dyDescent="0.2">
      <c r="A30" s="466" t="s">
        <v>4</v>
      </c>
      <c r="B30" s="466"/>
      <c r="C30" s="466"/>
      <c r="D30" s="127" t="s">
        <v>1</v>
      </c>
      <c r="E30" s="128" t="s">
        <v>35</v>
      </c>
      <c r="F30" s="129" t="s">
        <v>36</v>
      </c>
      <c r="G30" s="130"/>
      <c r="H30" s="131"/>
      <c r="I30" s="131"/>
      <c r="J30" s="132"/>
      <c r="K30" s="45"/>
      <c r="L30" s="2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CG30" s="5"/>
      <c r="CH30" s="5"/>
      <c r="CI30" s="5"/>
      <c r="CJ30" s="5"/>
      <c r="CK30" s="5"/>
      <c r="CL30" s="5"/>
      <c r="CM30" s="5"/>
      <c r="CN30" s="5"/>
    </row>
    <row r="31" spans="1:92" ht="16.149999999999999" customHeight="1" x14ac:dyDescent="0.2">
      <c r="A31" s="489" t="s">
        <v>37</v>
      </c>
      <c r="B31" s="490" t="s">
        <v>38</v>
      </c>
      <c r="C31" s="491"/>
      <c r="D31" s="133">
        <f t="shared" ref="D31:D43" si="5">SUM(E31+F31)</f>
        <v>0</v>
      </c>
      <c r="E31" s="28">
        <f>SUM(ENERO:DICIEMBRE!E31)</f>
        <v>0</v>
      </c>
      <c r="F31" s="28">
        <f>SUM(ENERO:DICIEMBRE!F31)</f>
        <v>0</v>
      </c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CG31" s="5"/>
      <c r="CH31" s="5"/>
      <c r="CI31" s="5"/>
      <c r="CJ31" s="5"/>
      <c r="CK31" s="5"/>
      <c r="CL31" s="5"/>
      <c r="CM31" s="5"/>
      <c r="CN31" s="5"/>
    </row>
    <row r="32" spans="1:92" ht="16.149999999999999" customHeight="1" x14ac:dyDescent="0.2">
      <c r="A32" s="456"/>
      <c r="B32" s="492" t="s">
        <v>39</v>
      </c>
      <c r="C32" s="493"/>
      <c r="D32" s="136">
        <f t="shared" si="5"/>
        <v>0</v>
      </c>
      <c r="E32" s="28">
        <f>SUM(ENERO:DICIEMBRE!E32)</f>
        <v>0</v>
      </c>
      <c r="F32" s="28">
        <f>SUM(ENERO:DICIEMBRE!F32)</f>
        <v>0</v>
      </c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CG32" s="5"/>
      <c r="CH32" s="5"/>
      <c r="CI32" s="5"/>
      <c r="CJ32" s="5"/>
      <c r="CK32" s="5"/>
      <c r="CL32" s="5"/>
      <c r="CM32" s="5"/>
      <c r="CN32" s="5"/>
    </row>
    <row r="33" spans="1:92" ht="16.149999999999999" customHeight="1" x14ac:dyDescent="0.2">
      <c r="A33" s="456"/>
      <c r="B33" s="492" t="s">
        <v>40</v>
      </c>
      <c r="C33" s="493"/>
      <c r="D33" s="136">
        <f t="shared" si="5"/>
        <v>0</v>
      </c>
      <c r="E33" s="28">
        <f>SUM(ENERO:DICIEMBRE!E33)</f>
        <v>0</v>
      </c>
      <c r="F33" s="28">
        <f>SUM(ENERO:DICIEMBRE!F33)</f>
        <v>0</v>
      </c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CG33" s="5"/>
      <c r="CH33" s="5"/>
      <c r="CI33" s="5"/>
      <c r="CJ33" s="5"/>
      <c r="CK33" s="5"/>
      <c r="CL33" s="5"/>
      <c r="CM33" s="5"/>
      <c r="CN33" s="5"/>
    </row>
    <row r="34" spans="1:92" ht="16.149999999999999" customHeight="1" x14ac:dyDescent="0.2">
      <c r="A34" s="456"/>
      <c r="B34" s="492" t="s">
        <v>41</v>
      </c>
      <c r="C34" s="493"/>
      <c r="D34" s="136">
        <f t="shared" si="5"/>
        <v>0</v>
      </c>
      <c r="E34" s="28">
        <f>SUM(ENERO:DICIEMBRE!E34)</f>
        <v>0</v>
      </c>
      <c r="F34" s="28">
        <f>SUM(ENERO:DICIEMBRE!F34)</f>
        <v>0</v>
      </c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CG34" s="5"/>
      <c r="CH34" s="5"/>
      <c r="CI34" s="5"/>
      <c r="CJ34" s="5"/>
      <c r="CK34" s="5"/>
      <c r="CL34" s="5"/>
      <c r="CM34" s="5"/>
      <c r="CN34" s="5"/>
    </row>
    <row r="35" spans="1:92" ht="16.149999999999999" customHeight="1" x14ac:dyDescent="0.2">
      <c r="A35" s="456"/>
      <c r="B35" s="492" t="s">
        <v>42</v>
      </c>
      <c r="C35" s="493"/>
      <c r="D35" s="136">
        <f t="shared" si="5"/>
        <v>0</v>
      </c>
      <c r="E35" s="28">
        <f>SUM(ENERO:DICIEMBRE!E35)</f>
        <v>0</v>
      </c>
      <c r="F35" s="28">
        <f>SUM(ENERO:DICIEMBRE!F35)</f>
        <v>0</v>
      </c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CG35" s="5"/>
      <c r="CH35" s="5"/>
      <c r="CI35" s="5"/>
      <c r="CJ35" s="5"/>
      <c r="CK35" s="5"/>
      <c r="CL35" s="5"/>
      <c r="CM35" s="5"/>
      <c r="CN35" s="5"/>
    </row>
    <row r="36" spans="1:92" ht="16.149999999999999" customHeight="1" x14ac:dyDescent="0.2">
      <c r="A36" s="456"/>
      <c r="B36" s="492" t="s">
        <v>43</v>
      </c>
      <c r="C36" s="493"/>
      <c r="D36" s="136">
        <f t="shared" si="5"/>
        <v>0</v>
      </c>
      <c r="E36" s="28">
        <f>SUM(ENERO:DICIEMBRE!E36)</f>
        <v>0</v>
      </c>
      <c r="F36" s="28">
        <f>SUM(ENERO:DICIEMBRE!F36)</f>
        <v>0</v>
      </c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CG36" s="5"/>
      <c r="CH36" s="5"/>
      <c r="CI36" s="5"/>
      <c r="CJ36" s="5"/>
      <c r="CK36" s="5"/>
      <c r="CL36" s="5"/>
      <c r="CM36" s="5"/>
      <c r="CN36" s="5"/>
    </row>
    <row r="37" spans="1:92" ht="16.149999999999999" customHeight="1" x14ac:dyDescent="0.2">
      <c r="A37" s="456"/>
      <c r="B37" s="492" t="s">
        <v>44</v>
      </c>
      <c r="C37" s="493"/>
      <c r="D37" s="136">
        <f t="shared" si="5"/>
        <v>0</v>
      </c>
      <c r="E37" s="28">
        <f>SUM(ENERO:DICIEMBRE!E37)</f>
        <v>0</v>
      </c>
      <c r="F37" s="28">
        <f>SUM(ENERO:DICIEMBRE!F37)</f>
        <v>0</v>
      </c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CG37" s="5"/>
      <c r="CH37" s="5"/>
      <c r="CI37" s="5"/>
      <c r="CJ37" s="5"/>
      <c r="CK37" s="5"/>
      <c r="CL37" s="5"/>
      <c r="CM37" s="5"/>
      <c r="CN37" s="5"/>
    </row>
    <row r="38" spans="1:92" ht="16.149999999999999" customHeight="1" x14ac:dyDescent="0.2">
      <c r="A38" s="456"/>
      <c r="B38" s="492" t="s">
        <v>45</v>
      </c>
      <c r="C38" s="493"/>
      <c r="D38" s="136">
        <f t="shared" si="5"/>
        <v>0</v>
      </c>
      <c r="E38" s="28">
        <f>SUM(ENERO:DICIEMBRE!E38)</f>
        <v>0</v>
      </c>
      <c r="F38" s="28">
        <f>SUM(ENERO:DICIEMBRE!F38)</f>
        <v>0</v>
      </c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CG38" s="5"/>
      <c r="CH38" s="5"/>
      <c r="CI38" s="5"/>
      <c r="CJ38" s="5"/>
      <c r="CK38" s="5"/>
      <c r="CL38" s="5"/>
      <c r="CM38" s="5"/>
      <c r="CN38" s="5"/>
    </row>
    <row r="39" spans="1:92" ht="16.149999999999999" customHeight="1" x14ac:dyDescent="0.2">
      <c r="A39" s="457"/>
      <c r="B39" s="494" t="s">
        <v>46</v>
      </c>
      <c r="C39" s="495"/>
      <c r="D39" s="141">
        <f t="shared" si="5"/>
        <v>0</v>
      </c>
      <c r="E39" s="28">
        <f>SUM(ENERO:DICIEMBRE!E39)</f>
        <v>0</v>
      </c>
      <c r="F39" s="28">
        <f>SUM(ENERO:DICIEMBRE!F39)</f>
        <v>0</v>
      </c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CG39" s="5"/>
      <c r="CH39" s="5"/>
      <c r="CI39" s="5"/>
      <c r="CJ39" s="5"/>
      <c r="CK39" s="5"/>
      <c r="CL39" s="5"/>
      <c r="CM39" s="5"/>
      <c r="CN39" s="5"/>
    </row>
    <row r="40" spans="1:92" ht="16.149999999999999" customHeight="1" x14ac:dyDescent="0.2">
      <c r="A40" s="489" t="s">
        <v>47</v>
      </c>
      <c r="B40" s="489" t="s">
        <v>48</v>
      </c>
      <c r="C40" s="61" t="s">
        <v>49</v>
      </c>
      <c r="D40" s="133">
        <f t="shared" si="5"/>
        <v>16</v>
      </c>
      <c r="E40" s="28">
        <f>SUM(ENERO:DICIEMBRE!E40)</f>
        <v>0</v>
      </c>
      <c r="F40" s="28">
        <f>SUM(ENERO:DICIEMBRE!F40)</f>
        <v>16</v>
      </c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CG40" s="5"/>
      <c r="CH40" s="5"/>
      <c r="CI40" s="5"/>
      <c r="CJ40" s="5"/>
      <c r="CK40" s="5"/>
      <c r="CL40" s="5"/>
      <c r="CM40" s="5"/>
      <c r="CN40" s="5"/>
    </row>
    <row r="41" spans="1:92" ht="16.149999999999999" customHeight="1" x14ac:dyDescent="0.2">
      <c r="A41" s="456"/>
      <c r="B41" s="457"/>
      <c r="C41" s="66" t="s">
        <v>50</v>
      </c>
      <c r="D41" s="141">
        <f t="shared" si="5"/>
        <v>0</v>
      </c>
      <c r="E41" s="28">
        <f>SUM(ENERO:DICIEMBRE!E41)</f>
        <v>0</v>
      </c>
      <c r="F41" s="28">
        <f>SUM(ENERO:DICIEMBRE!F41)</f>
        <v>0</v>
      </c>
      <c r="G41" s="6"/>
      <c r="H41" s="6"/>
      <c r="I41" s="10"/>
      <c r="J41" s="10"/>
      <c r="K41" s="10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CG41" s="5"/>
      <c r="CH41" s="5"/>
      <c r="CI41" s="5"/>
      <c r="CJ41" s="5"/>
      <c r="CK41" s="5"/>
      <c r="CL41" s="5"/>
      <c r="CM41" s="5"/>
      <c r="CN41" s="5"/>
    </row>
    <row r="42" spans="1:92" ht="16.149999999999999" customHeight="1" x14ac:dyDescent="0.2">
      <c r="A42" s="456"/>
      <c r="B42" s="489" t="s">
        <v>51</v>
      </c>
      <c r="C42" s="61" t="s">
        <v>49</v>
      </c>
      <c r="D42" s="133">
        <f t="shared" si="5"/>
        <v>0</v>
      </c>
      <c r="E42" s="28">
        <f>SUM(ENERO:DICIEMBRE!E42)</f>
        <v>0</v>
      </c>
      <c r="F42" s="28">
        <f>SUM(ENERO:DICIEMBRE!F42)</f>
        <v>0</v>
      </c>
      <c r="G42" s="6"/>
      <c r="H42" s="6"/>
      <c r="I42" s="10"/>
      <c r="J42" s="10"/>
      <c r="K42" s="10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CG42" s="5"/>
      <c r="CH42" s="5"/>
      <c r="CI42" s="5"/>
      <c r="CJ42" s="5"/>
      <c r="CK42" s="5"/>
      <c r="CL42" s="5"/>
      <c r="CM42" s="5"/>
      <c r="CN42" s="5"/>
    </row>
    <row r="43" spans="1:92" ht="16.149999999999999" customHeight="1" x14ac:dyDescent="0.2">
      <c r="A43" s="457"/>
      <c r="B43" s="457"/>
      <c r="C43" s="147" t="s">
        <v>50</v>
      </c>
      <c r="D43" s="141">
        <f t="shared" si="5"/>
        <v>0</v>
      </c>
      <c r="E43" s="28">
        <f>SUM(ENERO:DICIEMBRE!E43)</f>
        <v>0</v>
      </c>
      <c r="F43" s="28">
        <f>SUM(ENERO:DICIEMBRE!F43)</f>
        <v>0</v>
      </c>
      <c r="G43" s="6"/>
      <c r="H43" s="6"/>
      <c r="I43" s="10"/>
      <c r="J43" s="10"/>
      <c r="K43" s="10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CG43" s="5"/>
      <c r="CH43" s="5"/>
      <c r="CI43" s="5"/>
      <c r="CJ43" s="5"/>
      <c r="CK43" s="5"/>
      <c r="CL43" s="5"/>
      <c r="CM43" s="5"/>
      <c r="CN43" s="5"/>
    </row>
    <row r="44" spans="1:92" ht="31.9" customHeight="1" x14ac:dyDescent="0.2">
      <c r="A44" s="465" t="s">
        <v>52</v>
      </c>
      <c r="B44" s="465"/>
      <c r="C44" s="465"/>
      <c r="D44" s="465"/>
      <c r="E44" s="465"/>
      <c r="F44" s="465"/>
      <c r="G44" s="465"/>
      <c r="H44" s="465"/>
      <c r="I44" s="27"/>
      <c r="J44" s="27"/>
      <c r="K44" s="33"/>
      <c r="L44" s="26"/>
      <c r="CG44" s="5"/>
      <c r="CH44" s="5"/>
      <c r="CI44" s="5"/>
      <c r="CJ44" s="5"/>
      <c r="CK44" s="5"/>
      <c r="CL44" s="5"/>
      <c r="CM44" s="5"/>
      <c r="CN44" s="5"/>
    </row>
    <row r="45" spans="1:92" ht="16.149999999999999" customHeight="1" x14ac:dyDescent="0.2">
      <c r="A45" s="503" t="s">
        <v>53</v>
      </c>
      <c r="B45" s="505" t="s">
        <v>1</v>
      </c>
      <c r="C45" s="26"/>
      <c r="D45" s="6"/>
      <c r="E45" s="6"/>
      <c r="F45" s="6"/>
      <c r="G45" s="6"/>
      <c r="H45" s="6"/>
      <c r="I45" s="10"/>
      <c r="J45" s="10"/>
      <c r="K45" s="10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CG45" s="5"/>
      <c r="CH45" s="5"/>
      <c r="CI45" s="5"/>
      <c r="CJ45" s="5"/>
      <c r="CK45" s="5"/>
      <c r="CL45" s="5"/>
      <c r="CM45" s="5"/>
      <c r="CN45" s="5"/>
    </row>
    <row r="46" spans="1:92" ht="16.149999999999999" customHeight="1" x14ac:dyDescent="0.2">
      <c r="A46" s="504"/>
      <c r="B46" s="506"/>
      <c r="C46" s="148"/>
      <c r="D46" s="26"/>
      <c r="E46" s="6"/>
      <c r="F46" s="6"/>
      <c r="G46" s="6"/>
      <c r="H46" s="6"/>
      <c r="I46" s="10"/>
      <c r="J46" s="10"/>
      <c r="K46" s="10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CG46" s="5"/>
      <c r="CH46" s="5"/>
      <c r="CI46" s="5"/>
      <c r="CJ46" s="5"/>
      <c r="CK46" s="5"/>
      <c r="CL46" s="5"/>
      <c r="CM46" s="5"/>
      <c r="CN46" s="5"/>
    </row>
    <row r="47" spans="1:92" ht="16.149999999999999" customHeight="1" x14ac:dyDescent="0.2">
      <c r="A47" s="61" t="s">
        <v>54</v>
      </c>
      <c r="B47" s="28">
        <f>SUM(ENERO:DICIEMBRE!B47)</f>
        <v>2141</v>
      </c>
      <c r="C47" s="150"/>
      <c r="D47" s="26"/>
      <c r="E47" s="6"/>
      <c r="F47" s="6"/>
      <c r="G47" s="6"/>
      <c r="H47" s="6"/>
      <c r="I47" s="10"/>
      <c r="J47" s="10"/>
      <c r="K47" s="10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CG47" s="5"/>
      <c r="CH47" s="5"/>
      <c r="CI47" s="5"/>
      <c r="CJ47" s="5"/>
      <c r="CK47" s="5"/>
      <c r="CL47" s="5"/>
      <c r="CM47" s="5"/>
      <c r="CN47" s="5"/>
    </row>
    <row r="48" spans="1:92" ht="16.149999999999999" customHeight="1" x14ac:dyDescent="0.2">
      <c r="A48" s="147" t="s">
        <v>55</v>
      </c>
      <c r="B48" s="28">
        <f>SUM(ENERO:DICIEMBRE!B48)</f>
        <v>91</v>
      </c>
      <c r="C48" s="150"/>
      <c r="D48" s="26"/>
      <c r="E48" s="6"/>
      <c r="F48" s="6"/>
      <c r="G48" s="6"/>
      <c r="H48" s="6"/>
      <c r="I48" s="10"/>
      <c r="J48" s="10"/>
      <c r="K48" s="10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CG48" s="5"/>
      <c r="CH48" s="5"/>
      <c r="CI48" s="5"/>
      <c r="CJ48" s="5"/>
      <c r="CK48" s="5"/>
      <c r="CL48" s="5"/>
      <c r="CM48" s="5"/>
      <c r="CN48" s="5"/>
    </row>
    <row r="49" spans="1:92" ht="16.149999999999999" customHeight="1" x14ac:dyDescent="0.2">
      <c r="A49" s="48" t="s">
        <v>1</v>
      </c>
      <c r="B49" s="152">
        <f>SUM(B47+B48)</f>
        <v>2232</v>
      </c>
      <c r="C49" s="153"/>
      <c r="D49" s="2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CG49" s="5"/>
      <c r="CH49" s="5"/>
      <c r="CI49" s="5"/>
      <c r="CJ49" s="5"/>
      <c r="CK49" s="5"/>
      <c r="CL49" s="5"/>
      <c r="CM49" s="5"/>
      <c r="CN49" s="5"/>
    </row>
    <row r="50" spans="1:92" ht="31.9" customHeight="1" x14ac:dyDescent="0.2">
      <c r="A50" s="154" t="s">
        <v>56</v>
      </c>
      <c r="B50" s="154"/>
      <c r="C50" s="154"/>
      <c r="D50" s="26"/>
      <c r="CG50" s="5"/>
      <c r="CH50" s="5"/>
      <c r="CI50" s="5"/>
      <c r="CJ50" s="5"/>
      <c r="CK50" s="5"/>
      <c r="CL50" s="5"/>
      <c r="CM50" s="5"/>
      <c r="CN50" s="5"/>
    </row>
    <row r="51" spans="1:92" ht="16.149999999999999" customHeight="1" x14ac:dyDescent="0.2">
      <c r="A51" s="489" t="s">
        <v>57</v>
      </c>
      <c r="B51" s="507" t="s">
        <v>12</v>
      </c>
      <c r="C51" s="508" t="s">
        <v>1</v>
      </c>
      <c r="D51" s="2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CG51" s="5"/>
      <c r="CH51" s="5"/>
      <c r="CI51" s="5"/>
      <c r="CJ51" s="5"/>
      <c r="CK51" s="5"/>
      <c r="CL51" s="5"/>
      <c r="CM51" s="5"/>
      <c r="CN51" s="5"/>
    </row>
    <row r="52" spans="1:92" ht="16.149999999999999" customHeight="1" x14ac:dyDescent="0.2">
      <c r="A52" s="457"/>
      <c r="B52" s="461"/>
      <c r="C52" s="509"/>
      <c r="D52" s="2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CG52" s="5"/>
      <c r="CH52" s="5"/>
      <c r="CI52" s="5"/>
      <c r="CJ52" s="5"/>
      <c r="CK52" s="5"/>
      <c r="CL52" s="5"/>
      <c r="CM52" s="5"/>
      <c r="CN52" s="5"/>
    </row>
    <row r="53" spans="1:92" ht="16.149999999999999" customHeight="1" x14ac:dyDescent="0.2">
      <c r="A53" s="489" t="s">
        <v>58</v>
      </c>
      <c r="B53" s="155" t="s">
        <v>59</v>
      </c>
      <c r="C53" s="149"/>
      <c r="D53" s="2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CG53" s="5"/>
      <c r="CH53" s="5"/>
      <c r="CI53" s="5"/>
      <c r="CJ53" s="5"/>
      <c r="CK53" s="5"/>
      <c r="CL53" s="5"/>
      <c r="CM53" s="5"/>
      <c r="CN53" s="5"/>
    </row>
    <row r="54" spans="1:92" ht="16.149999999999999" customHeight="1" x14ac:dyDescent="0.2">
      <c r="A54" s="456"/>
      <c r="B54" s="156" t="s">
        <v>60</v>
      </c>
      <c r="C54" s="157"/>
      <c r="D54" s="2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CG54" s="5"/>
      <c r="CH54" s="5"/>
      <c r="CI54" s="5"/>
      <c r="CJ54" s="5"/>
      <c r="CK54" s="5"/>
      <c r="CL54" s="5"/>
      <c r="CM54" s="5"/>
      <c r="CN54" s="5"/>
    </row>
    <row r="55" spans="1:92" ht="16.149999999999999" customHeight="1" x14ac:dyDescent="0.2">
      <c r="A55" s="457"/>
      <c r="B55" s="158" t="s">
        <v>61</v>
      </c>
      <c r="C55" s="151"/>
      <c r="D55" s="2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CG55" s="5"/>
      <c r="CH55" s="5"/>
      <c r="CI55" s="5"/>
      <c r="CJ55" s="5"/>
      <c r="CK55" s="5"/>
      <c r="CL55" s="5"/>
      <c r="CM55" s="5"/>
      <c r="CN55" s="5"/>
    </row>
    <row r="56" spans="1:92" ht="16.149999999999999" customHeight="1" x14ac:dyDescent="0.2">
      <c r="A56" s="489" t="s">
        <v>62</v>
      </c>
      <c r="B56" s="155" t="s">
        <v>63</v>
      </c>
      <c r="C56" s="149"/>
      <c r="D56" s="2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CG56" s="5"/>
      <c r="CH56" s="5"/>
      <c r="CI56" s="5"/>
      <c r="CJ56" s="5"/>
      <c r="CK56" s="5"/>
      <c r="CL56" s="5"/>
      <c r="CM56" s="5"/>
      <c r="CN56" s="5"/>
    </row>
    <row r="57" spans="1:92" ht="22.15" customHeight="1" x14ac:dyDescent="0.2">
      <c r="A57" s="456"/>
      <c r="B57" s="156" t="s">
        <v>64</v>
      </c>
      <c r="C57" s="157"/>
      <c r="D57" s="2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CG57" s="5"/>
      <c r="CH57" s="5"/>
      <c r="CI57" s="5"/>
      <c r="CJ57" s="5"/>
      <c r="CK57" s="5"/>
      <c r="CL57" s="5"/>
      <c r="CM57" s="5"/>
      <c r="CN57" s="5"/>
    </row>
    <row r="58" spans="1:92" ht="24.6" customHeight="1" x14ac:dyDescent="0.2">
      <c r="A58" s="456"/>
      <c r="B58" s="159" t="s">
        <v>65</v>
      </c>
      <c r="C58" s="157"/>
      <c r="D58" s="2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CG58" s="5"/>
      <c r="CH58" s="5"/>
      <c r="CI58" s="5"/>
      <c r="CJ58" s="5"/>
      <c r="CK58" s="5"/>
      <c r="CL58" s="5"/>
      <c r="CM58" s="5"/>
      <c r="CN58" s="5"/>
    </row>
    <row r="59" spans="1:92" ht="16.149999999999999" customHeight="1" x14ac:dyDescent="0.2">
      <c r="A59" s="457"/>
      <c r="B59" s="158" t="s">
        <v>66</v>
      </c>
      <c r="C59" s="151"/>
      <c r="D59" s="2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CG59" s="5"/>
      <c r="CH59" s="5"/>
      <c r="CI59" s="5"/>
      <c r="CJ59" s="5"/>
      <c r="CK59" s="5"/>
      <c r="CL59" s="5"/>
      <c r="CM59" s="5"/>
      <c r="CN59" s="5"/>
    </row>
    <row r="60" spans="1:92" ht="38.450000000000003" customHeight="1" x14ac:dyDescent="0.2">
      <c r="A60" s="489" t="s">
        <v>67</v>
      </c>
      <c r="B60" s="160" t="s">
        <v>68</v>
      </c>
      <c r="C60" s="149"/>
      <c r="D60" s="2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CG60" s="5"/>
      <c r="CH60" s="5"/>
      <c r="CI60" s="5"/>
      <c r="CJ60" s="5"/>
      <c r="CK60" s="5"/>
      <c r="CL60" s="5"/>
      <c r="CM60" s="5"/>
      <c r="CN60" s="5"/>
    </row>
    <row r="61" spans="1:92" ht="24" customHeight="1" x14ac:dyDescent="0.2">
      <c r="A61" s="457"/>
      <c r="B61" s="161" t="s">
        <v>69</v>
      </c>
      <c r="C61" s="151"/>
      <c r="D61" s="2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CG61" s="5"/>
      <c r="CH61" s="5"/>
      <c r="CI61" s="5"/>
      <c r="CJ61" s="5"/>
      <c r="CK61" s="5"/>
      <c r="CL61" s="5"/>
      <c r="CM61" s="5"/>
      <c r="CN61" s="5"/>
    </row>
    <row r="62" spans="1:92" ht="16.149999999999999" customHeight="1" x14ac:dyDescent="0.2">
      <c r="A62" s="510" t="s">
        <v>70</v>
      </c>
      <c r="B62" s="511"/>
      <c r="C62" s="162"/>
      <c r="D62" s="2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CG62" s="5"/>
      <c r="CH62" s="5"/>
      <c r="CI62" s="5"/>
      <c r="CJ62" s="5"/>
      <c r="CK62" s="5"/>
      <c r="CL62" s="5"/>
      <c r="CM62" s="5"/>
      <c r="CN62" s="5"/>
    </row>
    <row r="63" spans="1:92" ht="31.9" customHeight="1" x14ac:dyDescent="0.2">
      <c r="A63" s="465" t="s">
        <v>71</v>
      </c>
      <c r="B63" s="465"/>
      <c r="C63" s="465"/>
      <c r="D63" s="465"/>
      <c r="E63" s="465"/>
      <c r="F63" s="465"/>
      <c r="G63" s="465"/>
      <c r="H63" s="465"/>
      <c r="I63" s="465"/>
      <c r="J63" s="26"/>
      <c r="CG63" s="5"/>
      <c r="CH63" s="5"/>
      <c r="CI63" s="5"/>
      <c r="CJ63" s="5"/>
      <c r="CK63" s="5"/>
      <c r="CL63" s="5"/>
      <c r="CM63" s="5"/>
      <c r="CN63" s="5"/>
    </row>
    <row r="64" spans="1:92" ht="16.149999999999999" customHeight="1" x14ac:dyDescent="0.2">
      <c r="A64" s="512" t="s">
        <v>72</v>
      </c>
      <c r="B64" s="512"/>
      <c r="C64" s="454" t="s">
        <v>73</v>
      </c>
      <c r="D64" s="454" t="s">
        <v>74</v>
      </c>
      <c r="E64" s="455" t="s">
        <v>62</v>
      </c>
      <c r="F64" s="454"/>
      <c r="G64" s="454"/>
      <c r="H64" s="454" t="s">
        <v>75</v>
      </c>
      <c r="I64" s="13"/>
      <c r="J64" s="2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CG64" s="5"/>
      <c r="CH64" s="5"/>
      <c r="CI64" s="5"/>
      <c r="CJ64" s="5"/>
      <c r="CK64" s="5"/>
      <c r="CL64" s="5"/>
      <c r="CM64" s="5"/>
      <c r="CN64" s="5"/>
    </row>
    <row r="65" spans="1:92" ht="16.149999999999999" customHeight="1" x14ac:dyDescent="0.2">
      <c r="A65" s="512"/>
      <c r="B65" s="512"/>
      <c r="C65" s="454"/>
      <c r="D65" s="454"/>
      <c r="E65" s="163" t="s">
        <v>76</v>
      </c>
      <c r="F65" s="164" t="s">
        <v>77</v>
      </c>
      <c r="G65" s="165" t="s">
        <v>78</v>
      </c>
      <c r="H65" s="455"/>
      <c r="I65" s="13"/>
      <c r="J65" s="2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CG65" s="5"/>
      <c r="CH65" s="5"/>
      <c r="CI65" s="5"/>
      <c r="CJ65" s="5"/>
      <c r="CK65" s="5"/>
      <c r="CL65" s="5"/>
      <c r="CM65" s="5"/>
      <c r="CN65" s="5"/>
    </row>
    <row r="66" spans="1:92" ht="16.149999999999999" customHeight="1" x14ac:dyDescent="0.2">
      <c r="A66" s="499" t="s">
        <v>79</v>
      </c>
      <c r="B66" s="499"/>
      <c r="C66" s="166"/>
      <c r="D66" s="166"/>
      <c r="E66" s="167"/>
      <c r="F66" s="168"/>
      <c r="G66" s="169"/>
      <c r="H66" s="169"/>
      <c r="I66" s="13"/>
      <c r="J66" s="2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CG66" s="5"/>
      <c r="CH66" s="5"/>
      <c r="CI66" s="5"/>
      <c r="CJ66" s="5"/>
      <c r="CK66" s="5"/>
      <c r="CL66" s="5"/>
      <c r="CM66" s="5"/>
      <c r="CN66" s="5"/>
    </row>
    <row r="67" spans="1:92" ht="16.149999999999999" customHeight="1" x14ac:dyDescent="0.2">
      <c r="A67" s="500" t="s">
        <v>80</v>
      </c>
      <c r="B67" s="500"/>
      <c r="C67" s="171"/>
      <c r="D67" s="171"/>
      <c r="E67" s="172"/>
      <c r="F67" s="173"/>
      <c r="G67" s="174"/>
      <c r="H67" s="174"/>
      <c r="I67" s="13"/>
      <c r="J67" s="2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CG67" s="5"/>
      <c r="CH67" s="5"/>
      <c r="CI67" s="5"/>
      <c r="CJ67" s="5"/>
      <c r="CK67" s="5"/>
      <c r="CL67" s="5"/>
      <c r="CM67" s="5"/>
      <c r="CN67" s="5"/>
    </row>
    <row r="68" spans="1:92" ht="16.149999999999999" customHeight="1" x14ac:dyDescent="0.2">
      <c r="A68" s="501" t="s">
        <v>81</v>
      </c>
      <c r="B68" s="501"/>
      <c r="C68" s="175"/>
      <c r="D68" s="175"/>
      <c r="E68" s="176"/>
      <c r="F68" s="177"/>
      <c r="G68" s="178"/>
      <c r="H68" s="178"/>
      <c r="I68" s="13"/>
      <c r="J68" s="2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CG68" s="5"/>
      <c r="CH68" s="5"/>
      <c r="CI68" s="5"/>
      <c r="CJ68" s="5"/>
      <c r="CK68" s="5"/>
      <c r="CL68" s="5"/>
      <c r="CM68" s="5"/>
      <c r="CN68" s="5"/>
    </row>
    <row r="69" spans="1:92" ht="16.149999999999999" customHeight="1" x14ac:dyDescent="0.2">
      <c r="A69" s="502" t="s">
        <v>1</v>
      </c>
      <c r="B69" s="502"/>
      <c r="C69" s="179">
        <f t="shared" ref="C69:H69" si="6">SUM(C66:C68)</f>
        <v>0</v>
      </c>
      <c r="D69" s="179">
        <f t="shared" si="6"/>
        <v>0</v>
      </c>
      <c r="E69" s="179">
        <f t="shared" si="6"/>
        <v>0</v>
      </c>
      <c r="F69" s="179">
        <f t="shared" si="6"/>
        <v>0</v>
      </c>
      <c r="G69" s="179">
        <f t="shared" si="6"/>
        <v>0</v>
      </c>
      <c r="H69" s="180">
        <f t="shared" si="6"/>
        <v>0</v>
      </c>
      <c r="I69" s="181"/>
      <c r="J69" s="2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CG69" s="5"/>
      <c r="CH69" s="5"/>
      <c r="CI69" s="5"/>
      <c r="CJ69" s="5"/>
      <c r="CK69" s="5"/>
      <c r="CL69" s="5"/>
      <c r="CM69" s="5"/>
      <c r="CN69" s="5"/>
    </row>
    <row r="70" spans="1:92" ht="16.149999999999999" customHeight="1" x14ac:dyDescent="0.2">
      <c r="A70" s="182" t="s">
        <v>82</v>
      </c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CG70" s="5"/>
      <c r="CH70" s="5"/>
      <c r="CI70" s="5"/>
      <c r="CJ70" s="5"/>
      <c r="CK70" s="5"/>
      <c r="CL70" s="5"/>
      <c r="CM70" s="5"/>
      <c r="CN70" s="5"/>
    </row>
    <row r="71" spans="1:92" ht="31.9" customHeight="1" x14ac:dyDescent="0.2">
      <c r="A71" s="465" t="s">
        <v>83</v>
      </c>
      <c r="B71" s="465"/>
      <c r="C71" s="465"/>
      <c r="D71" s="465"/>
      <c r="E71" s="465"/>
      <c r="F71" s="465"/>
      <c r="G71" s="465"/>
      <c r="H71" s="465"/>
      <c r="I71" s="465"/>
      <c r="J71" s="465"/>
      <c r="K71" s="465"/>
      <c r="L71" s="465"/>
      <c r="CG71" s="5"/>
      <c r="CH71" s="5"/>
      <c r="CI71" s="5"/>
      <c r="CJ71" s="5"/>
      <c r="CK71" s="5"/>
      <c r="CL71" s="5"/>
      <c r="CM71" s="5"/>
      <c r="CN71" s="5"/>
    </row>
    <row r="72" spans="1:92" ht="16.149999999999999" customHeight="1" x14ac:dyDescent="0.2">
      <c r="A72" s="512" t="s">
        <v>72</v>
      </c>
      <c r="B72" s="512"/>
      <c r="C72" s="454" t="s">
        <v>73</v>
      </c>
      <c r="D72" s="454" t="s">
        <v>74</v>
      </c>
      <c r="E72" s="515" t="s">
        <v>62</v>
      </c>
      <c r="F72" s="516"/>
      <c r="G72" s="517"/>
      <c r="H72" s="455" t="s">
        <v>75</v>
      </c>
      <c r="I72" s="13"/>
      <c r="J72" s="13"/>
      <c r="K72" s="14"/>
      <c r="L72" s="44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CG72" s="5"/>
      <c r="CH72" s="5"/>
      <c r="CI72" s="5"/>
      <c r="CJ72" s="5"/>
      <c r="CK72" s="5"/>
      <c r="CL72" s="5"/>
      <c r="CM72" s="5"/>
      <c r="CN72" s="5"/>
    </row>
    <row r="73" spans="1:92" ht="16.149999999999999" customHeight="1" x14ac:dyDescent="0.2">
      <c r="A73" s="512"/>
      <c r="B73" s="512"/>
      <c r="C73" s="454"/>
      <c r="D73" s="454"/>
      <c r="E73" s="185" t="s">
        <v>76</v>
      </c>
      <c r="F73" s="164" t="s">
        <v>77</v>
      </c>
      <c r="G73" s="129" t="s">
        <v>78</v>
      </c>
      <c r="H73" s="455"/>
      <c r="I73" s="13"/>
      <c r="J73" s="13"/>
      <c r="K73" s="14"/>
      <c r="L73" s="44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CG73" s="5"/>
      <c r="CH73" s="5"/>
      <c r="CI73" s="5"/>
      <c r="CJ73" s="5"/>
      <c r="CK73" s="5"/>
      <c r="CL73" s="5"/>
      <c r="CM73" s="5"/>
      <c r="CN73" s="5"/>
    </row>
    <row r="74" spans="1:92" ht="16.149999999999999" customHeight="1" x14ac:dyDescent="0.2">
      <c r="A74" s="499" t="s">
        <v>80</v>
      </c>
      <c r="B74" s="499"/>
      <c r="C74" s="28">
        <f>SUM(ENERO:DICIEMBRE!C74)</f>
        <v>37</v>
      </c>
      <c r="D74" s="28">
        <f>SUM(ENERO:DICIEMBRE!D74)</f>
        <v>11</v>
      </c>
      <c r="E74" s="28">
        <f>SUM(ENERO:DICIEMBRE!E74)</f>
        <v>576</v>
      </c>
      <c r="F74" s="28">
        <f>SUM(ENERO:DICIEMBRE!F74)</f>
        <v>0</v>
      </c>
      <c r="G74" s="28">
        <f>SUM(ENERO:DICIEMBRE!G74)</f>
        <v>0</v>
      </c>
      <c r="H74" s="28">
        <f>SUM(ENERO:DICIEMBRE!H74)</f>
        <v>17</v>
      </c>
      <c r="I74" s="13"/>
      <c r="J74" s="13"/>
      <c r="K74" s="14"/>
      <c r="L74" s="13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CG74" s="5"/>
      <c r="CH74" s="5"/>
      <c r="CI74" s="5"/>
      <c r="CJ74" s="5"/>
      <c r="CK74" s="5"/>
      <c r="CL74" s="5"/>
      <c r="CM74" s="5"/>
      <c r="CN74" s="5"/>
    </row>
    <row r="75" spans="1:92" ht="16.149999999999999" customHeight="1" x14ac:dyDescent="0.2">
      <c r="A75" s="500" t="s">
        <v>84</v>
      </c>
      <c r="B75" s="500"/>
      <c r="C75" s="28">
        <f>SUM(ENERO:DICIEMBRE!C75)</f>
        <v>10</v>
      </c>
      <c r="D75" s="28">
        <f>SUM(ENERO:DICIEMBRE!D75)</f>
        <v>1</v>
      </c>
      <c r="E75" s="28">
        <f>SUM(ENERO:DICIEMBRE!E75)</f>
        <v>0</v>
      </c>
      <c r="F75" s="28">
        <f>SUM(ENERO:DICIEMBRE!F75)</f>
        <v>0</v>
      </c>
      <c r="G75" s="28">
        <f>SUM(ENERO:DICIEMBRE!G75)</f>
        <v>0</v>
      </c>
      <c r="H75" s="28">
        <f>SUM(ENERO:DICIEMBRE!H75)</f>
        <v>0</v>
      </c>
      <c r="I75" s="13"/>
      <c r="J75" s="13"/>
      <c r="K75" s="14"/>
      <c r="L75" s="13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CG75" s="5"/>
      <c r="CH75" s="5"/>
      <c r="CI75" s="5"/>
      <c r="CJ75" s="5"/>
      <c r="CK75" s="5"/>
      <c r="CL75" s="5"/>
      <c r="CM75" s="5"/>
      <c r="CN75" s="5"/>
    </row>
    <row r="76" spans="1:92" ht="16.149999999999999" customHeight="1" x14ac:dyDescent="0.2">
      <c r="A76" s="513" t="s">
        <v>85</v>
      </c>
      <c r="B76" s="513"/>
      <c r="C76" s="28">
        <f>SUM(ENERO:DICIEMBRE!C76)</f>
        <v>0</v>
      </c>
      <c r="D76" s="28">
        <f>SUM(ENERO:DICIEMBRE!D76)</f>
        <v>0</v>
      </c>
      <c r="E76" s="28">
        <f>SUM(ENERO:DICIEMBRE!E76)</f>
        <v>0</v>
      </c>
      <c r="F76" s="28">
        <f>SUM(ENERO:DICIEMBRE!F76)</f>
        <v>0</v>
      </c>
      <c r="G76" s="28">
        <f>SUM(ENERO:DICIEMBRE!G76)</f>
        <v>0</v>
      </c>
      <c r="H76" s="28">
        <f>SUM(ENERO:DICIEMBRE!H76)</f>
        <v>0</v>
      </c>
      <c r="I76" s="13"/>
      <c r="J76" s="13"/>
      <c r="K76" s="14"/>
      <c r="L76" s="13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CG76" s="5"/>
      <c r="CH76" s="5"/>
      <c r="CI76" s="5"/>
      <c r="CJ76" s="5"/>
      <c r="CK76" s="5"/>
      <c r="CL76" s="5"/>
      <c r="CM76" s="5"/>
      <c r="CN76" s="5"/>
    </row>
    <row r="77" spans="1:92" ht="16.149999999999999" customHeight="1" x14ac:dyDescent="0.2">
      <c r="A77" s="500" t="s">
        <v>86</v>
      </c>
      <c r="B77" s="500"/>
      <c r="C77" s="28">
        <f>SUM(ENERO:DICIEMBRE!C77)</f>
        <v>0</v>
      </c>
      <c r="D77" s="28">
        <f>SUM(ENERO:DICIEMBRE!D77)</f>
        <v>42</v>
      </c>
      <c r="E77" s="28">
        <f>SUM(ENERO:DICIEMBRE!E77)</f>
        <v>0</v>
      </c>
      <c r="F77" s="28">
        <f>SUM(ENERO:DICIEMBRE!F77)</f>
        <v>0</v>
      </c>
      <c r="G77" s="28">
        <f>SUM(ENERO:DICIEMBRE!G77)</f>
        <v>0</v>
      </c>
      <c r="H77" s="28">
        <f>SUM(ENERO:DICIEMBRE!H77)</f>
        <v>0</v>
      </c>
      <c r="I77" s="13"/>
      <c r="J77" s="13"/>
      <c r="K77" s="14"/>
      <c r="L77" s="13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CG77" s="5"/>
      <c r="CH77" s="5"/>
      <c r="CI77" s="5"/>
      <c r="CJ77" s="5"/>
      <c r="CK77" s="5"/>
      <c r="CL77" s="5"/>
      <c r="CM77" s="5"/>
      <c r="CN77" s="5"/>
    </row>
    <row r="78" spans="1:92" ht="16.149999999999999" customHeight="1" x14ac:dyDescent="0.2">
      <c r="A78" s="514" t="s">
        <v>81</v>
      </c>
      <c r="B78" s="514"/>
      <c r="C78" s="28">
        <f>SUM(ENERO:DICIEMBRE!C78)</f>
        <v>3</v>
      </c>
      <c r="D78" s="28">
        <f>SUM(ENERO:DICIEMBRE!D78)</f>
        <v>22</v>
      </c>
      <c r="E78" s="28">
        <f>SUM(ENERO:DICIEMBRE!E78)</f>
        <v>0</v>
      </c>
      <c r="F78" s="28">
        <f>SUM(ENERO:DICIEMBRE!F78)</f>
        <v>0</v>
      </c>
      <c r="G78" s="28">
        <f>SUM(ENERO:DICIEMBRE!G78)</f>
        <v>0</v>
      </c>
      <c r="H78" s="28">
        <f>SUM(ENERO:DICIEMBRE!H78)</f>
        <v>1</v>
      </c>
      <c r="I78" s="13"/>
      <c r="J78" s="13"/>
      <c r="K78" s="14"/>
      <c r="L78" s="13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CG78" s="5"/>
      <c r="CH78" s="5"/>
      <c r="CI78" s="5"/>
      <c r="CJ78" s="5"/>
      <c r="CK78" s="5"/>
      <c r="CL78" s="5"/>
      <c r="CM78" s="5"/>
      <c r="CN78" s="5"/>
    </row>
    <row r="79" spans="1:92" ht="16.149999999999999" customHeight="1" x14ac:dyDescent="0.2">
      <c r="A79" s="502" t="s">
        <v>1</v>
      </c>
      <c r="B79" s="502"/>
      <c r="C79" s="179">
        <f t="shared" ref="C79:H79" si="7">SUM(C74:C78)</f>
        <v>50</v>
      </c>
      <c r="D79" s="180">
        <f t="shared" si="7"/>
        <v>76</v>
      </c>
      <c r="E79" s="194">
        <f t="shared" si="7"/>
        <v>576</v>
      </c>
      <c r="F79" s="179">
        <f t="shared" si="7"/>
        <v>0</v>
      </c>
      <c r="G79" s="180">
        <f t="shared" si="7"/>
        <v>0</v>
      </c>
      <c r="H79" s="195">
        <f t="shared" si="7"/>
        <v>18</v>
      </c>
      <c r="I79" s="181"/>
      <c r="J79" s="13"/>
      <c r="K79" s="14"/>
      <c r="L79" s="13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CG79" s="5"/>
      <c r="CH79" s="5"/>
      <c r="CI79" s="5"/>
      <c r="CJ79" s="5"/>
      <c r="CK79" s="5"/>
      <c r="CL79" s="5"/>
      <c r="CM79" s="5"/>
      <c r="CN79" s="5"/>
    </row>
    <row r="80" spans="1:92" ht="16.149999999999999" customHeight="1" x14ac:dyDescent="0.2">
      <c r="A80" s="182" t="s">
        <v>82</v>
      </c>
      <c r="B80" s="38"/>
      <c r="C80" s="196"/>
      <c r="D80" s="196"/>
      <c r="E80" s="196"/>
      <c r="F80" s="196"/>
      <c r="G80" s="196"/>
      <c r="H80" s="196"/>
      <c r="I80" s="37"/>
      <c r="J80" s="37"/>
      <c r="K80" s="40"/>
      <c r="L80" s="37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CG80" s="5"/>
      <c r="CH80" s="5"/>
      <c r="CI80" s="5"/>
      <c r="CJ80" s="5"/>
      <c r="CK80" s="5"/>
      <c r="CL80" s="5"/>
      <c r="CM80" s="5"/>
      <c r="CN80" s="5"/>
    </row>
    <row r="81" spans="1:92" ht="31.9" customHeight="1" x14ac:dyDescent="0.2">
      <c r="A81" s="528" t="s">
        <v>87</v>
      </c>
      <c r="B81" s="528"/>
      <c r="C81" s="528"/>
      <c r="D81" s="528"/>
      <c r="E81" s="528"/>
      <c r="F81" s="528"/>
      <c r="G81" s="528"/>
      <c r="H81" s="528"/>
      <c r="I81" s="37"/>
      <c r="J81" s="37"/>
      <c r="K81" s="40"/>
      <c r="L81" s="37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CG81" s="5"/>
      <c r="CH81" s="5"/>
      <c r="CI81" s="5"/>
      <c r="CJ81" s="5"/>
      <c r="CK81" s="5"/>
      <c r="CL81" s="5"/>
      <c r="CM81" s="5"/>
      <c r="CN81" s="5"/>
    </row>
    <row r="82" spans="1:92" ht="61.9" customHeight="1" x14ac:dyDescent="0.2">
      <c r="A82" s="529" t="s">
        <v>2</v>
      </c>
      <c r="B82" s="530"/>
      <c r="C82" s="197" t="s">
        <v>1</v>
      </c>
      <c r="D82" s="163" t="s">
        <v>88</v>
      </c>
      <c r="E82" s="164" t="s">
        <v>89</v>
      </c>
      <c r="F82" s="164" t="s">
        <v>90</v>
      </c>
      <c r="G82" s="164" t="s">
        <v>91</v>
      </c>
      <c r="H82" s="198" t="s">
        <v>92</v>
      </c>
      <c r="I82" s="37"/>
      <c r="J82" s="37"/>
      <c r="K82" s="40"/>
      <c r="L82" s="37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CG82" s="5"/>
      <c r="CH82" s="5"/>
      <c r="CI82" s="5"/>
      <c r="CJ82" s="5"/>
      <c r="CK82" s="5"/>
      <c r="CL82" s="5"/>
      <c r="CM82" s="5"/>
      <c r="CN82" s="5"/>
    </row>
    <row r="83" spans="1:92" ht="16.149999999999999" customHeight="1" x14ac:dyDescent="0.2">
      <c r="A83" s="531" t="s">
        <v>73</v>
      </c>
      <c r="B83" s="532"/>
      <c r="C83" s="199"/>
      <c r="D83" s="200"/>
      <c r="E83" s="201"/>
      <c r="F83" s="201"/>
      <c r="G83" s="201"/>
      <c r="H83" s="202"/>
      <c r="I83" s="37"/>
      <c r="J83" s="37"/>
      <c r="K83" s="40"/>
      <c r="L83" s="37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CG83" s="5"/>
      <c r="CH83" s="5"/>
      <c r="CI83" s="5"/>
      <c r="CJ83" s="5"/>
      <c r="CK83" s="5"/>
      <c r="CL83" s="5"/>
      <c r="CM83" s="5"/>
      <c r="CN83" s="5"/>
    </row>
    <row r="84" spans="1:92" ht="16.149999999999999" customHeight="1" x14ac:dyDescent="0.2">
      <c r="A84" s="489" t="s">
        <v>62</v>
      </c>
      <c r="B84" s="203" t="s">
        <v>63</v>
      </c>
      <c r="C84" s="166"/>
      <c r="D84" s="204"/>
      <c r="E84" s="205"/>
      <c r="F84" s="205"/>
      <c r="G84" s="205"/>
      <c r="H84" s="206"/>
      <c r="I84" s="37"/>
      <c r="J84" s="37"/>
      <c r="K84" s="40"/>
      <c r="L84" s="37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CG84" s="5"/>
      <c r="CH84" s="5"/>
      <c r="CI84" s="5"/>
      <c r="CJ84" s="5"/>
      <c r="CK84" s="5"/>
      <c r="CL84" s="5"/>
      <c r="CM84" s="5"/>
      <c r="CN84" s="5"/>
    </row>
    <row r="85" spans="1:92" ht="16.149999999999999" customHeight="1" x14ac:dyDescent="0.2">
      <c r="A85" s="456"/>
      <c r="B85" s="207" t="s">
        <v>93</v>
      </c>
      <c r="C85" s="171"/>
      <c r="D85" s="172"/>
      <c r="E85" s="173"/>
      <c r="F85" s="173"/>
      <c r="G85" s="173"/>
      <c r="H85" s="174"/>
      <c r="I85" s="37"/>
      <c r="J85" s="37"/>
      <c r="K85" s="40"/>
      <c r="L85" s="37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CG85" s="5"/>
      <c r="CH85" s="5"/>
      <c r="CI85" s="5"/>
      <c r="CJ85" s="5"/>
      <c r="CK85" s="5"/>
      <c r="CL85" s="5"/>
      <c r="CM85" s="5"/>
      <c r="CN85" s="5"/>
    </row>
    <row r="86" spans="1:92" ht="16.149999999999999" customHeight="1" x14ac:dyDescent="0.2">
      <c r="A86" s="457"/>
      <c r="B86" s="208" t="s">
        <v>66</v>
      </c>
      <c r="C86" s="209"/>
      <c r="D86" s="210"/>
      <c r="E86" s="211"/>
      <c r="F86" s="211"/>
      <c r="G86" s="211"/>
      <c r="H86" s="212"/>
      <c r="I86" s="37"/>
      <c r="J86" s="37"/>
      <c r="K86" s="40"/>
      <c r="L86" s="37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CG86" s="5"/>
      <c r="CH86" s="5"/>
      <c r="CI86" s="5"/>
      <c r="CJ86" s="5"/>
      <c r="CK86" s="5"/>
      <c r="CL86" s="5"/>
      <c r="CM86" s="5"/>
      <c r="CN86" s="5"/>
    </row>
    <row r="87" spans="1:92" ht="16.149999999999999" customHeight="1" x14ac:dyDescent="0.2">
      <c r="A87" s="518" t="s">
        <v>74</v>
      </c>
      <c r="B87" s="519"/>
      <c r="C87" s="166"/>
      <c r="D87" s="204"/>
      <c r="E87" s="205"/>
      <c r="F87" s="205"/>
      <c r="G87" s="205"/>
      <c r="H87" s="206"/>
      <c r="I87" s="37"/>
      <c r="J87" s="37"/>
      <c r="K87" s="40"/>
      <c r="L87" s="37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CG87" s="5"/>
      <c r="CH87" s="5"/>
      <c r="CI87" s="5"/>
      <c r="CJ87" s="5"/>
      <c r="CK87" s="5"/>
      <c r="CL87" s="5"/>
      <c r="CM87" s="5"/>
      <c r="CN87" s="5"/>
    </row>
    <row r="88" spans="1:92" ht="16.149999999999999" customHeight="1" x14ac:dyDescent="0.2">
      <c r="A88" s="520" t="s">
        <v>70</v>
      </c>
      <c r="B88" s="521"/>
      <c r="C88" s="213"/>
      <c r="D88" s="176"/>
      <c r="E88" s="177"/>
      <c r="F88" s="177"/>
      <c r="G88" s="177"/>
      <c r="H88" s="214"/>
      <c r="I88" s="37"/>
      <c r="J88" s="37"/>
      <c r="K88" s="40"/>
      <c r="L88" s="37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CG88" s="5"/>
      <c r="CH88" s="5"/>
      <c r="CI88" s="5"/>
      <c r="CJ88" s="5"/>
      <c r="CK88" s="5"/>
      <c r="CL88" s="5"/>
      <c r="CM88" s="5"/>
      <c r="CN88" s="5"/>
    </row>
    <row r="89" spans="1:92" ht="16.149999999999999" customHeight="1" x14ac:dyDescent="0.2">
      <c r="A89" s="182" t="s">
        <v>82</v>
      </c>
      <c r="B89" s="215"/>
      <c r="C89" s="216"/>
      <c r="D89" s="217"/>
      <c r="E89" s="217"/>
      <c r="F89" s="217"/>
      <c r="G89" s="217"/>
      <c r="H89" s="217"/>
      <c r="I89" s="37"/>
      <c r="J89" s="37"/>
      <c r="K89" s="40"/>
      <c r="L89" s="37"/>
      <c r="CG89" s="5"/>
      <c r="CH89" s="5"/>
      <c r="CI89" s="5"/>
      <c r="CJ89" s="5"/>
      <c r="CK89" s="5"/>
      <c r="CL89" s="5"/>
      <c r="CM89" s="5"/>
      <c r="CN89" s="5"/>
    </row>
    <row r="90" spans="1:92" ht="31.9" customHeight="1" x14ac:dyDescent="0.2">
      <c r="A90" s="465" t="s">
        <v>94</v>
      </c>
      <c r="B90" s="465"/>
      <c r="C90" s="465"/>
      <c r="D90" s="465"/>
      <c r="E90" s="465"/>
      <c r="F90" s="465"/>
      <c r="G90" s="465"/>
      <c r="H90" s="465"/>
      <c r="I90" s="465"/>
      <c r="J90" s="37"/>
      <c r="K90" s="40"/>
      <c r="L90" s="37"/>
      <c r="CG90" s="5"/>
      <c r="CH90" s="5"/>
      <c r="CI90" s="5"/>
      <c r="CJ90" s="5"/>
      <c r="CK90" s="5"/>
      <c r="CL90" s="5"/>
      <c r="CM90" s="5"/>
      <c r="CN90" s="5"/>
    </row>
    <row r="91" spans="1:92" ht="16.149999999999999" customHeight="1" x14ac:dyDescent="0.2">
      <c r="A91" s="522" t="s">
        <v>72</v>
      </c>
      <c r="B91" s="523"/>
      <c r="C91" s="526" t="s">
        <v>1</v>
      </c>
      <c r="D91" s="13"/>
      <c r="E91" s="7"/>
      <c r="F91" s="7"/>
      <c r="G91" s="7"/>
      <c r="H91" s="7"/>
      <c r="I91" s="7"/>
      <c r="J91" s="37"/>
      <c r="K91" s="40"/>
      <c r="L91" s="37"/>
      <c r="M91" s="6"/>
      <c r="N91" s="6"/>
      <c r="O91" s="6"/>
      <c r="P91" s="6"/>
      <c r="Q91" s="6"/>
      <c r="R91" s="6"/>
      <c r="S91" s="6"/>
      <c r="CG91" s="5"/>
      <c r="CH91" s="5"/>
      <c r="CI91" s="5"/>
      <c r="CJ91" s="5"/>
      <c r="CK91" s="5"/>
      <c r="CL91" s="5"/>
      <c r="CM91" s="5"/>
      <c r="CN91" s="5"/>
    </row>
    <row r="92" spans="1:92" ht="16.149999999999999" customHeight="1" x14ac:dyDescent="0.2">
      <c r="A92" s="524"/>
      <c r="B92" s="525"/>
      <c r="C92" s="527"/>
      <c r="D92" s="13"/>
      <c r="E92" s="7"/>
      <c r="F92" s="7"/>
      <c r="G92" s="7"/>
      <c r="H92" s="7"/>
      <c r="I92" s="7"/>
      <c r="J92" s="37"/>
      <c r="K92" s="40"/>
      <c r="L92" s="37"/>
      <c r="M92" s="6"/>
      <c r="N92" s="6"/>
      <c r="O92" s="6"/>
      <c r="P92" s="6"/>
      <c r="Q92" s="6"/>
      <c r="R92" s="6"/>
      <c r="S92" s="6"/>
      <c r="CG92" s="5"/>
      <c r="CH92" s="5"/>
      <c r="CI92" s="5"/>
      <c r="CJ92" s="5"/>
      <c r="CK92" s="5"/>
      <c r="CL92" s="5"/>
      <c r="CM92" s="5"/>
      <c r="CN92" s="5"/>
    </row>
    <row r="93" spans="1:92" ht="16.149999999999999" customHeight="1" x14ac:dyDescent="0.2">
      <c r="A93" s="531" t="s">
        <v>73</v>
      </c>
      <c r="B93" s="532"/>
      <c r="C93" s="199"/>
      <c r="D93" s="13"/>
      <c r="E93" s="7"/>
      <c r="F93" s="7"/>
      <c r="G93" s="7"/>
      <c r="H93" s="7"/>
      <c r="I93" s="7"/>
      <c r="J93" s="45"/>
      <c r="K93" s="26"/>
      <c r="L93" s="6"/>
      <c r="M93" s="6"/>
      <c r="N93" s="6"/>
      <c r="O93" s="6"/>
      <c r="P93" s="6"/>
      <c r="Q93" s="6"/>
      <c r="R93" s="6"/>
      <c r="S93" s="6"/>
      <c r="CG93" s="5"/>
      <c r="CH93" s="5"/>
      <c r="CI93" s="5"/>
      <c r="CJ93" s="5"/>
      <c r="CK93" s="5"/>
      <c r="CL93" s="5"/>
      <c r="CM93" s="5"/>
      <c r="CN93" s="5"/>
    </row>
    <row r="94" spans="1:92" ht="16.149999999999999" customHeight="1" x14ac:dyDescent="0.2">
      <c r="A94" s="539" t="s">
        <v>62</v>
      </c>
      <c r="B94" s="219" t="s">
        <v>63</v>
      </c>
      <c r="C94" s="220"/>
      <c r="D94" s="13"/>
      <c r="E94" s="7"/>
      <c r="F94" s="7"/>
      <c r="G94" s="7"/>
      <c r="H94" s="7"/>
      <c r="I94" s="7"/>
      <c r="J94" s="221"/>
      <c r="K94" s="45"/>
      <c r="L94" s="26"/>
      <c r="M94" s="6"/>
      <c r="N94" s="6"/>
      <c r="O94" s="6"/>
      <c r="P94" s="6"/>
      <c r="Q94" s="6"/>
      <c r="R94" s="6"/>
      <c r="S94" s="6"/>
      <c r="CG94" s="5"/>
      <c r="CH94" s="5"/>
      <c r="CI94" s="5"/>
      <c r="CJ94" s="5"/>
      <c r="CK94" s="5"/>
      <c r="CL94" s="5"/>
      <c r="CM94" s="5"/>
      <c r="CN94" s="5"/>
    </row>
    <row r="95" spans="1:92" ht="16.149999999999999" customHeight="1" x14ac:dyDescent="0.2">
      <c r="A95" s="539"/>
      <c r="B95" s="222" t="s">
        <v>93</v>
      </c>
      <c r="C95" s="171"/>
      <c r="D95" s="13"/>
      <c r="E95" s="7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CG95" s="5"/>
      <c r="CH95" s="5"/>
      <c r="CI95" s="5"/>
      <c r="CJ95" s="5"/>
      <c r="CK95" s="5"/>
      <c r="CL95" s="5"/>
      <c r="CM95" s="5"/>
      <c r="CN95" s="5"/>
    </row>
    <row r="96" spans="1:92" ht="16.149999999999999" customHeight="1" x14ac:dyDescent="0.2">
      <c r="A96" s="504"/>
      <c r="B96" s="223" t="s">
        <v>66</v>
      </c>
      <c r="C96" s="209"/>
      <c r="D96" s="13"/>
      <c r="E96" s="7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CG96" s="5"/>
      <c r="CH96" s="5"/>
      <c r="CI96" s="5"/>
      <c r="CJ96" s="5"/>
      <c r="CK96" s="5"/>
      <c r="CL96" s="5"/>
      <c r="CM96" s="5"/>
      <c r="CN96" s="5"/>
    </row>
    <row r="97" spans="1:92" ht="16.149999999999999" customHeight="1" x14ac:dyDescent="0.2">
      <c r="A97" s="518" t="s">
        <v>74</v>
      </c>
      <c r="B97" s="519"/>
      <c r="C97" s="220"/>
      <c r="D97" s="13"/>
      <c r="E97" s="7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CG97" s="5"/>
      <c r="CH97" s="5"/>
      <c r="CI97" s="5"/>
      <c r="CJ97" s="5"/>
      <c r="CK97" s="5"/>
      <c r="CL97" s="5"/>
      <c r="CM97" s="5"/>
      <c r="CN97" s="5"/>
    </row>
    <row r="98" spans="1:92" ht="16.149999999999999" customHeight="1" x14ac:dyDescent="0.2">
      <c r="A98" s="520" t="s">
        <v>70</v>
      </c>
      <c r="B98" s="521"/>
      <c r="C98" s="209"/>
      <c r="D98" s="13"/>
      <c r="E98" s="7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CG98" s="5"/>
      <c r="CH98" s="5"/>
      <c r="CI98" s="5"/>
      <c r="CJ98" s="5"/>
      <c r="CK98" s="5"/>
      <c r="CL98" s="5"/>
      <c r="CM98" s="5"/>
      <c r="CN98" s="5"/>
    </row>
    <row r="99" spans="1:92" ht="16.149999999999999" customHeight="1" x14ac:dyDescent="0.2">
      <c r="A99" s="182" t="s">
        <v>82</v>
      </c>
      <c r="B99" s="215"/>
      <c r="C99" s="216"/>
      <c r="D99" s="37"/>
      <c r="E99" s="7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CG99" s="5"/>
      <c r="CH99" s="5"/>
      <c r="CI99" s="5"/>
      <c r="CJ99" s="5"/>
      <c r="CK99" s="5"/>
      <c r="CL99" s="5"/>
      <c r="CM99" s="5"/>
      <c r="CN99" s="5"/>
    </row>
    <row r="100" spans="1:92" ht="31.9" customHeight="1" x14ac:dyDescent="0.2">
      <c r="A100" s="465" t="s">
        <v>95</v>
      </c>
      <c r="B100" s="465"/>
      <c r="C100" s="465"/>
      <c r="D100" s="465"/>
      <c r="E100" s="465"/>
      <c r="CG100" s="5"/>
      <c r="CH100" s="5"/>
      <c r="CI100" s="5"/>
      <c r="CJ100" s="5"/>
      <c r="CK100" s="5"/>
      <c r="CL100" s="5"/>
      <c r="CM100" s="5"/>
      <c r="CN100" s="5"/>
    </row>
    <row r="101" spans="1:92" ht="21" x14ac:dyDescent="0.2">
      <c r="A101" s="224" t="s">
        <v>96</v>
      </c>
      <c r="B101" s="225" t="s">
        <v>97</v>
      </c>
      <c r="C101" s="226"/>
      <c r="D101" s="227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CG101" s="5"/>
      <c r="CH101" s="5"/>
      <c r="CI101" s="5"/>
      <c r="CJ101" s="5"/>
      <c r="CK101" s="5"/>
      <c r="CL101" s="5"/>
      <c r="CM101" s="5"/>
      <c r="CN101" s="5"/>
    </row>
    <row r="102" spans="1:92" x14ac:dyDescent="0.2">
      <c r="A102" s="207" t="s">
        <v>98</v>
      </c>
      <c r="B102" s="228"/>
      <c r="C102" s="226"/>
      <c r="D102" s="227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CG102" s="5"/>
      <c r="CH102" s="5"/>
      <c r="CI102" s="5"/>
      <c r="CJ102" s="5"/>
      <c r="CK102" s="5"/>
      <c r="CL102" s="5"/>
      <c r="CM102" s="5"/>
      <c r="CN102" s="5"/>
    </row>
    <row r="103" spans="1:92" x14ac:dyDescent="0.2">
      <c r="A103" s="207" t="s">
        <v>99</v>
      </c>
      <c r="B103" s="229"/>
      <c r="C103" s="226"/>
      <c r="D103" s="227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CG103" s="5"/>
      <c r="CH103" s="5"/>
      <c r="CI103" s="5"/>
      <c r="CJ103" s="5"/>
      <c r="CK103" s="5"/>
      <c r="CL103" s="5"/>
      <c r="CM103" s="5"/>
      <c r="CN103" s="5"/>
    </row>
    <row r="104" spans="1:92" x14ac:dyDescent="0.2">
      <c r="A104" s="207" t="s">
        <v>100</v>
      </c>
      <c r="B104" s="229"/>
      <c r="C104" s="226"/>
      <c r="D104" s="227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CG104" s="5"/>
      <c r="CH104" s="5"/>
      <c r="CI104" s="5"/>
      <c r="CJ104" s="5"/>
      <c r="CK104" s="5"/>
      <c r="CL104" s="5"/>
      <c r="CM104" s="5"/>
      <c r="CN104" s="5"/>
    </row>
    <row r="105" spans="1:92" x14ac:dyDescent="0.2">
      <c r="A105" s="207" t="s">
        <v>101</v>
      </c>
      <c r="B105" s="229"/>
      <c r="C105" s="230"/>
      <c r="D105" s="227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CG105" s="5"/>
      <c r="CH105" s="5"/>
      <c r="CI105" s="5"/>
      <c r="CJ105" s="5"/>
      <c r="CK105" s="5"/>
      <c r="CL105" s="5"/>
      <c r="CM105" s="5"/>
      <c r="CN105" s="5"/>
    </row>
    <row r="106" spans="1:92" x14ac:dyDescent="0.2">
      <c r="A106" s="208" t="s">
        <v>102</v>
      </c>
      <c r="B106" s="231"/>
      <c r="C106" s="230"/>
      <c r="D106" s="227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CG106" s="5"/>
      <c r="CH106" s="5"/>
      <c r="CI106" s="5"/>
      <c r="CJ106" s="5"/>
      <c r="CK106" s="5"/>
      <c r="CL106" s="5"/>
      <c r="CM106" s="5"/>
      <c r="CN106" s="5"/>
    </row>
    <row r="107" spans="1:92" ht="31.9" customHeight="1" x14ac:dyDescent="0.2">
      <c r="A107" s="533" t="s">
        <v>103</v>
      </c>
      <c r="B107" s="534"/>
      <c r="C107" s="534"/>
      <c r="D107" s="534"/>
      <c r="CG107" s="5"/>
      <c r="CH107" s="5"/>
      <c r="CI107" s="5"/>
      <c r="CJ107" s="5"/>
      <c r="CK107" s="5"/>
      <c r="CL107" s="5"/>
      <c r="CM107" s="5"/>
      <c r="CN107" s="5"/>
    </row>
    <row r="108" spans="1:92" ht="28.15" customHeight="1" x14ac:dyDescent="0.2">
      <c r="A108" s="224" t="s">
        <v>96</v>
      </c>
      <c r="B108" s="225" t="s">
        <v>97</v>
      </c>
      <c r="C108" s="226"/>
      <c r="D108" s="227"/>
      <c r="E108" s="232"/>
      <c r="F108" s="6"/>
      <c r="G108" s="6"/>
      <c r="H108" s="6"/>
      <c r="I108" s="6"/>
      <c r="J108" s="6"/>
      <c r="K108" s="6"/>
      <c r="CG108" s="5"/>
      <c r="CH108" s="5"/>
      <c r="CI108" s="5"/>
      <c r="CJ108" s="5"/>
      <c r="CK108" s="5"/>
      <c r="CL108" s="5"/>
      <c r="CM108" s="5"/>
      <c r="CN108" s="5"/>
    </row>
    <row r="109" spans="1:92" ht="16.149999999999999" customHeight="1" x14ac:dyDescent="0.2">
      <c r="A109" s="207" t="s">
        <v>98</v>
      </c>
      <c r="B109" s="28">
        <f>SUM(ENERO:DICIEMBRE!B109)</f>
        <v>36</v>
      </c>
      <c r="C109" s="226"/>
      <c r="D109" s="227"/>
      <c r="E109" s="226"/>
      <c r="F109" s="25"/>
      <c r="G109" s="26"/>
      <c r="H109" s="26"/>
      <c r="I109" s="227"/>
      <c r="J109" s="226"/>
      <c r="K109" s="45"/>
      <c r="L109" s="26"/>
      <c r="CG109" s="5"/>
      <c r="CH109" s="5"/>
      <c r="CI109" s="5"/>
      <c r="CJ109" s="5"/>
      <c r="CK109" s="5"/>
      <c r="CL109" s="5"/>
      <c r="CM109" s="5"/>
      <c r="CN109" s="5"/>
    </row>
    <row r="110" spans="1:92" ht="16.149999999999999" customHeight="1" x14ac:dyDescent="0.2">
      <c r="A110" s="207" t="s">
        <v>99</v>
      </c>
      <c r="B110" s="28">
        <f>SUM(ENERO:DICIEMBRE!B110)</f>
        <v>33</v>
      </c>
      <c r="C110" s="226"/>
      <c r="D110" s="227"/>
      <c r="E110" s="226"/>
      <c r="F110" s="25"/>
      <c r="G110" s="26"/>
      <c r="H110" s="26"/>
      <c r="I110" s="227"/>
      <c r="J110" s="226"/>
      <c r="K110" s="45"/>
      <c r="L110" s="26"/>
      <c r="CG110" s="5"/>
      <c r="CH110" s="5"/>
      <c r="CI110" s="5"/>
      <c r="CJ110" s="5"/>
      <c r="CK110" s="5"/>
      <c r="CL110" s="5"/>
      <c r="CM110" s="5"/>
      <c r="CN110" s="5"/>
    </row>
    <row r="111" spans="1:92" ht="16.149999999999999" customHeight="1" x14ac:dyDescent="0.2">
      <c r="A111" s="207" t="s">
        <v>100</v>
      </c>
      <c r="B111" s="28">
        <f>SUM(ENERO:DICIEMBRE!B111)</f>
        <v>33</v>
      </c>
      <c r="C111" s="226"/>
      <c r="D111" s="227"/>
      <c r="E111" s="226"/>
      <c r="F111" s="25"/>
      <c r="G111" s="26"/>
      <c r="H111" s="26"/>
      <c r="I111" s="227"/>
      <c r="J111" s="226"/>
      <c r="K111" s="45"/>
      <c r="L111" s="26"/>
      <c r="CG111" s="5"/>
      <c r="CH111" s="5"/>
      <c r="CI111" s="5"/>
      <c r="CJ111" s="5"/>
      <c r="CK111" s="5"/>
      <c r="CL111" s="5"/>
      <c r="CM111" s="5"/>
      <c r="CN111" s="5"/>
    </row>
    <row r="112" spans="1:92" ht="16.149999999999999" customHeight="1" x14ac:dyDescent="0.2">
      <c r="A112" s="207" t="s">
        <v>101</v>
      </c>
      <c r="B112" s="28">
        <f>SUM(ENERO:DICIEMBRE!B112)</f>
        <v>8</v>
      </c>
      <c r="C112" s="230"/>
      <c r="D112" s="535"/>
      <c r="E112" s="536"/>
      <c r="F112" s="25"/>
      <c r="G112" s="26"/>
      <c r="H112" s="26"/>
      <c r="I112" s="227"/>
      <c r="J112" s="226"/>
      <c r="K112" s="45"/>
      <c r="L112" s="26"/>
      <c r="CG112" s="5"/>
      <c r="CH112" s="5"/>
      <c r="CI112" s="5"/>
      <c r="CJ112" s="5"/>
      <c r="CK112" s="5"/>
      <c r="CL112" s="5"/>
      <c r="CM112" s="5"/>
      <c r="CN112" s="5"/>
    </row>
    <row r="113" spans="1:92" ht="16.149999999999999" customHeight="1" x14ac:dyDescent="0.2">
      <c r="A113" s="208" t="s">
        <v>102</v>
      </c>
      <c r="B113" s="28">
        <f>SUM(ENERO:DICIEMBRE!B113)</f>
        <v>7</v>
      </c>
      <c r="C113" s="230"/>
      <c r="D113" s="535"/>
      <c r="E113" s="536"/>
      <c r="F113" s="25"/>
      <c r="G113" s="26"/>
      <c r="H113" s="26"/>
      <c r="I113" s="227"/>
      <c r="J113" s="226"/>
      <c r="K113" s="45"/>
      <c r="L113" s="26"/>
      <c r="CG113" s="5"/>
      <c r="CH113" s="5"/>
      <c r="CI113" s="5"/>
      <c r="CJ113" s="5"/>
      <c r="CK113" s="5"/>
      <c r="CL113" s="5"/>
      <c r="CM113" s="5"/>
      <c r="CN113" s="5"/>
    </row>
    <row r="114" spans="1:92" ht="31.9" customHeight="1" x14ac:dyDescent="0.2">
      <c r="A114" s="235" t="s">
        <v>104</v>
      </c>
      <c r="B114" s="236"/>
      <c r="C114" s="236"/>
      <c r="D114" s="236"/>
      <c r="E114" s="236"/>
      <c r="F114" s="236"/>
      <c r="G114" s="9"/>
      <c r="H114" s="9"/>
      <c r="I114" s="9"/>
      <c r="J114" s="221"/>
      <c r="K114" s="45"/>
      <c r="L114" s="26"/>
      <c r="CG114" s="5"/>
      <c r="CH114" s="5"/>
      <c r="CI114" s="5"/>
      <c r="CJ114" s="5"/>
      <c r="CK114" s="5"/>
      <c r="CL114" s="5"/>
      <c r="CM114" s="5"/>
      <c r="CN114" s="5"/>
    </row>
    <row r="115" spans="1:92" ht="16.149999999999999" customHeight="1" x14ac:dyDescent="0.2">
      <c r="A115" s="529" t="s">
        <v>12</v>
      </c>
      <c r="B115" s="530"/>
      <c r="C115" s="197" t="s">
        <v>1</v>
      </c>
      <c r="D115" s="163" t="s">
        <v>105</v>
      </c>
      <c r="E115" s="164" t="s">
        <v>106</v>
      </c>
      <c r="F115" s="165" t="s">
        <v>107</v>
      </c>
      <c r="G115" s="7"/>
      <c r="H115" s="7"/>
      <c r="I115" s="7"/>
      <c r="J115" s="45"/>
      <c r="K115" s="26"/>
      <c r="L115" s="6"/>
      <c r="M115" s="6"/>
      <c r="N115" s="6"/>
      <c r="O115" s="6"/>
      <c r="CG115" s="5"/>
      <c r="CH115" s="5"/>
      <c r="CI115" s="5"/>
      <c r="CJ115" s="5"/>
      <c r="CK115" s="5"/>
      <c r="CL115" s="5"/>
      <c r="CM115" s="5"/>
      <c r="CN115" s="5"/>
    </row>
    <row r="116" spans="1:92" ht="16.149999999999999" customHeight="1" x14ac:dyDescent="0.2">
      <c r="A116" s="537" t="s">
        <v>73</v>
      </c>
      <c r="B116" s="538"/>
      <c r="C116" s="237">
        <f t="shared" ref="C116:C121" si="8">SUM(D116:F116)</f>
        <v>0</v>
      </c>
      <c r="D116" s="238"/>
      <c r="E116" s="239"/>
      <c r="F116" s="240"/>
      <c r="G116" s="241"/>
      <c r="H116" s="7"/>
      <c r="I116" s="7"/>
      <c r="J116" s="45"/>
      <c r="K116" s="26"/>
      <c r="L116" s="6"/>
      <c r="M116" s="6"/>
      <c r="N116" s="6"/>
      <c r="O116" s="6"/>
      <c r="CG116" s="5"/>
      <c r="CH116" s="5"/>
      <c r="CI116" s="5"/>
      <c r="CJ116" s="5"/>
      <c r="CK116" s="5"/>
      <c r="CL116" s="5"/>
      <c r="CM116" s="5"/>
      <c r="CN116" s="5"/>
    </row>
    <row r="117" spans="1:92" ht="16.149999999999999" customHeight="1" x14ac:dyDescent="0.2">
      <c r="A117" s="503" t="s">
        <v>62</v>
      </c>
      <c r="B117" s="242" t="s">
        <v>108</v>
      </c>
      <c r="C117" s="243">
        <f t="shared" si="8"/>
        <v>0</v>
      </c>
      <c r="D117" s="167"/>
      <c r="E117" s="168"/>
      <c r="F117" s="169"/>
      <c r="G117" s="241"/>
      <c r="H117" s="7"/>
      <c r="I117" s="7"/>
      <c r="J117" s="45"/>
      <c r="K117" s="26"/>
      <c r="L117" s="6"/>
      <c r="M117" s="6"/>
      <c r="N117" s="6"/>
      <c r="O117" s="6"/>
      <c r="CG117" s="5"/>
      <c r="CH117" s="5"/>
      <c r="CI117" s="5"/>
      <c r="CJ117" s="5"/>
      <c r="CK117" s="5"/>
      <c r="CL117" s="5"/>
      <c r="CM117" s="5"/>
      <c r="CN117" s="5"/>
    </row>
    <row r="118" spans="1:92" ht="16.149999999999999" customHeight="1" x14ac:dyDescent="0.2">
      <c r="A118" s="539"/>
      <c r="B118" s="222" t="s">
        <v>93</v>
      </c>
      <c r="C118" s="244">
        <f t="shared" si="8"/>
        <v>0</v>
      </c>
      <c r="D118" s="245"/>
      <c r="E118" s="189"/>
      <c r="F118" s="191"/>
      <c r="G118" s="241"/>
      <c r="H118" s="7"/>
      <c r="I118" s="7"/>
      <c r="J118" s="45"/>
      <c r="K118" s="26"/>
      <c r="L118" s="6"/>
      <c r="M118" s="6"/>
      <c r="N118" s="6"/>
      <c r="O118" s="6"/>
      <c r="CG118" s="5"/>
      <c r="CH118" s="5"/>
      <c r="CI118" s="5"/>
      <c r="CJ118" s="5"/>
      <c r="CK118" s="5"/>
      <c r="CL118" s="5"/>
      <c r="CM118" s="5"/>
      <c r="CN118" s="5"/>
    </row>
    <row r="119" spans="1:92" ht="16.149999999999999" customHeight="1" x14ac:dyDescent="0.2">
      <c r="A119" s="504"/>
      <c r="B119" s="223" t="s">
        <v>109</v>
      </c>
      <c r="C119" s="246">
        <f t="shared" si="8"/>
        <v>0</v>
      </c>
      <c r="D119" s="176"/>
      <c r="E119" s="177"/>
      <c r="F119" s="214"/>
      <c r="G119" s="241"/>
      <c r="H119" s="7"/>
      <c r="I119" s="7"/>
      <c r="J119" s="45"/>
      <c r="K119" s="26"/>
      <c r="L119" s="6"/>
      <c r="M119" s="6"/>
      <c r="N119" s="6"/>
      <c r="O119" s="6"/>
      <c r="CG119" s="5"/>
      <c r="CH119" s="5"/>
      <c r="CI119" s="5"/>
      <c r="CJ119" s="5"/>
      <c r="CK119" s="5"/>
      <c r="CL119" s="5"/>
      <c r="CM119" s="5"/>
      <c r="CN119" s="5"/>
    </row>
    <row r="120" spans="1:92" ht="16.149999999999999" customHeight="1" x14ac:dyDescent="0.2">
      <c r="A120" s="540" t="s">
        <v>74</v>
      </c>
      <c r="B120" s="541"/>
      <c r="C120" s="248">
        <f t="shared" si="8"/>
        <v>0</v>
      </c>
      <c r="D120" s="249"/>
      <c r="E120" s="250"/>
      <c r="F120" s="251"/>
      <c r="G120" s="241"/>
      <c r="H120" s="7"/>
      <c r="I120" s="7"/>
      <c r="J120" s="45"/>
      <c r="K120" s="26"/>
      <c r="L120" s="6"/>
      <c r="M120" s="6"/>
      <c r="N120" s="6"/>
      <c r="O120" s="6"/>
      <c r="CG120" s="5"/>
      <c r="CH120" s="5"/>
      <c r="CI120" s="5"/>
      <c r="CJ120" s="5"/>
      <c r="CK120" s="5"/>
      <c r="CL120" s="5"/>
      <c r="CM120" s="5"/>
      <c r="CN120" s="5"/>
    </row>
    <row r="121" spans="1:92" ht="16.149999999999999" customHeight="1" x14ac:dyDescent="0.2">
      <c r="A121" s="520" t="s">
        <v>70</v>
      </c>
      <c r="B121" s="521"/>
      <c r="C121" s="246">
        <f t="shared" si="8"/>
        <v>0</v>
      </c>
      <c r="D121" s="176"/>
      <c r="E121" s="177"/>
      <c r="F121" s="214"/>
      <c r="G121" s="241"/>
      <c r="H121" s="7"/>
      <c r="I121" s="7"/>
      <c r="J121" s="45"/>
      <c r="K121" s="26"/>
      <c r="L121" s="6"/>
      <c r="M121" s="6"/>
      <c r="N121" s="6"/>
      <c r="O121" s="6"/>
      <c r="CG121" s="5"/>
      <c r="CH121" s="5"/>
      <c r="CI121" s="5"/>
      <c r="CJ121" s="5"/>
      <c r="CK121" s="5"/>
      <c r="CL121" s="5"/>
      <c r="CM121" s="5"/>
      <c r="CN121" s="5"/>
    </row>
    <row r="122" spans="1:92" ht="16.149999999999999" customHeight="1" x14ac:dyDescent="0.2">
      <c r="A122" s="182" t="s">
        <v>82</v>
      </c>
      <c r="B122" s="182"/>
      <c r="C122" s="196"/>
      <c r="D122" s="196"/>
      <c r="E122" s="217"/>
      <c r="F122" s="37"/>
      <c r="G122" s="7"/>
      <c r="H122" s="7"/>
      <c r="I122" s="7"/>
      <c r="J122" s="45"/>
      <c r="K122" s="26"/>
      <c r="L122" s="6"/>
      <c r="M122" s="6"/>
      <c r="N122" s="6"/>
      <c r="O122" s="6"/>
      <c r="CG122" s="5"/>
      <c r="CH122" s="5"/>
      <c r="CI122" s="5"/>
      <c r="CJ122" s="5"/>
      <c r="CK122" s="5"/>
      <c r="CL122" s="5"/>
      <c r="CM122" s="5"/>
      <c r="CN122" s="5"/>
    </row>
    <row r="123" spans="1:92" ht="16.149999999999999" customHeight="1" x14ac:dyDescent="0.2">
      <c r="A123" s="182" t="s">
        <v>110</v>
      </c>
      <c r="B123" s="252"/>
      <c r="C123" s="196"/>
      <c r="D123" s="196"/>
      <c r="E123" s="196"/>
      <c r="F123" s="196"/>
      <c r="G123" s="7"/>
      <c r="H123" s="7"/>
      <c r="I123" s="7"/>
      <c r="J123" s="45"/>
      <c r="K123" s="26"/>
      <c r="L123" s="6"/>
      <c r="M123" s="6"/>
      <c r="N123" s="6"/>
      <c r="O123" s="6"/>
      <c r="CG123" s="5"/>
      <c r="CH123" s="5"/>
      <c r="CI123" s="5"/>
      <c r="CJ123" s="5"/>
      <c r="CK123" s="5"/>
      <c r="CL123" s="5"/>
      <c r="CM123" s="5"/>
      <c r="CN123" s="5"/>
    </row>
    <row r="124" spans="1:92" ht="31.9" customHeight="1" x14ac:dyDescent="0.2">
      <c r="A124" s="53" t="s">
        <v>111</v>
      </c>
      <c r="B124" s="53"/>
      <c r="C124" s="53"/>
      <c r="D124" s="53"/>
      <c r="E124" s="53"/>
      <c r="F124" s="253"/>
      <c r="G124" s="253"/>
      <c r="H124" s="9"/>
      <c r="I124" s="9"/>
      <c r="J124" s="45"/>
      <c r="K124" s="26"/>
      <c r="CG124" s="5"/>
      <c r="CH124" s="5"/>
      <c r="CI124" s="5"/>
      <c r="CJ124" s="5"/>
      <c r="CK124" s="5"/>
      <c r="CL124" s="5"/>
      <c r="CM124" s="5"/>
      <c r="CN124" s="5"/>
    </row>
    <row r="125" spans="1:92" ht="16.149999999999999" customHeight="1" x14ac:dyDescent="0.2">
      <c r="A125" s="542" t="s">
        <v>112</v>
      </c>
      <c r="B125" s="507"/>
      <c r="C125" s="508" t="s">
        <v>1</v>
      </c>
      <c r="D125" s="496" t="s">
        <v>113</v>
      </c>
      <c r="E125" s="498"/>
      <c r="F125" s="496" t="s">
        <v>114</v>
      </c>
      <c r="G125" s="498"/>
      <c r="H125" s="7"/>
      <c r="I125" s="7"/>
      <c r="J125" s="45"/>
      <c r="K125" s="26"/>
      <c r="L125" s="6"/>
      <c r="M125" s="6"/>
      <c r="N125" s="6"/>
      <c r="O125" s="6"/>
      <c r="P125" s="6"/>
      <c r="Q125" s="6"/>
      <c r="R125" s="6"/>
      <c r="CG125" s="5"/>
      <c r="CH125" s="5"/>
      <c r="CI125" s="5"/>
      <c r="CJ125" s="5"/>
      <c r="CK125" s="5"/>
      <c r="CL125" s="5"/>
      <c r="CM125" s="5"/>
      <c r="CN125" s="5"/>
    </row>
    <row r="126" spans="1:92" ht="16.149999999999999" customHeight="1" x14ac:dyDescent="0.2">
      <c r="A126" s="460"/>
      <c r="B126" s="461"/>
      <c r="C126" s="509"/>
      <c r="D126" s="34" t="s">
        <v>115</v>
      </c>
      <c r="E126" s="254" t="s">
        <v>116</v>
      </c>
      <c r="F126" s="34" t="s">
        <v>117</v>
      </c>
      <c r="G126" s="254" t="s">
        <v>116</v>
      </c>
      <c r="H126" s="7"/>
      <c r="I126" s="7"/>
      <c r="J126" s="45"/>
      <c r="K126" s="26"/>
      <c r="L126" s="6"/>
      <c r="M126" s="6"/>
      <c r="N126" s="6"/>
      <c r="O126" s="6"/>
      <c r="P126" s="6"/>
      <c r="Q126" s="6"/>
      <c r="R126" s="6"/>
      <c r="CG126" s="5"/>
      <c r="CH126" s="5"/>
      <c r="CI126" s="5"/>
      <c r="CJ126" s="5"/>
      <c r="CK126" s="5"/>
      <c r="CL126" s="5"/>
      <c r="CM126" s="5"/>
      <c r="CN126" s="5"/>
    </row>
    <row r="127" spans="1:92" ht="16.149999999999999" customHeight="1" x14ac:dyDescent="0.2">
      <c r="A127" s="531" t="s">
        <v>73</v>
      </c>
      <c r="B127" s="532"/>
      <c r="C127" s="255">
        <f t="shared" ref="C127:C133" si="9">SUM(D127:G127)</f>
        <v>2499</v>
      </c>
      <c r="D127" s="28">
        <f>SUM(ENERO:DICIEMBRE!D127)</f>
        <v>248</v>
      </c>
      <c r="E127" s="28">
        <f>SUM(ENERO:DICIEMBRE!E127)</f>
        <v>0</v>
      </c>
      <c r="F127" s="28">
        <f>SUM(ENERO:DICIEMBRE!F127)</f>
        <v>2251</v>
      </c>
      <c r="G127" s="28">
        <f>SUM(ENERO:DICIEMBRE!G127)</f>
        <v>0</v>
      </c>
      <c r="H127" s="241"/>
      <c r="I127" s="7"/>
      <c r="J127" s="45"/>
      <c r="K127" s="26"/>
      <c r="L127" s="6"/>
      <c r="M127" s="6"/>
      <c r="N127" s="6"/>
      <c r="O127" s="6"/>
      <c r="P127" s="6"/>
      <c r="Q127" s="6"/>
      <c r="R127" s="6"/>
      <c r="CG127" s="5"/>
      <c r="CH127" s="5"/>
      <c r="CI127" s="5"/>
      <c r="CJ127" s="5"/>
      <c r="CK127" s="5"/>
      <c r="CL127" s="5"/>
      <c r="CM127" s="5"/>
      <c r="CN127" s="5"/>
    </row>
    <row r="128" spans="1:92" ht="16.149999999999999" customHeight="1" x14ac:dyDescent="0.2">
      <c r="A128" s="503" t="s">
        <v>62</v>
      </c>
      <c r="B128" s="242" t="s">
        <v>108</v>
      </c>
      <c r="C128" s="255">
        <f t="shared" si="9"/>
        <v>1123</v>
      </c>
      <c r="D128" s="28">
        <f>SUM(ENERO:DICIEMBRE!D128)</f>
        <v>123</v>
      </c>
      <c r="E128" s="28">
        <f>SUM(ENERO:DICIEMBRE!E128)</f>
        <v>0</v>
      </c>
      <c r="F128" s="28">
        <f>SUM(ENERO:DICIEMBRE!F128)</f>
        <v>1000</v>
      </c>
      <c r="G128" s="28">
        <f>SUM(ENERO:DICIEMBRE!G128)</f>
        <v>0</v>
      </c>
      <c r="H128" s="241"/>
      <c r="I128" s="7"/>
      <c r="J128" s="45"/>
      <c r="K128" s="26"/>
      <c r="L128" s="6"/>
      <c r="M128" s="6"/>
      <c r="N128" s="6"/>
      <c r="O128" s="6"/>
      <c r="P128" s="6"/>
      <c r="Q128" s="6"/>
      <c r="R128" s="6"/>
      <c r="CG128" s="5"/>
      <c r="CH128" s="5"/>
      <c r="CI128" s="5"/>
      <c r="CJ128" s="5"/>
      <c r="CK128" s="5"/>
      <c r="CL128" s="5"/>
      <c r="CM128" s="5"/>
      <c r="CN128" s="5"/>
    </row>
    <row r="129" spans="1:92" ht="16.149999999999999" customHeight="1" x14ac:dyDescent="0.2">
      <c r="A129" s="539"/>
      <c r="B129" s="222" t="s">
        <v>93</v>
      </c>
      <c r="C129" s="258">
        <f t="shared" si="9"/>
        <v>0</v>
      </c>
      <c r="D129" s="28">
        <f>SUM(ENERO:DICIEMBRE!D129)</f>
        <v>0</v>
      </c>
      <c r="E129" s="28">
        <f>SUM(ENERO:DICIEMBRE!E129)</f>
        <v>0</v>
      </c>
      <c r="F129" s="28">
        <f>SUM(ENERO:DICIEMBRE!F129)</f>
        <v>0</v>
      </c>
      <c r="G129" s="28">
        <f>SUM(ENERO:DICIEMBRE!G129)</f>
        <v>0</v>
      </c>
      <c r="H129" s="241"/>
      <c r="I129" s="7"/>
      <c r="J129" s="45"/>
      <c r="K129" s="26"/>
      <c r="L129" s="6"/>
      <c r="M129" s="6"/>
      <c r="N129" s="6"/>
      <c r="O129" s="6"/>
      <c r="P129" s="6"/>
      <c r="Q129" s="6"/>
      <c r="R129" s="6"/>
      <c r="CG129" s="5"/>
      <c r="CH129" s="5"/>
      <c r="CI129" s="5"/>
      <c r="CJ129" s="5"/>
      <c r="CK129" s="5"/>
      <c r="CL129" s="5"/>
      <c r="CM129" s="5"/>
      <c r="CN129" s="5"/>
    </row>
    <row r="130" spans="1:92" ht="16.149999999999999" customHeight="1" x14ac:dyDescent="0.2">
      <c r="A130" s="504"/>
      <c r="B130" s="223" t="s">
        <v>109</v>
      </c>
      <c r="C130" s="261">
        <f t="shared" si="9"/>
        <v>0</v>
      </c>
      <c r="D130" s="28">
        <f>SUM(ENERO:DICIEMBRE!D130)</f>
        <v>0</v>
      </c>
      <c r="E130" s="28">
        <f>SUM(ENERO:DICIEMBRE!E130)</f>
        <v>0</v>
      </c>
      <c r="F130" s="28">
        <f>SUM(ENERO:DICIEMBRE!F130)</f>
        <v>0</v>
      </c>
      <c r="G130" s="28">
        <f>SUM(ENERO:DICIEMBRE!G130)</f>
        <v>0</v>
      </c>
      <c r="H130" s="241"/>
      <c r="I130" s="7"/>
      <c r="J130" s="45"/>
      <c r="K130" s="26"/>
      <c r="L130" s="6"/>
      <c r="M130" s="6"/>
      <c r="N130" s="6"/>
      <c r="O130" s="6"/>
      <c r="P130" s="6"/>
      <c r="Q130" s="6"/>
      <c r="R130" s="6"/>
      <c r="CG130" s="5"/>
      <c r="CH130" s="5"/>
      <c r="CI130" s="5"/>
      <c r="CJ130" s="5"/>
      <c r="CK130" s="5"/>
      <c r="CL130" s="5"/>
      <c r="CM130" s="5"/>
      <c r="CN130" s="5"/>
    </row>
    <row r="131" spans="1:92" ht="16.149999999999999" customHeight="1" x14ac:dyDescent="0.2">
      <c r="A131" s="518" t="s">
        <v>74</v>
      </c>
      <c r="B131" s="519"/>
      <c r="C131" s="264">
        <f t="shared" si="9"/>
        <v>924</v>
      </c>
      <c r="D131" s="28">
        <f>SUM(ENERO:DICIEMBRE!D131)</f>
        <v>92</v>
      </c>
      <c r="E131" s="28">
        <f>SUM(ENERO:DICIEMBRE!E131)</f>
        <v>0</v>
      </c>
      <c r="F131" s="28">
        <f>SUM(ENERO:DICIEMBRE!F131)</f>
        <v>832</v>
      </c>
      <c r="G131" s="28">
        <f>SUM(ENERO:DICIEMBRE!G131)</f>
        <v>0</v>
      </c>
      <c r="H131" s="241"/>
      <c r="I131" s="7"/>
      <c r="J131" s="45"/>
      <c r="K131" s="26"/>
      <c r="L131" s="6"/>
      <c r="M131" s="6"/>
      <c r="N131" s="6"/>
      <c r="O131" s="6"/>
      <c r="P131" s="6"/>
      <c r="Q131" s="6"/>
      <c r="R131" s="6"/>
      <c r="CG131" s="5"/>
      <c r="CH131" s="5"/>
      <c r="CI131" s="5"/>
      <c r="CJ131" s="5"/>
      <c r="CK131" s="5"/>
      <c r="CL131" s="5"/>
      <c r="CM131" s="5"/>
      <c r="CN131" s="5"/>
    </row>
    <row r="132" spans="1:92" ht="16.149999999999999" customHeight="1" x14ac:dyDescent="0.2">
      <c r="A132" s="520" t="s">
        <v>70</v>
      </c>
      <c r="B132" s="521"/>
      <c r="C132" s="265">
        <f t="shared" si="9"/>
        <v>181</v>
      </c>
      <c r="D132" s="28">
        <f>SUM(ENERO:DICIEMBRE!D132)</f>
        <v>0</v>
      </c>
      <c r="E132" s="28">
        <f>SUM(ENERO:DICIEMBRE!E132)</f>
        <v>0</v>
      </c>
      <c r="F132" s="28">
        <f>SUM(ENERO:DICIEMBRE!F132)</f>
        <v>181</v>
      </c>
      <c r="G132" s="28">
        <f>SUM(ENERO:DICIEMBRE!G132)</f>
        <v>0</v>
      </c>
      <c r="H132" s="241"/>
      <c r="I132" s="7"/>
      <c r="J132" s="45"/>
      <c r="K132" s="26"/>
      <c r="L132" s="6"/>
      <c r="M132" s="6"/>
      <c r="N132" s="6"/>
      <c r="O132" s="6"/>
      <c r="P132" s="6"/>
      <c r="Q132" s="6"/>
      <c r="R132" s="6"/>
      <c r="CG132" s="5"/>
      <c r="CH132" s="5"/>
      <c r="CI132" s="5"/>
      <c r="CJ132" s="5"/>
      <c r="CK132" s="5"/>
      <c r="CL132" s="5"/>
      <c r="CM132" s="5"/>
      <c r="CN132" s="5"/>
    </row>
    <row r="133" spans="1:92" ht="16.149999999999999" customHeight="1" x14ac:dyDescent="0.2">
      <c r="A133" s="547" t="s">
        <v>1</v>
      </c>
      <c r="B133" s="548"/>
      <c r="C133" s="180">
        <f t="shared" si="9"/>
        <v>4727</v>
      </c>
      <c r="D133" s="266">
        <f>SUM(D127:D132)</f>
        <v>463</v>
      </c>
      <c r="E133" s="267">
        <f>SUM(E127:E132)</f>
        <v>0</v>
      </c>
      <c r="F133" s="266">
        <f>SUM(F127:F132)</f>
        <v>4264</v>
      </c>
      <c r="G133" s="267">
        <f>SUM(G127:G132)</f>
        <v>0</v>
      </c>
      <c r="H133" s="7"/>
      <c r="I133" s="7"/>
      <c r="J133" s="45"/>
      <c r="K133" s="26"/>
      <c r="L133" s="6"/>
      <c r="M133" s="6"/>
      <c r="N133" s="6"/>
      <c r="O133" s="6"/>
      <c r="P133" s="6"/>
      <c r="Q133" s="6"/>
      <c r="R133" s="6"/>
      <c r="CG133" s="5"/>
      <c r="CH133" s="5"/>
      <c r="CI133" s="5"/>
      <c r="CJ133" s="5"/>
      <c r="CK133" s="5"/>
      <c r="CL133" s="5"/>
      <c r="CM133" s="5"/>
      <c r="CN133" s="5"/>
    </row>
    <row r="134" spans="1:92" ht="31.9" customHeight="1" x14ac:dyDescent="0.2">
      <c r="A134" s="268" t="s">
        <v>118</v>
      </c>
      <c r="B134" s="268"/>
      <c r="C134" s="268"/>
      <c r="D134" s="253"/>
      <c r="E134" s="253"/>
      <c r="F134" s="196"/>
      <c r="G134" s="9"/>
      <c r="H134" s="7"/>
      <c r="I134" s="7"/>
      <c r="J134" s="45"/>
      <c r="K134" s="26"/>
      <c r="L134" s="6"/>
      <c r="M134" s="6"/>
      <c r="N134" s="6"/>
      <c r="O134" s="6"/>
      <c r="P134" s="6"/>
      <c r="Q134" s="6"/>
      <c r="R134" s="6"/>
      <c r="CG134" s="5"/>
      <c r="CH134" s="5"/>
      <c r="CI134" s="5"/>
      <c r="CJ134" s="5"/>
      <c r="CK134" s="5"/>
      <c r="CL134" s="5"/>
      <c r="CM134" s="5"/>
      <c r="CN134" s="5"/>
    </row>
    <row r="135" spans="1:92" ht="16.149999999999999" customHeight="1" x14ac:dyDescent="0.2">
      <c r="A135" s="542" t="s">
        <v>4</v>
      </c>
      <c r="B135" s="549"/>
      <c r="C135" s="39" t="s">
        <v>1</v>
      </c>
      <c r="D135" s="253"/>
      <c r="E135" s="253"/>
      <c r="F135" s="269"/>
      <c r="G135" s="7"/>
      <c r="H135" s="7"/>
      <c r="I135" s="7"/>
      <c r="J135" s="45"/>
      <c r="K135" s="26"/>
      <c r="L135" s="6"/>
      <c r="M135" s="6"/>
      <c r="N135" s="6"/>
      <c r="O135" s="6"/>
      <c r="P135" s="6"/>
      <c r="Q135" s="6"/>
      <c r="R135" s="6"/>
      <c r="CG135" s="5"/>
      <c r="CH135" s="5"/>
      <c r="CI135" s="5"/>
      <c r="CJ135" s="5"/>
      <c r="CK135" s="5"/>
      <c r="CL135" s="5"/>
      <c r="CM135" s="5"/>
      <c r="CN135" s="5"/>
    </row>
    <row r="136" spans="1:92" ht="16.149999999999999" customHeight="1" x14ac:dyDescent="0.2">
      <c r="A136" s="550" t="s">
        <v>119</v>
      </c>
      <c r="B136" s="270" t="s">
        <v>120</v>
      </c>
      <c r="C136" s="28">
        <f>SUM(ENERO:DICIEMBRE!C136)</f>
        <v>2886</v>
      </c>
      <c r="D136" s="253"/>
      <c r="E136" s="253"/>
      <c r="F136" s="269"/>
      <c r="G136" s="7"/>
      <c r="H136" s="7"/>
      <c r="I136" s="7"/>
      <c r="J136" s="45"/>
      <c r="K136" s="26"/>
      <c r="L136" s="6"/>
      <c r="M136" s="6"/>
      <c r="N136" s="6"/>
      <c r="O136" s="6"/>
      <c r="P136" s="6"/>
      <c r="Q136" s="6"/>
      <c r="R136" s="6"/>
      <c r="CG136" s="5"/>
      <c r="CH136" s="5"/>
      <c r="CI136" s="5"/>
      <c r="CJ136" s="5"/>
      <c r="CK136" s="5"/>
      <c r="CL136" s="5"/>
      <c r="CM136" s="5"/>
      <c r="CN136" s="5"/>
    </row>
    <row r="137" spans="1:92" ht="16.149999999999999" customHeight="1" x14ac:dyDescent="0.2">
      <c r="A137" s="551"/>
      <c r="B137" s="272" t="s">
        <v>121</v>
      </c>
      <c r="C137" s="28">
        <f>SUM(ENERO:DICIEMBRE!C137)</f>
        <v>2499</v>
      </c>
      <c r="D137" s="253"/>
      <c r="E137" s="253"/>
      <c r="F137" s="269"/>
      <c r="G137" s="7"/>
      <c r="H137" s="7"/>
      <c r="I137" s="7"/>
      <c r="J137" s="45"/>
      <c r="K137" s="26"/>
      <c r="L137" s="6"/>
      <c r="M137" s="6"/>
      <c r="N137" s="6"/>
      <c r="O137" s="6"/>
      <c r="P137" s="6"/>
      <c r="Q137" s="6"/>
      <c r="R137" s="6"/>
      <c r="CG137" s="5"/>
      <c r="CH137" s="5"/>
      <c r="CI137" s="5"/>
      <c r="CJ137" s="5"/>
      <c r="CK137" s="5"/>
      <c r="CL137" s="5"/>
      <c r="CM137" s="5"/>
      <c r="CN137" s="5"/>
    </row>
    <row r="138" spans="1:92" ht="31.9" customHeight="1" x14ac:dyDescent="0.2">
      <c r="A138" s="32" t="s">
        <v>122</v>
      </c>
      <c r="B138" s="32"/>
      <c r="C138" s="32"/>
      <c r="D138" s="253"/>
      <c r="E138" s="253"/>
      <c r="F138" s="7"/>
      <c r="G138" s="7"/>
      <c r="H138" s="7"/>
      <c r="I138" s="7"/>
      <c r="J138" s="45"/>
      <c r="K138" s="26"/>
      <c r="CG138" s="5"/>
      <c r="CH138" s="5"/>
      <c r="CI138" s="5"/>
      <c r="CJ138" s="5"/>
      <c r="CK138" s="5"/>
      <c r="CL138" s="5"/>
      <c r="CM138" s="5"/>
      <c r="CN138" s="5"/>
    </row>
    <row r="139" spans="1:92" ht="16.149999999999999" customHeight="1" x14ac:dyDescent="0.2">
      <c r="A139" s="508" t="s">
        <v>4</v>
      </c>
      <c r="B139" s="508" t="s">
        <v>1</v>
      </c>
      <c r="C139" s="543" t="s">
        <v>58</v>
      </c>
      <c r="D139" s="545" t="s">
        <v>67</v>
      </c>
      <c r="E139" s="470" t="s">
        <v>62</v>
      </c>
      <c r="F139" s="7"/>
      <c r="G139" s="7"/>
      <c r="H139" s="7"/>
      <c r="I139" s="7"/>
      <c r="J139" s="45"/>
      <c r="K139" s="26"/>
      <c r="L139" s="6"/>
      <c r="M139" s="6"/>
      <c r="N139" s="6"/>
      <c r="O139" s="6"/>
      <c r="P139" s="6"/>
      <c r="CG139" s="5"/>
      <c r="CH139" s="5"/>
      <c r="CI139" s="5"/>
      <c r="CJ139" s="5"/>
      <c r="CK139" s="5"/>
      <c r="CL139" s="5"/>
      <c r="CM139" s="5"/>
      <c r="CN139" s="5"/>
    </row>
    <row r="140" spans="1:92" ht="16.149999999999999" customHeight="1" x14ac:dyDescent="0.2">
      <c r="A140" s="509"/>
      <c r="B140" s="509"/>
      <c r="C140" s="544"/>
      <c r="D140" s="546"/>
      <c r="E140" s="473"/>
      <c r="F140" s="7"/>
      <c r="G140" s="7"/>
      <c r="H140" s="7"/>
      <c r="I140" s="7"/>
      <c r="J140" s="221"/>
      <c r="K140" s="45"/>
      <c r="L140" s="26"/>
      <c r="M140" s="6"/>
      <c r="N140" s="6"/>
      <c r="O140" s="6"/>
      <c r="P140" s="6"/>
      <c r="CG140" s="5"/>
      <c r="CH140" s="5"/>
      <c r="CI140" s="5"/>
      <c r="CJ140" s="5"/>
      <c r="CK140" s="5"/>
      <c r="CL140" s="5"/>
      <c r="CM140" s="5"/>
      <c r="CN140" s="5"/>
    </row>
    <row r="141" spans="1:92" ht="16.149999999999999" customHeight="1" x14ac:dyDescent="0.2">
      <c r="A141" s="274" t="s">
        <v>123</v>
      </c>
      <c r="B141" s="24">
        <f t="shared" ref="B141:B150" si="10">SUM(C141:E141)</f>
        <v>4</v>
      </c>
      <c r="C141" s="28">
        <f>SUM(ENERO:DICIEMBRE!C141)</f>
        <v>3</v>
      </c>
      <c r="D141" s="28">
        <f>SUM(ENERO:DICIEMBRE!D141)</f>
        <v>1</v>
      </c>
      <c r="E141" s="28">
        <f>SUM(ENERO:DICIEMBRE!E141)</f>
        <v>0</v>
      </c>
      <c r="F141" s="14"/>
      <c r="G141" s="13"/>
      <c r="H141" s="6"/>
      <c r="I141" s="6"/>
      <c r="J141" s="6"/>
      <c r="K141" s="6"/>
      <c r="L141" s="6"/>
      <c r="M141" s="6"/>
      <c r="N141" s="6"/>
      <c r="O141" s="6"/>
      <c r="P141" s="6"/>
      <c r="CG141" s="5"/>
      <c r="CH141" s="5"/>
      <c r="CI141" s="5"/>
      <c r="CJ141" s="5"/>
      <c r="CK141" s="5"/>
      <c r="CL141" s="5"/>
      <c r="CM141" s="5"/>
      <c r="CN141" s="5"/>
    </row>
    <row r="142" spans="1:92" ht="16.149999999999999" customHeight="1" x14ac:dyDescent="0.2">
      <c r="A142" s="274" t="s">
        <v>124</v>
      </c>
      <c r="B142" s="24">
        <f t="shared" si="10"/>
        <v>0</v>
      </c>
      <c r="C142" s="28">
        <f>SUM(ENERO:DICIEMBRE!C142)</f>
        <v>0</v>
      </c>
      <c r="D142" s="28">
        <f>SUM(ENERO:DICIEMBRE!D142)</f>
        <v>0</v>
      </c>
      <c r="E142" s="28">
        <f>SUM(ENERO:DICIEMBRE!E142)</f>
        <v>0</v>
      </c>
      <c r="F142" s="14"/>
      <c r="G142" s="13"/>
      <c r="H142" s="6"/>
      <c r="I142" s="6"/>
      <c r="J142" s="6"/>
      <c r="K142" s="6"/>
      <c r="L142" s="6"/>
      <c r="M142" s="6"/>
      <c r="N142" s="6"/>
      <c r="O142" s="6"/>
      <c r="P142" s="6"/>
      <c r="CG142" s="5"/>
      <c r="CH142" s="5"/>
      <c r="CI142" s="5"/>
      <c r="CJ142" s="5"/>
      <c r="CK142" s="5"/>
      <c r="CL142" s="5"/>
      <c r="CM142" s="5"/>
      <c r="CN142" s="5"/>
    </row>
    <row r="143" spans="1:92" ht="16.149999999999999" customHeight="1" x14ac:dyDescent="0.2">
      <c r="A143" s="274" t="s">
        <v>125</v>
      </c>
      <c r="B143" s="24">
        <f t="shared" si="10"/>
        <v>4</v>
      </c>
      <c r="C143" s="28">
        <f>SUM(ENERO:DICIEMBRE!C143)</f>
        <v>3</v>
      </c>
      <c r="D143" s="28">
        <f>SUM(ENERO:DICIEMBRE!D143)</f>
        <v>1</v>
      </c>
      <c r="E143" s="28">
        <f>SUM(ENERO:DICIEMBRE!E143)</f>
        <v>0</v>
      </c>
      <c r="F143" s="14"/>
      <c r="G143" s="13"/>
      <c r="H143" s="6"/>
      <c r="I143" s="6"/>
      <c r="J143" s="6"/>
      <c r="K143" s="6"/>
      <c r="L143" s="6"/>
      <c r="M143" s="6"/>
      <c r="N143" s="6"/>
      <c r="O143" s="6"/>
      <c r="P143" s="6"/>
      <c r="CG143" s="5"/>
      <c r="CH143" s="5"/>
      <c r="CI143" s="5"/>
      <c r="CJ143" s="5"/>
      <c r="CK143" s="5"/>
      <c r="CL143" s="5"/>
      <c r="CM143" s="5"/>
      <c r="CN143" s="5"/>
    </row>
    <row r="144" spans="1:92" ht="25.9" customHeight="1" x14ac:dyDescent="0.2">
      <c r="A144" s="277" t="s">
        <v>126</v>
      </c>
      <c r="B144" s="24">
        <f t="shared" si="10"/>
        <v>0</v>
      </c>
      <c r="C144" s="28">
        <f>SUM(ENERO:DICIEMBRE!C144)</f>
        <v>0</v>
      </c>
      <c r="D144" s="28">
        <f>SUM(ENERO:DICIEMBRE!D144)</f>
        <v>0</v>
      </c>
      <c r="E144" s="28">
        <f>SUM(ENERO:DICIEMBRE!E144)</f>
        <v>0</v>
      </c>
      <c r="F144" s="14"/>
      <c r="G144" s="13"/>
      <c r="H144" s="6"/>
      <c r="I144" s="6"/>
      <c r="J144" s="6"/>
      <c r="K144" s="6"/>
      <c r="L144" s="6"/>
      <c r="M144" s="6"/>
      <c r="N144" s="6"/>
      <c r="O144" s="6"/>
      <c r="P144" s="6"/>
      <c r="CG144" s="5"/>
      <c r="CH144" s="5"/>
      <c r="CI144" s="5"/>
      <c r="CJ144" s="5"/>
      <c r="CK144" s="5"/>
      <c r="CL144" s="5"/>
      <c r="CM144" s="5"/>
      <c r="CN144" s="5"/>
    </row>
    <row r="145" spans="1:92" ht="25.9" customHeight="1" x14ac:dyDescent="0.2">
      <c r="A145" s="274" t="s">
        <v>127</v>
      </c>
      <c r="B145" s="24">
        <f t="shared" si="10"/>
        <v>0</v>
      </c>
      <c r="C145" s="28">
        <f>SUM(ENERO:DICIEMBRE!C145)</f>
        <v>0</v>
      </c>
      <c r="D145" s="28">
        <f>SUM(ENERO:DICIEMBRE!D145)</f>
        <v>0</v>
      </c>
      <c r="E145" s="28">
        <f>SUM(ENERO:DICIEMBRE!E145)</f>
        <v>0</v>
      </c>
      <c r="F145" s="14"/>
      <c r="G145" s="13"/>
      <c r="H145" s="6"/>
      <c r="I145" s="6"/>
      <c r="J145" s="6"/>
      <c r="K145" s="6"/>
      <c r="L145" s="6"/>
      <c r="M145" s="6"/>
      <c r="N145" s="6"/>
      <c r="O145" s="6"/>
      <c r="P145" s="6"/>
      <c r="CG145" s="5"/>
      <c r="CH145" s="5"/>
      <c r="CI145" s="5"/>
      <c r="CJ145" s="5"/>
      <c r="CK145" s="5"/>
      <c r="CL145" s="5"/>
      <c r="CM145" s="5"/>
      <c r="CN145" s="5"/>
    </row>
    <row r="146" spans="1:92" ht="16.149999999999999" customHeight="1" x14ac:dyDescent="0.2">
      <c r="A146" s="274" t="s">
        <v>128</v>
      </c>
      <c r="B146" s="24">
        <f t="shared" si="10"/>
        <v>0</v>
      </c>
      <c r="C146" s="28">
        <f>SUM(ENERO:DICIEMBRE!C146)</f>
        <v>0</v>
      </c>
      <c r="D146" s="28">
        <f>SUM(ENERO:DICIEMBRE!D146)</f>
        <v>0</v>
      </c>
      <c r="E146" s="28">
        <f>SUM(ENERO:DICIEMBRE!E146)</f>
        <v>0</v>
      </c>
      <c r="F146" s="14"/>
      <c r="G146" s="13"/>
      <c r="H146" s="6"/>
      <c r="I146" s="6"/>
      <c r="J146" s="6"/>
      <c r="K146" s="6"/>
      <c r="L146" s="6"/>
      <c r="M146" s="6"/>
      <c r="N146" s="6"/>
      <c r="O146" s="6"/>
      <c r="P146" s="6"/>
      <c r="CG146" s="5"/>
      <c r="CH146" s="5"/>
      <c r="CI146" s="5"/>
      <c r="CJ146" s="5"/>
      <c r="CK146" s="5"/>
      <c r="CL146" s="5"/>
      <c r="CM146" s="5"/>
      <c r="CN146" s="5"/>
    </row>
    <row r="147" spans="1:92" ht="16.149999999999999" customHeight="1" x14ac:dyDescent="0.2">
      <c r="A147" s="274" t="s">
        <v>129</v>
      </c>
      <c r="B147" s="24">
        <f t="shared" si="10"/>
        <v>0</v>
      </c>
      <c r="C147" s="28">
        <f>SUM(ENERO:DICIEMBRE!C147)</f>
        <v>0</v>
      </c>
      <c r="D147" s="28">
        <f>SUM(ENERO:DICIEMBRE!D147)</f>
        <v>0</v>
      </c>
      <c r="E147" s="28">
        <f>SUM(ENERO:DICIEMBRE!E147)</f>
        <v>0</v>
      </c>
      <c r="F147" s="14"/>
      <c r="G147" s="13"/>
      <c r="H147" s="6"/>
      <c r="I147" s="6"/>
      <c r="J147" s="6"/>
      <c r="K147" s="6"/>
      <c r="L147" s="6"/>
      <c r="M147" s="6"/>
      <c r="N147" s="6"/>
      <c r="O147" s="6"/>
      <c r="P147" s="6"/>
      <c r="CG147" s="5"/>
      <c r="CH147" s="5"/>
      <c r="CI147" s="5"/>
      <c r="CJ147" s="5"/>
      <c r="CK147" s="5"/>
      <c r="CL147" s="5"/>
      <c r="CM147" s="5"/>
      <c r="CN147" s="5"/>
    </row>
    <row r="148" spans="1:92" ht="16.149999999999999" customHeight="1" x14ac:dyDescent="0.2">
      <c r="A148" s="274" t="s">
        <v>130</v>
      </c>
      <c r="B148" s="24">
        <f t="shared" si="10"/>
        <v>0</v>
      </c>
      <c r="C148" s="28">
        <f>SUM(ENERO:DICIEMBRE!C148)</f>
        <v>0</v>
      </c>
      <c r="D148" s="28">
        <f>SUM(ENERO:DICIEMBRE!D148)</f>
        <v>0</v>
      </c>
      <c r="E148" s="28">
        <f>SUM(ENERO:DICIEMBRE!E148)</f>
        <v>0</v>
      </c>
      <c r="F148" s="14"/>
      <c r="G148" s="13"/>
      <c r="H148" s="6"/>
      <c r="I148" s="6"/>
      <c r="J148" s="6"/>
      <c r="K148" s="6"/>
      <c r="L148" s="6"/>
      <c r="M148" s="6"/>
      <c r="N148" s="6"/>
      <c r="O148" s="6"/>
      <c r="P148" s="6"/>
      <c r="CG148" s="5"/>
      <c r="CH148" s="5"/>
      <c r="CI148" s="5"/>
      <c r="CJ148" s="5"/>
      <c r="CK148" s="5"/>
      <c r="CL148" s="5"/>
      <c r="CM148" s="5"/>
      <c r="CN148" s="5"/>
    </row>
    <row r="149" spans="1:92" ht="16.149999999999999" customHeight="1" x14ac:dyDescent="0.2">
      <c r="A149" s="274" t="s">
        <v>131</v>
      </c>
      <c r="B149" s="24">
        <f t="shared" si="10"/>
        <v>0</v>
      </c>
      <c r="C149" s="28">
        <f>SUM(ENERO:DICIEMBRE!C149)</f>
        <v>0</v>
      </c>
      <c r="D149" s="28">
        <f>SUM(ENERO:DICIEMBRE!D149)</f>
        <v>0</v>
      </c>
      <c r="E149" s="28">
        <f>SUM(ENERO:DICIEMBRE!E149)</f>
        <v>0</v>
      </c>
      <c r="F149" s="14"/>
      <c r="G149" s="13"/>
      <c r="H149" s="6"/>
      <c r="I149" s="6"/>
      <c r="J149" s="6"/>
      <c r="K149" s="6"/>
      <c r="L149" s="6"/>
      <c r="M149" s="6"/>
      <c r="N149" s="6"/>
      <c r="O149" s="6"/>
      <c r="P149" s="6"/>
      <c r="CG149" s="5"/>
      <c r="CH149" s="5"/>
      <c r="CI149" s="5"/>
      <c r="CJ149" s="5"/>
      <c r="CK149" s="5"/>
      <c r="CL149" s="5"/>
      <c r="CM149" s="5"/>
      <c r="CN149" s="5"/>
    </row>
    <row r="150" spans="1:92" ht="16.149999999999999" customHeight="1" x14ac:dyDescent="0.2">
      <c r="A150" s="278" t="s">
        <v>3</v>
      </c>
      <c r="B150" s="111">
        <f t="shared" si="10"/>
        <v>3</v>
      </c>
      <c r="C150" s="28">
        <f>SUM(ENERO:DICIEMBRE!C150)</f>
        <v>1</v>
      </c>
      <c r="D150" s="28">
        <f>SUM(ENERO:DICIEMBRE!D150)</f>
        <v>2</v>
      </c>
      <c r="E150" s="28">
        <f>SUM(ENERO:DICIEMBRE!E150)</f>
        <v>0</v>
      </c>
      <c r="F150" s="14"/>
      <c r="G150" s="13"/>
      <c r="H150" s="6"/>
      <c r="I150" s="6"/>
      <c r="J150" s="6"/>
      <c r="K150" s="6"/>
      <c r="L150" s="6"/>
      <c r="M150" s="6"/>
      <c r="N150" s="6"/>
      <c r="O150" s="6"/>
      <c r="P150" s="6"/>
      <c r="CG150" s="5"/>
      <c r="CH150" s="5"/>
      <c r="CI150" s="5"/>
      <c r="CJ150" s="5"/>
      <c r="CK150" s="5"/>
      <c r="CL150" s="5"/>
      <c r="CM150" s="5"/>
      <c r="CN150" s="5"/>
    </row>
    <row r="151" spans="1:92" ht="16.149999999999999" customHeight="1" x14ac:dyDescent="0.2">
      <c r="A151" s="281" t="s">
        <v>132</v>
      </c>
      <c r="F151" s="40"/>
      <c r="G151" s="37"/>
      <c r="H151" s="6"/>
      <c r="I151" s="6"/>
      <c r="J151" s="6"/>
      <c r="K151" s="6"/>
      <c r="L151" s="6"/>
      <c r="M151" s="6"/>
      <c r="N151" s="6"/>
      <c r="O151" s="6"/>
      <c r="P151" s="6"/>
      <c r="CG151" s="5"/>
      <c r="CH151" s="5"/>
      <c r="CI151" s="5"/>
      <c r="CJ151" s="5"/>
      <c r="CK151" s="5"/>
      <c r="CL151" s="5"/>
      <c r="CM151" s="5"/>
      <c r="CN151" s="5"/>
    </row>
    <row r="152" spans="1:92" x14ac:dyDescent="0.2">
      <c r="CG152" s="5"/>
      <c r="CH152" s="5"/>
      <c r="CI152" s="5"/>
      <c r="CJ152" s="5"/>
      <c r="CK152" s="5"/>
      <c r="CL152" s="5"/>
      <c r="CM152" s="5"/>
      <c r="CN152" s="5"/>
    </row>
    <row r="153" spans="1:92" x14ac:dyDescent="0.2">
      <c r="CG153" s="5"/>
      <c r="CH153" s="5"/>
      <c r="CI153" s="5"/>
      <c r="CJ153" s="5"/>
      <c r="CK153" s="5"/>
      <c r="CL153" s="5"/>
      <c r="CM153" s="5"/>
      <c r="CN153" s="5"/>
    </row>
    <row r="154" spans="1:92" x14ac:dyDescent="0.2">
      <c r="CG154" s="5"/>
      <c r="CH154" s="5"/>
      <c r="CI154" s="5"/>
      <c r="CJ154" s="5"/>
      <c r="CK154" s="5"/>
      <c r="CL154" s="5"/>
      <c r="CM154" s="5"/>
      <c r="CN154" s="5"/>
    </row>
    <row r="155" spans="1:92" x14ac:dyDescent="0.2">
      <c r="CG155" s="5"/>
      <c r="CH155" s="5"/>
      <c r="CI155" s="5"/>
      <c r="CJ155" s="5"/>
      <c r="CK155" s="5"/>
      <c r="CL155" s="5"/>
      <c r="CM155" s="5"/>
      <c r="CN155" s="5"/>
    </row>
    <row r="156" spans="1:92" x14ac:dyDescent="0.2">
      <c r="CG156" s="5"/>
      <c r="CH156" s="5"/>
      <c r="CI156" s="5"/>
      <c r="CJ156" s="5"/>
      <c r="CK156" s="5"/>
      <c r="CL156" s="5"/>
      <c r="CM156" s="5"/>
      <c r="CN156" s="5"/>
    </row>
    <row r="157" spans="1:92" x14ac:dyDescent="0.2">
      <c r="CG157" s="5"/>
      <c r="CH157" s="5"/>
      <c r="CI157" s="5"/>
      <c r="CJ157" s="5"/>
      <c r="CK157" s="5"/>
      <c r="CL157" s="5"/>
      <c r="CM157" s="5"/>
      <c r="CN157" s="5"/>
    </row>
    <row r="194" spans="1:93" ht="11.25" customHeight="1" x14ac:dyDescent="0.2"/>
    <row r="195" spans="1:93" s="11" customFormat="1" hidden="1" x14ac:dyDescent="0.2">
      <c r="A195" s="11">
        <f>SUM(D12:D15,D22:D27,D31:D43,B49,C69:H69,C79:H79,C83:H88,C93:C98,C116:C121,C133,B141:B150,C53:C62,B102:B106,B109:B113,D16:D17,C136:C137)</f>
        <v>18502</v>
      </c>
      <c r="B195" s="11">
        <f>SUM(CG5:CN157)</f>
        <v>0</v>
      </c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</row>
  </sheetData>
  <mergeCells count="123">
    <mergeCell ref="C139:C140"/>
    <mergeCell ref="D139:D140"/>
    <mergeCell ref="E139:E140"/>
    <mergeCell ref="A132:B132"/>
    <mergeCell ref="A133:B133"/>
    <mergeCell ref="A135:B135"/>
    <mergeCell ref="A136:A137"/>
    <mergeCell ref="A139:A140"/>
    <mergeCell ref="B139:B140"/>
    <mergeCell ref="D125:E125"/>
    <mergeCell ref="F125:G125"/>
    <mergeCell ref="A127:B127"/>
    <mergeCell ref="A128:A130"/>
    <mergeCell ref="A131:B131"/>
    <mergeCell ref="A117:A119"/>
    <mergeCell ref="A120:B120"/>
    <mergeCell ref="A121:B121"/>
    <mergeCell ref="A125:B126"/>
    <mergeCell ref="C125:C126"/>
    <mergeCell ref="A107:D107"/>
    <mergeCell ref="D112:D113"/>
    <mergeCell ref="E112:E113"/>
    <mergeCell ref="A115:B115"/>
    <mergeCell ref="A116:B116"/>
    <mergeCell ref="A93:B93"/>
    <mergeCell ref="A94:A96"/>
    <mergeCell ref="A97:B97"/>
    <mergeCell ref="A98:B98"/>
    <mergeCell ref="A100:E100"/>
    <mergeCell ref="A87:B87"/>
    <mergeCell ref="A88:B88"/>
    <mergeCell ref="A90:I90"/>
    <mergeCell ref="A91:B92"/>
    <mergeCell ref="C91:C92"/>
    <mergeCell ref="A79:B79"/>
    <mergeCell ref="A81:H81"/>
    <mergeCell ref="A82:B82"/>
    <mergeCell ref="A83:B83"/>
    <mergeCell ref="A84:A86"/>
    <mergeCell ref="A74:B74"/>
    <mergeCell ref="A75:B75"/>
    <mergeCell ref="A76:B76"/>
    <mergeCell ref="A77:B77"/>
    <mergeCell ref="A78:B78"/>
    <mergeCell ref="A72:B73"/>
    <mergeCell ref="C72:C73"/>
    <mergeCell ref="D72:D73"/>
    <mergeCell ref="E72:G72"/>
    <mergeCell ref="H72:H73"/>
    <mergeCell ref="A66:B66"/>
    <mergeCell ref="A67:B67"/>
    <mergeCell ref="A68:B68"/>
    <mergeCell ref="A69:B69"/>
    <mergeCell ref="A71:L71"/>
    <mergeCell ref="A40:A43"/>
    <mergeCell ref="B42:B43"/>
    <mergeCell ref="A44:H44"/>
    <mergeCell ref="A45:A46"/>
    <mergeCell ref="B45:B46"/>
    <mergeCell ref="A51:A52"/>
    <mergeCell ref="B51:B52"/>
    <mergeCell ref="C51:C52"/>
    <mergeCell ref="A53:A55"/>
    <mergeCell ref="B40:B41"/>
    <mergeCell ref="A62:B62"/>
    <mergeCell ref="A56:A59"/>
    <mergeCell ref="A60:A61"/>
    <mergeCell ref="A63:I63"/>
    <mergeCell ref="A64:B65"/>
    <mergeCell ref="C64:C65"/>
    <mergeCell ref="D64:D65"/>
    <mergeCell ref="E64:G64"/>
    <mergeCell ref="B19:C21"/>
    <mergeCell ref="A19:A21"/>
    <mergeCell ref="S10:T10"/>
    <mergeCell ref="U10:V10"/>
    <mergeCell ref="W10:X10"/>
    <mergeCell ref="D19:F20"/>
    <mergeCell ref="G19:Z19"/>
    <mergeCell ref="G20:H20"/>
    <mergeCell ref="I20:J20"/>
    <mergeCell ref="K20:L20"/>
    <mergeCell ref="M20:N20"/>
    <mergeCell ref="O20:P20"/>
    <mergeCell ref="Q20:R20"/>
    <mergeCell ref="S20:T20"/>
    <mergeCell ref="U20:V20"/>
    <mergeCell ref="W20:X20"/>
    <mergeCell ref="Y20:Z20"/>
    <mergeCell ref="A31:A39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H64:H65"/>
    <mergeCell ref="B24:B25"/>
    <mergeCell ref="A26:B27"/>
    <mergeCell ref="A28:C28"/>
    <mergeCell ref="A29:J29"/>
    <mergeCell ref="A30:C30"/>
    <mergeCell ref="B9:C11"/>
    <mergeCell ref="D9:F10"/>
    <mergeCell ref="G9:Z9"/>
    <mergeCell ref="G10:H10"/>
    <mergeCell ref="I10:J10"/>
    <mergeCell ref="K10:L10"/>
    <mergeCell ref="M10:N10"/>
    <mergeCell ref="O10:P10"/>
    <mergeCell ref="Q10:R10"/>
    <mergeCell ref="A9:A11"/>
    <mergeCell ref="Y10:Z10"/>
    <mergeCell ref="A12:A13"/>
    <mergeCell ref="A22:A25"/>
    <mergeCell ref="B22:B23"/>
    <mergeCell ref="A14:B14"/>
    <mergeCell ref="A15:C15"/>
    <mergeCell ref="A16:C16"/>
    <mergeCell ref="A17:C17"/>
  </mergeCells>
  <dataValidations count="2">
    <dataValidation type="whole" allowBlank="1" showInputMessage="1" showErrorMessage="1" errorTitle="Error de ingreso" error="Debe ingresar sólo números." sqref="C136:C137 D16:D17 G22:Z27 E31:F43 C53:C62 C66:H68 B47:B48 C83:H88 C93:C98 B102:B106 C74:H78 D116:F121 B109:B113 D127:G132 G12:Z14 C141:E150" xr:uid="{00000000-0002-0000-0000-000000000000}">
      <formula1>0</formula1>
      <formula2>1000000000</formula2>
    </dataValidation>
    <dataValidation type="whole" allowBlank="1" showInputMessage="1" showErrorMessage="1" errorTitle="ERROR" error="Por favor ingrese solo Números" sqref="D122:F126 D133:E140 C151:E1048576 C138:C140 B107:B108 G89:G126 F133:G1048576 D89:F115 C89:C92 A1:A1048576 B114:B1048576 C63:C65 C99:C135 C79:H82 G28:H65 H89:H1048576 C69:H73 E44:F65 B49:B101 C1:C52 B1:B46 E1:F30 G1:Z11 G15:Z21 AA1:XFD1048576 I28:Z1048576 D1:D15 D18:D65" xr:uid="{00000000-0002-0000-0000-000001000000}">
      <formula1>0</formula1>
      <formula2>1000000000</formula2>
    </dataValidation>
  </dataValidations>
  <pageMargins left="0.7" right="0.7" top="0.75" bottom="0.75" header="0.3" footer="0.3"/>
  <ignoredErrors>
    <ignoredError sqref="G12:Z14 C141:E150 C136:C137 D127:G132 B109:B113 C74:H78 B47:B48 E31:F43 G22:Z27" unlocked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Z195"/>
  <sheetViews>
    <sheetView workbookViewId="0">
      <selection sqref="A1:XFD1048576"/>
    </sheetView>
  </sheetViews>
  <sheetFormatPr baseColWidth="10" defaultColWidth="11.42578125" defaultRowHeight="14.25" x14ac:dyDescent="0.2"/>
  <cols>
    <col min="1" max="1" width="39.42578125" style="2" customWidth="1"/>
    <col min="2" max="2" width="18.140625" style="2" customWidth="1"/>
    <col min="3" max="3" width="23.85546875" style="2" customWidth="1"/>
    <col min="4" max="4" width="13" style="2" customWidth="1"/>
    <col min="5" max="5" width="12.42578125" style="2" customWidth="1"/>
    <col min="6" max="6" width="12.7109375" style="2" customWidth="1"/>
    <col min="7" max="7" width="11.42578125" style="2"/>
    <col min="8" max="8" width="13.42578125" style="2" customWidth="1"/>
    <col min="9" max="76" width="11.42578125" style="2"/>
    <col min="77" max="77" width="11.42578125" style="3"/>
    <col min="78" max="78" width="11.140625" style="3" customWidth="1"/>
    <col min="79" max="93" width="11.140625" style="4" hidden="1" customWidth="1"/>
    <col min="94" max="104" width="11.140625" style="49" hidden="1" customWidth="1"/>
    <col min="105" max="105" width="11.140625" style="2" customWidth="1"/>
    <col min="106" max="16384" width="11.42578125" style="2"/>
  </cols>
  <sheetData>
    <row r="1" spans="1:92" ht="16.149999999999999" customHeight="1" x14ac:dyDescent="0.2">
      <c r="A1" s="1" t="s">
        <v>0</v>
      </c>
      <c r="CA1" s="4" t="s">
        <v>8</v>
      </c>
    </row>
    <row r="2" spans="1:92" ht="16.149999999999999" customHeight="1" x14ac:dyDescent="0.2">
      <c r="A2" s="1" t="str">
        <f>CONCATENATE("COMUNA: ",[10]NOMBRE!B2," - ","( ",[10]NOMBRE!C2,[10]NOMBRE!D2,[10]NOMBRE!E2,[10]NOMBRE!F2,[10]NOMBRE!G2," )")</f>
        <v>COMUNA: LINARES - ( 07401 )</v>
      </c>
    </row>
    <row r="3" spans="1:92" ht="16.149999999999999" customHeight="1" x14ac:dyDescent="0.2">
      <c r="A3" s="1" t="str">
        <f>CONCATENATE("ESTABLECIMIENTO/ESTRATEGIA: ",[10]NOMBRE!B3," - ","( ",[10]NOMBRE!C3,[10]NOMBRE!D3,[10]NOMBRE!E3,[10]NOMBRE!F3,[10]NOMBRE!G3,[10]NOMBRE!H3," )")</f>
        <v>ESTABLECIMIENTO/ESTRATEGIA: HOSPITAL PRESIDENTE CARLOS IBAÑEZ DEL CAMPO - ( 116108 )</v>
      </c>
    </row>
    <row r="4" spans="1:92" ht="16.149999999999999" customHeight="1" x14ac:dyDescent="0.2">
      <c r="A4" s="1" t="str">
        <f>CONCATENATE("MES: ",[10]NOMBRE!B6," - ","( ",[10]NOMBRE!C6,[10]NOMBRE!D6," )")</f>
        <v>MES: SEPTIEMBRE - ( 09 )</v>
      </c>
    </row>
    <row r="5" spans="1:92" ht="16.149999999999999" customHeight="1" x14ac:dyDescent="0.2">
      <c r="A5" s="1" t="str">
        <f>CONCATENATE("AÑO: ",[10]NOMBRE!B7)</f>
        <v>AÑO: 2018</v>
      </c>
      <c r="CG5" s="5"/>
      <c r="CH5" s="5"/>
      <c r="CI5" s="5"/>
      <c r="CJ5" s="5"/>
      <c r="CK5" s="5"/>
      <c r="CL5" s="5"/>
      <c r="CM5" s="5"/>
      <c r="CN5" s="5"/>
    </row>
    <row r="6" spans="1:92" ht="15" x14ac:dyDescent="0.2">
      <c r="A6" s="50"/>
      <c r="B6" s="50"/>
      <c r="C6" s="50"/>
      <c r="D6" s="50"/>
      <c r="E6" s="50"/>
      <c r="F6" s="8" t="s">
        <v>9</v>
      </c>
      <c r="G6" s="50"/>
      <c r="H6" s="50"/>
      <c r="I6" s="50"/>
      <c r="J6" s="51"/>
      <c r="K6" s="52"/>
      <c r="L6" s="13"/>
      <c r="CG6" s="5"/>
      <c r="CH6" s="5"/>
      <c r="CI6" s="5"/>
      <c r="CJ6" s="5"/>
      <c r="CK6" s="5"/>
      <c r="CL6" s="5"/>
      <c r="CM6" s="5"/>
      <c r="CN6" s="5"/>
    </row>
    <row r="7" spans="1:92" ht="15" x14ac:dyDescent="0.2">
      <c r="A7" s="51"/>
      <c r="B7" s="51"/>
      <c r="C7" s="51"/>
      <c r="D7" s="51"/>
      <c r="E7" s="51"/>
      <c r="F7" s="51"/>
      <c r="G7" s="51"/>
      <c r="H7" s="51"/>
      <c r="I7" s="51"/>
      <c r="J7" s="51"/>
      <c r="K7" s="52"/>
      <c r="L7" s="13"/>
      <c r="CG7" s="5"/>
      <c r="CH7" s="5"/>
      <c r="CI7" s="5"/>
      <c r="CJ7" s="5"/>
      <c r="CK7" s="5"/>
      <c r="CL7" s="5"/>
      <c r="CM7" s="5"/>
      <c r="CN7" s="5"/>
    </row>
    <row r="8" spans="1:92" ht="31.9" customHeight="1" x14ac:dyDescent="0.2">
      <c r="A8" s="53" t="s">
        <v>10</v>
      </c>
      <c r="B8" s="53"/>
      <c r="C8" s="53"/>
      <c r="D8" s="53"/>
      <c r="E8" s="53"/>
      <c r="F8" s="53"/>
      <c r="G8" s="53"/>
      <c r="H8" s="53"/>
      <c r="I8" s="53"/>
      <c r="J8" s="54"/>
      <c r="K8" s="55"/>
      <c r="L8" s="56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CG8" s="5"/>
      <c r="CH8" s="5"/>
      <c r="CI8" s="5"/>
      <c r="CJ8" s="5"/>
      <c r="CK8" s="5"/>
      <c r="CL8" s="5"/>
      <c r="CM8" s="5"/>
      <c r="CN8" s="5"/>
    </row>
    <row r="9" spans="1:92" ht="16.149999999999999" customHeight="1" x14ac:dyDescent="0.2">
      <c r="A9" s="467" t="s">
        <v>11</v>
      </c>
      <c r="B9" s="467" t="s">
        <v>12</v>
      </c>
      <c r="C9" s="467"/>
      <c r="D9" s="468" t="s">
        <v>1</v>
      </c>
      <c r="E9" s="469"/>
      <c r="F9" s="470"/>
      <c r="G9" s="474" t="s">
        <v>13</v>
      </c>
      <c r="H9" s="475"/>
      <c r="I9" s="475"/>
      <c r="J9" s="475"/>
      <c r="K9" s="475"/>
      <c r="L9" s="475"/>
      <c r="M9" s="475"/>
      <c r="N9" s="475"/>
      <c r="O9" s="475"/>
      <c r="P9" s="475"/>
      <c r="Q9" s="475"/>
      <c r="R9" s="475"/>
      <c r="S9" s="475"/>
      <c r="T9" s="475"/>
      <c r="U9" s="475"/>
      <c r="V9" s="475"/>
      <c r="W9" s="475"/>
      <c r="X9" s="475"/>
      <c r="Y9" s="475"/>
      <c r="Z9" s="476"/>
      <c r="CG9" s="5"/>
      <c r="CH9" s="5"/>
      <c r="CI9" s="5"/>
      <c r="CJ9" s="5"/>
      <c r="CK9" s="5"/>
      <c r="CL9" s="5"/>
      <c r="CM9" s="5"/>
      <c r="CN9" s="5"/>
    </row>
    <row r="10" spans="1:92" ht="16.149999999999999" customHeight="1" x14ac:dyDescent="0.2">
      <c r="A10" s="467"/>
      <c r="B10" s="467"/>
      <c r="C10" s="467"/>
      <c r="D10" s="471"/>
      <c r="E10" s="472"/>
      <c r="F10" s="473"/>
      <c r="G10" s="477" t="s">
        <v>14</v>
      </c>
      <c r="H10" s="477"/>
      <c r="I10" s="477" t="s">
        <v>15</v>
      </c>
      <c r="J10" s="477"/>
      <c r="K10" s="477" t="s">
        <v>16</v>
      </c>
      <c r="L10" s="477"/>
      <c r="M10" s="477" t="s">
        <v>17</v>
      </c>
      <c r="N10" s="477"/>
      <c r="O10" s="477" t="s">
        <v>18</v>
      </c>
      <c r="P10" s="477"/>
      <c r="Q10" s="477" t="s">
        <v>19</v>
      </c>
      <c r="R10" s="477"/>
      <c r="S10" s="477" t="s">
        <v>20</v>
      </c>
      <c r="T10" s="477"/>
      <c r="U10" s="477" t="s">
        <v>21</v>
      </c>
      <c r="V10" s="477"/>
      <c r="W10" s="477" t="s">
        <v>22</v>
      </c>
      <c r="X10" s="477"/>
      <c r="Y10" s="477" t="s">
        <v>23</v>
      </c>
      <c r="Z10" s="477"/>
      <c r="CG10" s="5"/>
      <c r="CH10" s="5"/>
      <c r="CI10" s="5"/>
      <c r="CJ10" s="5"/>
      <c r="CK10" s="5"/>
      <c r="CL10" s="5"/>
      <c r="CM10" s="5"/>
      <c r="CN10" s="5"/>
    </row>
    <row r="11" spans="1:92" ht="16.149999999999999" customHeight="1" x14ac:dyDescent="0.2">
      <c r="A11" s="467"/>
      <c r="B11" s="467"/>
      <c r="C11" s="467"/>
      <c r="D11" s="16" t="s">
        <v>5</v>
      </c>
      <c r="E11" s="15" t="s">
        <v>6</v>
      </c>
      <c r="F11" s="378" t="s">
        <v>7</v>
      </c>
      <c r="G11" s="57" t="s">
        <v>6</v>
      </c>
      <c r="H11" s="58" t="s">
        <v>7</v>
      </c>
      <c r="I11" s="59" t="s">
        <v>6</v>
      </c>
      <c r="J11" s="60" t="s">
        <v>7</v>
      </c>
      <c r="K11" s="59" t="s">
        <v>6</v>
      </c>
      <c r="L11" s="60" t="s">
        <v>7</v>
      </c>
      <c r="M11" s="59" t="s">
        <v>6</v>
      </c>
      <c r="N11" s="60" t="s">
        <v>7</v>
      </c>
      <c r="O11" s="59" t="s">
        <v>6</v>
      </c>
      <c r="P11" s="60" t="s">
        <v>7</v>
      </c>
      <c r="Q11" s="59" t="s">
        <v>6</v>
      </c>
      <c r="R11" s="60" t="s">
        <v>7</v>
      </c>
      <c r="S11" s="59" t="s">
        <v>6</v>
      </c>
      <c r="T11" s="60" t="s">
        <v>7</v>
      </c>
      <c r="U11" s="59" t="s">
        <v>6</v>
      </c>
      <c r="V11" s="60" t="s">
        <v>7</v>
      </c>
      <c r="W11" s="59" t="s">
        <v>6</v>
      </c>
      <c r="X11" s="60" t="s">
        <v>7</v>
      </c>
      <c r="Y11" s="59" t="s">
        <v>6</v>
      </c>
      <c r="Z11" s="60" t="s">
        <v>7</v>
      </c>
      <c r="AA11" s="3"/>
      <c r="CG11" s="5"/>
      <c r="CH11" s="5"/>
      <c r="CI11" s="5"/>
      <c r="CJ11" s="5"/>
      <c r="CK11" s="5"/>
      <c r="CL11" s="5"/>
      <c r="CM11" s="5"/>
      <c r="CN11" s="5"/>
    </row>
    <row r="12" spans="1:92" ht="16.149999999999999" customHeight="1" x14ac:dyDescent="0.2">
      <c r="A12" s="478" t="s">
        <v>24</v>
      </c>
      <c r="B12" s="61" t="s">
        <v>25</v>
      </c>
      <c r="C12" s="62" t="s">
        <v>26</v>
      </c>
      <c r="D12" s="63">
        <f>SUM(E12+F12)</f>
        <v>22</v>
      </c>
      <c r="E12" s="64">
        <f t="shared" ref="E12:F15" si="0">SUM(G12+I12+K12+M12+O12+Q12+S12+U12+W12+Y12)</f>
        <v>8</v>
      </c>
      <c r="F12" s="65">
        <f t="shared" si="0"/>
        <v>14</v>
      </c>
      <c r="G12" s="28"/>
      <c r="H12" s="29">
        <v>1</v>
      </c>
      <c r="I12" s="28"/>
      <c r="J12" s="29"/>
      <c r="K12" s="28">
        <v>1</v>
      </c>
      <c r="L12" s="29">
        <v>2</v>
      </c>
      <c r="M12" s="28">
        <v>3</v>
      </c>
      <c r="N12" s="29">
        <v>3</v>
      </c>
      <c r="O12" s="28"/>
      <c r="P12" s="29">
        <v>4</v>
      </c>
      <c r="Q12" s="28">
        <v>2</v>
      </c>
      <c r="R12" s="29">
        <v>1</v>
      </c>
      <c r="S12" s="28"/>
      <c r="T12" s="29">
        <v>1</v>
      </c>
      <c r="U12" s="28">
        <v>1</v>
      </c>
      <c r="V12" s="29">
        <v>2</v>
      </c>
      <c r="W12" s="28">
        <v>1</v>
      </c>
      <c r="X12" s="29"/>
      <c r="Y12" s="28"/>
      <c r="Z12" s="29"/>
      <c r="AA12" s="3"/>
      <c r="CG12" s="5"/>
      <c r="CH12" s="5"/>
      <c r="CI12" s="5"/>
      <c r="CJ12" s="5"/>
      <c r="CK12" s="5"/>
      <c r="CL12" s="5"/>
      <c r="CM12" s="5"/>
      <c r="CN12" s="5"/>
    </row>
    <row r="13" spans="1:92" ht="16.149999999999999" customHeight="1" x14ac:dyDescent="0.2">
      <c r="A13" s="479"/>
      <c r="B13" s="373" t="s">
        <v>27</v>
      </c>
      <c r="C13" s="67" t="s">
        <v>26</v>
      </c>
      <c r="D13" s="68">
        <f>SUM(E13+F13)</f>
        <v>20</v>
      </c>
      <c r="E13" s="69">
        <f t="shared" si="0"/>
        <v>8</v>
      </c>
      <c r="F13" s="70">
        <f t="shared" si="0"/>
        <v>12</v>
      </c>
      <c r="G13" s="71"/>
      <c r="H13" s="72"/>
      <c r="I13" s="17">
        <v>1</v>
      </c>
      <c r="J13" s="20">
        <v>1</v>
      </c>
      <c r="K13" s="17">
        <v>2</v>
      </c>
      <c r="L13" s="20">
        <v>4</v>
      </c>
      <c r="M13" s="17">
        <v>1</v>
      </c>
      <c r="N13" s="19">
        <v>1</v>
      </c>
      <c r="O13" s="17">
        <v>1</v>
      </c>
      <c r="P13" s="19">
        <v>2</v>
      </c>
      <c r="Q13" s="17"/>
      <c r="R13" s="19">
        <v>3</v>
      </c>
      <c r="S13" s="17"/>
      <c r="T13" s="19">
        <v>1</v>
      </c>
      <c r="U13" s="17"/>
      <c r="V13" s="19"/>
      <c r="W13" s="17">
        <v>2</v>
      </c>
      <c r="X13" s="19"/>
      <c r="Y13" s="17">
        <v>1</v>
      </c>
      <c r="Z13" s="19"/>
      <c r="AA13" s="3"/>
      <c r="CG13" s="5"/>
      <c r="CH13" s="5"/>
      <c r="CI13" s="5"/>
      <c r="CJ13" s="5"/>
      <c r="CK13" s="5"/>
      <c r="CL13" s="5"/>
      <c r="CM13" s="5"/>
      <c r="CN13" s="5"/>
    </row>
    <row r="14" spans="1:92" ht="16.149999999999999" customHeight="1" x14ac:dyDescent="0.2">
      <c r="A14" s="481" t="s">
        <v>28</v>
      </c>
      <c r="B14" s="482"/>
      <c r="C14" s="73" t="s">
        <v>26</v>
      </c>
      <c r="D14" s="74">
        <f>SUM(E14+F14)</f>
        <v>153</v>
      </c>
      <c r="E14" s="75">
        <f t="shared" si="0"/>
        <v>80</v>
      </c>
      <c r="F14" s="76">
        <f t="shared" si="0"/>
        <v>73</v>
      </c>
      <c r="G14" s="35">
        <v>5</v>
      </c>
      <c r="H14" s="77">
        <v>5</v>
      </c>
      <c r="I14" s="35">
        <v>9</v>
      </c>
      <c r="J14" s="77">
        <v>8</v>
      </c>
      <c r="K14" s="35">
        <v>10</v>
      </c>
      <c r="L14" s="77">
        <v>8</v>
      </c>
      <c r="M14" s="78">
        <v>13</v>
      </c>
      <c r="N14" s="36">
        <v>9</v>
      </c>
      <c r="O14" s="78">
        <v>18</v>
      </c>
      <c r="P14" s="36">
        <v>14</v>
      </c>
      <c r="Q14" s="78">
        <v>12</v>
      </c>
      <c r="R14" s="36">
        <v>9</v>
      </c>
      <c r="S14" s="78">
        <v>10</v>
      </c>
      <c r="T14" s="36">
        <v>10</v>
      </c>
      <c r="U14" s="78"/>
      <c r="V14" s="36">
        <v>7</v>
      </c>
      <c r="W14" s="78">
        <v>3</v>
      </c>
      <c r="X14" s="36">
        <v>3</v>
      </c>
      <c r="Y14" s="78"/>
      <c r="Z14" s="36"/>
      <c r="AA14" s="3"/>
      <c r="CG14" s="5"/>
      <c r="CH14" s="5"/>
      <c r="CI14" s="5"/>
      <c r="CJ14" s="5"/>
      <c r="CK14" s="5"/>
      <c r="CL14" s="5"/>
      <c r="CM14" s="5"/>
      <c r="CN14" s="5"/>
    </row>
    <row r="15" spans="1:92" ht="16.149999999999999" customHeight="1" thickBot="1" x14ac:dyDescent="0.25">
      <c r="A15" s="483" t="s">
        <v>1</v>
      </c>
      <c r="B15" s="484"/>
      <c r="C15" s="485"/>
      <c r="D15" s="79">
        <f>SUM(E15+F15)</f>
        <v>195</v>
      </c>
      <c r="E15" s="80">
        <f t="shared" si="0"/>
        <v>96</v>
      </c>
      <c r="F15" s="81">
        <f t="shared" si="0"/>
        <v>99</v>
      </c>
      <c r="G15" s="82">
        <f t="shared" ref="G15:Z15" si="1">SUM(G12:G14)</f>
        <v>5</v>
      </c>
      <c r="H15" s="83">
        <f t="shared" si="1"/>
        <v>6</v>
      </c>
      <c r="I15" s="82">
        <f t="shared" si="1"/>
        <v>10</v>
      </c>
      <c r="J15" s="83">
        <f t="shared" si="1"/>
        <v>9</v>
      </c>
      <c r="K15" s="82">
        <f t="shared" si="1"/>
        <v>13</v>
      </c>
      <c r="L15" s="83">
        <f t="shared" si="1"/>
        <v>14</v>
      </c>
      <c r="M15" s="84">
        <f t="shared" si="1"/>
        <v>17</v>
      </c>
      <c r="N15" s="85">
        <f t="shared" si="1"/>
        <v>13</v>
      </c>
      <c r="O15" s="84">
        <f t="shared" si="1"/>
        <v>19</v>
      </c>
      <c r="P15" s="85">
        <f t="shared" si="1"/>
        <v>20</v>
      </c>
      <c r="Q15" s="84">
        <f t="shared" si="1"/>
        <v>14</v>
      </c>
      <c r="R15" s="85">
        <f t="shared" si="1"/>
        <v>13</v>
      </c>
      <c r="S15" s="84">
        <f t="shared" si="1"/>
        <v>10</v>
      </c>
      <c r="T15" s="85">
        <f t="shared" si="1"/>
        <v>12</v>
      </c>
      <c r="U15" s="84">
        <f t="shared" si="1"/>
        <v>1</v>
      </c>
      <c r="V15" s="85">
        <f t="shared" si="1"/>
        <v>9</v>
      </c>
      <c r="W15" s="84">
        <f t="shared" si="1"/>
        <v>6</v>
      </c>
      <c r="X15" s="85">
        <f t="shared" si="1"/>
        <v>3</v>
      </c>
      <c r="Y15" s="84">
        <f t="shared" si="1"/>
        <v>1</v>
      </c>
      <c r="Z15" s="85">
        <f t="shared" si="1"/>
        <v>0</v>
      </c>
      <c r="AA15" s="3"/>
      <c r="CG15" s="5"/>
      <c r="CH15" s="5"/>
      <c r="CI15" s="5"/>
      <c r="CJ15" s="5"/>
      <c r="CK15" s="5"/>
      <c r="CL15" s="5"/>
      <c r="CM15" s="5"/>
      <c r="CN15" s="5"/>
    </row>
    <row r="16" spans="1:92" ht="16.149999999999999" customHeight="1" thickTop="1" x14ac:dyDescent="0.2">
      <c r="A16" s="486" t="s">
        <v>29</v>
      </c>
      <c r="B16" s="487"/>
      <c r="C16" s="488"/>
      <c r="D16" s="86">
        <v>17</v>
      </c>
      <c r="E16" s="87"/>
      <c r="F16" s="88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9"/>
      <c r="AA16" s="3"/>
      <c r="CG16" s="5"/>
      <c r="CH16" s="5"/>
      <c r="CI16" s="5"/>
      <c r="CJ16" s="5"/>
      <c r="CK16" s="5"/>
      <c r="CL16" s="5"/>
      <c r="CM16" s="5"/>
      <c r="CN16" s="5"/>
    </row>
    <row r="17" spans="1:92" ht="16.149999999999999" customHeight="1" x14ac:dyDescent="0.2">
      <c r="A17" s="462" t="s">
        <v>30</v>
      </c>
      <c r="B17" s="463"/>
      <c r="C17" s="464"/>
      <c r="D17" s="71">
        <v>0</v>
      </c>
      <c r="E17" s="90"/>
      <c r="F17" s="91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2"/>
      <c r="AA17" s="3"/>
      <c r="CG17" s="5"/>
      <c r="CH17" s="5"/>
      <c r="CI17" s="5"/>
      <c r="CJ17" s="5"/>
      <c r="CK17" s="5"/>
      <c r="CL17" s="5"/>
      <c r="CM17" s="5"/>
      <c r="CN17" s="5"/>
    </row>
    <row r="18" spans="1:92" ht="31.9" customHeight="1" x14ac:dyDescent="0.2">
      <c r="A18" s="93" t="s">
        <v>31</v>
      </c>
      <c r="B18" s="94"/>
      <c r="CG18" s="5"/>
      <c r="CH18" s="5"/>
      <c r="CI18" s="5"/>
      <c r="CJ18" s="5"/>
      <c r="CK18" s="5"/>
      <c r="CL18" s="5"/>
      <c r="CM18" s="5"/>
      <c r="CN18" s="5"/>
    </row>
    <row r="19" spans="1:92" ht="16.149999999999999" customHeight="1" x14ac:dyDescent="0.2">
      <c r="A19" s="467" t="s">
        <v>11</v>
      </c>
      <c r="B19" s="467" t="s">
        <v>12</v>
      </c>
      <c r="C19" s="467"/>
      <c r="D19" s="468" t="s">
        <v>1</v>
      </c>
      <c r="E19" s="469"/>
      <c r="F19" s="470"/>
      <c r="G19" s="496" t="s">
        <v>13</v>
      </c>
      <c r="H19" s="497"/>
      <c r="I19" s="497"/>
      <c r="J19" s="497"/>
      <c r="K19" s="497"/>
      <c r="L19" s="497"/>
      <c r="M19" s="497"/>
      <c r="N19" s="497"/>
      <c r="O19" s="497"/>
      <c r="P19" s="497"/>
      <c r="Q19" s="497"/>
      <c r="R19" s="497"/>
      <c r="S19" s="497"/>
      <c r="T19" s="497"/>
      <c r="U19" s="497"/>
      <c r="V19" s="497"/>
      <c r="W19" s="497"/>
      <c r="X19" s="497"/>
      <c r="Y19" s="497"/>
      <c r="Z19" s="498"/>
      <c r="CG19" s="5"/>
      <c r="CH19" s="5"/>
      <c r="CI19" s="5"/>
      <c r="CJ19" s="5"/>
      <c r="CK19" s="5"/>
      <c r="CL19" s="5"/>
      <c r="CM19" s="5"/>
      <c r="CN19" s="5"/>
    </row>
    <row r="20" spans="1:92" ht="16.149999999999999" customHeight="1" x14ac:dyDescent="0.2">
      <c r="A20" s="467"/>
      <c r="B20" s="467"/>
      <c r="C20" s="467"/>
      <c r="D20" s="471"/>
      <c r="E20" s="472"/>
      <c r="F20" s="472"/>
      <c r="G20" s="477" t="s">
        <v>14</v>
      </c>
      <c r="H20" s="477"/>
      <c r="I20" s="477" t="s">
        <v>15</v>
      </c>
      <c r="J20" s="477"/>
      <c r="K20" s="477" t="s">
        <v>16</v>
      </c>
      <c r="L20" s="477"/>
      <c r="M20" s="477" t="s">
        <v>17</v>
      </c>
      <c r="N20" s="477"/>
      <c r="O20" s="477" t="s">
        <v>18</v>
      </c>
      <c r="P20" s="477"/>
      <c r="Q20" s="477" t="s">
        <v>19</v>
      </c>
      <c r="R20" s="477"/>
      <c r="S20" s="477" t="s">
        <v>20</v>
      </c>
      <c r="T20" s="477"/>
      <c r="U20" s="477" t="s">
        <v>21</v>
      </c>
      <c r="V20" s="477"/>
      <c r="W20" s="477" t="s">
        <v>22</v>
      </c>
      <c r="X20" s="477"/>
      <c r="Y20" s="477" t="s">
        <v>23</v>
      </c>
      <c r="Z20" s="477"/>
      <c r="CG20" s="5"/>
      <c r="CH20" s="5"/>
      <c r="CI20" s="5"/>
      <c r="CJ20" s="5"/>
      <c r="CK20" s="5"/>
      <c r="CL20" s="5"/>
      <c r="CM20" s="5"/>
      <c r="CN20" s="5"/>
    </row>
    <row r="21" spans="1:92" ht="16.149999999999999" customHeight="1" x14ac:dyDescent="0.2">
      <c r="A21" s="467"/>
      <c r="B21" s="467"/>
      <c r="C21" s="467"/>
      <c r="D21" s="16" t="s">
        <v>5</v>
      </c>
      <c r="E21" s="15" t="s">
        <v>6</v>
      </c>
      <c r="F21" s="377" t="s">
        <v>7</v>
      </c>
      <c r="G21" s="57" t="s">
        <v>6</v>
      </c>
      <c r="H21" s="58" t="s">
        <v>7</v>
      </c>
      <c r="I21" s="57" t="s">
        <v>6</v>
      </c>
      <c r="J21" s="95" t="s">
        <v>7</v>
      </c>
      <c r="K21" s="57" t="s">
        <v>6</v>
      </c>
      <c r="L21" s="58" t="s">
        <v>7</v>
      </c>
      <c r="M21" s="57" t="s">
        <v>6</v>
      </c>
      <c r="N21" s="58" t="s">
        <v>7</v>
      </c>
      <c r="O21" s="57" t="s">
        <v>6</v>
      </c>
      <c r="P21" s="58" t="s">
        <v>7</v>
      </c>
      <c r="Q21" s="57" t="s">
        <v>6</v>
      </c>
      <c r="R21" s="58" t="s">
        <v>7</v>
      </c>
      <c r="S21" s="57" t="s">
        <v>6</v>
      </c>
      <c r="T21" s="58" t="s">
        <v>7</v>
      </c>
      <c r="U21" s="57" t="s">
        <v>6</v>
      </c>
      <c r="V21" s="58" t="s">
        <v>7</v>
      </c>
      <c r="W21" s="57" t="s">
        <v>6</v>
      </c>
      <c r="X21" s="58" t="s">
        <v>7</v>
      </c>
      <c r="Y21" s="57" t="s">
        <v>6</v>
      </c>
      <c r="Z21" s="58" t="s">
        <v>7</v>
      </c>
      <c r="CG21" s="5"/>
      <c r="CH21" s="5"/>
      <c r="CI21" s="5"/>
      <c r="CJ21" s="5"/>
      <c r="CK21" s="5"/>
      <c r="CL21" s="5"/>
      <c r="CM21" s="5"/>
      <c r="CN21" s="5"/>
    </row>
    <row r="22" spans="1:92" ht="16.149999999999999" customHeight="1" x14ac:dyDescent="0.2">
      <c r="A22" s="479" t="s">
        <v>24</v>
      </c>
      <c r="B22" s="456" t="s">
        <v>25</v>
      </c>
      <c r="C22" s="97" t="s">
        <v>32</v>
      </c>
      <c r="D22" s="98">
        <f t="shared" ref="D22:D27" si="2">SUM(E22+F22)</f>
        <v>8</v>
      </c>
      <c r="E22" s="99">
        <f t="shared" ref="E22:F27" si="3">SUM(G22+I22+K22+M22+O22+Q22+S22+U22+W22+Y22)</f>
        <v>2</v>
      </c>
      <c r="F22" s="100">
        <f t="shared" si="3"/>
        <v>6</v>
      </c>
      <c r="G22" s="17"/>
      <c r="H22" s="19">
        <v>1</v>
      </c>
      <c r="I22" s="28"/>
      <c r="J22" s="29"/>
      <c r="K22" s="101">
        <v>1</v>
      </c>
      <c r="L22" s="18">
        <v>1</v>
      </c>
      <c r="M22" s="101"/>
      <c r="N22" s="18">
        <v>1</v>
      </c>
      <c r="O22" s="101"/>
      <c r="P22" s="18">
        <v>2</v>
      </c>
      <c r="Q22" s="101"/>
      <c r="R22" s="18"/>
      <c r="S22" s="101"/>
      <c r="T22" s="18">
        <v>1</v>
      </c>
      <c r="U22" s="101">
        <v>1</v>
      </c>
      <c r="V22" s="18"/>
      <c r="W22" s="101"/>
      <c r="X22" s="18"/>
      <c r="Y22" s="28"/>
      <c r="Z22" s="18"/>
      <c r="AA22" s="3"/>
      <c r="CG22" s="5"/>
      <c r="CH22" s="5"/>
      <c r="CI22" s="5"/>
      <c r="CJ22" s="5"/>
      <c r="CK22" s="5"/>
      <c r="CL22" s="5"/>
      <c r="CM22" s="5"/>
      <c r="CN22" s="5"/>
    </row>
    <row r="23" spans="1:92" ht="16.149999999999999" customHeight="1" x14ac:dyDescent="0.2">
      <c r="A23" s="479"/>
      <c r="B23" s="457"/>
      <c r="C23" s="102" t="s">
        <v>33</v>
      </c>
      <c r="D23" s="103">
        <f t="shared" si="2"/>
        <v>0</v>
      </c>
      <c r="E23" s="104">
        <f t="shared" si="3"/>
        <v>0</v>
      </c>
      <c r="F23" s="105">
        <f t="shared" si="3"/>
        <v>0</v>
      </c>
      <c r="G23" s="42"/>
      <c r="H23" s="43"/>
      <c r="I23" s="71"/>
      <c r="J23" s="72"/>
      <c r="K23" s="106"/>
      <c r="L23" s="30"/>
      <c r="M23" s="106"/>
      <c r="N23" s="30"/>
      <c r="O23" s="106"/>
      <c r="P23" s="30"/>
      <c r="Q23" s="106"/>
      <c r="R23" s="30"/>
      <c r="S23" s="106"/>
      <c r="T23" s="30"/>
      <c r="U23" s="106"/>
      <c r="V23" s="30"/>
      <c r="W23" s="106"/>
      <c r="X23" s="30"/>
      <c r="Y23" s="106"/>
      <c r="Z23" s="30"/>
      <c r="AA23" s="3"/>
      <c r="CG23" s="5"/>
      <c r="CH23" s="5"/>
      <c r="CI23" s="5"/>
      <c r="CJ23" s="5"/>
      <c r="CK23" s="5"/>
      <c r="CL23" s="5"/>
      <c r="CM23" s="5"/>
      <c r="CN23" s="5"/>
    </row>
    <row r="24" spans="1:92" ht="16.149999999999999" customHeight="1" x14ac:dyDescent="0.2">
      <c r="A24" s="479"/>
      <c r="B24" s="456" t="s">
        <v>27</v>
      </c>
      <c r="C24" s="24" t="s">
        <v>32</v>
      </c>
      <c r="D24" s="107">
        <f t="shared" si="2"/>
        <v>2</v>
      </c>
      <c r="E24" s="108">
        <f t="shared" si="3"/>
        <v>0</v>
      </c>
      <c r="F24" s="109">
        <f t="shared" si="3"/>
        <v>2</v>
      </c>
      <c r="G24" s="21"/>
      <c r="H24" s="22"/>
      <c r="I24" s="21"/>
      <c r="J24" s="23"/>
      <c r="K24" s="110"/>
      <c r="L24" s="22">
        <v>2</v>
      </c>
      <c r="M24" s="110"/>
      <c r="N24" s="22"/>
      <c r="O24" s="110"/>
      <c r="P24" s="22"/>
      <c r="Q24" s="110"/>
      <c r="R24" s="22"/>
      <c r="S24" s="110"/>
      <c r="T24" s="22"/>
      <c r="U24" s="110"/>
      <c r="V24" s="22"/>
      <c r="W24" s="110"/>
      <c r="X24" s="22"/>
      <c r="Y24" s="110"/>
      <c r="Z24" s="22"/>
      <c r="AA24" s="3"/>
      <c r="CG24" s="5"/>
      <c r="CH24" s="5"/>
      <c r="CI24" s="5"/>
      <c r="CJ24" s="5"/>
      <c r="CK24" s="5"/>
      <c r="CL24" s="5"/>
      <c r="CM24" s="5"/>
      <c r="CN24" s="5"/>
    </row>
    <row r="25" spans="1:92" ht="16.149999999999999" customHeight="1" x14ac:dyDescent="0.2">
      <c r="A25" s="480"/>
      <c r="B25" s="457"/>
      <c r="C25" s="111" t="s">
        <v>33</v>
      </c>
      <c r="D25" s="103">
        <f t="shared" si="2"/>
        <v>0</v>
      </c>
      <c r="E25" s="104">
        <f t="shared" si="3"/>
        <v>0</v>
      </c>
      <c r="F25" s="105">
        <f t="shared" si="3"/>
        <v>0</v>
      </c>
      <c r="G25" s="42"/>
      <c r="H25" s="43"/>
      <c r="I25" s="42"/>
      <c r="J25" s="31"/>
      <c r="K25" s="112"/>
      <c r="L25" s="43"/>
      <c r="M25" s="112"/>
      <c r="N25" s="43"/>
      <c r="O25" s="112"/>
      <c r="P25" s="43"/>
      <c r="Q25" s="112"/>
      <c r="R25" s="43"/>
      <c r="S25" s="112"/>
      <c r="T25" s="43"/>
      <c r="U25" s="112"/>
      <c r="V25" s="43"/>
      <c r="W25" s="112"/>
      <c r="X25" s="43"/>
      <c r="Y25" s="112"/>
      <c r="Z25" s="43"/>
      <c r="AA25" s="3"/>
      <c r="CG25" s="5"/>
      <c r="CH25" s="5"/>
      <c r="CI25" s="5"/>
      <c r="CJ25" s="5"/>
      <c r="CK25" s="5"/>
      <c r="CL25" s="5"/>
      <c r="CM25" s="5"/>
      <c r="CN25" s="5"/>
    </row>
    <row r="26" spans="1:92" ht="16.149999999999999" customHeight="1" x14ac:dyDescent="0.2">
      <c r="A26" s="458" t="s">
        <v>28</v>
      </c>
      <c r="B26" s="459"/>
      <c r="C26" s="24" t="s">
        <v>32</v>
      </c>
      <c r="D26" s="113">
        <f t="shared" si="2"/>
        <v>37</v>
      </c>
      <c r="E26" s="114">
        <f t="shared" si="3"/>
        <v>18</v>
      </c>
      <c r="F26" s="115">
        <f t="shared" si="3"/>
        <v>19</v>
      </c>
      <c r="G26" s="116">
        <v>3</v>
      </c>
      <c r="H26" s="117">
        <v>2</v>
      </c>
      <c r="I26" s="118">
        <v>4</v>
      </c>
      <c r="J26" s="119">
        <v>2</v>
      </c>
      <c r="K26" s="116">
        <v>5</v>
      </c>
      <c r="L26" s="117">
        <v>5</v>
      </c>
      <c r="M26" s="116">
        <v>2</v>
      </c>
      <c r="N26" s="117">
        <v>4</v>
      </c>
      <c r="O26" s="116"/>
      <c r="P26" s="117">
        <v>1</v>
      </c>
      <c r="Q26" s="116">
        <v>1</v>
      </c>
      <c r="R26" s="117">
        <v>1</v>
      </c>
      <c r="S26" s="116">
        <v>1</v>
      </c>
      <c r="T26" s="117">
        <v>4</v>
      </c>
      <c r="U26" s="116">
        <v>1</v>
      </c>
      <c r="V26" s="117"/>
      <c r="W26" s="116">
        <v>1</v>
      </c>
      <c r="X26" s="117"/>
      <c r="Y26" s="116"/>
      <c r="Z26" s="117"/>
      <c r="AA26" s="3"/>
      <c r="CG26" s="5"/>
      <c r="CH26" s="5"/>
      <c r="CI26" s="5"/>
      <c r="CJ26" s="5"/>
      <c r="CK26" s="5"/>
      <c r="CL26" s="5"/>
      <c r="CM26" s="5"/>
      <c r="CN26" s="5"/>
    </row>
    <row r="27" spans="1:92" ht="16.149999999999999" customHeight="1" x14ac:dyDescent="0.2">
      <c r="A27" s="460"/>
      <c r="B27" s="461"/>
      <c r="C27" s="111" t="s">
        <v>33</v>
      </c>
      <c r="D27" s="103">
        <f t="shared" si="2"/>
        <v>2</v>
      </c>
      <c r="E27" s="104">
        <f t="shared" si="3"/>
        <v>2</v>
      </c>
      <c r="F27" s="105">
        <f t="shared" si="3"/>
        <v>0</v>
      </c>
      <c r="G27" s="112"/>
      <c r="H27" s="43"/>
      <c r="I27" s="42"/>
      <c r="J27" s="31"/>
      <c r="K27" s="112"/>
      <c r="L27" s="43"/>
      <c r="M27" s="112"/>
      <c r="N27" s="43"/>
      <c r="O27" s="112"/>
      <c r="P27" s="43"/>
      <c r="Q27" s="112"/>
      <c r="R27" s="43"/>
      <c r="S27" s="112"/>
      <c r="T27" s="43"/>
      <c r="U27" s="112">
        <v>1</v>
      </c>
      <c r="V27" s="43"/>
      <c r="W27" s="112"/>
      <c r="X27" s="43"/>
      <c r="Y27" s="112">
        <v>1</v>
      </c>
      <c r="Z27" s="43"/>
      <c r="AA27" s="3"/>
      <c r="CG27" s="5"/>
      <c r="CH27" s="5"/>
      <c r="CI27" s="5"/>
      <c r="CJ27" s="5"/>
      <c r="CK27" s="5"/>
      <c r="CL27" s="5"/>
      <c r="CM27" s="5"/>
      <c r="CN27" s="5"/>
    </row>
    <row r="28" spans="1:92" ht="16.149999999999999" customHeight="1" x14ac:dyDescent="0.2">
      <c r="A28" s="462" t="s">
        <v>1</v>
      </c>
      <c r="B28" s="463"/>
      <c r="C28" s="464"/>
      <c r="D28" s="120">
        <f t="shared" ref="D28:Z28" si="4">SUM(D22:D27)</f>
        <v>49</v>
      </c>
      <c r="E28" s="121">
        <f t="shared" si="4"/>
        <v>22</v>
      </c>
      <c r="F28" s="122">
        <f t="shared" si="4"/>
        <v>27</v>
      </c>
      <c r="G28" s="123">
        <f t="shared" si="4"/>
        <v>3</v>
      </c>
      <c r="H28" s="124">
        <f t="shared" si="4"/>
        <v>3</v>
      </c>
      <c r="I28" s="125">
        <f t="shared" si="4"/>
        <v>4</v>
      </c>
      <c r="J28" s="126">
        <f t="shared" si="4"/>
        <v>2</v>
      </c>
      <c r="K28" s="123">
        <f t="shared" si="4"/>
        <v>6</v>
      </c>
      <c r="L28" s="124">
        <f t="shared" si="4"/>
        <v>8</v>
      </c>
      <c r="M28" s="123">
        <f t="shared" si="4"/>
        <v>2</v>
      </c>
      <c r="N28" s="124">
        <f t="shared" si="4"/>
        <v>5</v>
      </c>
      <c r="O28" s="123">
        <f t="shared" si="4"/>
        <v>0</v>
      </c>
      <c r="P28" s="124">
        <f t="shared" si="4"/>
        <v>3</v>
      </c>
      <c r="Q28" s="123">
        <f t="shared" si="4"/>
        <v>1</v>
      </c>
      <c r="R28" s="124">
        <f t="shared" si="4"/>
        <v>1</v>
      </c>
      <c r="S28" s="123">
        <f t="shared" si="4"/>
        <v>1</v>
      </c>
      <c r="T28" s="124">
        <f t="shared" si="4"/>
        <v>5</v>
      </c>
      <c r="U28" s="123">
        <f t="shared" si="4"/>
        <v>3</v>
      </c>
      <c r="V28" s="124">
        <f t="shared" si="4"/>
        <v>0</v>
      </c>
      <c r="W28" s="123">
        <f t="shared" si="4"/>
        <v>1</v>
      </c>
      <c r="X28" s="124">
        <f t="shared" si="4"/>
        <v>0</v>
      </c>
      <c r="Y28" s="123">
        <f t="shared" si="4"/>
        <v>1</v>
      </c>
      <c r="Z28" s="124">
        <f t="shared" si="4"/>
        <v>0</v>
      </c>
      <c r="AA28" s="3"/>
      <c r="CG28" s="5"/>
      <c r="CH28" s="5"/>
      <c r="CI28" s="5"/>
      <c r="CJ28" s="5"/>
      <c r="CK28" s="5"/>
      <c r="CL28" s="5"/>
      <c r="CM28" s="5"/>
      <c r="CN28" s="5"/>
    </row>
    <row r="29" spans="1:92" ht="31.9" customHeight="1" x14ac:dyDescent="0.2">
      <c r="A29" s="465" t="s">
        <v>34</v>
      </c>
      <c r="B29" s="465"/>
      <c r="C29" s="465"/>
      <c r="D29" s="465"/>
      <c r="E29" s="465"/>
      <c r="F29" s="465"/>
      <c r="G29" s="465"/>
      <c r="H29" s="465"/>
      <c r="I29" s="465"/>
      <c r="J29" s="465"/>
      <c r="K29" s="45"/>
      <c r="L29" s="26"/>
      <c r="CG29" s="5"/>
      <c r="CH29" s="5"/>
      <c r="CI29" s="5"/>
      <c r="CJ29" s="5"/>
      <c r="CK29" s="5"/>
      <c r="CL29" s="5"/>
      <c r="CM29" s="5"/>
      <c r="CN29" s="5"/>
    </row>
    <row r="30" spans="1:92" ht="16.149999999999999" customHeight="1" x14ac:dyDescent="0.2">
      <c r="A30" s="466" t="s">
        <v>4</v>
      </c>
      <c r="B30" s="466"/>
      <c r="C30" s="466"/>
      <c r="D30" s="375" t="s">
        <v>1</v>
      </c>
      <c r="E30" s="128" t="s">
        <v>35</v>
      </c>
      <c r="F30" s="384" t="s">
        <v>36</v>
      </c>
      <c r="G30" s="130"/>
      <c r="H30" s="131"/>
      <c r="I30" s="131"/>
      <c r="J30" s="132"/>
      <c r="K30" s="45"/>
      <c r="L30" s="2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CG30" s="5"/>
      <c r="CH30" s="5"/>
      <c r="CI30" s="5"/>
      <c r="CJ30" s="5"/>
      <c r="CK30" s="5"/>
      <c r="CL30" s="5"/>
      <c r="CM30" s="5"/>
      <c r="CN30" s="5"/>
    </row>
    <row r="31" spans="1:92" ht="16.149999999999999" customHeight="1" x14ac:dyDescent="0.2">
      <c r="A31" s="489" t="s">
        <v>37</v>
      </c>
      <c r="B31" s="490" t="s">
        <v>38</v>
      </c>
      <c r="C31" s="491"/>
      <c r="D31" s="133">
        <f t="shared" ref="D31:D43" si="5">SUM(E31+F31)</f>
        <v>0</v>
      </c>
      <c r="E31" s="134"/>
      <c r="F31" s="135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CG31" s="5"/>
      <c r="CH31" s="5"/>
      <c r="CI31" s="5"/>
      <c r="CJ31" s="5"/>
      <c r="CK31" s="5"/>
      <c r="CL31" s="5"/>
      <c r="CM31" s="5"/>
      <c r="CN31" s="5"/>
    </row>
    <row r="32" spans="1:92" ht="16.149999999999999" customHeight="1" x14ac:dyDescent="0.2">
      <c r="A32" s="456"/>
      <c r="B32" s="492" t="s">
        <v>39</v>
      </c>
      <c r="C32" s="493"/>
      <c r="D32" s="136">
        <f t="shared" si="5"/>
        <v>0</v>
      </c>
      <c r="E32" s="137"/>
      <c r="F32" s="138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CG32" s="5"/>
      <c r="CH32" s="5"/>
      <c r="CI32" s="5"/>
      <c r="CJ32" s="5"/>
      <c r="CK32" s="5"/>
      <c r="CL32" s="5"/>
      <c r="CM32" s="5"/>
      <c r="CN32" s="5"/>
    </row>
    <row r="33" spans="1:92" ht="16.149999999999999" customHeight="1" x14ac:dyDescent="0.2">
      <c r="A33" s="456"/>
      <c r="B33" s="492" t="s">
        <v>40</v>
      </c>
      <c r="C33" s="493"/>
      <c r="D33" s="136">
        <f t="shared" si="5"/>
        <v>0</v>
      </c>
      <c r="E33" s="137"/>
      <c r="F33" s="138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CG33" s="5"/>
      <c r="CH33" s="5"/>
      <c r="CI33" s="5"/>
      <c r="CJ33" s="5"/>
      <c r="CK33" s="5"/>
      <c r="CL33" s="5"/>
      <c r="CM33" s="5"/>
      <c r="CN33" s="5"/>
    </row>
    <row r="34" spans="1:92" ht="16.149999999999999" customHeight="1" x14ac:dyDescent="0.2">
      <c r="A34" s="456"/>
      <c r="B34" s="492" t="s">
        <v>41</v>
      </c>
      <c r="C34" s="493"/>
      <c r="D34" s="136">
        <f t="shared" si="5"/>
        <v>0</v>
      </c>
      <c r="E34" s="139"/>
      <c r="F34" s="140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CG34" s="5"/>
      <c r="CH34" s="5"/>
      <c r="CI34" s="5"/>
      <c r="CJ34" s="5"/>
      <c r="CK34" s="5"/>
      <c r="CL34" s="5"/>
      <c r="CM34" s="5"/>
      <c r="CN34" s="5"/>
    </row>
    <row r="35" spans="1:92" ht="16.149999999999999" customHeight="1" x14ac:dyDescent="0.2">
      <c r="A35" s="456"/>
      <c r="B35" s="492" t="s">
        <v>42</v>
      </c>
      <c r="C35" s="493"/>
      <c r="D35" s="136">
        <f t="shared" si="5"/>
        <v>0</v>
      </c>
      <c r="E35" s="139"/>
      <c r="F35" s="140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CG35" s="5"/>
      <c r="CH35" s="5"/>
      <c r="CI35" s="5"/>
      <c r="CJ35" s="5"/>
      <c r="CK35" s="5"/>
      <c r="CL35" s="5"/>
      <c r="CM35" s="5"/>
      <c r="CN35" s="5"/>
    </row>
    <row r="36" spans="1:92" ht="16.149999999999999" customHeight="1" x14ac:dyDescent="0.2">
      <c r="A36" s="456"/>
      <c r="B36" s="492" t="s">
        <v>43</v>
      </c>
      <c r="C36" s="493"/>
      <c r="D36" s="136">
        <f t="shared" si="5"/>
        <v>0</v>
      </c>
      <c r="E36" s="139"/>
      <c r="F36" s="140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CG36" s="5"/>
      <c r="CH36" s="5"/>
      <c r="CI36" s="5"/>
      <c r="CJ36" s="5"/>
      <c r="CK36" s="5"/>
      <c r="CL36" s="5"/>
      <c r="CM36" s="5"/>
      <c r="CN36" s="5"/>
    </row>
    <row r="37" spans="1:92" ht="16.149999999999999" customHeight="1" x14ac:dyDescent="0.2">
      <c r="A37" s="456"/>
      <c r="B37" s="492" t="s">
        <v>44</v>
      </c>
      <c r="C37" s="493"/>
      <c r="D37" s="136">
        <f t="shared" si="5"/>
        <v>0</v>
      </c>
      <c r="E37" s="139"/>
      <c r="F37" s="140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CG37" s="5"/>
      <c r="CH37" s="5"/>
      <c r="CI37" s="5"/>
      <c r="CJ37" s="5"/>
      <c r="CK37" s="5"/>
      <c r="CL37" s="5"/>
      <c r="CM37" s="5"/>
      <c r="CN37" s="5"/>
    </row>
    <row r="38" spans="1:92" ht="16.149999999999999" customHeight="1" x14ac:dyDescent="0.2">
      <c r="A38" s="456"/>
      <c r="B38" s="492" t="s">
        <v>45</v>
      </c>
      <c r="C38" s="493"/>
      <c r="D38" s="136">
        <f t="shared" si="5"/>
        <v>0</v>
      </c>
      <c r="E38" s="139"/>
      <c r="F38" s="140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CG38" s="5"/>
      <c r="CH38" s="5"/>
      <c r="CI38" s="5"/>
      <c r="CJ38" s="5"/>
      <c r="CK38" s="5"/>
      <c r="CL38" s="5"/>
      <c r="CM38" s="5"/>
      <c r="CN38" s="5"/>
    </row>
    <row r="39" spans="1:92" ht="16.149999999999999" customHeight="1" x14ac:dyDescent="0.2">
      <c r="A39" s="457"/>
      <c r="B39" s="494" t="s">
        <v>46</v>
      </c>
      <c r="C39" s="495"/>
      <c r="D39" s="141">
        <f t="shared" si="5"/>
        <v>0</v>
      </c>
      <c r="E39" s="142"/>
      <c r="F39" s="143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CG39" s="5"/>
      <c r="CH39" s="5"/>
      <c r="CI39" s="5"/>
      <c r="CJ39" s="5"/>
      <c r="CK39" s="5"/>
      <c r="CL39" s="5"/>
      <c r="CM39" s="5"/>
      <c r="CN39" s="5"/>
    </row>
    <row r="40" spans="1:92" ht="16.149999999999999" customHeight="1" x14ac:dyDescent="0.2">
      <c r="A40" s="489" t="s">
        <v>47</v>
      </c>
      <c r="B40" s="489" t="s">
        <v>48</v>
      </c>
      <c r="C40" s="61" t="s">
        <v>49</v>
      </c>
      <c r="D40" s="133">
        <f t="shared" si="5"/>
        <v>2</v>
      </c>
      <c r="E40" s="144"/>
      <c r="F40" s="145">
        <v>2</v>
      </c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CG40" s="5"/>
      <c r="CH40" s="5"/>
      <c r="CI40" s="5"/>
      <c r="CJ40" s="5"/>
      <c r="CK40" s="5"/>
      <c r="CL40" s="5"/>
      <c r="CM40" s="5"/>
      <c r="CN40" s="5"/>
    </row>
    <row r="41" spans="1:92" ht="16.149999999999999" customHeight="1" x14ac:dyDescent="0.2">
      <c r="A41" s="456"/>
      <c r="B41" s="457"/>
      <c r="C41" s="373" t="s">
        <v>50</v>
      </c>
      <c r="D41" s="141">
        <f t="shared" si="5"/>
        <v>0</v>
      </c>
      <c r="E41" s="146"/>
      <c r="F41" s="143"/>
      <c r="G41" s="6"/>
      <c r="H41" s="6"/>
      <c r="I41" s="10"/>
      <c r="J41" s="10"/>
      <c r="K41" s="10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CG41" s="5"/>
      <c r="CH41" s="5"/>
      <c r="CI41" s="5"/>
      <c r="CJ41" s="5"/>
      <c r="CK41" s="5"/>
      <c r="CL41" s="5"/>
      <c r="CM41" s="5"/>
      <c r="CN41" s="5"/>
    </row>
    <row r="42" spans="1:92" ht="16.149999999999999" customHeight="1" x14ac:dyDescent="0.2">
      <c r="A42" s="456"/>
      <c r="B42" s="489" t="s">
        <v>51</v>
      </c>
      <c r="C42" s="61" t="s">
        <v>49</v>
      </c>
      <c r="D42" s="133">
        <f t="shared" si="5"/>
        <v>0</v>
      </c>
      <c r="E42" s="144"/>
      <c r="F42" s="145"/>
      <c r="G42" s="6"/>
      <c r="H42" s="6"/>
      <c r="I42" s="10"/>
      <c r="J42" s="10"/>
      <c r="K42" s="10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CG42" s="5"/>
      <c r="CH42" s="5"/>
      <c r="CI42" s="5"/>
      <c r="CJ42" s="5"/>
      <c r="CK42" s="5"/>
      <c r="CL42" s="5"/>
      <c r="CM42" s="5"/>
      <c r="CN42" s="5"/>
    </row>
    <row r="43" spans="1:92" ht="16.149999999999999" customHeight="1" x14ac:dyDescent="0.2">
      <c r="A43" s="457"/>
      <c r="B43" s="457"/>
      <c r="C43" s="147" t="s">
        <v>50</v>
      </c>
      <c r="D43" s="141">
        <f t="shared" si="5"/>
        <v>0</v>
      </c>
      <c r="E43" s="146"/>
      <c r="F43" s="143"/>
      <c r="G43" s="6"/>
      <c r="H43" s="6"/>
      <c r="I43" s="10"/>
      <c r="J43" s="10"/>
      <c r="K43" s="10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CG43" s="5"/>
      <c r="CH43" s="5"/>
      <c r="CI43" s="5"/>
      <c r="CJ43" s="5"/>
      <c r="CK43" s="5"/>
      <c r="CL43" s="5"/>
      <c r="CM43" s="5"/>
      <c r="CN43" s="5"/>
    </row>
    <row r="44" spans="1:92" ht="31.9" customHeight="1" x14ac:dyDescent="0.2">
      <c r="A44" s="465" t="s">
        <v>52</v>
      </c>
      <c r="B44" s="465"/>
      <c r="C44" s="465"/>
      <c r="D44" s="465"/>
      <c r="E44" s="465"/>
      <c r="F44" s="465"/>
      <c r="G44" s="465"/>
      <c r="H44" s="465"/>
      <c r="I44" s="27"/>
      <c r="J44" s="27"/>
      <c r="K44" s="33"/>
      <c r="L44" s="26"/>
      <c r="CG44" s="5"/>
      <c r="CH44" s="5"/>
      <c r="CI44" s="5"/>
      <c r="CJ44" s="5"/>
      <c r="CK44" s="5"/>
      <c r="CL44" s="5"/>
      <c r="CM44" s="5"/>
      <c r="CN44" s="5"/>
    </row>
    <row r="45" spans="1:92" ht="16.149999999999999" customHeight="1" x14ac:dyDescent="0.2">
      <c r="A45" s="503" t="s">
        <v>53</v>
      </c>
      <c r="B45" s="505" t="s">
        <v>1</v>
      </c>
      <c r="C45" s="26"/>
      <c r="D45" s="6"/>
      <c r="E45" s="6"/>
      <c r="F45" s="6"/>
      <c r="G45" s="6"/>
      <c r="H45" s="6"/>
      <c r="I45" s="10"/>
      <c r="J45" s="10"/>
      <c r="K45" s="10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CG45" s="5"/>
      <c r="CH45" s="5"/>
      <c r="CI45" s="5"/>
      <c r="CJ45" s="5"/>
      <c r="CK45" s="5"/>
      <c r="CL45" s="5"/>
      <c r="CM45" s="5"/>
      <c r="CN45" s="5"/>
    </row>
    <row r="46" spans="1:92" ht="16.149999999999999" customHeight="1" x14ac:dyDescent="0.2">
      <c r="A46" s="504"/>
      <c r="B46" s="506"/>
      <c r="C46" s="148"/>
      <c r="D46" s="26"/>
      <c r="E46" s="6"/>
      <c r="F46" s="6"/>
      <c r="G46" s="6"/>
      <c r="H46" s="6"/>
      <c r="I46" s="10"/>
      <c r="J46" s="10"/>
      <c r="K46" s="10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CG46" s="5"/>
      <c r="CH46" s="5"/>
      <c r="CI46" s="5"/>
      <c r="CJ46" s="5"/>
      <c r="CK46" s="5"/>
      <c r="CL46" s="5"/>
      <c r="CM46" s="5"/>
      <c r="CN46" s="5"/>
    </row>
    <row r="47" spans="1:92" ht="16.149999999999999" customHeight="1" x14ac:dyDescent="0.2">
      <c r="A47" s="61" t="s">
        <v>54</v>
      </c>
      <c r="B47" s="149">
        <v>189</v>
      </c>
      <c r="C47" s="150"/>
      <c r="D47" s="26"/>
      <c r="E47" s="6"/>
      <c r="F47" s="6"/>
      <c r="G47" s="6"/>
      <c r="H47" s="6"/>
      <c r="I47" s="10"/>
      <c r="J47" s="10"/>
      <c r="K47" s="10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CG47" s="5"/>
      <c r="CH47" s="5"/>
      <c r="CI47" s="5"/>
      <c r="CJ47" s="5"/>
      <c r="CK47" s="5"/>
      <c r="CL47" s="5"/>
      <c r="CM47" s="5"/>
      <c r="CN47" s="5"/>
    </row>
    <row r="48" spans="1:92" ht="16.149999999999999" customHeight="1" x14ac:dyDescent="0.2">
      <c r="A48" s="147" t="s">
        <v>55</v>
      </c>
      <c r="B48" s="151">
        <v>6</v>
      </c>
      <c r="C48" s="150"/>
      <c r="D48" s="26"/>
      <c r="E48" s="6"/>
      <c r="F48" s="6"/>
      <c r="G48" s="6"/>
      <c r="H48" s="6"/>
      <c r="I48" s="10"/>
      <c r="J48" s="10"/>
      <c r="K48" s="10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CG48" s="5"/>
      <c r="CH48" s="5"/>
      <c r="CI48" s="5"/>
      <c r="CJ48" s="5"/>
      <c r="CK48" s="5"/>
      <c r="CL48" s="5"/>
      <c r="CM48" s="5"/>
      <c r="CN48" s="5"/>
    </row>
    <row r="49" spans="1:92" ht="16.149999999999999" customHeight="1" x14ac:dyDescent="0.2">
      <c r="A49" s="374" t="s">
        <v>1</v>
      </c>
      <c r="B49" s="152">
        <f>SUM(B47+B48)</f>
        <v>195</v>
      </c>
      <c r="C49" s="153"/>
      <c r="D49" s="2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CG49" s="5"/>
      <c r="CH49" s="5"/>
      <c r="CI49" s="5"/>
      <c r="CJ49" s="5"/>
      <c r="CK49" s="5"/>
      <c r="CL49" s="5"/>
      <c r="CM49" s="5"/>
      <c r="CN49" s="5"/>
    </row>
    <row r="50" spans="1:92" ht="31.9" customHeight="1" x14ac:dyDescent="0.2">
      <c r="A50" s="154" t="s">
        <v>56</v>
      </c>
      <c r="B50" s="154"/>
      <c r="C50" s="154"/>
      <c r="D50" s="26"/>
      <c r="CG50" s="5"/>
      <c r="CH50" s="5"/>
      <c r="CI50" s="5"/>
      <c r="CJ50" s="5"/>
      <c r="CK50" s="5"/>
      <c r="CL50" s="5"/>
      <c r="CM50" s="5"/>
      <c r="CN50" s="5"/>
    </row>
    <row r="51" spans="1:92" ht="16.149999999999999" customHeight="1" x14ac:dyDescent="0.2">
      <c r="A51" s="489" t="s">
        <v>57</v>
      </c>
      <c r="B51" s="507" t="s">
        <v>12</v>
      </c>
      <c r="C51" s="508" t="s">
        <v>1</v>
      </c>
      <c r="D51" s="2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CG51" s="5"/>
      <c r="CH51" s="5"/>
      <c r="CI51" s="5"/>
      <c r="CJ51" s="5"/>
      <c r="CK51" s="5"/>
      <c r="CL51" s="5"/>
      <c r="CM51" s="5"/>
      <c r="CN51" s="5"/>
    </row>
    <row r="52" spans="1:92" ht="16.149999999999999" customHeight="1" x14ac:dyDescent="0.2">
      <c r="A52" s="457"/>
      <c r="B52" s="461"/>
      <c r="C52" s="509"/>
      <c r="D52" s="2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CG52" s="5"/>
      <c r="CH52" s="5"/>
      <c r="CI52" s="5"/>
      <c r="CJ52" s="5"/>
      <c r="CK52" s="5"/>
      <c r="CL52" s="5"/>
      <c r="CM52" s="5"/>
      <c r="CN52" s="5"/>
    </row>
    <row r="53" spans="1:92" ht="16.149999999999999" customHeight="1" x14ac:dyDescent="0.2">
      <c r="A53" s="489" t="s">
        <v>58</v>
      </c>
      <c r="B53" s="155" t="s">
        <v>59</v>
      </c>
      <c r="C53" s="149"/>
      <c r="D53" s="2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CG53" s="5"/>
      <c r="CH53" s="5"/>
      <c r="CI53" s="5"/>
      <c r="CJ53" s="5"/>
      <c r="CK53" s="5"/>
      <c r="CL53" s="5"/>
      <c r="CM53" s="5"/>
      <c r="CN53" s="5"/>
    </row>
    <row r="54" spans="1:92" ht="16.149999999999999" customHeight="1" x14ac:dyDescent="0.2">
      <c r="A54" s="456"/>
      <c r="B54" s="156" t="s">
        <v>60</v>
      </c>
      <c r="C54" s="157"/>
      <c r="D54" s="2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CG54" s="5"/>
      <c r="CH54" s="5"/>
      <c r="CI54" s="5"/>
      <c r="CJ54" s="5"/>
      <c r="CK54" s="5"/>
      <c r="CL54" s="5"/>
      <c r="CM54" s="5"/>
      <c r="CN54" s="5"/>
    </row>
    <row r="55" spans="1:92" ht="16.149999999999999" customHeight="1" x14ac:dyDescent="0.2">
      <c r="A55" s="457"/>
      <c r="B55" s="158" t="s">
        <v>61</v>
      </c>
      <c r="C55" s="151"/>
      <c r="D55" s="2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CG55" s="5"/>
      <c r="CH55" s="5"/>
      <c r="CI55" s="5"/>
      <c r="CJ55" s="5"/>
      <c r="CK55" s="5"/>
      <c r="CL55" s="5"/>
      <c r="CM55" s="5"/>
      <c r="CN55" s="5"/>
    </row>
    <row r="56" spans="1:92" ht="16.149999999999999" customHeight="1" x14ac:dyDescent="0.2">
      <c r="A56" s="489" t="s">
        <v>62</v>
      </c>
      <c r="B56" s="155" t="s">
        <v>63</v>
      </c>
      <c r="C56" s="149"/>
      <c r="D56" s="2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CG56" s="5"/>
      <c r="CH56" s="5"/>
      <c r="CI56" s="5"/>
      <c r="CJ56" s="5"/>
      <c r="CK56" s="5"/>
      <c r="CL56" s="5"/>
      <c r="CM56" s="5"/>
      <c r="CN56" s="5"/>
    </row>
    <row r="57" spans="1:92" ht="22.15" customHeight="1" x14ac:dyDescent="0.2">
      <c r="A57" s="456"/>
      <c r="B57" s="156" t="s">
        <v>64</v>
      </c>
      <c r="C57" s="157"/>
      <c r="D57" s="2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CG57" s="5"/>
      <c r="CH57" s="5"/>
      <c r="CI57" s="5"/>
      <c r="CJ57" s="5"/>
      <c r="CK57" s="5"/>
      <c r="CL57" s="5"/>
      <c r="CM57" s="5"/>
      <c r="CN57" s="5"/>
    </row>
    <row r="58" spans="1:92" ht="24.6" customHeight="1" x14ac:dyDescent="0.2">
      <c r="A58" s="456"/>
      <c r="B58" s="380" t="s">
        <v>65</v>
      </c>
      <c r="C58" s="157"/>
      <c r="D58" s="2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CG58" s="5"/>
      <c r="CH58" s="5"/>
      <c r="CI58" s="5"/>
      <c r="CJ58" s="5"/>
      <c r="CK58" s="5"/>
      <c r="CL58" s="5"/>
      <c r="CM58" s="5"/>
      <c r="CN58" s="5"/>
    </row>
    <row r="59" spans="1:92" ht="16.149999999999999" customHeight="1" x14ac:dyDescent="0.2">
      <c r="A59" s="457"/>
      <c r="B59" s="158" t="s">
        <v>66</v>
      </c>
      <c r="C59" s="151"/>
      <c r="D59" s="2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CG59" s="5"/>
      <c r="CH59" s="5"/>
      <c r="CI59" s="5"/>
      <c r="CJ59" s="5"/>
      <c r="CK59" s="5"/>
      <c r="CL59" s="5"/>
      <c r="CM59" s="5"/>
      <c r="CN59" s="5"/>
    </row>
    <row r="60" spans="1:92" ht="38.450000000000003" customHeight="1" x14ac:dyDescent="0.2">
      <c r="A60" s="489" t="s">
        <v>67</v>
      </c>
      <c r="B60" s="160" t="s">
        <v>68</v>
      </c>
      <c r="C60" s="149"/>
      <c r="D60" s="2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CG60" s="5"/>
      <c r="CH60" s="5"/>
      <c r="CI60" s="5"/>
      <c r="CJ60" s="5"/>
      <c r="CK60" s="5"/>
      <c r="CL60" s="5"/>
      <c r="CM60" s="5"/>
      <c r="CN60" s="5"/>
    </row>
    <row r="61" spans="1:92" ht="24" customHeight="1" x14ac:dyDescent="0.2">
      <c r="A61" s="457"/>
      <c r="B61" s="161" t="s">
        <v>69</v>
      </c>
      <c r="C61" s="151"/>
      <c r="D61" s="2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CG61" s="5"/>
      <c r="CH61" s="5"/>
      <c r="CI61" s="5"/>
      <c r="CJ61" s="5"/>
      <c r="CK61" s="5"/>
      <c r="CL61" s="5"/>
      <c r="CM61" s="5"/>
      <c r="CN61" s="5"/>
    </row>
    <row r="62" spans="1:92" ht="16.149999999999999" customHeight="1" x14ac:dyDescent="0.2">
      <c r="A62" s="510" t="s">
        <v>70</v>
      </c>
      <c r="B62" s="511"/>
      <c r="C62" s="162"/>
      <c r="D62" s="2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CG62" s="5"/>
      <c r="CH62" s="5"/>
      <c r="CI62" s="5"/>
      <c r="CJ62" s="5"/>
      <c r="CK62" s="5"/>
      <c r="CL62" s="5"/>
      <c r="CM62" s="5"/>
      <c r="CN62" s="5"/>
    </row>
    <row r="63" spans="1:92" ht="31.9" customHeight="1" x14ac:dyDescent="0.2">
      <c r="A63" s="465" t="s">
        <v>71</v>
      </c>
      <c r="B63" s="465"/>
      <c r="C63" s="465"/>
      <c r="D63" s="465"/>
      <c r="E63" s="465"/>
      <c r="F63" s="465"/>
      <c r="G63" s="465"/>
      <c r="H63" s="465"/>
      <c r="I63" s="465"/>
      <c r="J63" s="26"/>
      <c r="CG63" s="5"/>
      <c r="CH63" s="5"/>
      <c r="CI63" s="5"/>
      <c r="CJ63" s="5"/>
      <c r="CK63" s="5"/>
      <c r="CL63" s="5"/>
      <c r="CM63" s="5"/>
      <c r="CN63" s="5"/>
    </row>
    <row r="64" spans="1:92" ht="16.149999999999999" customHeight="1" x14ac:dyDescent="0.2">
      <c r="A64" s="512" t="s">
        <v>72</v>
      </c>
      <c r="B64" s="512"/>
      <c r="C64" s="454" t="s">
        <v>73</v>
      </c>
      <c r="D64" s="454" t="s">
        <v>74</v>
      </c>
      <c r="E64" s="455" t="s">
        <v>62</v>
      </c>
      <c r="F64" s="454"/>
      <c r="G64" s="454"/>
      <c r="H64" s="454" t="s">
        <v>75</v>
      </c>
      <c r="I64" s="13"/>
      <c r="J64" s="2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CG64" s="5"/>
      <c r="CH64" s="5"/>
      <c r="CI64" s="5"/>
      <c r="CJ64" s="5"/>
      <c r="CK64" s="5"/>
      <c r="CL64" s="5"/>
      <c r="CM64" s="5"/>
      <c r="CN64" s="5"/>
    </row>
    <row r="65" spans="1:92" ht="16.149999999999999" customHeight="1" x14ac:dyDescent="0.2">
      <c r="A65" s="512"/>
      <c r="B65" s="512"/>
      <c r="C65" s="454"/>
      <c r="D65" s="454"/>
      <c r="E65" s="163" t="s">
        <v>76</v>
      </c>
      <c r="F65" s="383" t="s">
        <v>77</v>
      </c>
      <c r="G65" s="372" t="s">
        <v>78</v>
      </c>
      <c r="H65" s="455"/>
      <c r="I65" s="13"/>
      <c r="J65" s="2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CG65" s="5"/>
      <c r="CH65" s="5"/>
      <c r="CI65" s="5"/>
      <c r="CJ65" s="5"/>
      <c r="CK65" s="5"/>
      <c r="CL65" s="5"/>
      <c r="CM65" s="5"/>
      <c r="CN65" s="5"/>
    </row>
    <row r="66" spans="1:92" ht="16.149999999999999" customHeight="1" x14ac:dyDescent="0.2">
      <c r="A66" s="499" t="s">
        <v>79</v>
      </c>
      <c r="B66" s="499"/>
      <c r="C66" s="166"/>
      <c r="D66" s="166"/>
      <c r="E66" s="167"/>
      <c r="F66" s="168"/>
      <c r="G66" s="169"/>
      <c r="H66" s="169"/>
      <c r="I66" s="13"/>
      <c r="J66" s="2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CG66" s="5"/>
      <c r="CH66" s="5"/>
      <c r="CI66" s="5"/>
      <c r="CJ66" s="5"/>
      <c r="CK66" s="5"/>
      <c r="CL66" s="5"/>
      <c r="CM66" s="5"/>
      <c r="CN66" s="5"/>
    </row>
    <row r="67" spans="1:92" ht="16.149999999999999" customHeight="1" x14ac:dyDescent="0.2">
      <c r="A67" s="500" t="s">
        <v>80</v>
      </c>
      <c r="B67" s="500"/>
      <c r="C67" s="171"/>
      <c r="D67" s="171"/>
      <c r="E67" s="172"/>
      <c r="F67" s="173"/>
      <c r="G67" s="174"/>
      <c r="H67" s="174"/>
      <c r="I67" s="13"/>
      <c r="J67" s="2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CG67" s="5"/>
      <c r="CH67" s="5"/>
      <c r="CI67" s="5"/>
      <c r="CJ67" s="5"/>
      <c r="CK67" s="5"/>
      <c r="CL67" s="5"/>
      <c r="CM67" s="5"/>
      <c r="CN67" s="5"/>
    </row>
    <row r="68" spans="1:92" ht="16.149999999999999" customHeight="1" x14ac:dyDescent="0.2">
      <c r="A68" s="501" t="s">
        <v>81</v>
      </c>
      <c r="B68" s="501"/>
      <c r="C68" s="175"/>
      <c r="D68" s="175"/>
      <c r="E68" s="176"/>
      <c r="F68" s="177"/>
      <c r="G68" s="178"/>
      <c r="H68" s="178"/>
      <c r="I68" s="13"/>
      <c r="J68" s="2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CG68" s="5"/>
      <c r="CH68" s="5"/>
      <c r="CI68" s="5"/>
      <c r="CJ68" s="5"/>
      <c r="CK68" s="5"/>
      <c r="CL68" s="5"/>
      <c r="CM68" s="5"/>
      <c r="CN68" s="5"/>
    </row>
    <row r="69" spans="1:92" ht="16.149999999999999" customHeight="1" x14ac:dyDescent="0.2">
      <c r="A69" s="502" t="s">
        <v>1</v>
      </c>
      <c r="B69" s="502"/>
      <c r="C69" s="179">
        <f t="shared" ref="C69:H69" si="6">SUM(C66:C68)</f>
        <v>0</v>
      </c>
      <c r="D69" s="179">
        <f t="shared" si="6"/>
        <v>0</v>
      </c>
      <c r="E69" s="179">
        <f t="shared" si="6"/>
        <v>0</v>
      </c>
      <c r="F69" s="179">
        <f t="shared" si="6"/>
        <v>0</v>
      </c>
      <c r="G69" s="179">
        <f t="shared" si="6"/>
        <v>0</v>
      </c>
      <c r="H69" s="180">
        <f t="shared" si="6"/>
        <v>0</v>
      </c>
      <c r="I69" s="181"/>
      <c r="J69" s="2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CG69" s="5"/>
      <c r="CH69" s="5"/>
      <c r="CI69" s="5"/>
      <c r="CJ69" s="5"/>
      <c r="CK69" s="5"/>
      <c r="CL69" s="5"/>
      <c r="CM69" s="5"/>
      <c r="CN69" s="5"/>
    </row>
    <row r="70" spans="1:92" ht="16.149999999999999" customHeight="1" x14ac:dyDescent="0.2">
      <c r="A70" s="182" t="s">
        <v>82</v>
      </c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CG70" s="5"/>
      <c r="CH70" s="5"/>
      <c r="CI70" s="5"/>
      <c r="CJ70" s="5"/>
      <c r="CK70" s="5"/>
      <c r="CL70" s="5"/>
      <c r="CM70" s="5"/>
      <c r="CN70" s="5"/>
    </row>
    <row r="71" spans="1:92" ht="31.9" customHeight="1" x14ac:dyDescent="0.2">
      <c r="A71" s="465" t="s">
        <v>83</v>
      </c>
      <c r="B71" s="465"/>
      <c r="C71" s="465"/>
      <c r="D71" s="465"/>
      <c r="E71" s="465"/>
      <c r="F71" s="465"/>
      <c r="G71" s="465"/>
      <c r="H71" s="465"/>
      <c r="I71" s="465"/>
      <c r="J71" s="465"/>
      <c r="K71" s="465"/>
      <c r="L71" s="465"/>
      <c r="CG71" s="5"/>
      <c r="CH71" s="5"/>
      <c r="CI71" s="5"/>
      <c r="CJ71" s="5"/>
      <c r="CK71" s="5"/>
      <c r="CL71" s="5"/>
      <c r="CM71" s="5"/>
      <c r="CN71" s="5"/>
    </row>
    <row r="72" spans="1:92" ht="16.149999999999999" customHeight="1" x14ac:dyDescent="0.2">
      <c r="A72" s="512" t="s">
        <v>72</v>
      </c>
      <c r="B72" s="512"/>
      <c r="C72" s="454" t="s">
        <v>73</v>
      </c>
      <c r="D72" s="454" t="s">
        <v>74</v>
      </c>
      <c r="E72" s="515" t="s">
        <v>62</v>
      </c>
      <c r="F72" s="516"/>
      <c r="G72" s="517"/>
      <c r="H72" s="455" t="s">
        <v>75</v>
      </c>
      <c r="I72" s="13"/>
      <c r="J72" s="13"/>
      <c r="K72" s="14"/>
      <c r="L72" s="44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CG72" s="5"/>
      <c r="CH72" s="5"/>
      <c r="CI72" s="5"/>
      <c r="CJ72" s="5"/>
      <c r="CK72" s="5"/>
      <c r="CL72" s="5"/>
      <c r="CM72" s="5"/>
      <c r="CN72" s="5"/>
    </row>
    <row r="73" spans="1:92" ht="16.149999999999999" customHeight="1" x14ac:dyDescent="0.2">
      <c r="A73" s="512"/>
      <c r="B73" s="512"/>
      <c r="C73" s="454"/>
      <c r="D73" s="454"/>
      <c r="E73" s="382" t="s">
        <v>76</v>
      </c>
      <c r="F73" s="383" t="s">
        <v>77</v>
      </c>
      <c r="G73" s="384" t="s">
        <v>78</v>
      </c>
      <c r="H73" s="455"/>
      <c r="I73" s="13"/>
      <c r="J73" s="13"/>
      <c r="K73" s="14"/>
      <c r="L73" s="44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CG73" s="5"/>
      <c r="CH73" s="5"/>
      <c r="CI73" s="5"/>
      <c r="CJ73" s="5"/>
      <c r="CK73" s="5"/>
      <c r="CL73" s="5"/>
      <c r="CM73" s="5"/>
      <c r="CN73" s="5"/>
    </row>
    <row r="74" spans="1:92" ht="16.149999999999999" customHeight="1" x14ac:dyDescent="0.2">
      <c r="A74" s="499" t="s">
        <v>80</v>
      </c>
      <c r="B74" s="499"/>
      <c r="C74" s="166">
        <v>2</v>
      </c>
      <c r="D74" s="166">
        <v>2</v>
      </c>
      <c r="E74" s="186">
        <v>46</v>
      </c>
      <c r="F74" s="168"/>
      <c r="G74" s="187"/>
      <c r="H74" s="169">
        <v>8</v>
      </c>
      <c r="I74" s="13"/>
      <c r="J74" s="13"/>
      <c r="K74" s="14"/>
      <c r="L74" s="13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CG74" s="5"/>
      <c r="CH74" s="5"/>
      <c r="CI74" s="5"/>
      <c r="CJ74" s="5"/>
      <c r="CK74" s="5"/>
      <c r="CL74" s="5"/>
      <c r="CM74" s="5"/>
      <c r="CN74" s="5"/>
    </row>
    <row r="75" spans="1:92" ht="16.149999999999999" customHeight="1" x14ac:dyDescent="0.2">
      <c r="A75" s="500" t="s">
        <v>84</v>
      </c>
      <c r="B75" s="500"/>
      <c r="C75" s="157"/>
      <c r="D75" s="157"/>
      <c r="E75" s="188"/>
      <c r="F75" s="189"/>
      <c r="G75" s="190"/>
      <c r="H75" s="191"/>
      <c r="I75" s="13"/>
      <c r="J75" s="13"/>
      <c r="K75" s="14"/>
      <c r="L75" s="13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CG75" s="5"/>
      <c r="CH75" s="5"/>
      <c r="CI75" s="5"/>
      <c r="CJ75" s="5"/>
      <c r="CK75" s="5"/>
      <c r="CL75" s="5"/>
      <c r="CM75" s="5"/>
      <c r="CN75" s="5"/>
    </row>
    <row r="76" spans="1:92" ht="16.149999999999999" customHeight="1" x14ac:dyDescent="0.2">
      <c r="A76" s="513" t="s">
        <v>85</v>
      </c>
      <c r="B76" s="513"/>
      <c r="C76" s="157"/>
      <c r="D76" s="157"/>
      <c r="E76" s="188"/>
      <c r="F76" s="189"/>
      <c r="G76" s="190"/>
      <c r="H76" s="191"/>
      <c r="I76" s="13"/>
      <c r="J76" s="13"/>
      <c r="K76" s="14"/>
      <c r="L76" s="13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CG76" s="5"/>
      <c r="CH76" s="5"/>
      <c r="CI76" s="5"/>
      <c r="CJ76" s="5"/>
      <c r="CK76" s="5"/>
      <c r="CL76" s="5"/>
      <c r="CM76" s="5"/>
      <c r="CN76" s="5"/>
    </row>
    <row r="77" spans="1:92" ht="16.149999999999999" customHeight="1" x14ac:dyDescent="0.2">
      <c r="A77" s="500" t="s">
        <v>86</v>
      </c>
      <c r="B77" s="500"/>
      <c r="C77" s="157"/>
      <c r="D77" s="157">
        <v>3</v>
      </c>
      <c r="E77" s="188"/>
      <c r="F77" s="189"/>
      <c r="G77" s="190"/>
      <c r="H77" s="191"/>
      <c r="I77" s="13"/>
      <c r="J77" s="13"/>
      <c r="K77" s="14"/>
      <c r="L77" s="13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CG77" s="5"/>
      <c r="CH77" s="5"/>
      <c r="CI77" s="5"/>
      <c r="CJ77" s="5"/>
      <c r="CK77" s="5"/>
      <c r="CL77" s="5"/>
      <c r="CM77" s="5"/>
      <c r="CN77" s="5"/>
    </row>
    <row r="78" spans="1:92" ht="16.149999999999999" customHeight="1" x14ac:dyDescent="0.2">
      <c r="A78" s="514" t="s">
        <v>81</v>
      </c>
      <c r="B78" s="514"/>
      <c r="C78" s="175">
        <v>1</v>
      </c>
      <c r="D78" s="151">
        <v>2</v>
      </c>
      <c r="E78" s="192"/>
      <c r="F78" s="177"/>
      <c r="G78" s="193"/>
      <c r="H78" s="178"/>
      <c r="I78" s="13"/>
      <c r="J78" s="13"/>
      <c r="K78" s="14"/>
      <c r="L78" s="13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CG78" s="5"/>
      <c r="CH78" s="5"/>
      <c r="CI78" s="5"/>
      <c r="CJ78" s="5"/>
      <c r="CK78" s="5"/>
      <c r="CL78" s="5"/>
      <c r="CM78" s="5"/>
      <c r="CN78" s="5"/>
    </row>
    <row r="79" spans="1:92" ht="16.149999999999999" customHeight="1" x14ac:dyDescent="0.2">
      <c r="A79" s="502" t="s">
        <v>1</v>
      </c>
      <c r="B79" s="502"/>
      <c r="C79" s="179">
        <f t="shared" ref="C79:H79" si="7">SUM(C74:C78)</f>
        <v>3</v>
      </c>
      <c r="D79" s="180">
        <f t="shared" si="7"/>
        <v>7</v>
      </c>
      <c r="E79" s="194">
        <f t="shared" si="7"/>
        <v>46</v>
      </c>
      <c r="F79" s="179">
        <f t="shared" si="7"/>
        <v>0</v>
      </c>
      <c r="G79" s="180">
        <f t="shared" si="7"/>
        <v>0</v>
      </c>
      <c r="H79" s="195">
        <f t="shared" si="7"/>
        <v>8</v>
      </c>
      <c r="I79" s="181"/>
      <c r="J79" s="13"/>
      <c r="K79" s="14"/>
      <c r="L79" s="13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CG79" s="5"/>
      <c r="CH79" s="5"/>
      <c r="CI79" s="5"/>
      <c r="CJ79" s="5"/>
      <c r="CK79" s="5"/>
      <c r="CL79" s="5"/>
      <c r="CM79" s="5"/>
      <c r="CN79" s="5"/>
    </row>
    <row r="80" spans="1:92" ht="16.149999999999999" customHeight="1" x14ac:dyDescent="0.2">
      <c r="A80" s="182" t="s">
        <v>82</v>
      </c>
      <c r="B80" s="38"/>
      <c r="C80" s="196"/>
      <c r="D80" s="196"/>
      <c r="E80" s="196"/>
      <c r="F80" s="196"/>
      <c r="G80" s="196"/>
      <c r="H80" s="196"/>
      <c r="I80" s="37"/>
      <c r="J80" s="37"/>
      <c r="K80" s="40"/>
      <c r="L80" s="37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CG80" s="5"/>
      <c r="CH80" s="5"/>
      <c r="CI80" s="5"/>
      <c r="CJ80" s="5"/>
      <c r="CK80" s="5"/>
      <c r="CL80" s="5"/>
      <c r="CM80" s="5"/>
      <c r="CN80" s="5"/>
    </row>
    <row r="81" spans="1:92" ht="31.9" customHeight="1" x14ac:dyDescent="0.2">
      <c r="A81" s="528" t="s">
        <v>87</v>
      </c>
      <c r="B81" s="528"/>
      <c r="C81" s="528"/>
      <c r="D81" s="528"/>
      <c r="E81" s="528"/>
      <c r="F81" s="528"/>
      <c r="G81" s="528"/>
      <c r="H81" s="528"/>
      <c r="I81" s="37"/>
      <c r="J81" s="37"/>
      <c r="K81" s="40"/>
      <c r="L81" s="37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CG81" s="5"/>
      <c r="CH81" s="5"/>
      <c r="CI81" s="5"/>
      <c r="CJ81" s="5"/>
      <c r="CK81" s="5"/>
      <c r="CL81" s="5"/>
      <c r="CM81" s="5"/>
      <c r="CN81" s="5"/>
    </row>
    <row r="82" spans="1:92" ht="61.9" customHeight="1" x14ac:dyDescent="0.2">
      <c r="A82" s="529" t="s">
        <v>2</v>
      </c>
      <c r="B82" s="530"/>
      <c r="C82" s="386" t="s">
        <v>1</v>
      </c>
      <c r="D82" s="163" t="s">
        <v>88</v>
      </c>
      <c r="E82" s="383" t="s">
        <v>89</v>
      </c>
      <c r="F82" s="383" t="s">
        <v>90</v>
      </c>
      <c r="G82" s="383" t="s">
        <v>91</v>
      </c>
      <c r="H82" s="198" t="s">
        <v>92</v>
      </c>
      <c r="I82" s="37"/>
      <c r="J82" s="37"/>
      <c r="K82" s="40"/>
      <c r="L82" s="37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CG82" s="5"/>
      <c r="CH82" s="5"/>
      <c r="CI82" s="5"/>
      <c r="CJ82" s="5"/>
      <c r="CK82" s="5"/>
      <c r="CL82" s="5"/>
      <c r="CM82" s="5"/>
      <c r="CN82" s="5"/>
    </row>
    <row r="83" spans="1:92" ht="16.149999999999999" customHeight="1" x14ac:dyDescent="0.2">
      <c r="A83" s="531" t="s">
        <v>73</v>
      </c>
      <c r="B83" s="532"/>
      <c r="C83" s="199"/>
      <c r="D83" s="200"/>
      <c r="E83" s="201"/>
      <c r="F83" s="201"/>
      <c r="G83" s="201"/>
      <c r="H83" s="202"/>
      <c r="I83" s="37"/>
      <c r="J83" s="37"/>
      <c r="K83" s="40"/>
      <c r="L83" s="37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CG83" s="5"/>
      <c r="CH83" s="5"/>
      <c r="CI83" s="5"/>
      <c r="CJ83" s="5"/>
      <c r="CK83" s="5"/>
      <c r="CL83" s="5"/>
      <c r="CM83" s="5"/>
      <c r="CN83" s="5"/>
    </row>
    <row r="84" spans="1:92" ht="16.149999999999999" customHeight="1" x14ac:dyDescent="0.2">
      <c r="A84" s="489" t="s">
        <v>62</v>
      </c>
      <c r="B84" s="379" t="s">
        <v>63</v>
      </c>
      <c r="C84" s="166"/>
      <c r="D84" s="204"/>
      <c r="E84" s="205"/>
      <c r="F84" s="205"/>
      <c r="G84" s="205"/>
      <c r="H84" s="206"/>
      <c r="I84" s="37"/>
      <c r="J84" s="37"/>
      <c r="K84" s="40"/>
      <c r="L84" s="37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CG84" s="5"/>
      <c r="CH84" s="5"/>
      <c r="CI84" s="5"/>
      <c r="CJ84" s="5"/>
      <c r="CK84" s="5"/>
      <c r="CL84" s="5"/>
      <c r="CM84" s="5"/>
      <c r="CN84" s="5"/>
    </row>
    <row r="85" spans="1:92" ht="16.149999999999999" customHeight="1" x14ac:dyDescent="0.2">
      <c r="A85" s="456"/>
      <c r="B85" s="381" t="s">
        <v>93</v>
      </c>
      <c r="C85" s="171"/>
      <c r="D85" s="172"/>
      <c r="E85" s="173"/>
      <c r="F85" s="173"/>
      <c r="G85" s="173"/>
      <c r="H85" s="174"/>
      <c r="I85" s="37"/>
      <c r="J85" s="37"/>
      <c r="K85" s="40"/>
      <c r="L85" s="37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CG85" s="5"/>
      <c r="CH85" s="5"/>
      <c r="CI85" s="5"/>
      <c r="CJ85" s="5"/>
      <c r="CK85" s="5"/>
      <c r="CL85" s="5"/>
      <c r="CM85" s="5"/>
      <c r="CN85" s="5"/>
    </row>
    <row r="86" spans="1:92" ht="16.149999999999999" customHeight="1" x14ac:dyDescent="0.2">
      <c r="A86" s="457"/>
      <c r="B86" s="208" t="s">
        <v>66</v>
      </c>
      <c r="C86" s="209"/>
      <c r="D86" s="210"/>
      <c r="E86" s="211"/>
      <c r="F86" s="211"/>
      <c r="G86" s="211"/>
      <c r="H86" s="212"/>
      <c r="I86" s="37"/>
      <c r="J86" s="37"/>
      <c r="K86" s="40"/>
      <c r="L86" s="37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CG86" s="5"/>
      <c r="CH86" s="5"/>
      <c r="CI86" s="5"/>
      <c r="CJ86" s="5"/>
      <c r="CK86" s="5"/>
      <c r="CL86" s="5"/>
      <c r="CM86" s="5"/>
      <c r="CN86" s="5"/>
    </row>
    <row r="87" spans="1:92" ht="16.149999999999999" customHeight="1" x14ac:dyDescent="0.2">
      <c r="A87" s="518" t="s">
        <v>74</v>
      </c>
      <c r="B87" s="519"/>
      <c r="C87" s="166"/>
      <c r="D87" s="204"/>
      <c r="E87" s="205"/>
      <c r="F87" s="205"/>
      <c r="G87" s="205"/>
      <c r="H87" s="206"/>
      <c r="I87" s="37"/>
      <c r="J87" s="37"/>
      <c r="K87" s="40"/>
      <c r="L87" s="37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CG87" s="5"/>
      <c r="CH87" s="5"/>
      <c r="CI87" s="5"/>
      <c r="CJ87" s="5"/>
      <c r="CK87" s="5"/>
      <c r="CL87" s="5"/>
      <c r="CM87" s="5"/>
      <c r="CN87" s="5"/>
    </row>
    <row r="88" spans="1:92" ht="16.149999999999999" customHeight="1" x14ac:dyDescent="0.2">
      <c r="A88" s="520" t="s">
        <v>70</v>
      </c>
      <c r="B88" s="521"/>
      <c r="C88" s="213"/>
      <c r="D88" s="176"/>
      <c r="E88" s="177"/>
      <c r="F88" s="177"/>
      <c r="G88" s="177"/>
      <c r="H88" s="214"/>
      <c r="I88" s="37"/>
      <c r="J88" s="37"/>
      <c r="K88" s="40"/>
      <c r="L88" s="37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CG88" s="5"/>
      <c r="CH88" s="5"/>
      <c r="CI88" s="5"/>
      <c r="CJ88" s="5"/>
      <c r="CK88" s="5"/>
      <c r="CL88" s="5"/>
      <c r="CM88" s="5"/>
      <c r="CN88" s="5"/>
    </row>
    <row r="89" spans="1:92" ht="16.149999999999999" customHeight="1" x14ac:dyDescent="0.2">
      <c r="A89" s="182" t="s">
        <v>82</v>
      </c>
      <c r="B89" s="215"/>
      <c r="C89" s="216"/>
      <c r="D89" s="217"/>
      <c r="E89" s="217"/>
      <c r="F89" s="217"/>
      <c r="G89" s="217"/>
      <c r="H89" s="217"/>
      <c r="I89" s="37"/>
      <c r="J89" s="37"/>
      <c r="K89" s="40"/>
      <c r="L89" s="37"/>
      <c r="CG89" s="5"/>
      <c r="CH89" s="5"/>
      <c r="CI89" s="5"/>
      <c r="CJ89" s="5"/>
      <c r="CK89" s="5"/>
      <c r="CL89" s="5"/>
      <c r="CM89" s="5"/>
      <c r="CN89" s="5"/>
    </row>
    <row r="90" spans="1:92" ht="31.9" customHeight="1" x14ac:dyDescent="0.2">
      <c r="A90" s="465" t="s">
        <v>94</v>
      </c>
      <c r="B90" s="465"/>
      <c r="C90" s="465"/>
      <c r="D90" s="465"/>
      <c r="E90" s="465"/>
      <c r="F90" s="465"/>
      <c r="G90" s="465"/>
      <c r="H90" s="465"/>
      <c r="I90" s="465"/>
      <c r="J90" s="37"/>
      <c r="K90" s="40"/>
      <c r="L90" s="37"/>
      <c r="CG90" s="5"/>
      <c r="CH90" s="5"/>
      <c r="CI90" s="5"/>
      <c r="CJ90" s="5"/>
      <c r="CK90" s="5"/>
      <c r="CL90" s="5"/>
      <c r="CM90" s="5"/>
      <c r="CN90" s="5"/>
    </row>
    <row r="91" spans="1:92" ht="16.149999999999999" customHeight="1" x14ac:dyDescent="0.2">
      <c r="A91" s="522" t="s">
        <v>72</v>
      </c>
      <c r="B91" s="523"/>
      <c r="C91" s="526" t="s">
        <v>1</v>
      </c>
      <c r="D91" s="13"/>
      <c r="E91" s="7"/>
      <c r="F91" s="7"/>
      <c r="G91" s="7"/>
      <c r="H91" s="7"/>
      <c r="I91" s="7"/>
      <c r="J91" s="37"/>
      <c r="K91" s="40"/>
      <c r="L91" s="37"/>
      <c r="M91" s="6"/>
      <c r="N91" s="6"/>
      <c r="O91" s="6"/>
      <c r="P91" s="6"/>
      <c r="Q91" s="6"/>
      <c r="R91" s="6"/>
      <c r="S91" s="6"/>
      <c r="CG91" s="5"/>
      <c r="CH91" s="5"/>
      <c r="CI91" s="5"/>
      <c r="CJ91" s="5"/>
      <c r="CK91" s="5"/>
      <c r="CL91" s="5"/>
      <c r="CM91" s="5"/>
      <c r="CN91" s="5"/>
    </row>
    <row r="92" spans="1:92" ht="16.149999999999999" customHeight="1" x14ac:dyDescent="0.2">
      <c r="A92" s="524"/>
      <c r="B92" s="525"/>
      <c r="C92" s="527"/>
      <c r="D92" s="13"/>
      <c r="E92" s="7"/>
      <c r="F92" s="7"/>
      <c r="G92" s="7"/>
      <c r="H92" s="7"/>
      <c r="I92" s="7"/>
      <c r="J92" s="37"/>
      <c r="K92" s="40"/>
      <c r="L92" s="37"/>
      <c r="M92" s="6"/>
      <c r="N92" s="6"/>
      <c r="O92" s="6"/>
      <c r="P92" s="6"/>
      <c r="Q92" s="6"/>
      <c r="R92" s="6"/>
      <c r="S92" s="6"/>
      <c r="CG92" s="5"/>
      <c r="CH92" s="5"/>
      <c r="CI92" s="5"/>
      <c r="CJ92" s="5"/>
      <c r="CK92" s="5"/>
      <c r="CL92" s="5"/>
      <c r="CM92" s="5"/>
      <c r="CN92" s="5"/>
    </row>
    <row r="93" spans="1:92" ht="16.149999999999999" customHeight="1" x14ac:dyDescent="0.2">
      <c r="A93" s="531" t="s">
        <v>73</v>
      </c>
      <c r="B93" s="532"/>
      <c r="C93" s="199"/>
      <c r="D93" s="13"/>
      <c r="E93" s="7"/>
      <c r="F93" s="7"/>
      <c r="G93" s="7"/>
      <c r="H93" s="7"/>
      <c r="I93" s="7"/>
      <c r="J93" s="45"/>
      <c r="K93" s="26"/>
      <c r="L93" s="6"/>
      <c r="M93" s="6"/>
      <c r="N93" s="6"/>
      <c r="O93" s="6"/>
      <c r="P93" s="6"/>
      <c r="Q93" s="6"/>
      <c r="R93" s="6"/>
      <c r="S93" s="6"/>
      <c r="CG93" s="5"/>
      <c r="CH93" s="5"/>
      <c r="CI93" s="5"/>
      <c r="CJ93" s="5"/>
      <c r="CK93" s="5"/>
      <c r="CL93" s="5"/>
      <c r="CM93" s="5"/>
      <c r="CN93" s="5"/>
    </row>
    <row r="94" spans="1:92" ht="16.149999999999999" customHeight="1" x14ac:dyDescent="0.2">
      <c r="A94" s="539" t="s">
        <v>62</v>
      </c>
      <c r="B94" s="389" t="s">
        <v>63</v>
      </c>
      <c r="C94" s="220"/>
      <c r="D94" s="13"/>
      <c r="E94" s="7"/>
      <c r="F94" s="7"/>
      <c r="G94" s="7"/>
      <c r="H94" s="7"/>
      <c r="I94" s="7"/>
      <c r="J94" s="221"/>
      <c r="K94" s="45"/>
      <c r="L94" s="26"/>
      <c r="M94" s="6"/>
      <c r="N94" s="6"/>
      <c r="O94" s="6"/>
      <c r="P94" s="6"/>
      <c r="Q94" s="6"/>
      <c r="R94" s="6"/>
      <c r="S94" s="6"/>
      <c r="CG94" s="5"/>
      <c r="CH94" s="5"/>
      <c r="CI94" s="5"/>
      <c r="CJ94" s="5"/>
      <c r="CK94" s="5"/>
      <c r="CL94" s="5"/>
      <c r="CM94" s="5"/>
      <c r="CN94" s="5"/>
    </row>
    <row r="95" spans="1:92" ht="16.149999999999999" customHeight="1" x14ac:dyDescent="0.2">
      <c r="A95" s="539"/>
      <c r="B95" s="222" t="s">
        <v>93</v>
      </c>
      <c r="C95" s="171"/>
      <c r="D95" s="13"/>
      <c r="E95" s="7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CG95" s="5"/>
      <c r="CH95" s="5"/>
      <c r="CI95" s="5"/>
      <c r="CJ95" s="5"/>
      <c r="CK95" s="5"/>
      <c r="CL95" s="5"/>
      <c r="CM95" s="5"/>
      <c r="CN95" s="5"/>
    </row>
    <row r="96" spans="1:92" ht="16.149999999999999" customHeight="1" x14ac:dyDescent="0.2">
      <c r="A96" s="504"/>
      <c r="B96" s="223" t="s">
        <v>66</v>
      </c>
      <c r="C96" s="209"/>
      <c r="D96" s="13"/>
      <c r="E96" s="7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CG96" s="5"/>
      <c r="CH96" s="5"/>
      <c r="CI96" s="5"/>
      <c r="CJ96" s="5"/>
      <c r="CK96" s="5"/>
      <c r="CL96" s="5"/>
      <c r="CM96" s="5"/>
      <c r="CN96" s="5"/>
    </row>
    <row r="97" spans="1:92" ht="16.149999999999999" customHeight="1" x14ac:dyDescent="0.2">
      <c r="A97" s="518" t="s">
        <v>74</v>
      </c>
      <c r="B97" s="519"/>
      <c r="C97" s="220"/>
      <c r="D97" s="13"/>
      <c r="E97" s="7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CG97" s="5"/>
      <c r="CH97" s="5"/>
      <c r="CI97" s="5"/>
      <c r="CJ97" s="5"/>
      <c r="CK97" s="5"/>
      <c r="CL97" s="5"/>
      <c r="CM97" s="5"/>
      <c r="CN97" s="5"/>
    </row>
    <row r="98" spans="1:92" ht="16.149999999999999" customHeight="1" x14ac:dyDescent="0.2">
      <c r="A98" s="520" t="s">
        <v>70</v>
      </c>
      <c r="B98" s="521"/>
      <c r="C98" s="209"/>
      <c r="D98" s="13"/>
      <c r="E98" s="7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CG98" s="5"/>
      <c r="CH98" s="5"/>
      <c r="CI98" s="5"/>
      <c r="CJ98" s="5"/>
      <c r="CK98" s="5"/>
      <c r="CL98" s="5"/>
      <c r="CM98" s="5"/>
      <c r="CN98" s="5"/>
    </row>
    <row r="99" spans="1:92" ht="16.149999999999999" customHeight="1" x14ac:dyDescent="0.2">
      <c r="A99" s="182" t="s">
        <v>82</v>
      </c>
      <c r="B99" s="215"/>
      <c r="C99" s="216"/>
      <c r="D99" s="37"/>
      <c r="E99" s="7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CG99" s="5"/>
      <c r="CH99" s="5"/>
      <c r="CI99" s="5"/>
      <c r="CJ99" s="5"/>
      <c r="CK99" s="5"/>
      <c r="CL99" s="5"/>
      <c r="CM99" s="5"/>
      <c r="CN99" s="5"/>
    </row>
    <row r="100" spans="1:92" ht="31.9" customHeight="1" x14ac:dyDescent="0.2">
      <c r="A100" s="465" t="s">
        <v>95</v>
      </c>
      <c r="B100" s="465"/>
      <c r="C100" s="465"/>
      <c r="D100" s="465"/>
      <c r="E100" s="465"/>
      <c r="CG100" s="5"/>
      <c r="CH100" s="5"/>
      <c r="CI100" s="5"/>
      <c r="CJ100" s="5"/>
      <c r="CK100" s="5"/>
      <c r="CL100" s="5"/>
      <c r="CM100" s="5"/>
      <c r="CN100" s="5"/>
    </row>
    <row r="101" spans="1:92" ht="21" x14ac:dyDescent="0.2">
      <c r="A101" s="224" t="s">
        <v>96</v>
      </c>
      <c r="B101" s="225" t="s">
        <v>97</v>
      </c>
      <c r="C101" s="388"/>
      <c r="D101" s="387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CG101" s="5"/>
      <c r="CH101" s="5"/>
      <c r="CI101" s="5"/>
      <c r="CJ101" s="5"/>
      <c r="CK101" s="5"/>
      <c r="CL101" s="5"/>
      <c r="CM101" s="5"/>
      <c r="CN101" s="5"/>
    </row>
    <row r="102" spans="1:92" x14ac:dyDescent="0.2">
      <c r="A102" s="381" t="s">
        <v>98</v>
      </c>
      <c r="B102" s="228"/>
      <c r="C102" s="388"/>
      <c r="D102" s="387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CG102" s="5"/>
      <c r="CH102" s="5"/>
      <c r="CI102" s="5"/>
      <c r="CJ102" s="5"/>
      <c r="CK102" s="5"/>
      <c r="CL102" s="5"/>
      <c r="CM102" s="5"/>
      <c r="CN102" s="5"/>
    </row>
    <row r="103" spans="1:92" x14ac:dyDescent="0.2">
      <c r="A103" s="381" t="s">
        <v>99</v>
      </c>
      <c r="B103" s="229"/>
      <c r="C103" s="388"/>
      <c r="D103" s="387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CG103" s="5"/>
      <c r="CH103" s="5"/>
      <c r="CI103" s="5"/>
      <c r="CJ103" s="5"/>
      <c r="CK103" s="5"/>
      <c r="CL103" s="5"/>
      <c r="CM103" s="5"/>
      <c r="CN103" s="5"/>
    </row>
    <row r="104" spans="1:92" x14ac:dyDescent="0.2">
      <c r="A104" s="381" t="s">
        <v>100</v>
      </c>
      <c r="B104" s="229"/>
      <c r="C104" s="388"/>
      <c r="D104" s="387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CG104" s="5"/>
      <c r="CH104" s="5"/>
      <c r="CI104" s="5"/>
      <c r="CJ104" s="5"/>
      <c r="CK104" s="5"/>
      <c r="CL104" s="5"/>
      <c r="CM104" s="5"/>
      <c r="CN104" s="5"/>
    </row>
    <row r="105" spans="1:92" x14ac:dyDescent="0.2">
      <c r="A105" s="381" t="s">
        <v>101</v>
      </c>
      <c r="B105" s="229"/>
      <c r="C105" s="230"/>
      <c r="D105" s="387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CG105" s="5"/>
      <c r="CH105" s="5"/>
      <c r="CI105" s="5"/>
      <c r="CJ105" s="5"/>
      <c r="CK105" s="5"/>
      <c r="CL105" s="5"/>
      <c r="CM105" s="5"/>
      <c r="CN105" s="5"/>
    </row>
    <row r="106" spans="1:92" x14ac:dyDescent="0.2">
      <c r="A106" s="208" t="s">
        <v>102</v>
      </c>
      <c r="B106" s="231"/>
      <c r="C106" s="230"/>
      <c r="D106" s="387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CG106" s="5"/>
      <c r="CH106" s="5"/>
      <c r="CI106" s="5"/>
      <c r="CJ106" s="5"/>
      <c r="CK106" s="5"/>
      <c r="CL106" s="5"/>
      <c r="CM106" s="5"/>
      <c r="CN106" s="5"/>
    </row>
    <row r="107" spans="1:92" ht="31.9" customHeight="1" x14ac:dyDescent="0.2">
      <c r="A107" s="533" t="s">
        <v>103</v>
      </c>
      <c r="B107" s="534"/>
      <c r="C107" s="534"/>
      <c r="D107" s="534"/>
      <c r="CG107" s="5"/>
      <c r="CH107" s="5"/>
      <c r="CI107" s="5"/>
      <c r="CJ107" s="5"/>
      <c r="CK107" s="5"/>
      <c r="CL107" s="5"/>
      <c r="CM107" s="5"/>
      <c r="CN107" s="5"/>
    </row>
    <row r="108" spans="1:92" ht="28.15" customHeight="1" x14ac:dyDescent="0.2">
      <c r="A108" s="224" t="s">
        <v>96</v>
      </c>
      <c r="B108" s="225" t="s">
        <v>97</v>
      </c>
      <c r="C108" s="388"/>
      <c r="D108" s="387"/>
      <c r="E108" s="232"/>
      <c r="F108" s="6"/>
      <c r="G108" s="6"/>
      <c r="H108" s="6"/>
      <c r="I108" s="6"/>
      <c r="J108" s="6"/>
      <c r="K108" s="6"/>
      <c r="CG108" s="5"/>
      <c r="CH108" s="5"/>
      <c r="CI108" s="5"/>
      <c r="CJ108" s="5"/>
      <c r="CK108" s="5"/>
      <c r="CL108" s="5"/>
      <c r="CM108" s="5"/>
      <c r="CN108" s="5"/>
    </row>
    <row r="109" spans="1:92" ht="16.149999999999999" customHeight="1" x14ac:dyDescent="0.2">
      <c r="A109" s="381" t="s">
        <v>98</v>
      </c>
      <c r="B109" s="228"/>
      <c r="C109" s="388"/>
      <c r="D109" s="387"/>
      <c r="E109" s="388"/>
      <c r="F109" s="25"/>
      <c r="G109" s="26"/>
      <c r="H109" s="26"/>
      <c r="I109" s="387"/>
      <c r="J109" s="388"/>
      <c r="K109" s="45"/>
      <c r="L109" s="26"/>
      <c r="CG109" s="5"/>
      <c r="CH109" s="5"/>
      <c r="CI109" s="5"/>
      <c r="CJ109" s="5"/>
      <c r="CK109" s="5"/>
      <c r="CL109" s="5"/>
      <c r="CM109" s="5"/>
      <c r="CN109" s="5"/>
    </row>
    <row r="110" spans="1:92" ht="16.149999999999999" customHeight="1" x14ac:dyDescent="0.2">
      <c r="A110" s="381" t="s">
        <v>99</v>
      </c>
      <c r="B110" s="229"/>
      <c r="C110" s="388"/>
      <c r="D110" s="387"/>
      <c r="E110" s="388"/>
      <c r="F110" s="25"/>
      <c r="G110" s="26"/>
      <c r="H110" s="26"/>
      <c r="I110" s="387"/>
      <c r="J110" s="388"/>
      <c r="K110" s="45"/>
      <c r="L110" s="26"/>
      <c r="CG110" s="5"/>
      <c r="CH110" s="5"/>
      <c r="CI110" s="5"/>
      <c r="CJ110" s="5"/>
      <c r="CK110" s="5"/>
      <c r="CL110" s="5"/>
      <c r="CM110" s="5"/>
      <c r="CN110" s="5"/>
    </row>
    <row r="111" spans="1:92" ht="16.149999999999999" customHeight="1" x14ac:dyDescent="0.2">
      <c r="A111" s="381" t="s">
        <v>100</v>
      </c>
      <c r="B111" s="229"/>
      <c r="C111" s="388"/>
      <c r="D111" s="387"/>
      <c r="E111" s="388"/>
      <c r="F111" s="25"/>
      <c r="G111" s="26"/>
      <c r="H111" s="26"/>
      <c r="I111" s="387"/>
      <c r="J111" s="388"/>
      <c r="K111" s="45"/>
      <c r="L111" s="26"/>
      <c r="CG111" s="5"/>
      <c r="CH111" s="5"/>
      <c r="CI111" s="5"/>
      <c r="CJ111" s="5"/>
      <c r="CK111" s="5"/>
      <c r="CL111" s="5"/>
      <c r="CM111" s="5"/>
      <c r="CN111" s="5"/>
    </row>
    <row r="112" spans="1:92" ht="16.149999999999999" customHeight="1" x14ac:dyDescent="0.2">
      <c r="A112" s="381" t="s">
        <v>101</v>
      </c>
      <c r="B112" s="229"/>
      <c r="C112" s="230"/>
      <c r="D112" s="535"/>
      <c r="E112" s="536"/>
      <c r="F112" s="25"/>
      <c r="G112" s="26"/>
      <c r="H112" s="26"/>
      <c r="I112" s="387"/>
      <c r="J112" s="388"/>
      <c r="K112" s="45"/>
      <c r="L112" s="26"/>
      <c r="CG112" s="5"/>
      <c r="CH112" s="5"/>
      <c r="CI112" s="5"/>
      <c r="CJ112" s="5"/>
      <c r="CK112" s="5"/>
      <c r="CL112" s="5"/>
      <c r="CM112" s="5"/>
      <c r="CN112" s="5"/>
    </row>
    <row r="113" spans="1:92" ht="16.149999999999999" customHeight="1" x14ac:dyDescent="0.2">
      <c r="A113" s="208" t="s">
        <v>102</v>
      </c>
      <c r="B113" s="231"/>
      <c r="C113" s="230"/>
      <c r="D113" s="535"/>
      <c r="E113" s="536"/>
      <c r="F113" s="25"/>
      <c r="G113" s="26"/>
      <c r="H113" s="26"/>
      <c r="I113" s="387"/>
      <c r="J113" s="388"/>
      <c r="K113" s="45"/>
      <c r="L113" s="26"/>
      <c r="CG113" s="5"/>
      <c r="CH113" s="5"/>
      <c r="CI113" s="5"/>
      <c r="CJ113" s="5"/>
      <c r="CK113" s="5"/>
      <c r="CL113" s="5"/>
      <c r="CM113" s="5"/>
      <c r="CN113" s="5"/>
    </row>
    <row r="114" spans="1:92" ht="31.9" customHeight="1" x14ac:dyDescent="0.2">
      <c r="A114" s="235" t="s">
        <v>104</v>
      </c>
      <c r="B114" s="236"/>
      <c r="C114" s="236"/>
      <c r="D114" s="236"/>
      <c r="E114" s="236"/>
      <c r="F114" s="236"/>
      <c r="G114" s="9"/>
      <c r="H114" s="9"/>
      <c r="I114" s="9"/>
      <c r="J114" s="221"/>
      <c r="K114" s="45"/>
      <c r="L114" s="26"/>
      <c r="CG114" s="5"/>
      <c r="CH114" s="5"/>
      <c r="CI114" s="5"/>
      <c r="CJ114" s="5"/>
      <c r="CK114" s="5"/>
      <c r="CL114" s="5"/>
      <c r="CM114" s="5"/>
      <c r="CN114" s="5"/>
    </row>
    <row r="115" spans="1:92" ht="16.149999999999999" customHeight="1" x14ac:dyDescent="0.2">
      <c r="A115" s="529" t="s">
        <v>12</v>
      </c>
      <c r="B115" s="530"/>
      <c r="C115" s="386" t="s">
        <v>1</v>
      </c>
      <c r="D115" s="163" t="s">
        <v>105</v>
      </c>
      <c r="E115" s="383" t="s">
        <v>106</v>
      </c>
      <c r="F115" s="372" t="s">
        <v>107</v>
      </c>
      <c r="G115" s="7"/>
      <c r="H115" s="7"/>
      <c r="I115" s="7"/>
      <c r="J115" s="45"/>
      <c r="K115" s="26"/>
      <c r="L115" s="6"/>
      <c r="M115" s="6"/>
      <c r="N115" s="6"/>
      <c r="O115" s="6"/>
      <c r="CG115" s="5"/>
      <c r="CH115" s="5"/>
      <c r="CI115" s="5"/>
      <c r="CJ115" s="5"/>
      <c r="CK115" s="5"/>
      <c r="CL115" s="5"/>
      <c r="CM115" s="5"/>
      <c r="CN115" s="5"/>
    </row>
    <row r="116" spans="1:92" ht="16.149999999999999" customHeight="1" x14ac:dyDescent="0.2">
      <c r="A116" s="537" t="s">
        <v>73</v>
      </c>
      <c r="B116" s="538"/>
      <c r="C116" s="237">
        <f t="shared" ref="C116:C121" si="8">SUM(D116:F116)</f>
        <v>1</v>
      </c>
      <c r="D116" s="238">
        <v>1</v>
      </c>
      <c r="E116" s="239"/>
      <c r="F116" s="240"/>
      <c r="G116" s="241"/>
      <c r="H116" s="7"/>
      <c r="I116" s="7"/>
      <c r="J116" s="45"/>
      <c r="K116" s="26"/>
      <c r="L116" s="6"/>
      <c r="M116" s="6"/>
      <c r="N116" s="6"/>
      <c r="O116" s="6"/>
      <c r="CG116" s="5"/>
      <c r="CH116" s="5"/>
      <c r="CI116" s="5"/>
      <c r="CJ116" s="5"/>
      <c r="CK116" s="5"/>
      <c r="CL116" s="5"/>
      <c r="CM116" s="5"/>
      <c r="CN116" s="5"/>
    </row>
    <row r="117" spans="1:92" ht="16.149999999999999" customHeight="1" x14ac:dyDescent="0.2">
      <c r="A117" s="503" t="s">
        <v>62</v>
      </c>
      <c r="B117" s="385" t="s">
        <v>108</v>
      </c>
      <c r="C117" s="243">
        <f t="shared" si="8"/>
        <v>12</v>
      </c>
      <c r="D117" s="167">
        <v>12</v>
      </c>
      <c r="E117" s="168"/>
      <c r="F117" s="169"/>
      <c r="G117" s="241"/>
      <c r="H117" s="7"/>
      <c r="I117" s="7"/>
      <c r="J117" s="45"/>
      <c r="K117" s="26"/>
      <c r="L117" s="6"/>
      <c r="M117" s="6"/>
      <c r="N117" s="6"/>
      <c r="O117" s="6"/>
      <c r="CG117" s="5"/>
      <c r="CH117" s="5"/>
      <c r="CI117" s="5"/>
      <c r="CJ117" s="5"/>
      <c r="CK117" s="5"/>
      <c r="CL117" s="5"/>
      <c r="CM117" s="5"/>
      <c r="CN117" s="5"/>
    </row>
    <row r="118" spans="1:92" ht="16.149999999999999" customHeight="1" x14ac:dyDescent="0.2">
      <c r="A118" s="539"/>
      <c r="B118" s="222" t="s">
        <v>93</v>
      </c>
      <c r="C118" s="244">
        <f t="shared" si="8"/>
        <v>0</v>
      </c>
      <c r="D118" s="245"/>
      <c r="E118" s="189"/>
      <c r="F118" s="191"/>
      <c r="G118" s="241"/>
      <c r="H118" s="7"/>
      <c r="I118" s="7"/>
      <c r="J118" s="45"/>
      <c r="K118" s="26"/>
      <c r="L118" s="6"/>
      <c r="M118" s="6"/>
      <c r="N118" s="6"/>
      <c r="O118" s="6"/>
      <c r="CG118" s="5"/>
      <c r="CH118" s="5"/>
      <c r="CI118" s="5"/>
      <c r="CJ118" s="5"/>
      <c r="CK118" s="5"/>
      <c r="CL118" s="5"/>
      <c r="CM118" s="5"/>
      <c r="CN118" s="5"/>
    </row>
    <row r="119" spans="1:92" ht="16.149999999999999" customHeight="1" x14ac:dyDescent="0.2">
      <c r="A119" s="504"/>
      <c r="B119" s="223" t="s">
        <v>109</v>
      </c>
      <c r="C119" s="246">
        <f t="shared" si="8"/>
        <v>0</v>
      </c>
      <c r="D119" s="176"/>
      <c r="E119" s="177"/>
      <c r="F119" s="214"/>
      <c r="G119" s="241"/>
      <c r="H119" s="7"/>
      <c r="I119" s="7"/>
      <c r="J119" s="45"/>
      <c r="K119" s="26"/>
      <c r="L119" s="6"/>
      <c r="M119" s="6"/>
      <c r="N119" s="6"/>
      <c r="O119" s="6"/>
      <c r="CG119" s="5"/>
      <c r="CH119" s="5"/>
      <c r="CI119" s="5"/>
      <c r="CJ119" s="5"/>
      <c r="CK119" s="5"/>
      <c r="CL119" s="5"/>
      <c r="CM119" s="5"/>
      <c r="CN119" s="5"/>
    </row>
    <row r="120" spans="1:92" ht="16.149999999999999" customHeight="1" x14ac:dyDescent="0.2">
      <c r="A120" s="540" t="s">
        <v>74</v>
      </c>
      <c r="B120" s="541"/>
      <c r="C120" s="248">
        <f t="shared" si="8"/>
        <v>0</v>
      </c>
      <c r="D120" s="249"/>
      <c r="E120" s="250"/>
      <c r="F120" s="251"/>
      <c r="G120" s="241"/>
      <c r="H120" s="7"/>
      <c r="I120" s="7"/>
      <c r="J120" s="45"/>
      <c r="K120" s="26"/>
      <c r="L120" s="6"/>
      <c r="M120" s="6"/>
      <c r="N120" s="6"/>
      <c r="O120" s="6"/>
      <c r="CG120" s="5"/>
      <c r="CH120" s="5"/>
      <c r="CI120" s="5"/>
      <c r="CJ120" s="5"/>
      <c r="CK120" s="5"/>
      <c r="CL120" s="5"/>
      <c r="CM120" s="5"/>
      <c r="CN120" s="5"/>
    </row>
    <row r="121" spans="1:92" ht="16.149999999999999" customHeight="1" x14ac:dyDescent="0.2">
      <c r="A121" s="520" t="s">
        <v>70</v>
      </c>
      <c r="B121" s="521"/>
      <c r="C121" s="246">
        <f t="shared" si="8"/>
        <v>0</v>
      </c>
      <c r="D121" s="176"/>
      <c r="E121" s="177"/>
      <c r="F121" s="214"/>
      <c r="G121" s="241"/>
      <c r="H121" s="7"/>
      <c r="I121" s="7"/>
      <c r="J121" s="45"/>
      <c r="K121" s="26"/>
      <c r="L121" s="6"/>
      <c r="M121" s="6"/>
      <c r="N121" s="6"/>
      <c r="O121" s="6"/>
      <c r="CG121" s="5"/>
      <c r="CH121" s="5"/>
      <c r="CI121" s="5"/>
      <c r="CJ121" s="5"/>
      <c r="CK121" s="5"/>
      <c r="CL121" s="5"/>
      <c r="CM121" s="5"/>
      <c r="CN121" s="5"/>
    </row>
    <row r="122" spans="1:92" ht="16.149999999999999" customHeight="1" x14ac:dyDescent="0.2">
      <c r="A122" s="182" t="s">
        <v>82</v>
      </c>
      <c r="B122" s="182"/>
      <c r="C122" s="196"/>
      <c r="D122" s="196"/>
      <c r="E122" s="217"/>
      <c r="F122" s="37"/>
      <c r="G122" s="7"/>
      <c r="H122" s="7"/>
      <c r="I122" s="7"/>
      <c r="J122" s="45"/>
      <c r="K122" s="26"/>
      <c r="L122" s="6"/>
      <c r="M122" s="6"/>
      <c r="N122" s="6"/>
      <c r="O122" s="6"/>
      <c r="CG122" s="5"/>
      <c r="CH122" s="5"/>
      <c r="CI122" s="5"/>
      <c r="CJ122" s="5"/>
      <c r="CK122" s="5"/>
      <c r="CL122" s="5"/>
      <c r="CM122" s="5"/>
      <c r="CN122" s="5"/>
    </row>
    <row r="123" spans="1:92" ht="16.149999999999999" customHeight="1" x14ac:dyDescent="0.2">
      <c r="A123" s="182" t="s">
        <v>110</v>
      </c>
      <c r="B123" s="252"/>
      <c r="C123" s="196"/>
      <c r="D123" s="196"/>
      <c r="E123" s="196"/>
      <c r="F123" s="196"/>
      <c r="G123" s="7"/>
      <c r="H123" s="7"/>
      <c r="I123" s="7"/>
      <c r="J123" s="45"/>
      <c r="K123" s="26"/>
      <c r="L123" s="6"/>
      <c r="M123" s="6"/>
      <c r="N123" s="6"/>
      <c r="O123" s="6"/>
      <c r="CG123" s="5"/>
      <c r="CH123" s="5"/>
      <c r="CI123" s="5"/>
      <c r="CJ123" s="5"/>
      <c r="CK123" s="5"/>
      <c r="CL123" s="5"/>
      <c r="CM123" s="5"/>
      <c r="CN123" s="5"/>
    </row>
    <row r="124" spans="1:92" ht="31.9" customHeight="1" x14ac:dyDescent="0.2">
      <c r="A124" s="53" t="s">
        <v>111</v>
      </c>
      <c r="B124" s="53"/>
      <c r="C124" s="53"/>
      <c r="D124" s="53"/>
      <c r="E124" s="53"/>
      <c r="F124" s="253"/>
      <c r="G124" s="253"/>
      <c r="H124" s="9"/>
      <c r="I124" s="9"/>
      <c r="J124" s="45"/>
      <c r="K124" s="26"/>
      <c r="CG124" s="5"/>
      <c r="CH124" s="5"/>
      <c r="CI124" s="5"/>
      <c r="CJ124" s="5"/>
      <c r="CK124" s="5"/>
      <c r="CL124" s="5"/>
      <c r="CM124" s="5"/>
      <c r="CN124" s="5"/>
    </row>
    <row r="125" spans="1:92" ht="16.149999999999999" customHeight="1" x14ac:dyDescent="0.2">
      <c r="A125" s="542" t="s">
        <v>112</v>
      </c>
      <c r="B125" s="507"/>
      <c r="C125" s="508" t="s">
        <v>1</v>
      </c>
      <c r="D125" s="496" t="s">
        <v>113</v>
      </c>
      <c r="E125" s="498"/>
      <c r="F125" s="496" t="s">
        <v>114</v>
      </c>
      <c r="G125" s="498"/>
      <c r="H125" s="7"/>
      <c r="I125" s="7"/>
      <c r="J125" s="45"/>
      <c r="K125" s="26"/>
      <c r="L125" s="6"/>
      <c r="M125" s="6"/>
      <c r="N125" s="6"/>
      <c r="O125" s="6"/>
      <c r="P125" s="6"/>
      <c r="Q125" s="6"/>
      <c r="R125" s="6"/>
      <c r="CG125" s="5"/>
      <c r="CH125" s="5"/>
      <c r="CI125" s="5"/>
      <c r="CJ125" s="5"/>
      <c r="CK125" s="5"/>
      <c r="CL125" s="5"/>
      <c r="CM125" s="5"/>
      <c r="CN125" s="5"/>
    </row>
    <row r="126" spans="1:92" ht="16.149999999999999" customHeight="1" x14ac:dyDescent="0.2">
      <c r="A126" s="460"/>
      <c r="B126" s="461"/>
      <c r="C126" s="509"/>
      <c r="D126" s="34" t="s">
        <v>115</v>
      </c>
      <c r="E126" s="254" t="s">
        <v>116</v>
      </c>
      <c r="F126" s="34" t="s">
        <v>117</v>
      </c>
      <c r="G126" s="254" t="s">
        <v>116</v>
      </c>
      <c r="H126" s="7"/>
      <c r="I126" s="7"/>
      <c r="J126" s="45"/>
      <c r="K126" s="26"/>
      <c r="L126" s="6"/>
      <c r="M126" s="6"/>
      <c r="N126" s="6"/>
      <c r="O126" s="6"/>
      <c r="P126" s="6"/>
      <c r="Q126" s="6"/>
      <c r="R126" s="6"/>
      <c r="CG126" s="5"/>
      <c r="CH126" s="5"/>
      <c r="CI126" s="5"/>
      <c r="CJ126" s="5"/>
      <c r="CK126" s="5"/>
      <c r="CL126" s="5"/>
      <c r="CM126" s="5"/>
      <c r="CN126" s="5"/>
    </row>
    <row r="127" spans="1:92" ht="16.149999999999999" customHeight="1" x14ac:dyDescent="0.2">
      <c r="A127" s="531" t="s">
        <v>73</v>
      </c>
      <c r="B127" s="532"/>
      <c r="C127" s="255">
        <f t="shared" ref="C127:C133" si="9">SUM(D127:G127)</f>
        <v>194</v>
      </c>
      <c r="D127" s="256">
        <v>2</v>
      </c>
      <c r="E127" s="257"/>
      <c r="F127" s="256">
        <v>192</v>
      </c>
      <c r="G127" s="257"/>
      <c r="H127" s="241"/>
      <c r="I127" s="7"/>
      <c r="J127" s="45"/>
      <c r="K127" s="26"/>
      <c r="L127" s="6"/>
      <c r="M127" s="6"/>
      <c r="N127" s="6"/>
      <c r="O127" s="6"/>
      <c r="P127" s="6"/>
      <c r="Q127" s="6"/>
      <c r="R127" s="6"/>
      <c r="CG127" s="5"/>
      <c r="CH127" s="5"/>
      <c r="CI127" s="5"/>
      <c r="CJ127" s="5"/>
      <c r="CK127" s="5"/>
      <c r="CL127" s="5"/>
      <c r="CM127" s="5"/>
      <c r="CN127" s="5"/>
    </row>
    <row r="128" spans="1:92" ht="16.149999999999999" customHeight="1" x14ac:dyDescent="0.2">
      <c r="A128" s="503" t="s">
        <v>62</v>
      </c>
      <c r="B128" s="385" t="s">
        <v>108</v>
      </c>
      <c r="C128" s="255">
        <f t="shared" si="9"/>
        <v>94</v>
      </c>
      <c r="D128" s="256"/>
      <c r="E128" s="257"/>
      <c r="F128" s="256">
        <v>94</v>
      </c>
      <c r="G128" s="257"/>
      <c r="H128" s="241"/>
      <c r="I128" s="7"/>
      <c r="J128" s="45"/>
      <c r="K128" s="26"/>
      <c r="L128" s="6"/>
      <c r="M128" s="6"/>
      <c r="N128" s="6"/>
      <c r="O128" s="6"/>
      <c r="P128" s="6"/>
      <c r="Q128" s="6"/>
      <c r="R128" s="6"/>
      <c r="CG128" s="5"/>
      <c r="CH128" s="5"/>
      <c r="CI128" s="5"/>
      <c r="CJ128" s="5"/>
      <c r="CK128" s="5"/>
      <c r="CL128" s="5"/>
      <c r="CM128" s="5"/>
      <c r="CN128" s="5"/>
    </row>
    <row r="129" spans="1:92" ht="16.149999999999999" customHeight="1" x14ac:dyDescent="0.2">
      <c r="A129" s="539"/>
      <c r="B129" s="222" t="s">
        <v>93</v>
      </c>
      <c r="C129" s="258">
        <f t="shared" si="9"/>
        <v>0</v>
      </c>
      <c r="D129" s="259"/>
      <c r="E129" s="260"/>
      <c r="F129" s="259"/>
      <c r="G129" s="260"/>
      <c r="H129" s="241"/>
      <c r="I129" s="7"/>
      <c r="J129" s="45"/>
      <c r="K129" s="26"/>
      <c r="L129" s="6"/>
      <c r="M129" s="6"/>
      <c r="N129" s="6"/>
      <c r="O129" s="6"/>
      <c r="P129" s="6"/>
      <c r="Q129" s="6"/>
      <c r="R129" s="6"/>
      <c r="CG129" s="5"/>
      <c r="CH129" s="5"/>
      <c r="CI129" s="5"/>
      <c r="CJ129" s="5"/>
      <c r="CK129" s="5"/>
      <c r="CL129" s="5"/>
      <c r="CM129" s="5"/>
      <c r="CN129" s="5"/>
    </row>
    <row r="130" spans="1:92" ht="16.149999999999999" customHeight="1" x14ac:dyDescent="0.2">
      <c r="A130" s="504"/>
      <c r="B130" s="223" t="s">
        <v>109</v>
      </c>
      <c r="C130" s="261">
        <f t="shared" si="9"/>
        <v>0</v>
      </c>
      <c r="D130" s="262"/>
      <c r="E130" s="263"/>
      <c r="F130" s="262"/>
      <c r="G130" s="263"/>
      <c r="H130" s="241"/>
      <c r="I130" s="7"/>
      <c r="J130" s="45"/>
      <c r="K130" s="26"/>
      <c r="L130" s="6"/>
      <c r="M130" s="6"/>
      <c r="N130" s="6"/>
      <c r="O130" s="6"/>
      <c r="P130" s="6"/>
      <c r="Q130" s="6"/>
      <c r="R130" s="6"/>
      <c r="CG130" s="5"/>
      <c r="CH130" s="5"/>
      <c r="CI130" s="5"/>
      <c r="CJ130" s="5"/>
      <c r="CK130" s="5"/>
      <c r="CL130" s="5"/>
      <c r="CM130" s="5"/>
      <c r="CN130" s="5"/>
    </row>
    <row r="131" spans="1:92" ht="16.149999999999999" customHeight="1" x14ac:dyDescent="0.2">
      <c r="A131" s="518" t="s">
        <v>74</v>
      </c>
      <c r="B131" s="519"/>
      <c r="C131" s="264">
        <f t="shared" si="9"/>
        <v>70</v>
      </c>
      <c r="D131" s="28"/>
      <c r="E131" s="18"/>
      <c r="F131" s="28">
        <v>70</v>
      </c>
      <c r="G131" s="18"/>
      <c r="H131" s="241"/>
      <c r="I131" s="7"/>
      <c r="J131" s="45"/>
      <c r="K131" s="26"/>
      <c r="L131" s="6"/>
      <c r="M131" s="6"/>
      <c r="N131" s="6"/>
      <c r="O131" s="6"/>
      <c r="P131" s="6"/>
      <c r="Q131" s="6"/>
      <c r="R131" s="6"/>
      <c r="CG131" s="5"/>
      <c r="CH131" s="5"/>
      <c r="CI131" s="5"/>
      <c r="CJ131" s="5"/>
      <c r="CK131" s="5"/>
      <c r="CL131" s="5"/>
      <c r="CM131" s="5"/>
      <c r="CN131" s="5"/>
    </row>
    <row r="132" spans="1:92" ht="16.149999999999999" customHeight="1" x14ac:dyDescent="0.2">
      <c r="A132" s="520" t="s">
        <v>70</v>
      </c>
      <c r="B132" s="521"/>
      <c r="C132" s="265">
        <f t="shared" si="9"/>
        <v>0</v>
      </c>
      <c r="D132" s="71"/>
      <c r="E132" s="30"/>
      <c r="F132" s="71"/>
      <c r="G132" s="30"/>
      <c r="H132" s="241"/>
      <c r="I132" s="7"/>
      <c r="J132" s="45"/>
      <c r="K132" s="26"/>
      <c r="L132" s="6"/>
      <c r="M132" s="6"/>
      <c r="N132" s="6"/>
      <c r="O132" s="6"/>
      <c r="P132" s="6"/>
      <c r="Q132" s="6"/>
      <c r="R132" s="6"/>
      <c r="CG132" s="5"/>
      <c r="CH132" s="5"/>
      <c r="CI132" s="5"/>
      <c r="CJ132" s="5"/>
      <c r="CK132" s="5"/>
      <c r="CL132" s="5"/>
      <c r="CM132" s="5"/>
      <c r="CN132" s="5"/>
    </row>
    <row r="133" spans="1:92" ht="16.149999999999999" customHeight="1" x14ac:dyDescent="0.2">
      <c r="A133" s="547" t="s">
        <v>1</v>
      </c>
      <c r="B133" s="548"/>
      <c r="C133" s="180">
        <f t="shared" si="9"/>
        <v>358</v>
      </c>
      <c r="D133" s="266">
        <f>SUM(D127:D132)</f>
        <v>2</v>
      </c>
      <c r="E133" s="267">
        <f>SUM(E127:E132)</f>
        <v>0</v>
      </c>
      <c r="F133" s="266">
        <f>SUM(F127:F132)</f>
        <v>356</v>
      </c>
      <c r="G133" s="267">
        <f>SUM(G127:G132)</f>
        <v>0</v>
      </c>
      <c r="H133" s="7"/>
      <c r="I133" s="7"/>
      <c r="J133" s="45"/>
      <c r="K133" s="26"/>
      <c r="L133" s="6"/>
      <c r="M133" s="6"/>
      <c r="N133" s="6"/>
      <c r="O133" s="6"/>
      <c r="P133" s="6"/>
      <c r="Q133" s="6"/>
      <c r="R133" s="6"/>
      <c r="CG133" s="5"/>
      <c r="CH133" s="5"/>
      <c r="CI133" s="5"/>
      <c r="CJ133" s="5"/>
      <c r="CK133" s="5"/>
      <c r="CL133" s="5"/>
      <c r="CM133" s="5"/>
      <c r="CN133" s="5"/>
    </row>
    <row r="134" spans="1:92" ht="31.9" customHeight="1" x14ac:dyDescent="0.2">
      <c r="A134" s="268" t="s">
        <v>118</v>
      </c>
      <c r="B134" s="268"/>
      <c r="C134" s="268"/>
      <c r="D134" s="253"/>
      <c r="E134" s="253"/>
      <c r="F134" s="196"/>
      <c r="G134" s="9"/>
      <c r="H134" s="7"/>
      <c r="I134" s="7"/>
      <c r="J134" s="45"/>
      <c r="K134" s="26"/>
      <c r="L134" s="6"/>
      <c r="M134" s="6"/>
      <c r="N134" s="6"/>
      <c r="O134" s="6"/>
      <c r="P134" s="6"/>
      <c r="Q134" s="6"/>
      <c r="R134" s="6"/>
      <c r="CG134" s="5"/>
      <c r="CH134" s="5"/>
      <c r="CI134" s="5"/>
      <c r="CJ134" s="5"/>
      <c r="CK134" s="5"/>
      <c r="CL134" s="5"/>
      <c r="CM134" s="5"/>
      <c r="CN134" s="5"/>
    </row>
    <row r="135" spans="1:92" ht="16.149999999999999" customHeight="1" x14ac:dyDescent="0.2">
      <c r="A135" s="542" t="s">
        <v>4</v>
      </c>
      <c r="B135" s="549"/>
      <c r="C135" s="376" t="s">
        <v>1</v>
      </c>
      <c r="D135" s="253"/>
      <c r="E135" s="253"/>
      <c r="F135" s="269"/>
      <c r="G135" s="7"/>
      <c r="H135" s="7"/>
      <c r="I135" s="7"/>
      <c r="J135" s="45"/>
      <c r="K135" s="26"/>
      <c r="L135" s="6"/>
      <c r="M135" s="6"/>
      <c r="N135" s="6"/>
      <c r="O135" s="6"/>
      <c r="P135" s="6"/>
      <c r="Q135" s="6"/>
      <c r="R135" s="6"/>
      <c r="CG135" s="5"/>
      <c r="CH135" s="5"/>
      <c r="CI135" s="5"/>
      <c r="CJ135" s="5"/>
      <c r="CK135" s="5"/>
      <c r="CL135" s="5"/>
      <c r="CM135" s="5"/>
      <c r="CN135" s="5"/>
    </row>
    <row r="136" spans="1:92" ht="16.149999999999999" customHeight="1" x14ac:dyDescent="0.2">
      <c r="A136" s="550" t="s">
        <v>119</v>
      </c>
      <c r="B136" s="270" t="s">
        <v>120</v>
      </c>
      <c r="C136" s="271">
        <v>221</v>
      </c>
      <c r="D136" s="253"/>
      <c r="E136" s="253"/>
      <c r="F136" s="269"/>
      <c r="G136" s="7"/>
      <c r="H136" s="7"/>
      <c r="I136" s="7"/>
      <c r="J136" s="45"/>
      <c r="K136" s="26"/>
      <c r="L136" s="6"/>
      <c r="M136" s="6"/>
      <c r="N136" s="6"/>
      <c r="O136" s="6"/>
      <c r="P136" s="6"/>
      <c r="Q136" s="6"/>
      <c r="R136" s="6"/>
      <c r="CG136" s="5"/>
      <c r="CH136" s="5"/>
      <c r="CI136" s="5"/>
      <c r="CJ136" s="5"/>
      <c r="CK136" s="5"/>
      <c r="CL136" s="5"/>
      <c r="CM136" s="5"/>
      <c r="CN136" s="5"/>
    </row>
    <row r="137" spans="1:92" ht="16.149999999999999" customHeight="1" x14ac:dyDescent="0.2">
      <c r="A137" s="551"/>
      <c r="B137" s="272" t="s">
        <v>121</v>
      </c>
      <c r="C137" s="273">
        <v>194</v>
      </c>
      <c r="D137" s="253"/>
      <c r="E137" s="253"/>
      <c r="F137" s="269"/>
      <c r="G137" s="7"/>
      <c r="H137" s="7"/>
      <c r="I137" s="7"/>
      <c r="J137" s="45"/>
      <c r="K137" s="26"/>
      <c r="L137" s="6"/>
      <c r="M137" s="6"/>
      <c r="N137" s="6"/>
      <c r="O137" s="6"/>
      <c r="P137" s="6"/>
      <c r="Q137" s="6"/>
      <c r="R137" s="6"/>
      <c r="CG137" s="5"/>
      <c r="CH137" s="5"/>
      <c r="CI137" s="5"/>
      <c r="CJ137" s="5"/>
      <c r="CK137" s="5"/>
      <c r="CL137" s="5"/>
      <c r="CM137" s="5"/>
      <c r="CN137" s="5"/>
    </row>
    <row r="138" spans="1:92" ht="31.9" customHeight="1" x14ac:dyDescent="0.2">
      <c r="A138" s="32" t="s">
        <v>122</v>
      </c>
      <c r="B138" s="32"/>
      <c r="C138" s="32"/>
      <c r="D138" s="253"/>
      <c r="E138" s="253"/>
      <c r="F138" s="7"/>
      <c r="G138" s="7"/>
      <c r="H138" s="7"/>
      <c r="I138" s="7"/>
      <c r="J138" s="45"/>
      <c r="K138" s="26"/>
      <c r="CG138" s="5"/>
      <c r="CH138" s="5"/>
      <c r="CI138" s="5"/>
      <c r="CJ138" s="5"/>
      <c r="CK138" s="5"/>
      <c r="CL138" s="5"/>
      <c r="CM138" s="5"/>
      <c r="CN138" s="5"/>
    </row>
    <row r="139" spans="1:92" ht="16.149999999999999" customHeight="1" x14ac:dyDescent="0.2">
      <c r="A139" s="508" t="s">
        <v>4</v>
      </c>
      <c r="B139" s="508" t="s">
        <v>1</v>
      </c>
      <c r="C139" s="543" t="s">
        <v>58</v>
      </c>
      <c r="D139" s="545" t="s">
        <v>67</v>
      </c>
      <c r="E139" s="470" t="s">
        <v>62</v>
      </c>
      <c r="F139" s="7"/>
      <c r="G139" s="7"/>
      <c r="H139" s="7"/>
      <c r="I139" s="7"/>
      <c r="J139" s="45"/>
      <c r="K139" s="26"/>
      <c r="L139" s="6"/>
      <c r="M139" s="6"/>
      <c r="N139" s="6"/>
      <c r="O139" s="6"/>
      <c r="P139" s="6"/>
      <c r="CG139" s="5"/>
      <c r="CH139" s="5"/>
      <c r="CI139" s="5"/>
      <c r="CJ139" s="5"/>
      <c r="CK139" s="5"/>
      <c r="CL139" s="5"/>
      <c r="CM139" s="5"/>
      <c r="CN139" s="5"/>
    </row>
    <row r="140" spans="1:92" ht="16.149999999999999" customHeight="1" x14ac:dyDescent="0.2">
      <c r="A140" s="509"/>
      <c r="B140" s="509"/>
      <c r="C140" s="544"/>
      <c r="D140" s="546"/>
      <c r="E140" s="473"/>
      <c r="F140" s="7"/>
      <c r="G140" s="7"/>
      <c r="H140" s="7"/>
      <c r="I140" s="7"/>
      <c r="J140" s="221"/>
      <c r="K140" s="45"/>
      <c r="L140" s="26"/>
      <c r="M140" s="6"/>
      <c r="N140" s="6"/>
      <c r="O140" s="6"/>
      <c r="P140" s="6"/>
      <c r="CG140" s="5"/>
      <c r="CH140" s="5"/>
      <c r="CI140" s="5"/>
      <c r="CJ140" s="5"/>
      <c r="CK140" s="5"/>
      <c r="CL140" s="5"/>
      <c r="CM140" s="5"/>
      <c r="CN140" s="5"/>
    </row>
    <row r="141" spans="1:92" ht="16.149999999999999" customHeight="1" x14ac:dyDescent="0.2">
      <c r="A141" s="274" t="s">
        <v>123</v>
      </c>
      <c r="B141" s="24">
        <f t="shared" ref="B141:B150" si="10">SUM(C141:E141)</f>
        <v>2</v>
      </c>
      <c r="C141" s="259">
        <v>1</v>
      </c>
      <c r="D141" s="275">
        <v>1</v>
      </c>
      <c r="E141" s="276"/>
      <c r="F141" s="14"/>
      <c r="G141" s="13"/>
      <c r="H141" s="6"/>
      <c r="I141" s="6"/>
      <c r="J141" s="6"/>
      <c r="K141" s="6"/>
      <c r="L141" s="6"/>
      <c r="M141" s="6"/>
      <c r="N141" s="6"/>
      <c r="O141" s="6"/>
      <c r="P141" s="6"/>
      <c r="CG141" s="5"/>
      <c r="CH141" s="5"/>
      <c r="CI141" s="5"/>
      <c r="CJ141" s="5"/>
      <c r="CK141" s="5"/>
      <c r="CL141" s="5"/>
      <c r="CM141" s="5"/>
      <c r="CN141" s="5"/>
    </row>
    <row r="142" spans="1:92" ht="16.149999999999999" customHeight="1" x14ac:dyDescent="0.2">
      <c r="A142" s="274" t="s">
        <v>124</v>
      </c>
      <c r="B142" s="24">
        <f t="shared" si="10"/>
        <v>0</v>
      </c>
      <c r="C142" s="259"/>
      <c r="D142" s="275"/>
      <c r="E142" s="276"/>
      <c r="F142" s="14"/>
      <c r="G142" s="13"/>
      <c r="H142" s="6"/>
      <c r="I142" s="6"/>
      <c r="J142" s="6"/>
      <c r="K142" s="6"/>
      <c r="L142" s="6"/>
      <c r="M142" s="6"/>
      <c r="N142" s="6"/>
      <c r="O142" s="6"/>
      <c r="P142" s="6"/>
      <c r="CG142" s="5"/>
      <c r="CH142" s="5"/>
      <c r="CI142" s="5"/>
      <c r="CJ142" s="5"/>
      <c r="CK142" s="5"/>
      <c r="CL142" s="5"/>
      <c r="CM142" s="5"/>
      <c r="CN142" s="5"/>
    </row>
    <row r="143" spans="1:92" ht="16.149999999999999" customHeight="1" x14ac:dyDescent="0.2">
      <c r="A143" s="274" t="s">
        <v>125</v>
      </c>
      <c r="B143" s="24">
        <f t="shared" si="10"/>
        <v>1</v>
      </c>
      <c r="C143" s="259"/>
      <c r="D143" s="275">
        <v>1</v>
      </c>
      <c r="E143" s="276"/>
      <c r="F143" s="14"/>
      <c r="G143" s="13"/>
      <c r="H143" s="6"/>
      <c r="I143" s="6"/>
      <c r="J143" s="6"/>
      <c r="K143" s="6"/>
      <c r="L143" s="6"/>
      <c r="M143" s="6"/>
      <c r="N143" s="6"/>
      <c r="O143" s="6"/>
      <c r="P143" s="6"/>
      <c r="CG143" s="5"/>
      <c r="CH143" s="5"/>
      <c r="CI143" s="5"/>
      <c r="CJ143" s="5"/>
      <c r="CK143" s="5"/>
      <c r="CL143" s="5"/>
      <c r="CM143" s="5"/>
      <c r="CN143" s="5"/>
    </row>
    <row r="144" spans="1:92" ht="25.9" customHeight="1" x14ac:dyDescent="0.2">
      <c r="A144" s="277" t="s">
        <v>126</v>
      </c>
      <c r="B144" s="24">
        <f t="shared" si="10"/>
        <v>0</v>
      </c>
      <c r="C144" s="259"/>
      <c r="D144" s="275"/>
      <c r="E144" s="276"/>
      <c r="F144" s="14"/>
      <c r="G144" s="13"/>
      <c r="H144" s="6"/>
      <c r="I144" s="6"/>
      <c r="J144" s="6"/>
      <c r="K144" s="6"/>
      <c r="L144" s="6"/>
      <c r="M144" s="6"/>
      <c r="N144" s="6"/>
      <c r="O144" s="6"/>
      <c r="P144" s="6"/>
      <c r="CG144" s="5"/>
      <c r="CH144" s="5"/>
      <c r="CI144" s="5"/>
      <c r="CJ144" s="5"/>
      <c r="CK144" s="5"/>
      <c r="CL144" s="5"/>
      <c r="CM144" s="5"/>
      <c r="CN144" s="5"/>
    </row>
    <row r="145" spans="1:92" ht="25.9" customHeight="1" x14ac:dyDescent="0.2">
      <c r="A145" s="274" t="s">
        <v>127</v>
      </c>
      <c r="B145" s="24">
        <f t="shared" si="10"/>
        <v>0</v>
      </c>
      <c r="C145" s="259"/>
      <c r="D145" s="275"/>
      <c r="E145" s="276"/>
      <c r="F145" s="14"/>
      <c r="G145" s="13"/>
      <c r="H145" s="6"/>
      <c r="I145" s="6"/>
      <c r="J145" s="6"/>
      <c r="K145" s="6"/>
      <c r="L145" s="6"/>
      <c r="M145" s="6"/>
      <c r="N145" s="6"/>
      <c r="O145" s="6"/>
      <c r="P145" s="6"/>
      <c r="CG145" s="5"/>
      <c r="CH145" s="5"/>
      <c r="CI145" s="5"/>
      <c r="CJ145" s="5"/>
      <c r="CK145" s="5"/>
      <c r="CL145" s="5"/>
      <c r="CM145" s="5"/>
      <c r="CN145" s="5"/>
    </row>
    <row r="146" spans="1:92" ht="16.149999999999999" customHeight="1" x14ac:dyDescent="0.2">
      <c r="A146" s="274" t="s">
        <v>128</v>
      </c>
      <c r="B146" s="24">
        <f t="shared" si="10"/>
        <v>0</v>
      </c>
      <c r="C146" s="259"/>
      <c r="D146" s="275"/>
      <c r="E146" s="276"/>
      <c r="F146" s="14"/>
      <c r="G146" s="13"/>
      <c r="H146" s="6"/>
      <c r="I146" s="6"/>
      <c r="J146" s="6"/>
      <c r="K146" s="6"/>
      <c r="L146" s="6"/>
      <c r="M146" s="6"/>
      <c r="N146" s="6"/>
      <c r="O146" s="6"/>
      <c r="P146" s="6"/>
      <c r="CG146" s="5"/>
      <c r="CH146" s="5"/>
      <c r="CI146" s="5"/>
      <c r="CJ146" s="5"/>
      <c r="CK146" s="5"/>
      <c r="CL146" s="5"/>
      <c r="CM146" s="5"/>
      <c r="CN146" s="5"/>
    </row>
    <row r="147" spans="1:92" ht="16.149999999999999" customHeight="1" x14ac:dyDescent="0.2">
      <c r="A147" s="274" t="s">
        <v>129</v>
      </c>
      <c r="B147" s="24">
        <f t="shared" si="10"/>
        <v>0</v>
      </c>
      <c r="C147" s="259"/>
      <c r="D147" s="275"/>
      <c r="E147" s="276"/>
      <c r="F147" s="14"/>
      <c r="G147" s="13"/>
      <c r="H147" s="6"/>
      <c r="I147" s="6"/>
      <c r="J147" s="6"/>
      <c r="K147" s="6"/>
      <c r="L147" s="6"/>
      <c r="M147" s="6"/>
      <c r="N147" s="6"/>
      <c r="O147" s="6"/>
      <c r="P147" s="6"/>
      <c r="CG147" s="5"/>
      <c r="CH147" s="5"/>
      <c r="CI147" s="5"/>
      <c r="CJ147" s="5"/>
      <c r="CK147" s="5"/>
      <c r="CL147" s="5"/>
      <c r="CM147" s="5"/>
      <c r="CN147" s="5"/>
    </row>
    <row r="148" spans="1:92" ht="16.149999999999999" customHeight="1" x14ac:dyDescent="0.2">
      <c r="A148" s="274" t="s">
        <v>130</v>
      </c>
      <c r="B148" s="24">
        <f t="shared" si="10"/>
        <v>0</v>
      </c>
      <c r="C148" s="259"/>
      <c r="D148" s="275"/>
      <c r="E148" s="276"/>
      <c r="F148" s="14"/>
      <c r="G148" s="13"/>
      <c r="H148" s="6"/>
      <c r="I148" s="6"/>
      <c r="J148" s="6"/>
      <c r="K148" s="6"/>
      <c r="L148" s="6"/>
      <c r="M148" s="6"/>
      <c r="N148" s="6"/>
      <c r="O148" s="6"/>
      <c r="P148" s="6"/>
      <c r="CG148" s="5"/>
      <c r="CH148" s="5"/>
      <c r="CI148" s="5"/>
      <c r="CJ148" s="5"/>
      <c r="CK148" s="5"/>
      <c r="CL148" s="5"/>
      <c r="CM148" s="5"/>
      <c r="CN148" s="5"/>
    </row>
    <row r="149" spans="1:92" ht="16.149999999999999" customHeight="1" x14ac:dyDescent="0.2">
      <c r="A149" s="274" t="s">
        <v>131</v>
      </c>
      <c r="B149" s="24">
        <f t="shared" si="10"/>
        <v>0</v>
      </c>
      <c r="C149" s="259"/>
      <c r="D149" s="275"/>
      <c r="E149" s="276"/>
      <c r="F149" s="14"/>
      <c r="G149" s="13"/>
      <c r="H149" s="6"/>
      <c r="I149" s="6"/>
      <c r="J149" s="6"/>
      <c r="K149" s="6"/>
      <c r="L149" s="6"/>
      <c r="M149" s="6"/>
      <c r="N149" s="6"/>
      <c r="O149" s="6"/>
      <c r="P149" s="6"/>
      <c r="CG149" s="5"/>
      <c r="CH149" s="5"/>
      <c r="CI149" s="5"/>
      <c r="CJ149" s="5"/>
      <c r="CK149" s="5"/>
      <c r="CL149" s="5"/>
      <c r="CM149" s="5"/>
      <c r="CN149" s="5"/>
    </row>
    <row r="150" spans="1:92" ht="16.149999999999999" customHeight="1" x14ac:dyDescent="0.2">
      <c r="A150" s="278" t="s">
        <v>3</v>
      </c>
      <c r="B150" s="111">
        <f t="shared" si="10"/>
        <v>0</v>
      </c>
      <c r="C150" s="262"/>
      <c r="D150" s="279"/>
      <c r="E150" s="280"/>
      <c r="F150" s="14"/>
      <c r="G150" s="13"/>
      <c r="H150" s="6"/>
      <c r="I150" s="6"/>
      <c r="J150" s="6"/>
      <c r="K150" s="6"/>
      <c r="L150" s="6"/>
      <c r="M150" s="6"/>
      <c r="N150" s="6"/>
      <c r="O150" s="6"/>
      <c r="P150" s="6"/>
      <c r="CG150" s="5"/>
      <c r="CH150" s="5"/>
      <c r="CI150" s="5"/>
      <c r="CJ150" s="5"/>
      <c r="CK150" s="5"/>
      <c r="CL150" s="5"/>
      <c r="CM150" s="5"/>
      <c r="CN150" s="5"/>
    </row>
    <row r="151" spans="1:92" ht="16.149999999999999" customHeight="1" x14ac:dyDescent="0.2">
      <c r="A151" s="281" t="s">
        <v>132</v>
      </c>
      <c r="F151" s="40"/>
      <c r="G151" s="37"/>
      <c r="H151" s="6"/>
      <c r="I151" s="6"/>
      <c r="J151" s="6"/>
      <c r="K151" s="6"/>
      <c r="L151" s="6"/>
      <c r="M151" s="6"/>
      <c r="N151" s="6"/>
      <c r="O151" s="6"/>
      <c r="P151" s="6"/>
      <c r="CG151" s="5"/>
      <c r="CH151" s="5"/>
      <c r="CI151" s="5"/>
      <c r="CJ151" s="5"/>
      <c r="CK151" s="5"/>
      <c r="CL151" s="5"/>
      <c r="CM151" s="5"/>
      <c r="CN151" s="5"/>
    </row>
    <row r="152" spans="1:92" x14ac:dyDescent="0.2">
      <c r="CG152" s="5"/>
      <c r="CH152" s="5"/>
      <c r="CI152" s="5"/>
      <c r="CJ152" s="5"/>
      <c r="CK152" s="5"/>
      <c r="CL152" s="5"/>
      <c r="CM152" s="5"/>
      <c r="CN152" s="5"/>
    </row>
    <row r="153" spans="1:92" x14ac:dyDescent="0.2">
      <c r="CG153" s="5"/>
      <c r="CH153" s="5"/>
      <c r="CI153" s="5"/>
      <c r="CJ153" s="5"/>
      <c r="CK153" s="5"/>
      <c r="CL153" s="5"/>
      <c r="CM153" s="5"/>
      <c r="CN153" s="5"/>
    </row>
    <row r="154" spans="1:92" x14ac:dyDescent="0.2">
      <c r="CG154" s="5"/>
      <c r="CH154" s="5"/>
      <c r="CI154" s="5"/>
      <c r="CJ154" s="5"/>
      <c r="CK154" s="5"/>
      <c r="CL154" s="5"/>
      <c r="CM154" s="5"/>
      <c r="CN154" s="5"/>
    </row>
    <row r="155" spans="1:92" x14ac:dyDescent="0.2">
      <c r="CG155" s="5"/>
      <c r="CH155" s="5"/>
      <c r="CI155" s="5"/>
      <c r="CJ155" s="5"/>
      <c r="CK155" s="5"/>
      <c r="CL155" s="5"/>
      <c r="CM155" s="5"/>
      <c r="CN155" s="5"/>
    </row>
    <row r="156" spans="1:92" x14ac:dyDescent="0.2">
      <c r="CG156" s="5"/>
      <c r="CH156" s="5"/>
      <c r="CI156" s="5"/>
      <c r="CJ156" s="5"/>
      <c r="CK156" s="5"/>
      <c r="CL156" s="5"/>
      <c r="CM156" s="5"/>
      <c r="CN156" s="5"/>
    </row>
    <row r="157" spans="1:92" x14ac:dyDescent="0.2">
      <c r="CG157" s="5"/>
      <c r="CH157" s="5"/>
      <c r="CI157" s="5"/>
      <c r="CJ157" s="5"/>
      <c r="CK157" s="5"/>
      <c r="CL157" s="5"/>
      <c r="CM157" s="5"/>
      <c r="CN157" s="5"/>
    </row>
    <row r="194" spans="1:93" ht="11.25" customHeight="1" x14ac:dyDescent="0.2"/>
    <row r="195" spans="1:93" s="11" customFormat="1" hidden="1" x14ac:dyDescent="0.2">
      <c r="A195" s="11">
        <f>SUM(D12:D15,D22:D27,D31:D43,B49,C69:H69,C79:H79,C83:H88,C93:C98,C116:C121,C133,B141:B150,C53:C62,B102:B106,B109:B113,D16:D17,C136:C137)</f>
        <v>1506</v>
      </c>
      <c r="B195" s="11">
        <f>SUM(CG5:CN157)</f>
        <v>0</v>
      </c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</row>
  </sheetData>
  <mergeCells count="123">
    <mergeCell ref="C139:C140"/>
    <mergeCell ref="D139:D140"/>
    <mergeCell ref="E139:E140"/>
    <mergeCell ref="A132:B132"/>
    <mergeCell ref="A133:B133"/>
    <mergeCell ref="A135:B135"/>
    <mergeCell ref="A136:A137"/>
    <mergeCell ref="A139:A140"/>
    <mergeCell ref="B139:B140"/>
    <mergeCell ref="D125:E125"/>
    <mergeCell ref="F125:G125"/>
    <mergeCell ref="A127:B127"/>
    <mergeCell ref="A128:A130"/>
    <mergeCell ref="A131:B131"/>
    <mergeCell ref="A117:A119"/>
    <mergeCell ref="A120:B120"/>
    <mergeCell ref="A121:B121"/>
    <mergeCell ref="A125:B126"/>
    <mergeCell ref="C125:C126"/>
    <mergeCell ref="A107:D107"/>
    <mergeCell ref="D112:D113"/>
    <mergeCell ref="E112:E113"/>
    <mergeCell ref="A115:B115"/>
    <mergeCell ref="A116:B116"/>
    <mergeCell ref="A93:B93"/>
    <mergeCell ref="A94:A96"/>
    <mergeCell ref="A97:B97"/>
    <mergeCell ref="A98:B98"/>
    <mergeCell ref="A100:E100"/>
    <mergeCell ref="A87:B87"/>
    <mergeCell ref="A88:B88"/>
    <mergeCell ref="A90:I90"/>
    <mergeCell ref="A91:B92"/>
    <mergeCell ref="C91:C92"/>
    <mergeCell ref="A79:B79"/>
    <mergeCell ref="A81:H81"/>
    <mergeCell ref="A82:B82"/>
    <mergeCell ref="A83:B83"/>
    <mergeCell ref="A84:A86"/>
    <mergeCell ref="A74:B74"/>
    <mergeCell ref="A75:B75"/>
    <mergeCell ref="A76:B76"/>
    <mergeCell ref="A77:B77"/>
    <mergeCell ref="A78:B78"/>
    <mergeCell ref="A72:B73"/>
    <mergeCell ref="C72:C73"/>
    <mergeCell ref="D72:D73"/>
    <mergeCell ref="E72:G72"/>
    <mergeCell ref="H72:H73"/>
    <mergeCell ref="A66:B66"/>
    <mergeCell ref="A67:B67"/>
    <mergeCell ref="A68:B68"/>
    <mergeCell ref="A69:B69"/>
    <mergeCell ref="A71:L71"/>
    <mergeCell ref="A40:A43"/>
    <mergeCell ref="B42:B43"/>
    <mergeCell ref="A44:H44"/>
    <mergeCell ref="A45:A46"/>
    <mergeCell ref="B45:B46"/>
    <mergeCell ref="A51:A52"/>
    <mergeCell ref="B51:B52"/>
    <mergeCell ref="C51:C52"/>
    <mergeCell ref="A53:A55"/>
    <mergeCell ref="B40:B41"/>
    <mergeCell ref="A62:B62"/>
    <mergeCell ref="A56:A59"/>
    <mergeCell ref="A60:A61"/>
    <mergeCell ref="A63:I63"/>
    <mergeCell ref="A64:B65"/>
    <mergeCell ref="C64:C65"/>
    <mergeCell ref="D64:D65"/>
    <mergeCell ref="E64:G64"/>
    <mergeCell ref="B19:C21"/>
    <mergeCell ref="A19:A21"/>
    <mergeCell ref="S10:T10"/>
    <mergeCell ref="U10:V10"/>
    <mergeCell ref="W10:X10"/>
    <mergeCell ref="D19:F20"/>
    <mergeCell ref="G19:Z19"/>
    <mergeCell ref="G20:H20"/>
    <mergeCell ref="I20:J20"/>
    <mergeCell ref="K20:L20"/>
    <mergeCell ref="M20:N20"/>
    <mergeCell ref="O20:P20"/>
    <mergeCell ref="Q20:R20"/>
    <mergeCell ref="S20:T20"/>
    <mergeCell ref="U20:V20"/>
    <mergeCell ref="W20:X20"/>
    <mergeCell ref="Y20:Z20"/>
    <mergeCell ref="A31:A39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H64:H65"/>
    <mergeCell ref="B24:B25"/>
    <mergeCell ref="A26:B27"/>
    <mergeCell ref="A28:C28"/>
    <mergeCell ref="A29:J29"/>
    <mergeCell ref="A30:C30"/>
    <mergeCell ref="B9:C11"/>
    <mergeCell ref="D9:F10"/>
    <mergeCell ref="G9:Z9"/>
    <mergeCell ref="G10:H10"/>
    <mergeCell ref="I10:J10"/>
    <mergeCell ref="K10:L10"/>
    <mergeCell ref="M10:N10"/>
    <mergeCell ref="O10:P10"/>
    <mergeCell ref="Q10:R10"/>
    <mergeCell ref="A9:A11"/>
    <mergeCell ref="Y10:Z10"/>
    <mergeCell ref="A12:A13"/>
    <mergeCell ref="A22:A25"/>
    <mergeCell ref="B22:B23"/>
    <mergeCell ref="A14:B14"/>
    <mergeCell ref="A15:C15"/>
    <mergeCell ref="A16:C16"/>
    <mergeCell ref="A17:C17"/>
  </mergeCells>
  <dataValidations count="4">
    <dataValidation type="whole" allowBlank="1" showInputMessage="1" showErrorMessage="1" errorTitle="ERROR" error="Por favor ingrese solo Números" sqref="D133:E140 C151:E1048576 C138:C140 B107:B108 D122:F126 G89:G126 F133:G1048576 D89:F115 C89:C92 A1:A1048576 B114:B1048576 C63:C65 C99:C135 H89:H1048576 C79:H82 B49:B101 G28:H65 E44:F65 C69:H73 C1:C52 B1:B46 G18:Z21 D18:D65 AA1:XFD1048576 E18:F30 G1:Z11 G15:Z15 D1:F15 I28:Z1048576" xr:uid="{1C39D2F4-88A0-49AB-AFB1-006D3DE264BE}">
      <formula1>0</formula1>
      <formula2>1000000000</formula2>
    </dataValidation>
    <dataValidation type="whole" allowBlank="1" showInputMessage="1" showErrorMessage="1" errorTitle="ERROR" error="Debe ingresar sólo números enteros positivos." sqref="D16:Z17" xr:uid="{08B48623-23F2-4065-AE6F-C5557575BE1B}">
      <formula1>0</formula1>
      <formula2>1000000</formula2>
    </dataValidation>
    <dataValidation type="whole" allowBlank="1" showInputMessage="1" showErrorMessage="1" errorTitle="Error de ingreso" error="Debe ingresar sólo números." sqref="B109:B113" xr:uid="{7ADBC27F-DF54-4E2B-AE7D-D92816E7FE6E}">
      <formula1>0</formula1>
      <formula2>1000000</formula2>
    </dataValidation>
    <dataValidation type="whole" allowBlank="1" showInputMessage="1" showErrorMessage="1" errorTitle="Error de ingreso" error="Debe ingresar sólo números enteros positivos." sqref="C141:E150 C136:C137 D127:G132 D116:F121 B102:B106 C93:C98 C83:H88 C74:H78 C66:H68 C53:C62 B47:B48 E31:F43 G22:Z27 G12:Z14" xr:uid="{50EB6AC2-0360-48DB-949E-3EC3D05C50A5}">
      <formula1>0</formula1>
      <formula2>1000000</formula2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Z195"/>
  <sheetViews>
    <sheetView workbookViewId="0">
      <selection sqref="A1:XFD1048576"/>
    </sheetView>
  </sheetViews>
  <sheetFormatPr baseColWidth="10" defaultColWidth="11.42578125" defaultRowHeight="14.25" x14ac:dyDescent="0.2"/>
  <cols>
    <col min="1" max="1" width="39.42578125" style="2" customWidth="1"/>
    <col min="2" max="2" width="18.140625" style="2" customWidth="1"/>
    <col min="3" max="3" width="23.85546875" style="2" customWidth="1"/>
    <col min="4" max="4" width="13" style="2" customWidth="1"/>
    <col min="5" max="5" width="12.42578125" style="2" customWidth="1"/>
    <col min="6" max="6" width="12.7109375" style="2" customWidth="1"/>
    <col min="7" max="7" width="11.42578125" style="2"/>
    <col min="8" max="8" width="13.42578125" style="2" customWidth="1"/>
    <col min="9" max="76" width="11.42578125" style="2"/>
    <col min="77" max="77" width="11.42578125" style="3"/>
    <col min="78" max="78" width="11.140625" style="3" customWidth="1"/>
    <col min="79" max="93" width="11.140625" style="4" hidden="1" customWidth="1"/>
    <col min="94" max="104" width="11.140625" style="49" hidden="1" customWidth="1"/>
    <col min="105" max="105" width="11.140625" style="2" customWidth="1"/>
    <col min="106" max="16384" width="11.42578125" style="2"/>
  </cols>
  <sheetData>
    <row r="1" spans="1:92" ht="16.149999999999999" customHeight="1" x14ac:dyDescent="0.2">
      <c r="A1" s="1" t="s">
        <v>0</v>
      </c>
      <c r="CA1" s="4" t="s">
        <v>8</v>
      </c>
    </row>
    <row r="2" spans="1:92" ht="16.149999999999999" customHeight="1" x14ac:dyDescent="0.2">
      <c r="A2" s="1" t="str">
        <f>CONCATENATE("COMUNA: ",[11]NOMBRE!B2," - ","( ",[11]NOMBRE!C2,[11]NOMBRE!D2,[11]NOMBRE!E2,[11]NOMBRE!F2,[11]NOMBRE!G2," )")</f>
        <v>COMUNA: LINARES - ( 07401 )</v>
      </c>
    </row>
    <row r="3" spans="1:92" ht="16.149999999999999" customHeight="1" x14ac:dyDescent="0.2">
      <c r="A3" s="1" t="str">
        <f>CONCATENATE("ESTABLECIMIENTO/ESTRATEGIA: ",[11]NOMBRE!B3," - ","( ",[11]NOMBRE!C3,[11]NOMBRE!D3,[11]NOMBRE!E3,[11]NOMBRE!F3,[11]NOMBRE!G3,[11]NOMBRE!H3," )")</f>
        <v>ESTABLECIMIENTO/ESTRATEGIA: HOSPITAL PRESIDENTE CARLOS IBAÑEZ DEL CAMPO - ( 116108 )</v>
      </c>
    </row>
    <row r="4" spans="1:92" ht="16.149999999999999" customHeight="1" x14ac:dyDescent="0.2">
      <c r="A4" s="1" t="str">
        <f>CONCATENATE("MES: ",[11]NOMBRE!B6," - ","( ",[11]NOMBRE!C6,[11]NOMBRE!D6," )")</f>
        <v>MES: OCTUBRE - ( 10 )</v>
      </c>
    </row>
    <row r="5" spans="1:92" ht="16.149999999999999" customHeight="1" x14ac:dyDescent="0.2">
      <c r="A5" s="1" t="str">
        <f>CONCATENATE("AÑO: ",[11]NOMBRE!B7)</f>
        <v>AÑO: 2018</v>
      </c>
      <c r="CG5" s="5"/>
      <c r="CH5" s="5"/>
      <c r="CI5" s="5"/>
      <c r="CJ5" s="5"/>
      <c r="CK5" s="5"/>
      <c r="CL5" s="5"/>
      <c r="CM5" s="5"/>
      <c r="CN5" s="5"/>
    </row>
    <row r="6" spans="1:92" ht="15" x14ac:dyDescent="0.2">
      <c r="A6" s="50"/>
      <c r="B6" s="50"/>
      <c r="C6" s="50"/>
      <c r="D6" s="50"/>
      <c r="E6" s="50"/>
      <c r="F6" s="8" t="s">
        <v>9</v>
      </c>
      <c r="G6" s="50"/>
      <c r="H6" s="50"/>
      <c r="I6" s="50"/>
      <c r="J6" s="51"/>
      <c r="K6" s="52"/>
      <c r="L6" s="13"/>
      <c r="CG6" s="5"/>
      <c r="CH6" s="5"/>
      <c r="CI6" s="5"/>
      <c r="CJ6" s="5"/>
      <c r="CK6" s="5"/>
      <c r="CL6" s="5"/>
      <c r="CM6" s="5"/>
      <c r="CN6" s="5"/>
    </row>
    <row r="7" spans="1:92" ht="15" x14ac:dyDescent="0.2">
      <c r="A7" s="51"/>
      <c r="B7" s="51"/>
      <c r="C7" s="51"/>
      <c r="D7" s="51"/>
      <c r="E7" s="51"/>
      <c r="F7" s="51"/>
      <c r="G7" s="51"/>
      <c r="H7" s="51"/>
      <c r="I7" s="51"/>
      <c r="J7" s="51"/>
      <c r="K7" s="52"/>
      <c r="L7" s="13"/>
      <c r="CG7" s="5"/>
      <c r="CH7" s="5"/>
      <c r="CI7" s="5"/>
      <c r="CJ7" s="5"/>
      <c r="CK7" s="5"/>
      <c r="CL7" s="5"/>
      <c r="CM7" s="5"/>
      <c r="CN7" s="5"/>
    </row>
    <row r="8" spans="1:92" ht="31.9" customHeight="1" x14ac:dyDescent="0.2">
      <c r="A8" s="53" t="s">
        <v>10</v>
      </c>
      <c r="B8" s="53"/>
      <c r="C8" s="53"/>
      <c r="D8" s="53"/>
      <c r="E8" s="53"/>
      <c r="F8" s="53"/>
      <c r="G8" s="53"/>
      <c r="H8" s="53"/>
      <c r="I8" s="53"/>
      <c r="J8" s="54"/>
      <c r="K8" s="55"/>
      <c r="L8" s="56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CG8" s="5"/>
      <c r="CH8" s="5"/>
      <c r="CI8" s="5"/>
      <c r="CJ8" s="5"/>
      <c r="CK8" s="5"/>
      <c r="CL8" s="5"/>
      <c r="CM8" s="5"/>
      <c r="CN8" s="5"/>
    </row>
    <row r="9" spans="1:92" ht="16.149999999999999" customHeight="1" x14ac:dyDescent="0.2">
      <c r="A9" s="467" t="s">
        <v>11</v>
      </c>
      <c r="B9" s="467" t="s">
        <v>12</v>
      </c>
      <c r="C9" s="467"/>
      <c r="D9" s="468" t="s">
        <v>1</v>
      </c>
      <c r="E9" s="469"/>
      <c r="F9" s="470"/>
      <c r="G9" s="474" t="s">
        <v>13</v>
      </c>
      <c r="H9" s="475"/>
      <c r="I9" s="475"/>
      <c r="J9" s="475"/>
      <c r="K9" s="475"/>
      <c r="L9" s="475"/>
      <c r="M9" s="475"/>
      <c r="N9" s="475"/>
      <c r="O9" s="475"/>
      <c r="P9" s="475"/>
      <c r="Q9" s="475"/>
      <c r="R9" s="475"/>
      <c r="S9" s="475"/>
      <c r="T9" s="475"/>
      <c r="U9" s="475"/>
      <c r="V9" s="475"/>
      <c r="W9" s="475"/>
      <c r="X9" s="475"/>
      <c r="Y9" s="475"/>
      <c r="Z9" s="476"/>
      <c r="CG9" s="5"/>
      <c r="CH9" s="5"/>
      <c r="CI9" s="5"/>
      <c r="CJ9" s="5"/>
      <c r="CK9" s="5"/>
      <c r="CL9" s="5"/>
      <c r="CM9" s="5"/>
      <c r="CN9" s="5"/>
    </row>
    <row r="10" spans="1:92" ht="16.149999999999999" customHeight="1" x14ac:dyDescent="0.2">
      <c r="A10" s="467"/>
      <c r="B10" s="467"/>
      <c r="C10" s="467"/>
      <c r="D10" s="471"/>
      <c r="E10" s="472"/>
      <c r="F10" s="473"/>
      <c r="G10" s="477" t="s">
        <v>14</v>
      </c>
      <c r="H10" s="477"/>
      <c r="I10" s="477" t="s">
        <v>15</v>
      </c>
      <c r="J10" s="477"/>
      <c r="K10" s="477" t="s">
        <v>16</v>
      </c>
      <c r="L10" s="477"/>
      <c r="M10" s="477" t="s">
        <v>17</v>
      </c>
      <c r="N10" s="477"/>
      <c r="O10" s="477" t="s">
        <v>18</v>
      </c>
      <c r="P10" s="477"/>
      <c r="Q10" s="477" t="s">
        <v>19</v>
      </c>
      <c r="R10" s="477"/>
      <c r="S10" s="477" t="s">
        <v>20</v>
      </c>
      <c r="T10" s="477"/>
      <c r="U10" s="477" t="s">
        <v>21</v>
      </c>
      <c r="V10" s="477"/>
      <c r="W10" s="477" t="s">
        <v>22</v>
      </c>
      <c r="X10" s="477"/>
      <c r="Y10" s="477" t="s">
        <v>23</v>
      </c>
      <c r="Z10" s="477"/>
      <c r="CG10" s="5"/>
      <c r="CH10" s="5"/>
      <c r="CI10" s="5"/>
      <c r="CJ10" s="5"/>
      <c r="CK10" s="5"/>
      <c r="CL10" s="5"/>
      <c r="CM10" s="5"/>
      <c r="CN10" s="5"/>
    </row>
    <row r="11" spans="1:92" ht="16.149999999999999" customHeight="1" x14ac:dyDescent="0.2">
      <c r="A11" s="467"/>
      <c r="B11" s="467"/>
      <c r="C11" s="467"/>
      <c r="D11" s="16" t="s">
        <v>5</v>
      </c>
      <c r="E11" s="15" t="s">
        <v>6</v>
      </c>
      <c r="F11" s="400" t="s">
        <v>7</v>
      </c>
      <c r="G11" s="57" t="s">
        <v>6</v>
      </c>
      <c r="H11" s="58" t="s">
        <v>7</v>
      </c>
      <c r="I11" s="59" t="s">
        <v>6</v>
      </c>
      <c r="J11" s="60" t="s">
        <v>7</v>
      </c>
      <c r="K11" s="59" t="s">
        <v>6</v>
      </c>
      <c r="L11" s="60" t="s">
        <v>7</v>
      </c>
      <c r="M11" s="59" t="s">
        <v>6</v>
      </c>
      <c r="N11" s="60" t="s">
        <v>7</v>
      </c>
      <c r="O11" s="59" t="s">
        <v>6</v>
      </c>
      <c r="P11" s="60" t="s">
        <v>7</v>
      </c>
      <c r="Q11" s="59" t="s">
        <v>6</v>
      </c>
      <c r="R11" s="60" t="s">
        <v>7</v>
      </c>
      <c r="S11" s="59" t="s">
        <v>6</v>
      </c>
      <c r="T11" s="60" t="s">
        <v>7</v>
      </c>
      <c r="U11" s="59" t="s">
        <v>6</v>
      </c>
      <c r="V11" s="60" t="s">
        <v>7</v>
      </c>
      <c r="W11" s="59" t="s">
        <v>6</v>
      </c>
      <c r="X11" s="60" t="s">
        <v>7</v>
      </c>
      <c r="Y11" s="59" t="s">
        <v>6</v>
      </c>
      <c r="Z11" s="60" t="s">
        <v>7</v>
      </c>
      <c r="AA11" s="3"/>
      <c r="CG11" s="5"/>
      <c r="CH11" s="5"/>
      <c r="CI11" s="5"/>
      <c r="CJ11" s="5"/>
      <c r="CK11" s="5"/>
      <c r="CL11" s="5"/>
      <c r="CM11" s="5"/>
      <c r="CN11" s="5"/>
    </row>
    <row r="12" spans="1:92" ht="16.149999999999999" customHeight="1" x14ac:dyDescent="0.2">
      <c r="A12" s="478" t="s">
        <v>24</v>
      </c>
      <c r="B12" s="61" t="s">
        <v>25</v>
      </c>
      <c r="C12" s="62" t="s">
        <v>26</v>
      </c>
      <c r="D12" s="63">
        <f>SUM(E12+F12)</f>
        <v>5</v>
      </c>
      <c r="E12" s="64">
        <f t="shared" ref="E12:F15" si="0">SUM(G12+I12+K12+M12+O12+Q12+S12+U12+W12+Y12)</f>
        <v>2</v>
      </c>
      <c r="F12" s="65">
        <f t="shared" si="0"/>
        <v>3</v>
      </c>
      <c r="G12" s="28">
        <v>1</v>
      </c>
      <c r="H12" s="29"/>
      <c r="I12" s="28"/>
      <c r="J12" s="29"/>
      <c r="K12" s="28"/>
      <c r="L12" s="29"/>
      <c r="M12" s="28"/>
      <c r="N12" s="29"/>
      <c r="O12" s="28"/>
      <c r="P12" s="29">
        <v>1</v>
      </c>
      <c r="Q12" s="28">
        <v>1</v>
      </c>
      <c r="R12" s="29"/>
      <c r="S12" s="28"/>
      <c r="T12" s="29">
        <v>1</v>
      </c>
      <c r="U12" s="28"/>
      <c r="V12" s="29">
        <v>1</v>
      </c>
      <c r="W12" s="28"/>
      <c r="X12" s="29"/>
      <c r="Y12" s="28"/>
      <c r="Z12" s="29"/>
      <c r="AA12" s="3"/>
      <c r="CG12" s="5"/>
      <c r="CH12" s="5"/>
      <c r="CI12" s="5"/>
      <c r="CJ12" s="5"/>
      <c r="CK12" s="5"/>
      <c r="CL12" s="5"/>
      <c r="CM12" s="5"/>
      <c r="CN12" s="5"/>
    </row>
    <row r="13" spans="1:92" ht="16.149999999999999" customHeight="1" x14ac:dyDescent="0.2">
      <c r="A13" s="479"/>
      <c r="B13" s="407" t="s">
        <v>27</v>
      </c>
      <c r="C13" s="67" t="s">
        <v>26</v>
      </c>
      <c r="D13" s="68">
        <f>SUM(E13+F13)</f>
        <v>12</v>
      </c>
      <c r="E13" s="69">
        <f t="shared" si="0"/>
        <v>9</v>
      </c>
      <c r="F13" s="70">
        <f t="shared" si="0"/>
        <v>3</v>
      </c>
      <c r="G13" s="71"/>
      <c r="H13" s="72"/>
      <c r="I13" s="17">
        <v>1</v>
      </c>
      <c r="J13" s="20">
        <v>1</v>
      </c>
      <c r="K13" s="17"/>
      <c r="L13" s="20"/>
      <c r="M13" s="17">
        <v>2</v>
      </c>
      <c r="N13" s="19">
        <v>1</v>
      </c>
      <c r="O13" s="17">
        <v>1</v>
      </c>
      <c r="P13" s="19"/>
      <c r="Q13" s="17">
        <v>2</v>
      </c>
      <c r="R13" s="19"/>
      <c r="S13" s="17">
        <v>1</v>
      </c>
      <c r="T13" s="19"/>
      <c r="U13" s="17">
        <v>1</v>
      </c>
      <c r="V13" s="19">
        <v>1</v>
      </c>
      <c r="W13" s="17">
        <v>1</v>
      </c>
      <c r="X13" s="19"/>
      <c r="Y13" s="17"/>
      <c r="Z13" s="19"/>
      <c r="AA13" s="3"/>
      <c r="CG13" s="5"/>
      <c r="CH13" s="5"/>
      <c r="CI13" s="5"/>
      <c r="CJ13" s="5"/>
      <c r="CK13" s="5"/>
      <c r="CL13" s="5"/>
      <c r="CM13" s="5"/>
      <c r="CN13" s="5"/>
    </row>
    <row r="14" spans="1:92" ht="16.149999999999999" customHeight="1" x14ac:dyDescent="0.2">
      <c r="A14" s="481" t="s">
        <v>28</v>
      </c>
      <c r="B14" s="482"/>
      <c r="C14" s="73" t="s">
        <v>26</v>
      </c>
      <c r="D14" s="74">
        <f>SUM(E14+F14)</f>
        <v>203</v>
      </c>
      <c r="E14" s="75">
        <f t="shared" si="0"/>
        <v>113</v>
      </c>
      <c r="F14" s="76">
        <f t="shared" si="0"/>
        <v>90</v>
      </c>
      <c r="G14" s="35">
        <v>4</v>
      </c>
      <c r="H14" s="77">
        <v>4</v>
      </c>
      <c r="I14" s="35">
        <v>12</v>
      </c>
      <c r="J14" s="77">
        <v>12</v>
      </c>
      <c r="K14" s="35">
        <v>15</v>
      </c>
      <c r="L14" s="77">
        <v>23</v>
      </c>
      <c r="M14" s="78">
        <v>25</v>
      </c>
      <c r="N14" s="36">
        <v>13</v>
      </c>
      <c r="O14" s="78">
        <v>12</v>
      </c>
      <c r="P14" s="36">
        <v>9</v>
      </c>
      <c r="Q14" s="78">
        <v>19</v>
      </c>
      <c r="R14" s="36">
        <v>10</v>
      </c>
      <c r="S14" s="78">
        <v>12</v>
      </c>
      <c r="T14" s="36">
        <v>6</v>
      </c>
      <c r="U14" s="78">
        <v>6</v>
      </c>
      <c r="V14" s="36">
        <v>10</v>
      </c>
      <c r="W14" s="78">
        <v>6</v>
      </c>
      <c r="X14" s="36">
        <v>3</v>
      </c>
      <c r="Y14" s="78">
        <v>2</v>
      </c>
      <c r="Z14" s="36"/>
      <c r="AA14" s="3"/>
      <c r="CG14" s="5"/>
      <c r="CH14" s="5"/>
      <c r="CI14" s="5"/>
      <c r="CJ14" s="5"/>
      <c r="CK14" s="5"/>
      <c r="CL14" s="5"/>
      <c r="CM14" s="5"/>
      <c r="CN14" s="5"/>
    </row>
    <row r="15" spans="1:92" ht="16.149999999999999" customHeight="1" thickBot="1" x14ac:dyDescent="0.25">
      <c r="A15" s="483" t="s">
        <v>1</v>
      </c>
      <c r="B15" s="484"/>
      <c r="C15" s="485"/>
      <c r="D15" s="79">
        <f>SUM(E15+F15)</f>
        <v>220</v>
      </c>
      <c r="E15" s="80">
        <f t="shared" si="0"/>
        <v>124</v>
      </c>
      <c r="F15" s="81">
        <f t="shared" si="0"/>
        <v>96</v>
      </c>
      <c r="G15" s="82">
        <f t="shared" ref="G15:Z15" si="1">SUM(G12:G14)</f>
        <v>5</v>
      </c>
      <c r="H15" s="83">
        <f t="shared" si="1"/>
        <v>4</v>
      </c>
      <c r="I15" s="82">
        <f t="shared" si="1"/>
        <v>13</v>
      </c>
      <c r="J15" s="83">
        <f t="shared" si="1"/>
        <v>13</v>
      </c>
      <c r="K15" s="82">
        <f t="shared" si="1"/>
        <v>15</v>
      </c>
      <c r="L15" s="83">
        <f t="shared" si="1"/>
        <v>23</v>
      </c>
      <c r="M15" s="84">
        <f t="shared" si="1"/>
        <v>27</v>
      </c>
      <c r="N15" s="85">
        <f t="shared" si="1"/>
        <v>14</v>
      </c>
      <c r="O15" s="84">
        <f t="shared" si="1"/>
        <v>13</v>
      </c>
      <c r="P15" s="85">
        <f t="shared" si="1"/>
        <v>10</v>
      </c>
      <c r="Q15" s="84">
        <f t="shared" si="1"/>
        <v>22</v>
      </c>
      <c r="R15" s="85">
        <f t="shared" si="1"/>
        <v>10</v>
      </c>
      <c r="S15" s="84">
        <f t="shared" si="1"/>
        <v>13</v>
      </c>
      <c r="T15" s="85">
        <f t="shared" si="1"/>
        <v>7</v>
      </c>
      <c r="U15" s="84">
        <f t="shared" si="1"/>
        <v>7</v>
      </c>
      <c r="V15" s="85">
        <f t="shared" si="1"/>
        <v>12</v>
      </c>
      <c r="W15" s="84">
        <f t="shared" si="1"/>
        <v>7</v>
      </c>
      <c r="X15" s="85">
        <f t="shared" si="1"/>
        <v>3</v>
      </c>
      <c r="Y15" s="84">
        <f t="shared" si="1"/>
        <v>2</v>
      </c>
      <c r="Z15" s="85">
        <f t="shared" si="1"/>
        <v>0</v>
      </c>
      <c r="AA15" s="3"/>
      <c r="CG15" s="5"/>
      <c r="CH15" s="5"/>
      <c r="CI15" s="5"/>
      <c r="CJ15" s="5"/>
      <c r="CK15" s="5"/>
      <c r="CL15" s="5"/>
      <c r="CM15" s="5"/>
      <c r="CN15" s="5"/>
    </row>
    <row r="16" spans="1:92" ht="16.149999999999999" customHeight="1" thickTop="1" x14ac:dyDescent="0.2">
      <c r="A16" s="486" t="s">
        <v>29</v>
      </c>
      <c r="B16" s="487"/>
      <c r="C16" s="488"/>
      <c r="D16" s="86">
        <v>22</v>
      </c>
      <c r="E16" s="87"/>
      <c r="F16" s="88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9"/>
      <c r="AA16" s="3"/>
      <c r="CG16" s="5"/>
      <c r="CH16" s="5"/>
      <c r="CI16" s="5"/>
      <c r="CJ16" s="5"/>
      <c r="CK16" s="5"/>
      <c r="CL16" s="5"/>
      <c r="CM16" s="5"/>
      <c r="CN16" s="5"/>
    </row>
    <row r="17" spans="1:92" ht="16.149999999999999" customHeight="1" x14ac:dyDescent="0.2">
      <c r="A17" s="462" t="s">
        <v>30</v>
      </c>
      <c r="B17" s="463"/>
      <c r="C17" s="464"/>
      <c r="D17" s="71">
        <v>0</v>
      </c>
      <c r="E17" s="90"/>
      <c r="F17" s="91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2"/>
      <c r="AA17" s="3"/>
      <c r="CG17" s="5"/>
      <c r="CH17" s="5"/>
      <c r="CI17" s="5"/>
      <c r="CJ17" s="5"/>
      <c r="CK17" s="5"/>
      <c r="CL17" s="5"/>
      <c r="CM17" s="5"/>
      <c r="CN17" s="5"/>
    </row>
    <row r="18" spans="1:92" ht="31.9" customHeight="1" x14ac:dyDescent="0.2">
      <c r="A18" s="93" t="s">
        <v>31</v>
      </c>
      <c r="B18" s="94"/>
      <c r="CG18" s="5"/>
      <c r="CH18" s="5"/>
      <c r="CI18" s="5"/>
      <c r="CJ18" s="5"/>
      <c r="CK18" s="5"/>
      <c r="CL18" s="5"/>
      <c r="CM18" s="5"/>
      <c r="CN18" s="5"/>
    </row>
    <row r="19" spans="1:92" ht="16.149999999999999" customHeight="1" x14ac:dyDescent="0.2">
      <c r="A19" s="467" t="s">
        <v>11</v>
      </c>
      <c r="B19" s="467" t="s">
        <v>12</v>
      </c>
      <c r="C19" s="467"/>
      <c r="D19" s="468" t="s">
        <v>1</v>
      </c>
      <c r="E19" s="469"/>
      <c r="F19" s="470"/>
      <c r="G19" s="496" t="s">
        <v>13</v>
      </c>
      <c r="H19" s="497"/>
      <c r="I19" s="497"/>
      <c r="J19" s="497"/>
      <c r="K19" s="497"/>
      <c r="L19" s="497"/>
      <c r="M19" s="497"/>
      <c r="N19" s="497"/>
      <c r="O19" s="497"/>
      <c r="P19" s="497"/>
      <c r="Q19" s="497"/>
      <c r="R19" s="497"/>
      <c r="S19" s="497"/>
      <c r="T19" s="497"/>
      <c r="U19" s="497"/>
      <c r="V19" s="497"/>
      <c r="W19" s="497"/>
      <c r="X19" s="497"/>
      <c r="Y19" s="497"/>
      <c r="Z19" s="498"/>
      <c r="CG19" s="5"/>
      <c r="CH19" s="5"/>
      <c r="CI19" s="5"/>
      <c r="CJ19" s="5"/>
      <c r="CK19" s="5"/>
      <c r="CL19" s="5"/>
      <c r="CM19" s="5"/>
      <c r="CN19" s="5"/>
    </row>
    <row r="20" spans="1:92" ht="16.149999999999999" customHeight="1" x14ac:dyDescent="0.2">
      <c r="A20" s="467"/>
      <c r="B20" s="467"/>
      <c r="C20" s="467"/>
      <c r="D20" s="471"/>
      <c r="E20" s="472"/>
      <c r="F20" s="472"/>
      <c r="G20" s="477" t="s">
        <v>14</v>
      </c>
      <c r="H20" s="477"/>
      <c r="I20" s="477" t="s">
        <v>15</v>
      </c>
      <c r="J20" s="477"/>
      <c r="K20" s="477" t="s">
        <v>16</v>
      </c>
      <c r="L20" s="477"/>
      <c r="M20" s="477" t="s">
        <v>17</v>
      </c>
      <c r="N20" s="477"/>
      <c r="O20" s="477" t="s">
        <v>18</v>
      </c>
      <c r="P20" s="477"/>
      <c r="Q20" s="477" t="s">
        <v>19</v>
      </c>
      <c r="R20" s="477"/>
      <c r="S20" s="477" t="s">
        <v>20</v>
      </c>
      <c r="T20" s="477"/>
      <c r="U20" s="477" t="s">
        <v>21</v>
      </c>
      <c r="V20" s="477"/>
      <c r="W20" s="477" t="s">
        <v>22</v>
      </c>
      <c r="X20" s="477"/>
      <c r="Y20" s="477" t="s">
        <v>23</v>
      </c>
      <c r="Z20" s="477"/>
      <c r="CG20" s="5"/>
      <c r="CH20" s="5"/>
      <c r="CI20" s="5"/>
      <c r="CJ20" s="5"/>
      <c r="CK20" s="5"/>
      <c r="CL20" s="5"/>
      <c r="CM20" s="5"/>
      <c r="CN20" s="5"/>
    </row>
    <row r="21" spans="1:92" ht="16.149999999999999" customHeight="1" x14ac:dyDescent="0.2">
      <c r="A21" s="467"/>
      <c r="B21" s="467"/>
      <c r="C21" s="467"/>
      <c r="D21" s="16" t="s">
        <v>5</v>
      </c>
      <c r="E21" s="15" t="s">
        <v>6</v>
      </c>
      <c r="F21" s="416" t="s">
        <v>7</v>
      </c>
      <c r="G21" s="57" t="s">
        <v>6</v>
      </c>
      <c r="H21" s="58" t="s">
        <v>7</v>
      </c>
      <c r="I21" s="57" t="s">
        <v>6</v>
      </c>
      <c r="J21" s="95" t="s">
        <v>7</v>
      </c>
      <c r="K21" s="57" t="s">
        <v>6</v>
      </c>
      <c r="L21" s="58" t="s">
        <v>7</v>
      </c>
      <c r="M21" s="57" t="s">
        <v>6</v>
      </c>
      <c r="N21" s="58" t="s">
        <v>7</v>
      </c>
      <c r="O21" s="57" t="s">
        <v>6</v>
      </c>
      <c r="P21" s="58" t="s">
        <v>7</v>
      </c>
      <c r="Q21" s="57" t="s">
        <v>6</v>
      </c>
      <c r="R21" s="58" t="s">
        <v>7</v>
      </c>
      <c r="S21" s="57" t="s">
        <v>6</v>
      </c>
      <c r="T21" s="58" t="s">
        <v>7</v>
      </c>
      <c r="U21" s="57" t="s">
        <v>6</v>
      </c>
      <c r="V21" s="58" t="s">
        <v>7</v>
      </c>
      <c r="W21" s="57" t="s">
        <v>6</v>
      </c>
      <c r="X21" s="58" t="s">
        <v>7</v>
      </c>
      <c r="Y21" s="57" t="s">
        <v>6</v>
      </c>
      <c r="Z21" s="58" t="s">
        <v>7</v>
      </c>
      <c r="CG21" s="5"/>
      <c r="CH21" s="5"/>
      <c r="CI21" s="5"/>
      <c r="CJ21" s="5"/>
      <c r="CK21" s="5"/>
      <c r="CL21" s="5"/>
      <c r="CM21" s="5"/>
      <c r="CN21" s="5"/>
    </row>
    <row r="22" spans="1:92" ht="16.149999999999999" customHeight="1" x14ac:dyDescent="0.2">
      <c r="A22" s="479" t="s">
        <v>24</v>
      </c>
      <c r="B22" s="456" t="s">
        <v>25</v>
      </c>
      <c r="C22" s="97" t="s">
        <v>32</v>
      </c>
      <c r="D22" s="98">
        <f t="shared" ref="D22:D27" si="2">SUM(E22+F22)</f>
        <v>3</v>
      </c>
      <c r="E22" s="99">
        <f t="shared" ref="E22:F27" si="3">SUM(G22+I22+K22+M22+O22+Q22+S22+U22+W22+Y22)</f>
        <v>0</v>
      </c>
      <c r="F22" s="100">
        <f t="shared" si="3"/>
        <v>3</v>
      </c>
      <c r="G22" s="17"/>
      <c r="H22" s="19">
        <v>1</v>
      </c>
      <c r="I22" s="28"/>
      <c r="J22" s="29"/>
      <c r="K22" s="101"/>
      <c r="L22" s="18">
        <v>1</v>
      </c>
      <c r="M22" s="101"/>
      <c r="N22" s="18">
        <v>1</v>
      </c>
      <c r="O22" s="101"/>
      <c r="P22" s="18"/>
      <c r="Q22" s="101"/>
      <c r="R22" s="18"/>
      <c r="S22" s="101"/>
      <c r="T22" s="18"/>
      <c r="U22" s="101"/>
      <c r="V22" s="18"/>
      <c r="W22" s="101"/>
      <c r="X22" s="18"/>
      <c r="Y22" s="28"/>
      <c r="Z22" s="18"/>
      <c r="AA22" s="3"/>
      <c r="CG22" s="5"/>
      <c r="CH22" s="5"/>
      <c r="CI22" s="5"/>
      <c r="CJ22" s="5"/>
      <c r="CK22" s="5"/>
      <c r="CL22" s="5"/>
      <c r="CM22" s="5"/>
      <c r="CN22" s="5"/>
    </row>
    <row r="23" spans="1:92" ht="16.149999999999999" customHeight="1" x14ac:dyDescent="0.2">
      <c r="A23" s="479"/>
      <c r="B23" s="457"/>
      <c r="C23" s="102" t="s">
        <v>33</v>
      </c>
      <c r="D23" s="103">
        <f t="shared" si="2"/>
        <v>0</v>
      </c>
      <c r="E23" s="104">
        <f t="shared" si="3"/>
        <v>0</v>
      </c>
      <c r="F23" s="105">
        <f t="shared" si="3"/>
        <v>0</v>
      </c>
      <c r="G23" s="42"/>
      <c r="H23" s="43"/>
      <c r="I23" s="71"/>
      <c r="J23" s="72"/>
      <c r="K23" s="106"/>
      <c r="L23" s="30"/>
      <c r="M23" s="106"/>
      <c r="N23" s="30"/>
      <c r="O23" s="106"/>
      <c r="P23" s="30"/>
      <c r="Q23" s="106"/>
      <c r="R23" s="30"/>
      <c r="S23" s="106"/>
      <c r="T23" s="30"/>
      <c r="U23" s="106"/>
      <c r="V23" s="30"/>
      <c r="W23" s="106"/>
      <c r="X23" s="30"/>
      <c r="Y23" s="106"/>
      <c r="Z23" s="30"/>
      <c r="AA23" s="3"/>
      <c r="CG23" s="5"/>
      <c r="CH23" s="5"/>
      <c r="CI23" s="5"/>
      <c r="CJ23" s="5"/>
      <c r="CK23" s="5"/>
      <c r="CL23" s="5"/>
      <c r="CM23" s="5"/>
      <c r="CN23" s="5"/>
    </row>
    <row r="24" spans="1:92" ht="16.149999999999999" customHeight="1" x14ac:dyDescent="0.2">
      <c r="A24" s="479"/>
      <c r="B24" s="456" t="s">
        <v>27</v>
      </c>
      <c r="C24" s="24" t="s">
        <v>32</v>
      </c>
      <c r="D24" s="107">
        <f t="shared" si="2"/>
        <v>2</v>
      </c>
      <c r="E24" s="108">
        <f t="shared" si="3"/>
        <v>0</v>
      </c>
      <c r="F24" s="109">
        <f t="shared" si="3"/>
        <v>2</v>
      </c>
      <c r="G24" s="21"/>
      <c r="H24" s="22"/>
      <c r="I24" s="21"/>
      <c r="J24" s="23"/>
      <c r="K24" s="110"/>
      <c r="L24" s="22"/>
      <c r="M24" s="110"/>
      <c r="N24" s="22"/>
      <c r="O24" s="110"/>
      <c r="P24" s="22"/>
      <c r="Q24" s="110"/>
      <c r="R24" s="22">
        <v>1</v>
      </c>
      <c r="S24" s="110"/>
      <c r="T24" s="22"/>
      <c r="U24" s="110"/>
      <c r="V24" s="22"/>
      <c r="W24" s="110"/>
      <c r="X24" s="22">
        <v>1</v>
      </c>
      <c r="Y24" s="110"/>
      <c r="Z24" s="22"/>
      <c r="AA24" s="3"/>
      <c r="CG24" s="5"/>
      <c r="CH24" s="5"/>
      <c r="CI24" s="5"/>
      <c r="CJ24" s="5"/>
      <c r="CK24" s="5"/>
      <c r="CL24" s="5"/>
      <c r="CM24" s="5"/>
      <c r="CN24" s="5"/>
    </row>
    <row r="25" spans="1:92" ht="16.149999999999999" customHeight="1" x14ac:dyDescent="0.2">
      <c r="A25" s="480"/>
      <c r="B25" s="457"/>
      <c r="C25" s="111" t="s">
        <v>33</v>
      </c>
      <c r="D25" s="103">
        <f t="shared" si="2"/>
        <v>0</v>
      </c>
      <c r="E25" s="104">
        <f t="shared" si="3"/>
        <v>0</v>
      </c>
      <c r="F25" s="105">
        <f t="shared" si="3"/>
        <v>0</v>
      </c>
      <c r="G25" s="42"/>
      <c r="H25" s="43"/>
      <c r="I25" s="42"/>
      <c r="J25" s="31"/>
      <c r="K25" s="112"/>
      <c r="L25" s="43"/>
      <c r="M25" s="112"/>
      <c r="N25" s="43"/>
      <c r="O25" s="112"/>
      <c r="P25" s="43"/>
      <c r="Q25" s="112"/>
      <c r="R25" s="43"/>
      <c r="S25" s="112"/>
      <c r="T25" s="43"/>
      <c r="U25" s="112"/>
      <c r="V25" s="43"/>
      <c r="W25" s="112"/>
      <c r="X25" s="43"/>
      <c r="Y25" s="112"/>
      <c r="Z25" s="43"/>
      <c r="AA25" s="3"/>
      <c r="CG25" s="5"/>
      <c r="CH25" s="5"/>
      <c r="CI25" s="5"/>
      <c r="CJ25" s="5"/>
      <c r="CK25" s="5"/>
      <c r="CL25" s="5"/>
      <c r="CM25" s="5"/>
      <c r="CN25" s="5"/>
    </row>
    <row r="26" spans="1:92" ht="16.149999999999999" customHeight="1" x14ac:dyDescent="0.2">
      <c r="A26" s="458" t="s">
        <v>28</v>
      </c>
      <c r="B26" s="459"/>
      <c r="C26" s="24" t="s">
        <v>32</v>
      </c>
      <c r="D26" s="113">
        <f t="shared" si="2"/>
        <v>63</v>
      </c>
      <c r="E26" s="114">
        <f t="shared" si="3"/>
        <v>36</v>
      </c>
      <c r="F26" s="115">
        <f t="shared" si="3"/>
        <v>27</v>
      </c>
      <c r="G26" s="116">
        <v>4</v>
      </c>
      <c r="H26" s="117">
        <v>1</v>
      </c>
      <c r="I26" s="118">
        <v>4</v>
      </c>
      <c r="J26" s="119">
        <v>5</v>
      </c>
      <c r="K26" s="116">
        <v>9</v>
      </c>
      <c r="L26" s="117">
        <v>3</v>
      </c>
      <c r="M26" s="116">
        <v>7</v>
      </c>
      <c r="N26" s="117">
        <v>2</v>
      </c>
      <c r="O26" s="116">
        <v>2</v>
      </c>
      <c r="P26" s="117">
        <v>5</v>
      </c>
      <c r="Q26" s="116">
        <v>3</v>
      </c>
      <c r="R26" s="117">
        <v>5</v>
      </c>
      <c r="S26" s="116">
        <v>3</v>
      </c>
      <c r="T26" s="117">
        <v>2</v>
      </c>
      <c r="U26" s="116">
        <v>2</v>
      </c>
      <c r="V26" s="117">
        <v>3</v>
      </c>
      <c r="W26" s="116">
        <v>2</v>
      </c>
      <c r="X26" s="117">
        <v>1</v>
      </c>
      <c r="Y26" s="116"/>
      <c r="Z26" s="117"/>
      <c r="AA26" s="3"/>
      <c r="CG26" s="5"/>
      <c r="CH26" s="5"/>
      <c r="CI26" s="5"/>
      <c r="CJ26" s="5"/>
      <c r="CK26" s="5"/>
      <c r="CL26" s="5"/>
      <c r="CM26" s="5"/>
      <c r="CN26" s="5"/>
    </row>
    <row r="27" spans="1:92" ht="16.149999999999999" customHeight="1" x14ac:dyDescent="0.2">
      <c r="A27" s="460"/>
      <c r="B27" s="461"/>
      <c r="C27" s="111" t="s">
        <v>33</v>
      </c>
      <c r="D27" s="103">
        <f t="shared" si="2"/>
        <v>1</v>
      </c>
      <c r="E27" s="104">
        <f t="shared" si="3"/>
        <v>0</v>
      </c>
      <c r="F27" s="105">
        <f t="shared" si="3"/>
        <v>1</v>
      </c>
      <c r="G27" s="112"/>
      <c r="H27" s="43"/>
      <c r="I27" s="42"/>
      <c r="J27" s="31"/>
      <c r="K27" s="112"/>
      <c r="L27" s="43"/>
      <c r="M27" s="112"/>
      <c r="N27" s="43"/>
      <c r="O27" s="112"/>
      <c r="P27" s="43">
        <v>1</v>
      </c>
      <c r="Q27" s="112"/>
      <c r="R27" s="43"/>
      <c r="S27" s="112"/>
      <c r="T27" s="43"/>
      <c r="U27" s="112"/>
      <c r="V27" s="43"/>
      <c r="W27" s="112"/>
      <c r="X27" s="43"/>
      <c r="Y27" s="112"/>
      <c r="Z27" s="43"/>
      <c r="AA27" s="3"/>
      <c r="CG27" s="5"/>
      <c r="CH27" s="5"/>
      <c r="CI27" s="5"/>
      <c r="CJ27" s="5"/>
      <c r="CK27" s="5"/>
      <c r="CL27" s="5"/>
      <c r="CM27" s="5"/>
      <c r="CN27" s="5"/>
    </row>
    <row r="28" spans="1:92" ht="16.149999999999999" customHeight="1" x14ac:dyDescent="0.2">
      <c r="A28" s="462" t="s">
        <v>1</v>
      </c>
      <c r="B28" s="463"/>
      <c r="C28" s="464"/>
      <c r="D28" s="120">
        <f t="shared" ref="D28:Z28" si="4">SUM(D22:D27)</f>
        <v>69</v>
      </c>
      <c r="E28" s="121">
        <f t="shared" si="4"/>
        <v>36</v>
      </c>
      <c r="F28" s="122">
        <f t="shared" si="4"/>
        <v>33</v>
      </c>
      <c r="G28" s="123">
        <f t="shared" si="4"/>
        <v>4</v>
      </c>
      <c r="H28" s="124">
        <f t="shared" si="4"/>
        <v>2</v>
      </c>
      <c r="I28" s="125">
        <f t="shared" si="4"/>
        <v>4</v>
      </c>
      <c r="J28" s="126">
        <f t="shared" si="4"/>
        <v>5</v>
      </c>
      <c r="K28" s="123">
        <f t="shared" si="4"/>
        <v>9</v>
      </c>
      <c r="L28" s="124">
        <f t="shared" si="4"/>
        <v>4</v>
      </c>
      <c r="M28" s="123">
        <f t="shared" si="4"/>
        <v>7</v>
      </c>
      <c r="N28" s="124">
        <f t="shared" si="4"/>
        <v>3</v>
      </c>
      <c r="O28" s="123">
        <f t="shared" si="4"/>
        <v>2</v>
      </c>
      <c r="P28" s="124">
        <f t="shared" si="4"/>
        <v>6</v>
      </c>
      <c r="Q28" s="123">
        <f t="shared" si="4"/>
        <v>3</v>
      </c>
      <c r="R28" s="124">
        <f t="shared" si="4"/>
        <v>6</v>
      </c>
      <c r="S28" s="123">
        <f t="shared" si="4"/>
        <v>3</v>
      </c>
      <c r="T28" s="124">
        <f t="shared" si="4"/>
        <v>2</v>
      </c>
      <c r="U28" s="123">
        <f t="shared" si="4"/>
        <v>2</v>
      </c>
      <c r="V28" s="124">
        <f t="shared" si="4"/>
        <v>3</v>
      </c>
      <c r="W28" s="123">
        <f t="shared" si="4"/>
        <v>2</v>
      </c>
      <c r="X28" s="124">
        <f t="shared" si="4"/>
        <v>2</v>
      </c>
      <c r="Y28" s="123">
        <f t="shared" si="4"/>
        <v>0</v>
      </c>
      <c r="Z28" s="124">
        <f t="shared" si="4"/>
        <v>0</v>
      </c>
      <c r="AA28" s="3"/>
      <c r="CG28" s="5"/>
      <c r="CH28" s="5"/>
      <c r="CI28" s="5"/>
      <c r="CJ28" s="5"/>
      <c r="CK28" s="5"/>
      <c r="CL28" s="5"/>
      <c r="CM28" s="5"/>
      <c r="CN28" s="5"/>
    </row>
    <row r="29" spans="1:92" ht="31.9" customHeight="1" x14ac:dyDescent="0.2">
      <c r="A29" s="465" t="s">
        <v>34</v>
      </c>
      <c r="B29" s="465"/>
      <c r="C29" s="465"/>
      <c r="D29" s="465"/>
      <c r="E29" s="465"/>
      <c r="F29" s="465"/>
      <c r="G29" s="465"/>
      <c r="H29" s="465"/>
      <c r="I29" s="465"/>
      <c r="J29" s="465"/>
      <c r="K29" s="45"/>
      <c r="L29" s="26"/>
      <c r="CG29" s="5"/>
      <c r="CH29" s="5"/>
      <c r="CI29" s="5"/>
      <c r="CJ29" s="5"/>
      <c r="CK29" s="5"/>
      <c r="CL29" s="5"/>
      <c r="CM29" s="5"/>
      <c r="CN29" s="5"/>
    </row>
    <row r="30" spans="1:92" ht="16.149999999999999" customHeight="1" x14ac:dyDescent="0.2">
      <c r="A30" s="466" t="s">
        <v>4</v>
      </c>
      <c r="B30" s="466"/>
      <c r="C30" s="466"/>
      <c r="D30" s="417" t="s">
        <v>1</v>
      </c>
      <c r="E30" s="128" t="s">
        <v>35</v>
      </c>
      <c r="F30" s="414" t="s">
        <v>36</v>
      </c>
      <c r="G30" s="130"/>
      <c r="H30" s="131"/>
      <c r="I30" s="131"/>
      <c r="J30" s="132"/>
      <c r="K30" s="45"/>
      <c r="L30" s="2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CG30" s="5"/>
      <c r="CH30" s="5"/>
      <c r="CI30" s="5"/>
      <c r="CJ30" s="5"/>
      <c r="CK30" s="5"/>
      <c r="CL30" s="5"/>
      <c r="CM30" s="5"/>
      <c r="CN30" s="5"/>
    </row>
    <row r="31" spans="1:92" ht="16.149999999999999" customHeight="1" x14ac:dyDescent="0.2">
      <c r="A31" s="489" t="s">
        <v>37</v>
      </c>
      <c r="B31" s="490" t="s">
        <v>38</v>
      </c>
      <c r="C31" s="491"/>
      <c r="D31" s="133">
        <f t="shared" ref="D31:D43" si="5">SUM(E31+F31)</f>
        <v>0</v>
      </c>
      <c r="E31" s="134"/>
      <c r="F31" s="135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CG31" s="5"/>
      <c r="CH31" s="5"/>
      <c r="CI31" s="5"/>
      <c r="CJ31" s="5"/>
      <c r="CK31" s="5"/>
      <c r="CL31" s="5"/>
      <c r="CM31" s="5"/>
      <c r="CN31" s="5"/>
    </row>
    <row r="32" spans="1:92" ht="16.149999999999999" customHeight="1" x14ac:dyDescent="0.2">
      <c r="A32" s="456"/>
      <c r="B32" s="492" t="s">
        <v>39</v>
      </c>
      <c r="C32" s="493"/>
      <c r="D32" s="136">
        <f t="shared" si="5"/>
        <v>0</v>
      </c>
      <c r="E32" s="137"/>
      <c r="F32" s="138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CG32" s="5"/>
      <c r="CH32" s="5"/>
      <c r="CI32" s="5"/>
      <c r="CJ32" s="5"/>
      <c r="CK32" s="5"/>
      <c r="CL32" s="5"/>
      <c r="CM32" s="5"/>
      <c r="CN32" s="5"/>
    </row>
    <row r="33" spans="1:92" ht="16.149999999999999" customHeight="1" x14ac:dyDescent="0.2">
      <c r="A33" s="456"/>
      <c r="B33" s="492" t="s">
        <v>40</v>
      </c>
      <c r="C33" s="493"/>
      <c r="D33" s="136">
        <f t="shared" si="5"/>
        <v>0</v>
      </c>
      <c r="E33" s="137"/>
      <c r="F33" s="138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CG33" s="5"/>
      <c r="CH33" s="5"/>
      <c r="CI33" s="5"/>
      <c r="CJ33" s="5"/>
      <c r="CK33" s="5"/>
      <c r="CL33" s="5"/>
      <c r="CM33" s="5"/>
      <c r="CN33" s="5"/>
    </row>
    <row r="34" spans="1:92" ht="16.149999999999999" customHeight="1" x14ac:dyDescent="0.2">
      <c r="A34" s="456"/>
      <c r="B34" s="492" t="s">
        <v>41</v>
      </c>
      <c r="C34" s="493"/>
      <c r="D34" s="136">
        <f t="shared" si="5"/>
        <v>0</v>
      </c>
      <c r="E34" s="139"/>
      <c r="F34" s="140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CG34" s="5"/>
      <c r="CH34" s="5"/>
      <c r="CI34" s="5"/>
      <c r="CJ34" s="5"/>
      <c r="CK34" s="5"/>
      <c r="CL34" s="5"/>
      <c r="CM34" s="5"/>
      <c r="CN34" s="5"/>
    </row>
    <row r="35" spans="1:92" ht="16.149999999999999" customHeight="1" x14ac:dyDescent="0.2">
      <c r="A35" s="456"/>
      <c r="B35" s="492" t="s">
        <v>42</v>
      </c>
      <c r="C35" s="493"/>
      <c r="D35" s="136">
        <f t="shared" si="5"/>
        <v>0</v>
      </c>
      <c r="E35" s="139"/>
      <c r="F35" s="140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CG35" s="5"/>
      <c r="CH35" s="5"/>
      <c r="CI35" s="5"/>
      <c r="CJ35" s="5"/>
      <c r="CK35" s="5"/>
      <c r="CL35" s="5"/>
      <c r="CM35" s="5"/>
      <c r="CN35" s="5"/>
    </row>
    <row r="36" spans="1:92" ht="16.149999999999999" customHeight="1" x14ac:dyDescent="0.2">
      <c r="A36" s="456"/>
      <c r="B36" s="492" t="s">
        <v>43</v>
      </c>
      <c r="C36" s="493"/>
      <c r="D36" s="136">
        <f t="shared" si="5"/>
        <v>0</v>
      </c>
      <c r="E36" s="139"/>
      <c r="F36" s="140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CG36" s="5"/>
      <c r="CH36" s="5"/>
      <c r="CI36" s="5"/>
      <c r="CJ36" s="5"/>
      <c r="CK36" s="5"/>
      <c r="CL36" s="5"/>
      <c r="CM36" s="5"/>
      <c r="CN36" s="5"/>
    </row>
    <row r="37" spans="1:92" ht="16.149999999999999" customHeight="1" x14ac:dyDescent="0.2">
      <c r="A37" s="456"/>
      <c r="B37" s="492" t="s">
        <v>44</v>
      </c>
      <c r="C37" s="493"/>
      <c r="D37" s="136">
        <f t="shared" si="5"/>
        <v>0</v>
      </c>
      <c r="E37" s="139"/>
      <c r="F37" s="140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CG37" s="5"/>
      <c r="CH37" s="5"/>
      <c r="CI37" s="5"/>
      <c r="CJ37" s="5"/>
      <c r="CK37" s="5"/>
      <c r="CL37" s="5"/>
      <c r="CM37" s="5"/>
      <c r="CN37" s="5"/>
    </row>
    <row r="38" spans="1:92" ht="16.149999999999999" customHeight="1" x14ac:dyDescent="0.2">
      <c r="A38" s="456"/>
      <c r="B38" s="492" t="s">
        <v>45</v>
      </c>
      <c r="C38" s="493"/>
      <c r="D38" s="136">
        <f t="shared" si="5"/>
        <v>0</v>
      </c>
      <c r="E38" s="139"/>
      <c r="F38" s="140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CG38" s="5"/>
      <c r="CH38" s="5"/>
      <c r="CI38" s="5"/>
      <c r="CJ38" s="5"/>
      <c r="CK38" s="5"/>
      <c r="CL38" s="5"/>
      <c r="CM38" s="5"/>
      <c r="CN38" s="5"/>
    </row>
    <row r="39" spans="1:92" ht="16.149999999999999" customHeight="1" x14ac:dyDescent="0.2">
      <c r="A39" s="457"/>
      <c r="B39" s="494" t="s">
        <v>46</v>
      </c>
      <c r="C39" s="495"/>
      <c r="D39" s="141">
        <f t="shared" si="5"/>
        <v>0</v>
      </c>
      <c r="E39" s="142"/>
      <c r="F39" s="143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CG39" s="5"/>
      <c r="CH39" s="5"/>
      <c r="CI39" s="5"/>
      <c r="CJ39" s="5"/>
      <c r="CK39" s="5"/>
      <c r="CL39" s="5"/>
      <c r="CM39" s="5"/>
      <c r="CN39" s="5"/>
    </row>
    <row r="40" spans="1:92" ht="16.149999999999999" customHeight="1" x14ac:dyDescent="0.2">
      <c r="A40" s="489" t="s">
        <v>47</v>
      </c>
      <c r="B40" s="489" t="s">
        <v>48</v>
      </c>
      <c r="C40" s="61" t="s">
        <v>49</v>
      </c>
      <c r="D40" s="133">
        <f t="shared" si="5"/>
        <v>7</v>
      </c>
      <c r="E40" s="144"/>
      <c r="F40" s="145">
        <v>7</v>
      </c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CG40" s="5"/>
      <c r="CH40" s="5"/>
      <c r="CI40" s="5"/>
      <c r="CJ40" s="5"/>
      <c r="CK40" s="5"/>
      <c r="CL40" s="5"/>
      <c r="CM40" s="5"/>
      <c r="CN40" s="5"/>
    </row>
    <row r="41" spans="1:92" ht="16.149999999999999" customHeight="1" x14ac:dyDescent="0.2">
      <c r="A41" s="456"/>
      <c r="B41" s="457"/>
      <c r="C41" s="407" t="s">
        <v>50</v>
      </c>
      <c r="D41" s="141">
        <f t="shared" si="5"/>
        <v>0</v>
      </c>
      <c r="E41" s="146"/>
      <c r="F41" s="143"/>
      <c r="G41" s="6"/>
      <c r="H41" s="6"/>
      <c r="I41" s="10"/>
      <c r="J41" s="10"/>
      <c r="K41" s="10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CG41" s="5"/>
      <c r="CH41" s="5"/>
      <c r="CI41" s="5"/>
      <c r="CJ41" s="5"/>
      <c r="CK41" s="5"/>
      <c r="CL41" s="5"/>
      <c r="CM41" s="5"/>
      <c r="CN41" s="5"/>
    </row>
    <row r="42" spans="1:92" ht="16.149999999999999" customHeight="1" x14ac:dyDescent="0.2">
      <c r="A42" s="456"/>
      <c r="B42" s="489" t="s">
        <v>51</v>
      </c>
      <c r="C42" s="61" t="s">
        <v>49</v>
      </c>
      <c r="D42" s="133">
        <f t="shared" si="5"/>
        <v>0</v>
      </c>
      <c r="E42" s="144"/>
      <c r="F42" s="145"/>
      <c r="G42" s="6"/>
      <c r="H42" s="6"/>
      <c r="I42" s="10"/>
      <c r="J42" s="10"/>
      <c r="K42" s="10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CG42" s="5"/>
      <c r="CH42" s="5"/>
      <c r="CI42" s="5"/>
      <c r="CJ42" s="5"/>
      <c r="CK42" s="5"/>
      <c r="CL42" s="5"/>
      <c r="CM42" s="5"/>
      <c r="CN42" s="5"/>
    </row>
    <row r="43" spans="1:92" ht="16.149999999999999" customHeight="1" x14ac:dyDescent="0.2">
      <c r="A43" s="457"/>
      <c r="B43" s="457"/>
      <c r="C43" s="147" t="s">
        <v>50</v>
      </c>
      <c r="D43" s="141">
        <f t="shared" si="5"/>
        <v>0</v>
      </c>
      <c r="E43" s="146"/>
      <c r="F43" s="143"/>
      <c r="G43" s="6"/>
      <c r="H43" s="6"/>
      <c r="I43" s="10"/>
      <c r="J43" s="10"/>
      <c r="K43" s="10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CG43" s="5"/>
      <c r="CH43" s="5"/>
      <c r="CI43" s="5"/>
      <c r="CJ43" s="5"/>
      <c r="CK43" s="5"/>
      <c r="CL43" s="5"/>
      <c r="CM43" s="5"/>
      <c r="CN43" s="5"/>
    </row>
    <row r="44" spans="1:92" ht="31.9" customHeight="1" x14ac:dyDescent="0.2">
      <c r="A44" s="465" t="s">
        <v>52</v>
      </c>
      <c r="B44" s="465"/>
      <c r="C44" s="465"/>
      <c r="D44" s="465"/>
      <c r="E44" s="465"/>
      <c r="F44" s="465"/>
      <c r="G44" s="465"/>
      <c r="H44" s="465"/>
      <c r="I44" s="27"/>
      <c r="J44" s="27"/>
      <c r="K44" s="33"/>
      <c r="L44" s="26"/>
      <c r="CG44" s="5"/>
      <c r="CH44" s="5"/>
      <c r="CI44" s="5"/>
      <c r="CJ44" s="5"/>
      <c r="CK44" s="5"/>
      <c r="CL44" s="5"/>
      <c r="CM44" s="5"/>
      <c r="CN44" s="5"/>
    </row>
    <row r="45" spans="1:92" ht="16.149999999999999" customHeight="1" x14ac:dyDescent="0.2">
      <c r="A45" s="503" t="s">
        <v>53</v>
      </c>
      <c r="B45" s="505" t="s">
        <v>1</v>
      </c>
      <c r="C45" s="26"/>
      <c r="D45" s="6"/>
      <c r="E45" s="6"/>
      <c r="F45" s="6"/>
      <c r="G45" s="6"/>
      <c r="H45" s="6"/>
      <c r="I45" s="10"/>
      <c r="J45" s="10"/>
      <c r="K45" s="10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CG45" s="5"/>
      <c r="CH45" s="5"/>
      <c r="CI45" s="5"/>
      <c r="CJ45" s="5"/>
      <c r="CK45" s="5"/>
      <c r="CL45" s="5"/>
      <c r="CM45" s="5"/>
      <c r="CN45" s="5"/>
    </row>
    <row r="46" spans="1:92" ht="16.149999999999999" customHeight="1" x14ac:dyDescent="0.2">
      <c r="A46" s="504"/>
      <c r="B46" s="506"/>
      <c r="C46" s="148"/>
      <c r="D46" s="26"/>
      <c r="E46" s="6"/>
      <c r="F46" s="6"/>
      <c r="G46" s="6"/>
      <c r="H46" s="6"/>
      <c r="I46" s="10"/>
      <c r="J46" s="10"/>
      <c r="K46" s="10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CG46" s="5"/>
      <c r="CH46" s="5"/>
      <c r="CI46" s="5"/>
      <c r="CJ46" s="5"/>
      <c r="CK46" s="5"/>
      <c r="CL46" s="5"/>
      <c r="CM46" s="5"/>
      <c r="CN46" s="5"/>
    </row>
    <row r="47" spans="1:92" ht="16.149999999999999" customHeight="1" x14ac:dyDescent="0.2">
      <c r="A47" s="61" t="s">
        <v>54</v>
      </c>
      <c r="B47" s="149">
        <v>208</v>
      </c>
      <c r="C47" s="150"/>
      <c r="D47" s="26"/>
      <c r="E47" s="6"/>
      <c r="F47" s="6"/>
      <c r="G47" s="6"/>
      <c r="H47" s="6"/>
      <c r="I47" s="10"/>
      <c r="J47" s="10"/>
      <c r="K47" s="10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CG47" s="5"/>
      <c r="CH47" s="5"/>
      <c r="CI47" s="5"/>
      <c r="CJ47" s="5"/>
      <c r="CK47" s="5"/>
      <c r="CL47" s="5"/>
      <c r="CM47" s="5"/>
      <c r="CN47" s="5"/>
    </row>
    <row r="48" spans="1:92" ht="16.149999999999999" customHeight="1" x14ac:dyDescent="0.2">
      <c r="A48" s="147" t="s">
        <v>55</v>
      </c>
      <c r="B48" s="151">
        <v>12</v>
      </c>
      <c r="C48" s="150"/>
      <c r="D48" s="26"/>
      <c r="E48" s="6"/>
      <c r="F48" s="6"/>
      <c r="G48" s="6"/>
      <c r="H48" s="6"/>
      <c r="I48" s="10"/>
      <c r="J48" s="10"/>
      <c r="K48" s="10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CG48" s="5"/>
      <c r="CH48" s="5"/>
      <c r="CI48" s="5"/>
      <c r="CJ48" s="5"/>
      <c r="CK48" s="5"/>
      <c r="CL48" s="5"/>
      <c r="CM48" s="5"/>
      <c r="CN48" s="5"/>
    </row>
    <row r="49" spans="1:92" ht="16.149999999999999" customHeight="1" x14ac:dyDescent="0.2">
      <c r="A49" s="408" t="s">
        <v>1</v>
      </c>
      <c r="B49" s="152">
        <f>SUM(B47+B48)</f>
        <v>220</v>
      </c>
      <c r="C49" s="153"/>
      <c r="D49" s="2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CG49" s="5"/>
      <c r="CH49" s="5"/>
      <c r="CI49" s="5"/>
      <c r="CJ49" s="5"/>
      <c r="CK49" s="5"/>
      <c r="CL49" s="5"/>
      <c r="CM49" s="5"/>
      <c r="CN49" s="5"/>
    </row>
    <row r="50" spans="1:92" ht="31.9" customHeight="1" x14ac:dyDescent="0.2">
      <c r="A50" s="154" t="s">
        <v>56</v>
      </c>
      <c r="B50" s="154"/>
      <c r="C50" s="154"/>
      <c r="D50" s="26"/>
      <c r="CG50" s="5"/>
      <c r="CH50" s="5"/>
      <c r="CI50" s="5"/>
      <c r="CJ50" s="5"/>
      <c r="CK50" s="5"/>
      <c r="CL50" s="5"/>
      <c r="CM50" s="5"/>
      <c r="CN50" s="5"/>
    </row>
    <row r="51" spans="1:92" ht="16.149999999999999" customHeight="1" x14ac:dyDescent="0.2">
      <c r="A51" s="489" t="s">
        <v>57</v>
      </c>
      <c r="B51" s="507" t="s">
        <v>12</v>
      </c>
      <c r="C51" s="508" t="s">
        <v>1</v>
      </c>
      <c r="D51" s="2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CG51" s="5"/>
      <c r="CH51" s="5"/>
      <c r="CI51" s="5"/>
      <c r="CJ51" s="5"/>
      <c r="CK51" s="5"/>
      <c r="CL51" s="5"/>
      <c r="CM51" s="5"/>
      <c r="CN51" s="5"/>
    </row>
    <row r="52" spans="1:92" ht="16.149999999999999" customHeight="1" x14ac:dyDescent="0.2">
      <c r="A52" s="457"/>
      <c r="B52" s="461"/>
      <c r="C52" s="509"/>
      <c r="D52" s="2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CG52" s="5"/>
      <c r="CH52" s="5"/>
      <c r="CI52" s="5"/>
      <c r="CJ52" s="5"/>
      <c r="CK52" s="5"/>
      <c r="CL52" s="5"/>
      <c r="CM52" s="5"/>
      <c r="CN52" s="5"/>
    </row>
    <row r="53" spans="1:92" ht="16.149999999999999" customHeight="1" x14ac:dyDescent="0.2">
      <c r="A53" s="489" t="s">
        <v>58</v>
      </c>
      <c r="B53" s="155" t="s">
        <v>59</v>
      </c>
      <c r="C53" s="149"/>
      <c r="D53" s="2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CG53" s="5"/>
      <c r="CH53" s="5"/>
      <c r="CI53" s="5"/>
      <c r="CJ53" s="5"/>
      <c r="CK53" s="5"/>
      <c r="CL53" s="5"/>
      <c r="CM53" s="5"/>
      <c r="CN53" s="5"/>
    </row>
    <row r="54" spans="1:92" ht="16.149999999999999" customHeight="1" x14ac:dyDescent="0.2">
      <c r="A54" s="456"/>
      <c r="B54" s="156" t="s">
        <v>60</v>
      </c>
      <c r="C54" s="157"/>
      <c r="D54" s="2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CG54" s="5"/>
      <c r="CH54" s="5"/>
      <c r="CI54" s="5"/>
      <c r="CJ54" s="5"/>
      <c r="CK54" s="5"/>
      <c r="CL54" s="5"/>
      <c r="CM54" s="5"/>
      <c r="CN54" s="5"/>
    </row>
    <row r="55" spans="1:92" ht="16.149999999999999" customHeight="1" x14ac:dyDescent="0.2">
      <c r="A55" s="457"/>
      <c r="B55" s="158" t="s">
        <v>61</v>
      </c>
      <c r="C55" s="151"/>
      <c r="D55" s="2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CG55" s="5"/>
      <c r="CH55" s="5"/>
      <c r="CI55" s="5"/>
      <c r="CJ55" s="5"/>
      <c r="CK55" s="5"/>
      <c r="CL55" s="5"/>
      <c r="CM55" s="5"/>
      <c r="CN55" s="5"/>
    </row>
    <row r="56" spans="1:92" ht="16.149999999999999" customHeight="1" x14ac:dyDescent="0.2">
      <c r="A56" s="489" t="s">
        <v>62</v>
      </c>
      <c r="B56" s="155" t="s">
        <v>63</v>
      </c>
      <c r="C56" s="149"/>
      <c r="D56" s="2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CG56" s="5"/>
      <c r="CH56" s="5"/>
      <c r="CI56" s="5"/>
      <c r="CJ56" s="5"/>
      <c r="CK56" s="5"/>
      <c r="CL56" s="5"/>
      <c r="CM56" s="5"/>
      <c r="CN56" s="5"/>
    </row>
    <row r="57" spans="1:92" ht="22.15" customHeight="1" x14ac:dyDescent="0.2">
      <c r="A57" s="456"/>
      <c r="B57" s="156" t="s">
        <v>64</v>
      </c>
      <c r="C57" s="157"/>
      <c r="D57" s="2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CG57" s="5"/>
      <c r="CH57" s="5"/>
      <c r="CI57" s="5"/>
      <c r="CJ57" s="5"/>
      <c r="CK57" s="5"/>
      <c r="CL57" s="5"/>
      <c r="CM57" s="5"/>
      <c r="CN57" s="5"/>
    </row>
    <row r="58" spans="1:92" ht="24.6" customHeight="1" x14ac:dyDescent="0.2">
      <c r="A58" s="456"/>
      <c r="B58" s="410" t="s">
        <v>65</v>
      </c>
      <c r="C58" s="157"/>
      <c r="D58" s="2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CG58" s="5"/>
      <c r="CH58" s="5"/>
      <c r="CI58" s="5"/>
      <c r="CJ58" s="5"/>
      <c r="CK58" s="5"/>
      <c r="CL58" s="5"/>
      <c r="CM58" s="5"/>
      <c r="CN58" s="5"/>
    </row>
    <row r="59" spans="1:92" ht="16.149999999999999" customHeight="1" x14ac:dyDescent="0.2">
      <c r="A59" s="457"/>
      <c r="B59" s="158" t="s">
        <v>66</v>
      </c>
      <c r="C59" s="151"/>
      <c r="D59" s="2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CG59" s="5"/>
      <c r="CH59" s="5"/>
      <c r="CI59" s="5"/>
      <c r="CJ59" s="5"/>
      <c r="CK59" s="5"/>
      <c r="CL59" s="5"/>
      <c r="CM59" s="5"/>
      <c r="CN59" s="5"/>
    </row>
    <row r="60" spans="1:92" ht="38.450000000000003" customHeight="1" x14ac:dyDescent="0.2">
      <c r="A60" s="489" t="s">
        <v>67</v>
      </c>
      <c r="B60" s="160" t="s">
        <v>68</v>
      </c>
      <c r="C60" s="149"/>
      <c r="D60" s="2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CG60" s="5"/>
      <c r="CH60" s="5"/>
      <c r="CI60" s="5"/>
      <c r="CJ60" s="5"/>
      <c r="CK60" s="5"/>
      <c r="CL60" s="5"/>
      <c r="CM60" s="5"/>
      <c r="CN60" s="5"/>
    </row>
    <row r="61" spans="1:92" ht="24" customHeight="1" x14ac:dyDescent="0.2">
      <c r="A61" s="457"/>
      <c r="B61" s="161" t="s">
        <v>69</v>
      </c>
      <c r="C61" s="151"/>
      <c r="D61" s="2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CG61" s="5"/>
      <c r="CH61" s="5"/>
      <c r="CI61" s="5"/>
      <c r="CJ61" s="5"/>
      <c r="CK61" s="5"/>
      <c r="CL61" s="5"/>
      <c r="CM61" s="5"/>
      <c r="CN61" s="5"/>
    </row>
    <row r="62" spans="1:92" ht="16.149999999999999" customHeight="1" x14ac:dyDescent="0.2">
      <c r="A62" s="510" t="s">
        <v>70</v>
      </c>
      <c r="B62" s="511"/>
      <c r="C62" s="162"/>
      <c r="D62" s="2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CG62" s="5"/>
      <c r="CH62" s="5"/>
      <c r="CI62" s="5"/>
      <c r="CJ62" s="5"/>
      <c r="CK62" s="5"/>
      <c r="CL62" s="5"/>
      <c r="CM62" s="5"/>
      <c r="CN62" s="5"/>
    </row>
    <row r="63" spans="1:92" ht="31.9" customHeight="1" x14ac:dyDescent="0.2">
      <c r="A63" s="465" t="s">
        <v>71</v>
      </c>
      <c r="B63" s="465"/>
      <c r="C63" s="465"/>
      <c r="D63" s="465"/>
      <c r="E63" s="465"/>
      <c r="F63" s="465"/>
      <c r="G63" s="465"/>
      <c r="H63" s="465"/>
      <c r="I63" s="465"/>
      <c r="J63" s="26"/>
      <c r="CG63" s="5"/>
      <c r="CH63" s="5"/>
      <c r="CI63" s="5"/>
      <c r="CJ63" s="5"/>
      <c r="CK63" s="5"/>
      <c r="CL63" s="5"/>
      <c r="CM63" s="5"/>
      <c r="CN63" s="5"/>
    </row>
    <row r="64" spans="1:92" ht="16.149999999999999" customHeight="1" x14ac:dyDescent="0.2">
      <c r="A64" s="512" t="s">
        <v>72</v>
      </c>
      <c r="B64" s="512"/>
      <c r="C64" s="454" t="s">
        <v>73</v>
      </c>
      <c r="D64" s="454" t="s">
        <v>74</v>
      </c>
      <c r="E64" s="455" t="s">
        <v>62</v>
      </c>
      <c r="F64" s="454"/>
      <c r="G64" s="454"/>
      <c r="H64" s="454" t="s">
        <v>75</v>
      </c>
      <c r="I64" s="13"/>
      <c r="J64" s="2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CG64" s="5"/>
      <c r="CH64" s="5"/>
      <c r="CI64" s="5"/>
      <c r="CJ64" s="5"/>
      <c r="CK64" s="5"/>
      <c r="CL64" s="5"/>
      <c r="CM64" s="5"/>
      <c r="CN64" s="5"/>
    </row>
    <row r="65" spans="1:92" ht="16.149999999999999" customHeight="1" x14ac:dyDescent="0.2">
      <c r="A65" s="512"/>
      <c r="B65" s="512"/>
      <c r="C65" s="454"/>
      <c r="D65" s="454"/>
      <c r="E65" s="163" t="s">
        <v>76</v>
      </c>
      <c r="F65" s="413" t="s">
        <v>77</v>
      </c>
      <c r="G65" s="415" t="s">
        <v>78</v>
      </c>
      <c r="H65" s="455"/>
      <c r="I65" s="13"/>
      <c r="J65" s="2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CG65" s="5"/>
      <c r="CH65" s="5"/>
      <c r="CI65" s="5"/>
      <c r="CJ65" s="5"/>
      <c r="CK65" s="5"/>
      <c r="CL65" s="5"/>
      <c r="CM65" s="5"/>
      <c r="CN65" s="5"/>
    </row>
    <row r="66" spans="1:92" ht="16.149999999999999" customHeight="1" x14ac:dyDescent="0.2">
      <c r="A66" s="499" t="s">
        <v>79</v>
      </c>
      <c r="B66" s="499"/>
      <c r="C66" s="166"/>
      <c r="D66" s="166"/>
      <c r="E66" s="167"/>
      <c r="F66" s="168"/>
      <c r="G66" s="169"/>
      <c r="H66" s="169"/>
      <c r="I66" s="13"/>
      <c r="J66" s="2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CG66" s="5"/>
      <c r="CH66" s="5"/>
      <c r="CI66" s="5"/>
      <c r="CJ66" s="5"/>
      <c r="CK66" s="5"/>
      <c r="CL66" s="5"/>
      <c r="CM66" s="5"/>
      <c r="CN66" s="5"/>
    </row>
    <row r="67" spans="1:92" ht="16.149999999999999" customHeight="1" x14ac:dyDescent="0.2">
      <c r="A67" s="500" t="s">
        <v>80</v>
      </c>
      <c r="B67" s="500"/>
      <c r="C67" s="171"/>
      <c r="D67" s="171"/>
      <c r="E67" s="172"/>
      <c r="F67" s="173"/>
      <c r="G67" s="174"/>
      <c r="H67" s="174"/>
      <c r="I67" s="13"/>
      <c r="J67" s="2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CG67" s="5"/>
      <c r="CH67" s="5"/>
      <c r="CI67" s="5"/>
      <c r="CJ67" s="5"/>
      <c r="CK67" s="5"/>
      <c r="CL67" s="5"/>
      <c r="CM67" s="5"/>
      <c r="CN67" s="5"/>
    </row>
    <row r="68" spans="1:92" ht="16.149999999999999" customHeight="1" x14ac:dyDescent="0.2">
      <c r="A68" s="501" t="s">
        <v>81</v>
      </c>
      <c r="B68" s="501"/>
      <c r="C68" s="175"/>
      <c r="D68" s="175"/>
      <c r="E68" s="176"/>
      <c r="F68" s="177"/>
      <c r="G68" s="178"/>
      <c r="H68" s="178"/>
      <c r="I68" s="13"/>
      <c r="J68" s="2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CG68" s="5"/>
      <c r="CH68" s="5"/>
      <c r="CI68" s="5"/>
      <c r="CJ68" s="5"/>
      <c r="CK68" s="5"/>
      <c r="CL68" s="5"/>
      <c r="CM68" s="5"/>
      <c r="CN68" s="5"/>
    </row>
    <row r="69" spans="1:92" ht="16.149999999999999" customHeight="1" x14ac:dyDescent="0.2">
      <c r="A69" s="502" t="s">
        <v>1</v>
      </c>
      <c r="B69" s="502"/>
      <c r="C69" s="179">
        <f t="shared" ref="C69:H69" si="6">SUM(C66:C68)</f>
        <v>0</v>
      </c>
      <c r="D69" s="179">
        <f t="shared" si="6"/>
        <v>0</v>
      </c>
      <c r="E69" s="179">
        <f t="shared" si="6"/>
        <v>0</v>
      </c>
      <c r="F69" s="179">
        <f t="shared" si="6"/>
        <v>0</v>
      </c>
      <c r="G69" s="179">
        <f t="shared" si="6"/>
        <v>0</v>
      </c>
      <c r="H69" s="180">
        <f t="shared" si="6"/>
        <v>0</v>
      </c>
      <c r="I69" s="181"/>
      <c r="J69" s="2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CG69" s="5"/>
      <c r="CH69" s="5"/>
      <c r="CI69" s="5"/>
      <c r="CJ69" s="5"/>
      <c r="CK69" s="5"/>
      <c r="CL69" s="5"/>
      <c r="CM69" s="5"/>
      <c r="CN69" s="5"/>
    </row>
    <row r="70" spans="1:92" ht="16.149999999999999" customHeight="1" x14ac:dyDescent="0.2">
      <c r="A70" s="182" t="s">
        <v>82</v>
      </c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CG70" s="5"/>
      <c r="CH70" s="5"/>
      <c r="CI70" s="5"/>
      <c r="CJ70" s="5"/>
      <c r="CK70" s="5"/>
      <c r="CL70" s="5"/>
      <c r="CM70" s="5"/>
      <c r="CN70" s="5"/>
    </row>
    <row r="71" spans="1:92" ht="31.9" customHeight="1" x14ac:dyDescent="0.2">
      <c r="A71" s="465" t="s">
        <v>83</v>
      </c>
      <c r="B71" s="465"/>
      <c r="C71" s="465"/>
      <c r="D71" s="465"/>
      <c r="E71" s="465"/>
      <c r="F71" s="465"/>
      <c r="G71" s="465"/>
      <c r="H71" s="465"/>
      <c r="I71" s="465"/>
      <c r="J71" s="465"/>
      <c r="K71" s="465"/>
      <c r="L71" s="465"/>
      <c r="CG71" s="5"/>
      <c r="CH71" s="5"/>
      <c r="CI71" s="5"/>
      <c r="CJ71" s="5"/>
      <c r="CK71" s="5"/>
      <c r="CL71" s="5"/>
      <c r="CM71" s="5"/>
      <c r="CN71" s="5"/>
    </row>
    <row r="72" spans="1:92" ht="16.149999999999999" customHeight="1" x14ac:dyDescent="0.2">
      <c r="A72" s="512" t="s">
        <v>72</v>
      </c>
      <c r="B72" s="512"/>
      <c r="C72" s="454" t="s">
        <v>73</v>
      </c>
      <c r="D72" s="454" t="s">
        <v>74</v>
      </c>
      <c r="E72" s="515" t="s">
        <v>62</v>
      </c>
      <c r="F72" s="516"/>
      <c r="G72" s="517"/>
      <c r="H72" s="455" t="s">
        <v>75</v>
      </c>
      <c r="I72" s="13"/>
      <c r="J72" s="13"/>
      <c r="K72" s="14"/>
      <c r="L72" s="44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CG72" s="5"/>
      <c r="CH72" s="5"/>
      <c r="CI72" s="5"/>
      <c r="CJ72" s="5"/>
      <c r="CK72" s="5"/>
      <c r="CL72" s="5"/>
      <c r="CM72" s="5"/>
      <c r="CN72" s="5"/>
    </row>
    <row r="73" spans="1:92" ht="16.149999999999999" customHeight="1" x14ac:dyDescent="0.2">
      <c r="A73" s="512"/>
      <c r="B73" s="512"/>
      <c r="C73" s="454"/>
      <c r="D73" s="454"/>
      <c r="E73" s="412" t="s">
        <v>76</v>
      </c>
      <c r="F73" s="413" t="s">
        <v>77</v>
      </c>
      <c r="G73" s="414" t="s">
        <v>78</v>
      </c>
      <c r="H73" s="455"/>
      <c r="I73" s="13"/>
      <c r="J73" s="13"/>
      <c r="K73" s="14"/>
      <c r="L73" s="44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CG73" s="5"/>
      <c r="CH73" s="5"/>
      <c r="CI73" s="5"/>
      <c r="CJ73" s="5"/>
      <c r="CK73" s="5"/>
      <c r="CL73" s="5"/>
      <c r="CM73" s="5"/>
      <c r="CN73" s="5"/>
    </row>
    <row r="74" spans="1:92" ht="16.149999999999999" customHeight="1" x14ac:dyDescent="0.2">
      <c r="A74" s="499" t="s">
        <v>80</v>
      </c>
      <c r="B74" s="499"/>
      <c r="C74" s="166">
        <v>8</v>
      </c>
      <c r="D74" s="166"/>
      <c r="E74" s="186">
        <v>54</v>
      </c>
      <c r="F74" s="168"/>
      <c r="G74" s="187"/>
      <c r="H74" s="169"/>
      <c r="I74" s="13"/>
      <c r="J74" s="13"/>
      <c r="K74" s="14"/>
      <c r="L74" s="13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CG74" s="5"/>
      <c r="CH74" s="5"/>
      <c r="CI74" s="5"/>
      <c r="CJ74" s="5"/>
      <c r="CK74" s="5"/>
      <c r="CL74" s="5"/>
      <c r="CM74" s="5"/>
      <c r="CN74" s="5"/>
    </row>
    <row r="75" spans="1:92" ht="16.149999999999999" customHeight="1" x14ac:dyDescent="0.2">
      <c r="A75" s="500" t="s">
        <v>84</v>
      </c>
      <c r="B75" s="500"/>
      <c r="C75" s="157"/>
      <c r="D75" s="157"/>
      <c r="E75" s="188"/>
      <c r="F75" s="189"/>
      <c r="G75" s="190"/>
      <c r="H75" s="191"/>
      <c r="I75" s="13"/>
      <c r="J75" s="13"/>
      <c r="K75" s="14"/>
      <c r="L75" s="13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CG75" s="5"/>
      <c r="CH75" s="5"/>
      <c r="CI75" s="5"/>
      <c r="CJ75" s="5"/>
      <c r="CK75" s="5"/>
      <c r="CL75" s="5"/>
      <c r="CM75" s="5"/>
      <c r="CN75" s="5"/>
    </row>
    <row r="76" spans="1:92" ht="16.149999999999999" customHeight="1" x14ac:dyDescent="0.2">
      <c r="A76" s="513" t="s">
        <v>85</v>
      </c>
      <c r="B76" s="513"/>
      <c r="C76" s="157"/>
      <c r="D76" s="157"/>
      <c r="E76" s="188"/>
      <c r="F76" s="189"/>
      <c r="G76" s="190"/>
      <c r="H76" s="191"/>
      <c r="I76" s="13"/>
      <c r="J76" s="13"/>
      <c r="K76" s="14"/>
      <c r="L76" s="13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CG76" s="5"/>
      <c r="CH76" s="5"/>
      <c r="CI76" s="5"/>
      <c r="CJ76" s="5"/>
      <c r="CK76" s="5"/>
      <c r="CL76" s="5"/>
      <c r="CM76" s="5"/>
      <c r="CN76" s="5"/>
    </row>
    <row r="77" spans="1:92" ht="16.149999999999999" customHeight="1" x14ac:dyDescent="0.2">
      <c r="A77" s="500" t="s">
        <v>86</v>
      </c>
      <c r="B77" s="500"/>
      <c r="C77" s="157"/>
      <c r="D77" s="157"/>
      <c r="E77" s="188"/>
      <c r="F77" s="189"/>
      <c r="G77" s="190"/>
      <c r="H77" s="191"/>
      <c r="I77" s="13"/>
      <c r="J77" s="13"/>
      <c r="K77" s="14"/>
      <c r="L77" s="13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CG77" s="5"/>
      <c r="CH77" s="5"/>
      <c r="CI77" s="5"/>
      <c r="CJ77" s="5"/>
      <c r="CK77" s="5"/>
      <c r="CL77" s="5"/>
      <c r="CM77" s="5"/>
      <c r="CN77" s="5"/>
    </row>
    <row r="78" spans="1:92" ht="16.149999999999999" customHeight="1" x14ac:dyDescent="0.2">
      <c r="A78" s="514" t="s">
        <v>81</v>
      </c>
      <c r="B78" s="514"/>
      <c r="C78" s="175"/>
      <c r="D78" s="151">
        <v>2</v>
      </c>
      <c r="E78" s="192"/>
      <c r="F78" s="177"/>
      <c r="G78" s="193"/>
      <c r="H78" s="178"/>
      <c r="I78" s="13"/>
      <c r="J78" s="13"/>
      <c r="K78" s="14"/>
      <c r="L78" s="13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CG78" s="5"/>
      <c r="CH78" s="5"/>
      <c r="CI78" s="5"/>
      <c r="CJ78" s="5"/>
      <c r="CK78" s="5"/>
      <c r="CL78" s="5"/>
      <c r="CM78" s="5"/>
      <c r="CN78" s="5"/>
    </row>
    <row r="79" spans="1:92" ht="16.149999999999999" customHeight="1" x14ac:dyDescent="0.2">
      <c r="A79" s="502" t="s">
        <v>1</v>
      </c>
      <c r="B79" s="502"/>
      <c r="C79" s="179">
        <f t="shared" ref="C79:H79" si="7">SUM(C74:C78)</f>
        <v>8</v>
      </c>
      <c r="D79" s="180">
        <f t="shared" si="7"/>
        <v>2</v>
      </c>
      <c r="E79" s="194">
        <f t="shared" si="7"/>
        <v>54</v>
      </c>
      <c r="F79" s="179">
        <f t="shared" si="7"/>
        <v>0</v>
      </c>
      <c r="G79" s="180">
        <f t="shared" si="7"/>
        <v>0</v>
      </c>
      <c r="H79" s="195">
        <f t="shared" si="7"/>
        <v>0</v>
      </c>
      <c r="I79" s="181"/>
      <c r="J79" s="13"/>
      <c r="K79" s="14"/>
      <c r="L79" s="13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CG79" s="5"/>
      <c r="CH79" s="5"/>
      <c r="CI79" s="5"/>
      <c r="CJ79" s="5"/>
      <c r="CK79" s="5"/>
      <c r="CL79" s="5"/>
      <c r="CM79" s="5"/>
      <c r="CN79" s="5"/>
    </row>
    <row r="80" spans="1:92" ht="16.149999999999999" customHeight="1" x14ac:dyDescent="0.2">
      <c r="A80" s="182" t="s">
        <v>82</v>
      </c>
      <c r="B80" s="38"/>
      <c r="C80" s="196"/>
      <c r="D80" s="196"/>
      <c r="E80" s="196"/>
      <c r="F80" s="196"/>
      <c r="G80" s="196"/>
      <c r="H80" s="196"/>
      <c r="I80" s="37"/>
      <c r="J80" s="37"/>
      <c r="K80" s="40"/>
      <c r="L80" s="37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CG80" s="5"/>
      <c r="CH80" s="5"/>
      <c r="CI80" s="5"/>
      <c r="CJ80" s="5"/>
      <c r="CK80" s="5"/>
      <c r="CL80" s="5"/>
      <c r="CM80" s="5"/>
      <c r="CN80" s="5"/>
    </row>
    <row r="81" spans="1:92" ht="31.9" customHeight="1" x14ac:dyDescent="0.2">
      <c r="A81" s="528" t="s">
        <v>87</v>
      </c>
      <c r="B81" s="528"/>
      <c r="C81" s="528"/>
      <c r="D81" s="528"/>
      <c r="E81" s="528"/>
      <c r="F81" s="528"/>
      <c r="G81" s="528"/>
      <c r="H81" s="528"/>
      <c r="I81" s="37"/>
      <c r="J81" s="37"/>
      <c r="K81" s="40"/>
      <c r="L81" s="37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CG81" s="5"/>
      <c r="CH81" s="5"/>
      <c r="CI81" s="5"/>
      <c r="CJ81" s="5"/>
      <c r="CK81" s="5"/>
      <c r="CL81" s="5"/>
      <c r="CM81" s="5"/>
      <c r="CN81" s="5"/>
    </row>
    <row r="82" spans="1:92" ht="61.9" customHeight="1" x14ac:dyDescent="0.2">
      <c r="A82" s="529" t="s">
        <v>2</v>
      </c>
      <c r="B82" s="530"/>
      <c r="C82" s="405" t="s">
        <v>1</v>
      </c>
      <c r="D82" s="163" t="s">
        <v>88</v>
      </c>
      <c r="E82" s="413" t="s">
        <v>89</v>
      </c>
      <c r="F82" s="413" t="s">
        <v>90</v>
      </c>
      <c r="G82" s="413" t="s">
        <v>91</v>
      </c>
      <c r="H82" s="198" t="s">
        <v>92</v>
      </c>
      <c r="I82" s="37"/>
      <c r="J82" s="37"/>
      <c r="K82" s="40"/>
      <c r="L82" s="37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CG82" s="5"/>
      <c r="CH82" s="5"/>
      <c r="CI82" s="5"/>
      <c r="CJ82" s="5"/>
      <c r="CK82" s="5"/>
      <c r="CL82" s="5"/>
      <c r="CM82" s="5"/>
      <c r="CN82" s="5"/>
    </row>
    <row r="83" spans="1:92" ht="16.149999999999999" customHeight="1" x14ac:dyDescent="0.2">
      <c r="A83" s="531" t="s">
        <v>73</v>
      </c>
      <c r="B83" s="532"/>
      <c r="C83" s="199"/>
      <c r="D83" s="200"/>
      <c r="E83" s="201"/>
      <c r="F83" s="201"/>
      <c r="G83" s="201"/>
      <c r="H83" s="202"/>
      <c r="I83" s="37"/>
      <c r="J83" s="37"/>
      <c r="K83" s="40"/>
      <c r="L83" s="37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CG83" s="5"/>
      <c r="CH83" s="5"/>
      <c r="CI83" s="5"/>
      <c r="CJ83" s="5"/>
      <c r="CK83" s="5"/>
      <c r="CL83" s="5"/>
      <c r="CM83" s="5"/>
      <c r="CN83" s="5"/>
    </row>
    <row r="84" spans="1:92" ht="16.149999999999999" customHeight="1" x14ac:dyDescent="0.2">
      <c r="A84" s="489" t="s">
        <v>62</v>
      </c>
      <c r="B84" s="409" t="s">
        <v>63</v>
      </c>
      <c r="C84" s="166"/>
      <c r="D84" s="204"/>
      <c r="E84" s="205"/>
      <c r="F84" s="205"/>
      <c r="G84" s="205"/>
      <c r="H84" s="206"/>
      <c r="I84" s="37"/>
      <c r="J84" s="37"/>
      <c r="K84" s="40"/>
      <c r="L84" s="37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CG84" s="5"/>
      <c r="CH84" s="5"/>
      <c r="CI84" s="5"/>
      <c r="CJ84" s="5"/>
      <c r="CK84" s="5"/>
      <c r="CL84" s="5"/>
      <c r="CM84" s="5"/>
      <c r="CN84" s="5"/>
    </row>
    <row r="85" spans="1:92" ht="16.149999999999999" customHeight="1" x14ac:dyDescent="0.2">
      <c r="A85" s="456"/>
      <c r="B85" s="411" t="s">
        <v>93</v>
      </c>
      <c r="C85" s="171"/>
      <c r="D85" s="172"/>
      <c r="E85" s="173"/>
      <c r="F85" s="173"/>
      <c r="G85" s="173"/>
      <c r="H85" s="174"/>
      <c r="I85" s="37"/>
      <c r="J85" s="37"/>
      <c r="K85" s="40"/>
      <c r="L85" s="37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CG85" s="5"/>
      <c r="CH85" s="5"/>
      <c r="CI85" s="5"/>
      <c r="CJ85" s="5"/>
      <c r="CK85" s="5"/>
      <c r="CL85" s="5"/>
      <c r="CM85" s="5"/>
      <c r="CN85" s="5"/>
    </row>
    <row r="86" spans="1:92" ht="16.149999999999999" customHeight="1" x14ac:dyDescent="0.2">
      <c r="A86" s="457"/>
      <c r="B86" s="208" t="s">
        <v>66</v>
      </c>
      <c r="C86" s="209"/>
      <c r="D86" s="210"/>
      <c r="E86" s="211"/>
      <c r="F86" s="211"/>
      <c r="G86" s="211"/>
      <c r="H86" s="212"/>
      <c r="I86" s="37"/>
      <c r="J86" s="37"/>
      <c r="K86" s="40"/>
      <c r="L86" s="37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CG86" s="5"/>
      <c r="CH86" s="5"/>
      <c r="CI86" s="5"/>
      <c r="CJ86" s="5"/>
      <c r="CK86" s="5"/>
      <c r="CL86" s="5"/>
      <c r="CM86" s="5"/>
      <c r="CN86" s="5"/>
    </row>
    <row r="87" spans="1:92" ht="16.149999999999999" customHeight="1" x14ac:dyDescent="0.2">
      <c r="A87" s="518" t="s">
        <v>74</v>
      </c>
      <c r="B87" s="519"/>
      <c r="C87" s="166"/>
      <c r="D87" s="204"/>
      <c r="E87" s="205"/>
      <c r="F87" s="205"/>
      <c r="G87" s="205"/>
      <c r="H87" s="206"/>
      <c r="I87" s="37"/>
      <c r="J87" s="37"/>
      <c r="K87" s="40"/>
      <c r="L87" s="37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CG87" s="5"/>
      <c r="CH87" s="5"/>
      <c r="CI87" s="5"/>
      <c r="CJ87" s="5"/>
      <c r="CK87" s="5"/>
      <c r="CL87" s="5"/>
      <c r="CM87" s="5"/>
      <c r="CN87" s="5"/>
    </row>
    <row r="88" spans="1:92" ht="16.149999999999999" customHeight="1" x14ac:dyDescent="0.2">
      <c r="A88" s="520" t="s">
        <v>70</v>
      </c>
      <c r="B88" s="521"/>
      <c r="C88" s="213"/>
      <c r="D88" s="176"/>
      <c r="E88" s="177"/>
      <c r="F88" s="177"/>
      <c r="G88" s="177"/>
      <c r="H88" s="214"/>
      <c r="I88" s="37"/>
      <c r="J88" s="37"/>
      <c r="K88" s="40"/>
      <c r="L88" s="37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CG88" s="5"/>
      <c r="CH88" s="5"/>
      <c r="CI88" s="5"/>
      <c r="CJ88" s="5"/>
      <c r="CK88" s="5"/>
      <c r="CL88" s="5"/>
      <c r="CM88" s="5"/>
      <c r="CN88" s="5"/>
    </row>
    <row r="89" spans="1:92" ht="16.149999999999999" customHeight="1" x14ac:dyDescent="0.2">
      <c r="A89" s="182" t="s">
        <v>82</v>
      </c>
      <c r="B89" s="215"/>
      <c r="C89" s="216"/>
      <c r="D89" s="217"/>
      <c r="E89" s="217"/>
      <c r="F89" s="217"/>
      <c r="G89" s="217"/>
      <c r="H89" s="217"/>
      <c r="I89" s="37"/>
      <c r="J89" s="37"/>
      <c r="K89" s="40"/>
      <c r="L89" s="37"/>
      <c r="CG89" s="5"/>
      <c r="CH89" s="5"/>
      <c r="CI89" s="5"/>
      <c r="CJ89" s="5"/>
      <c r="CK89" s="5"/>
      <c r="CL89" s="5"/>
      <c r="CM89" s="5"/>
      <c r="CN89" s="5"/>
    </row>
    <row r="90" spans="1:92" ht="31.9" customHeight="1" x14ac:dyDescent="0.2">
      <c r="A90" s="465" t="s">
        <v>94</v>
      </c>
      <c r="B90" s="465"/>
      <c r="C90" s="465"/>
      <c r="D90" s="465"/>
      <c r="E90" s="465"/>
      <c r="F90" s="465"/>
      <c r="G90" s="465"/>
      <c r="H90" s="465"/>
      <c r="I90" s="465"/>
      <c r="J90" s="37"/>
      <c r="K90" s="40"/>
      <c r="L90" s="37"/>
      <c r="CG90" s="5"/>
      <c r="CH90" s="5"/>
      <c r="CI90" s="5"/>
      <c r="CJ90" s="5"/>
      <c r="CK90" s="5"/>
      <c r="CL90" s="5"/>
      <c r="CM90" s="5"/>
      <c r="CN90" s="5"/>
    </row>
    <row r="91" spans="1:92" ht="16.149999999999999" customHeight="1" x14ac:dyDescent="0.2">
      <c r="A91" s="522" t="s">
        <v>72</v>
      </c>
      <c r="B91" s="523"/>
      <c r="C91" s="526" t="s">
        <v>1</v>
      </c>
      <c r="D91" s="13"/>
      <c r="E91" s="7"/>
      <c r="F91" s="7"/>
      <c r="G91" s="7"/>
      <c r="H91" s="7"/>
      <c r="I91" s="7"/>
      <c r="J91" s="37"/>
      <c r="K91" s="40"/>
      <c r="L91" s="37"/>
      <c r="M91" s="6"/>
      <c r="N91" s="6"/>
      <c r="O91" s="6"/>
      <c r="P91" s="6"/>
      <c r="Q91" s="6"/>
      <c r="R91" s="6"/>
      <c r="S91" s="6"/>
      <c r="CG91" s="5"/>
      <c r="CH91" s="5"/>
      <c r="CI91" s="5"/>
      <c r="CJ91" s="5"/>
      <c r="CK91" s="5"/>
      <c r="CL91" s="5"/>
      <c r="CM91" s="5"/>
      <c r="CN91" s="5"/>
    </row>
    <row r="92" spans="1:92" ht="16.149999999999999" customHeight="1" x14ac:dyDescent="0.2">
      <c r="A92" s="524"/>
      <c r="B92" s="525"/>
      <c r="C92" s="527"/>
      <c r="D92" s="13"/>
      <c r="E92" s="7"/>
      <c r="F92" s="7"/>
      <c r="G92" s="7"/>
      <c r="H92" s="7"/>
      <c r="I92" s="7"/>
      <c r="J92" s="37"/>
      <c r="K92" s="40"/>
      <c r="L92" s="37"/>
      <c r="M92" s="6"/>
      <c r="N92" s="6"/>
      <c r="O92" s="6"/>
      <c r="P92" s="6"/>
      <c r="Q92" s="6"/>
      <c r="R92" s="6"/>
      <c r="S92" s="6"/>
      <c r="CG92" s="5"/>
      <c r="CH92" s="5"/>
      <c r="CI92" s="5"/>
      <c r="CJ92" s="5"/>
      <c r="CK92" s="5"/>
      <c r="CL92" s="5"/>
      <c r="CM92" s="5"/>
      <c r="CN92" s="5"/>
    </row>
    <row r="93" spans="1:92" ht="16.149999999999999" customHeight="1" x14ac:dyDescent="0.2">
      <c r="A93" s="531" t="s">
        <v>73</v>
      </c>
      <c r="B93" s="532"/>
      <c r="C93" s="199"/>
      <c r="D93" s="13"/>
      <c r="E93" s="7"/>
      <c r="F93" s="7"/>
      <c r="G93" s="7"/>
      <c r="H93" s="7"/>
      <c r="I93" s="7"/>
      <c r="J93" s="45"/>
      <c r="K93" s="26"/>
      <c r="L93" s="6"/>
      <c r="M93" s="6"/>
      <c r="N93" s="6"/>
      <c r="O93" s="6"/>
      <c r="P93" s="6"/>
      <c r="Q93" s="6"/>
      <c r="R93" s="6"/>
      <c r="S93" s="6"/>
      <c r="CG93" s="5"/>
      <c r="CH93" s="5"/>
      <c r="CI93" s="5"/>
      <c r="CJ93" s="5"/>
      <c r="CK93" s="5"/>
      <c r="CL93" s="5"/>
      <c r="CM93" s="5"/>
      <c r="CN93" s="5"/>
    </row>
    <row r="94" spans="1:92" ht="16.149999999999999" customHeight="1" x14ac:dyDescent="0.2">
      <c r="A94" s="539" t="s">
        <v>62</v>
      </c>
      <c r="B94" s="402" t="s">
        <v>63</v>
      </c>
      <c r="C94" s="220"/>
      <c r="D94" s="13"/>
      <c r="E94" s="7"/>
      <c r="F94" s="7"/>
      <c r="G94" s="7"/>
      <c r="H94" s="7"/>
      <c r="I94" s="7"/>
      <c r="J94" s="221"/>
      <c r="K94" s="45"/>
      <c r="L94" s="26"/>
      <c r="M94" s="6"/>
      <c r="N94" s="6"/>
      <c r="O94" s="6"/>
      <c r="P94" s="6"/>
      <c r="Q94" s="6"/>
      <c r="R94" s="6"/>
      <c r="S94" s="6"/>
      <c r="CG94" s="5"/>
      <c r="CH94" s="5"/>
      <c r="CI94" s="5"/>
      <c r="CJ94" s="5"/>
      <c r="CK94" s="5"/>
      <c r="CL94" s="5"/>
      <c r="CM94" s="5"/>
      <c r="CN94" s="5"/>
    </row>
    <row r="95" spans="1:92" ht="16.149999999999999" customHeight="1" x14ac:dyDescent="0.2">
      <c r="A95" s="539"/>
      <c r="B95" s="222" t="s">
        <v>93</v>
      </c>
      <c r="C95" s="171"/>
      <c r="D95" s="13"/>
      <c r="E95" s="7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CG95" s="5"/>
      <c r="CH95" s="5"/>
      <c r="CI95" s="5"/>
      <c r="CJ95" s="5"/>
      <c r="CK95" s="5"/>
      <c r="CL95" s="5"/>
      <c r="CM95" s="5"/>
      <c r="CN95" s="5"/>
    </row>
    <row r="96" spans="1:92" ht="16.149999999999999" customHeight="1" x14ac:dyDescent="0.2">
      <c r="A96" s="504"/>
      <c r="B96" s="223" t="s">
        <v>66</v>
      </c>
      <c r="C96" s="209"/>
      <c r="D96" s="13"/>
      <c r="E96" s="7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CG96" s="5"/>
      <c r="CH96" s="5"/>
      <c r="CI96" s="5"/>
      <c r="CJ96" s="5"/>
      <c r="CK96" s="5"/>
      <c r="CL96" s="5"/>
      <c r="CM96" s="5"/>
      <c r="CN96" s="5"/>
    </row>
    <row r="97" spans="1:92" ht="16.149999999999999" customHeight="1" x14ac:dyDescent="0.2">
      <c r="A97" s="518" t="s">
        <v>74</v>
      </c>
      <c r="B97" s="519"/>
      <c r="C97" s="220"/>
      <c r="D97" s="13"/>
      <c r="E97" s="7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CG97" s="5"/>
      <c r="CH97" s="5"/>
      <c r="CI97" s="5"/>
      <c r="CJ97" s="5"/>
      <c r="CK97" s="5"/>
      <c r="CL97" s="5"/>
      <c r="CM97" s="5"/>
      <c r="CN97" s="5"/>
    </row>
    <row r="98" spans="1:92" ht="16.149999999999999" customHeight="1" x14ac:dyDescent="0.2">
      <c r="A98" s="520" t="s">
        <v>70</v>
      </c>
      <c r="B98" s="521"/>
      <c r="C98" s="209"/>
      <c r="D98" s="13"/>
      <c r="E98" s="7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CG98" s="5"/>
      <c r="CH98" s="5"/>
      <c r="CI98" s="5"/>
      <c r="CJ98" s="5"/>
      <c r="CK98" s="5"/>
      <c r="CL98" s="5"/>
      <c r="CM98" s="5"/>
      <c r="CN98" s="5"/>
    </row>
    <row r="99" spans="1:92" ht="16.149999999999999" customHeight="1" x14ac:dyDescent="0.2">
      <c r="A99" s="182" t="s">
        <v>82</v>
      </c>
      <c r="B99" s="215"/>
      <c r="C99" s="216"/>
      <c r="D99" s="37"/>
      <c r="E99" s="7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CG99" s="5"/>
      <c r="CH99" s="5"/>
      <c r="CI99" s="5"/>
      <c r="CJ99" s="5"/>
      <c r="CK99" s="5"/>
      <c r="CL99" s="5"/>
      <c r="CM99" s="5"/>
      <c r="CN99" s="5"/>
    </row>
    <row r="100" spans="1:92" ht="31.9" customHeight="1" x14ac:dyDescent="0.2">
      <c r="A100" s="465" t="s">
        <v>95</v>
      </c>
      <c r="B100" s="465"/>
      <c r="C100" s="465"/>
      <c r="D100" s="465"/>
      <c r="E100" s="465"/>
      <c r="CG100" s="5"/>
      <c r="CH100" s="5"/>
      <c r="CI100" s="5"/>
      <c r="CJ100" s="5"/>
      <c r="CK100" s="5"/>
      <c r="CL100" s="5"/>
      <c r="CM100" s="5"/>
      <c r="CN100" s="5"/>
    </row>
    <row r="101" spans="1:92" ht="21" x14ac:dyDescent="0.2">
      <c r="A101" s="224" t="s">
        <v>96</v>
      </c>
      <c r="B101" s="225" t="s">
        <v>97</v>
      </c>
      <c r="C101" s="404"/>
      <c r="D101" s="403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CG101" s="5"/>
      <c r="CH101" s="5"/>
      <c r="CI101" s="5"/>
      <c r="CJ101" s="5"/>
      <c r="CK101" s="5"/>
      <c r="CL101" s="5"/>
      <c r="CM101" s="5"/>
      <c r="CN101" s="5"/>
    </row>
    <row r="102" spans="1:92" x14ac:dyDescent="0.2">
      <c r="A102" s="411" t="s">
        <v>98</v>
      </c>
      <c r="B102" s="228"/>
      <c r="C102" s="404"/>
      <c r="D102" s="403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CG102" s="5"/>
      <c r="CH102" s="5"/>
      <c r="CI102" s="5"/>
      <c r="CJ102" s="5"/>
      <c r="CK102" s="5"/>
      <c r="CL102" s="5"/>
      <c r="CM102" s="5"/>
      <c r="CN102" s="5"/>
    </row>
    <row r="103" spans="1:92" x14ac:dyDescent="0.2">
      <c r="A103" s="411" t="s">
        <v>99</v>
      </c>
      <c r="B103" s="229"/>
      <c r="C103" s="404"/>
      <c r="D103" s="403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CG103" s="5"/>
      <c r="CH103" s="5"/>
      <c r="CI103" s="5"/>
      <c r="CJ103" s="5"/>
      <c r="CK103" s="5"/>
      <c r="CL103" s="5"/>
      <c r="CM103" s="5"/>
      <c r="CN103" s="5"/>
    </row>
    <row r="104" spans="1:92" x14ac:dyDescent="0.2">
      <c r="A104" s="411" t="s">
        <v>100</v>
      </c>
      <c r="B104" s="229"/>
      <c r="C104" s="404"/>
      <c r="D104" s="403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CG104" s="5"/>
      <c r="CH104" s="5"/>
      <c r="CI104" s="5"/>
      <c r="CJ104" s="5"/>
      <c r="CK104" s="5"/>
      <c r="CL104" s="5"/>
      <c r="CM104" s="5"/>
      <c r="CN104" s="5"/>
    </row>
    <row r="105" spans="1:92" x14ac:dyDescent="0.2">
      <c r="A105" s="411" t="s">
        <v>101</v>
      </c>
      <c r="B105" s="229"/>
      <c r="C105" s="230"/>
      <c r="D105" s="403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CG105" s="5"/>
      <c r="CH105" s="5"/>
      <c r="CI105" s="5"/>
      <c r="CJ105" s="5"/>
      <c r="CK105" s="5"/>
      <c r="CL105" s="5"/>
      <c r="CM105" s="5"/>
      <c r="CN105" s="5"/>
    </row>
    <row r="106" spans="1:92" x14ac:dyDescent="0.2">
      <c r="A106" s="208" t="s">
        <v>102</v>
      </c>
      <c r="B106" s="231"/>
      <c r="C106" s="230"/>
      <c r="D106" s="403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CG106" s="5"/>
      <c r="CH106" s="5"/>
      <c r="CI106" s="5"/>
      <c r="CJ106" s="5"/>
      <c r="CK106" s="5"/>
      <c r="CL106" s="5"/>
      <c r="CM106" s="5"/>
      <c r="CN106" s="5"/>
    </row>
    <row r="107" spans="1:92" ht="31.9" customHeight="1" x14ac:dyDescent="0.2">
      <c r="A107" s="533" t="s">
        <v>103</v>
      </c>
      <c r="B107" s="534"/>
      <c r="C107" s="534"/>
      <c r="D107" s="534"/>
      <c r="CG107" s="5"/>
      <c r="CH107" s="5"/>
      <c r="CI107" s="5"/>
      <c r="CJ107" s="5"/>
      <c r="CK107" s="5"/>
      <c r="CL107" s="5"/>
      <c r="CM107" s="5"/>
      <c r="CN107" s="5"/>
    </row>
    <row r="108" spans="1:92" ht="28.15" customHeight="1" x14ac:dyDescent="0.2">
      <c r="A108" s="224" t="s">
        <v>96</v>
      </c>
      <c r="B108" s="225" t="s">
        <v>97</v>
      </c>
      <c r="C108" s="404"/>
      <c r="D108" s="403"/>
      <c r="E108" s="232"/>
      <c r="F108" s="6"/>
      <c r="G108" s="6"/>
      <c r="H108" s="6"/>
      <c r="I108" s="6"/>
      <c r="J108" s="6"/>
      <c r="K108" s="6"/>
      <c r="CG108" s="5"/>
      <c r="CH108" s="5"/>
      <c r="CI108" s="5"/>
      <c r="CJ108" s="5"/>
      <c r="CK108" s="5"/>
      <c r="CL108" s="5"/>
      <c r="CM108" s="5"/>
      <c r="CN108" s="5"/>
    </row>
    <row r="109" spans="1:92" ht="16.149999999999999" customHeight="1" x14ac:dyDescent="0.2">
      <c r="A109" s="411" t="s">
        <v>98</v>
      </c>
      <c r="B109" s="228"/>
      <c r="C109" s="404"/>
      <c r="D109" s="403"/>
      <c r="E109" s="404"/>
      <c r="F109" s="25"/>
      <c r="G109" s="26"/>
      <c r="H109" s="26"/>
      <c r="I109" s="403"/>
      <c r="J109" s="404"/>
      <c r="K109" s="45"/>
      <c r="L109" s="26"/>
      <c r="CG109" s="5"/>
      <c r="CH109" s="5"/>
      <c r="CI109" s="5"/>
      <c r="CJ109" s="5"/>
      <c r="CK109" s="5"/>
      <c r="CL109" s="5"/>
      <c r="CM109" s="5"/>
      <c r="CN109" s="5"/>
    </row>
    <row r="110" spans="1:92" ht="16.149999999999999" customHeight="1" x14ac:dyDescent="0.2">
      <c r="A110" s="411" t="s">
        <v>99</v>
      </c>
      <c r="B110" s="229"/>
      <c r="C110" s="404"/>
      <c r="D110" s="403"/>
      <c r="E110" s="404"/>
      <c r="F110" s="25"/>
      <c r="G110" s="26"/>
      <c r="H110" s="26"/>
      <c r="I110" s="403"/>
      <c r="J110" s="404"/>
      <c r="K110" s="45"/>
      <c r="L110" s="26"/>
      <c r="CG110" s="5"/>
      <c r="CH110" s="5"/>
      <c r="CI110" s="5"/>
      <c r="CJ110" s="5"/>
      <c r="CK110" s="5"/>
      <c r="CL110" s="5"/>
      <c r="CM110" s="5"/>
      <c r="CN110" s="5"/>
    </row>
    <row r="111" spans="1:92" ht="16.149999999999999" customHeight="1" x14ac:dyDescent="0.2">
      <c r="A111" s="411" t="s">
        <v>100</v>
      </c>
      <c r="B111" s="229"/>
      <c r="C111" s="404"/>
      <c r="D111" s="403"/>
      <c r="E111" s="404"/>
      <c r="F111" s="25"/>
      <c r="G111" s="26"/>
      <c r="H111" s="26"/>
      <c r="I111" s="403"/>
      <c r="J111" s="404"/>
      <c r="K111" s="45"/>
      <c r="L111" s="26"/>
      <c r="CG111" s="5"/>
      <c r="CH111" s="5"/>
      <c r="CI111" s="5"/>
      <c r="CJ111" s="5"/>
      <c r="CK111" s="5"/>
      <c r="CL111" s="5"/>
      <c r="CM111" s="5"/>
      <c r="CN111" s="5"/>
    </row>
    <row r="112" spans="1:92" ht="16.149999999999999" customHeight="1" x14ac:dyDescent="0.2">
      <c r="A112" s="411" t="s">
        <v>101</v>
      </c>
      <c r="B112" s="229"/>
      <c r="C112" s="230"/>
      <c r="D112" s="535"/>
      <c r="E112" s="536"/>
      <c r="F112" s="25"/>
      <c r="G112" s="26"/>
      <c r="H112" s="26"/>
      <c r="I112" s="403"/>
      <c r="J112" s="404"/>
      <c r="K112" s="45"/>
      <c r="L112" s="26"/>
      <c r="CG112" s="5"/>
      <c r="CH112" s="5"/>
      <c r="CI112" s="5"/>
      <c r="CJ112" s="5"/>
      <c r="CK112" s="5"/>
      <c r="CL112" s="5"/>
      <c r="CM112" s="5"/>
      <c r="CN112" s="5"/>
    </row>
    <row r="113" spans="1:92" ht="16.149999999999999" customHeight="1" x14ac:dyDescent="0.2">
      <c r="A113" s="208" t="s">
        <v>102</v>
      </c>
      <c r="B113" s="231"/>
      <c r="C113" s="230"/>
      <c r="D113" s="535"/>
      <c r="E113" s="536"/>
      <c r="F113" s="25"/>
      <c r="G113" s="26"/>
      <c r="H113" s="26"/>
      <c r="I113" s="403"/>
      <c r="J113" s="404"/>
      <c r="K113" s="45"/>
      <c r="L113" s="26"/>
      <c r="CG113" s="5"/>
      <c r="CH113" s="5"/>
      <c r="CI113" s="5"/>
      <c r="CJ113" s="5"/>
      <c r="CK113" s="5"/>
      <c r="CL113" s="5"/>
      <c r="CM113" s="5"/>
      <c r="CN113" s="5"/>
    </row>
    <row r="114" spans="1:92" ht="31.9" customHeight="1" x14ac:dyDescent="0.2">
      <c r="A114" s="235" t="s">
        <v>104</v>
      </c>
      <c r="B114" s="236"/>
      <c r="C114" s="236"/>
      <c r="D114" s="236"/>
      <c r="E114" s="236"/>
      <c r="F114" s="236"/>
      <c r="G114" s="9"/>
      <c r="H114" s="9"/>
      <c r="I114" s="9"/>
      <c r="J114" s="221"/>
      <c r="K114" s="45"/>
      <c r="L114" s="26"/>
      <c r="CG114" s="5"/>
      <c r="CH114" s="5"/>
      <c r="CI114" s="5"/>
      <c r="CJ114" s="5"/>
      <c r="CK114" s="5"/>
      <c r="CL114" s="5"/>
      <c r="CM114" s="5"/>
      <c r="CN114" s="5"/>
    </row>
    <row r="115" spans="1:92" ht="16.149999999999999" customHeight="1" x14ac:dyDescent="0.2">
      <c r="A115" s="529" t="s">
        <v>12</v>
      </c>
      <c r="B115" s="530"/>
      <c r="C115" s="405" t="s">
        <v>1</v>
      </c>
      <c r="D115" s="163" t="s">
        <v>105</v>
      </c>
      <c r="E115" s="413" t="s">
        <v>106</v>
      </c>
      <c r="F115" s="415" t="s">
        <v>107</v>
      </c>
      <c r="G115" s="7"/>
      <c r="H115" s="7"/>
      <c r="I115" s="7"/>
      <c r="J115" s="45"/>
      <c r="K115" s="26"/>
      <c r="L115" s="6"/>
      <c r="M115" s="6"/>
      <c r="N115" s="6"/>
      <c r="O115" s="6"/>
      <c r="CG115" s="5"/>
      <c r="CH115" s="5"/>
      <c r="CI115" s="5"/>
      <c r="CJ115" s="5"/>
      <c r="CK115" s="5"/>
      <c r="CL115" s="5"/>
      <c r="CM115" s="5"/>
      <c r="CN115" s="5"/>
    </row>
    <row r="116" spans="1:92" ht="16.149999999999999" customHeight="1" x14ac:dyDescent="0.2">
      <c r="A116" s="537" t="s">
        <v>73</v>
      </c>
      <c r="B116" s="538"/>
      <c r="C116" s="237">
        <f t="shared" ref="C116:C121" si="8">SUM(D116:F116)</f>
        <v>0</v>
      </c>
      <c r="D116" s="238"/>
      <c r="E116" s="239"/>
      <c r="F116" s="240"/>
      <c r="G116" s="241"/>
      <c r="H116" s="7"/>
      <c r="I116" s="7"/>
      <c r="J116" s="45"/>
      <c r="K116" s="26"/>
      <c r="L116" s="6"/>
      <c r="M116" s="6"/>
      <c r="N116" s="6"/>
      <c r="O116" s="6"/>
      <c r="CG116" s="5"/>
      <c r="CH116" s="5"/>
      <c r="CI116" s="5"/>
      <c r="CJ116" s="5"/>
      <c r="CK116" s="5"/>
      <c r="CL116" s="5"/>
      <c r="CM116" s="5"/>
      <c r="CN116" s="5"/>
    </row>
    <row r="117" spans="1:92" ht="16.149999999999999" customHeight="1" x14ac:dyDescent="0.2">
      <c r="A117" s="503" t="s">
        <v>62</v>
      </c>
      <c r="B117" s="401" t="s">
        <v>108</v>
      </c>
      <c r="C117" s="243">
        <f t="shared" si="8"/>
        <v>0</v>
      </c>
      <c r="D117" s="167"/>
      <c r="E117" s="168"/>
      <c r="F117" s="169"/>
      <c r="G117" s="241"/>
      <c r="H117" s="7"/>
      <c r="I117" s="7"/>
      <c r="J117" s="45"/>
      <c r="K117" s="26"/>
      <c r="L117" s="6"/>
      <c r="M117" s="6"/>
      <c r="N117" s="6"/>
      <c r="O117" s="6"/>
      <c r="CG117" s="5"/>
      <c r="CH117" s="5"/>
      <c r="CI117" s="5"/>
      <c r="CJ117" s="5"/>
      <c r="CK117" s="5"/>
      <c r="CL117" s="5"/>
      <c r="CM117" s="5"/>
      <c r="CN117" s="5"/>
    </row>
    <row r="118" spans="1:92" ht="16.149999999999999" customHeight="1" x14ac:dyDescent="0.2">
      <c r="A118" s="539"/>
      <c r="B118" s="222" t="s">
        <v>93</v>
      </c>
      <c r="C118" s="244">
        <f t="shared" si="8"/>
        <v>0</v>
      </c>
      <c r="D118" s="245"/>
      <c r="E118" s="189"/>
      <c r="F118" s="191"/>
      <c r="G118" s="241"/>
      <c r="H118" s="7"/>
      <c r="I118" s="7"/>
      <c r="J118" s="45"/>
      <c r="K118" s="26"/>
      <c r="L118" s="6"/>
      <c r="M118" s="6"/>
      <c r="N118" s="6"/>
      <c r="O118" s="6"/>
      <c r="CG118" s="5"/>
      <c r="CH118" s="5"/>
      <c r="CI118" s="5"/>
      <c r="CJ118" s="5"/>
      <c r="CK118" s="5"/>
      <c r="CL118" s="5"/>
      <c r="CM118" s="5"/>
      <c r="CN118" s="5"/>
    </row>
    <row r="119" spans="1:92" ht="16.149999999999999" customHeight="1" x14ac:dyDescent="0.2">
      <c r="A119" s="504"/>
      <c r="B119" s="223" t="s">
        <v>109</v>
      </c>
      <c r="C119" s="246">
        <f t="shared" si="8"/>
        <v>0</v>
      </c>
      <c r="D119" s="176"/>
      <c r="E119" s="177"/>
      <c r="F119" s="214"/>
      <c r="G119" s="241"/>
      <c r="H119" s="7"/>
      <c r="I119" s="7"/>
      <c r="J119" s="45"/>
      <c r="K119" s="26"/>
      <c r="L119" s="6"/>
      <c r="M119" s="6"/>
      <c r="N119" s="6"/>
      <c r="O119" s="6"/>
      <c r="CG119" s="5"/>
      <c r="CH119" s="5"/>
      <c r="CI119" s="5"/>
      <c r="CJ119" s="5"/>
      <c r="CK119" s="5"/>
      <c r="CL119" s="5"/>
      <c r="CM119" s="5"/>
      <c r="CN119" s="5"/>
    </row>
    <row r="120" spans="1:92" ht="16.149999999999999" customHeight="1" x14ac:dyDescent="0.2">
      <c r="A120" s="540" t="s">
        <v>74</v>
      </c>
      <c r="B120" s="541"/>
      <c r="C120" s="248">
        <f t="shared" si="8"/>
        <v>0</v>
      </c>
      <c r="D120" s="249"/>
      <c r="E120" s="250"/>
      <c r="F120" s="251"/>
      <c r="G120" s="241"/>
      <c r="H120" s="7"/>
      <c r="I120" s="7"/>
      <c r="J120" s="45"/>
      <c r="K120" s="26"/>
      <c r="L120" s="6"/>
      <c r="M120" s="6"/>
      <c r="N120" s="6"/>
      <c r="O120" s="6"/>
      <c r="CG120" s="5"/>
      <c r="CH120" s="5"/>
      <c r="CI120" s="5"/>
      <c r="CJ120" s="5"/>
      <c r="CK120" s="5"/>
      <c r="CL120" s="5"/>
      <c r="CM120" s="5"/>
      <c r="CN120" s="5"/>
    </row>
    <row r="121" spans="1:92" ht="16.149999999999999" customHeight="1" x14ac:dyDescent="0.2">
      <c r="A121" s="520" t="s">
        <v>70</v>
      </c>
      <c r="B121" s="521"/>
      <c r="C121" s="246">
        <f t="shared" si="8"/>
        <v>0</v>
      </c>
      <c r="D121" s="176"/>
      <c r="E121" s="177"/>
      <c r="F121" s="214"/>
      <c r="G121" s="241"/>
      <c r="H121" s="7"/>
      <c r="I121" s="7"/>
      <c r="J121" s="45"/>
      <c r="K121" s="26"/>
      <c r="L121" s="6"/>
      <c r="M121" s="6"/>
      <c r="N121" s="6"/>
      <c r="O121" s="6"/>
      <c r="CG121" s="5"/>
      <c r="CH121" s="5"/>
      <c r="CI121" s="5"/>
      <c r="CJ121" s="5"/>
      <c r="CK121" s="5"/>
      <c r="CL121" s="5"/>
      <c r="CM121" s="5"/>
      <c r="CN121" s="5"/>
    </row>
    <row r="122" spans="1:92" ht="16.149999999999999" customHeight="1" x14ac:dyDescent="0.2">
      <c r="A122" s="182" t="s">
        <v>82</v>
      </c>
      <c r="B122" s="182"/>
      <c r="C122" s="196"/>
      <c r="D122" s="196"/>
      <c r="E122" s="217"/>
      <c r="F122" s="37"/>
      <c r="G122" s="7"/>
      <c r="H122" s="7"/>
      <c r="I122" s="7"/>
      <c r="J122" s="45"/>
      <c r="K122" s="26"/>
      <c r="L122" s="6"/>
      <c r="M122" s="6"/>
      <c r="N122" s="6"/>
      <c r="O122" s="6"/>
      <c r="CG122" s="5"/>
      <c r="CH122" s="5"/>
      <c r="CI122" s="5"/>
      <c r="CJ122" s="5"/>
      <c r="CK122" s="5"/>
      <c r="CL122" s="5"/>
      <c r="CM122" s="5"/>
      <c r="CN122" s="5"/>
    </row>
    <row r="123" spans="1:92" ht="16.149999999999999" customHeight="1" x14ac:dyDescent="0.2">
      <c r="A123" s="182" t="s">
        <v>110</v>
      </c>
      <c r="B123" s="252"/>
      <c r="C123" s="196"/>
      <c r="D123" s="196"/>
      <c r="E123" s="196"/>
      <c r="F123" s="196"/>
      <c r="G123" s="7"/>
      <c r="H123" s="7"/>
      <c r="I123" s="7"/>
      <c r="J123" s="45"/>
      <c r="K123" s="26"/>
      <c r="L123" s="6"/>
      <c r="M123" s="6"/>
      <c r="N123" s="6"/>
      <c r="O123" s="6"/>
      <c r="CG123" s="5"/>
      <c r="CH123" s="5"/>
      <c r="CI123" s="5"/>
      <c r="CJ123" s="5"/>
      <c r="CK123" s="5"/>
      <c r="CL123" s="5"/>
      <c r="CM123" s="5"/>
      <c r="CN123" s="5"/>
    </row>
    <row r="124" spans="1:92" ht="31.9" customHeight="1" x14ac:dyDescent="0.2">
      <c r="A124" s="53" t="s">
        <v>111</v>
      </c>
      <c r="B124" s="53"/>
      <c r="C124" s="53"/>
      <c r="D124" s="53"/>
      <c r="E124" s="53"/>
      <c r="F124" s="253"/>
      <c r="G124" s="253"/>
      <c r="H124" s="9"/>
      <c r="I124" s="9"/>
      <c r="J124" s="45"/>
      <c r="K124" s="26"/>
      <c r="CG124" s="5"/>
      <c r="CH124" s="5"/>
      <c r="CI124" s="5"/>
      <c r="CJ124" s="5"/>
      <c r="CK124" s="5"/>
      <c r="CL124" s="5"/>
      <c r="CM124" s="5"/>
      <c r="CN124" s="5"/>
    </row>
    <row r="125" spans="1:92" ht="16.149999999999999" customHeight="1" x14ac:dyDescent="0.2">
      <c r="A125" s="542" t="s">
        <v>112</v>
      </c>
      <c r="B125" s="507"/>
      <c r="C125" s="508" t="s">
        <v>1</v>
      </c>
      <c r="D125" s="496" t="s">
        <v>113</v>
      </c>
      <c r="E125" s="498"/>
      <c r="F125" s="496" t="s">
        <v>114</v>
      </c>
      <c r="G125" s="498"/>
      <c r="H125" s="7"/>
      <c r="I125" s="7"/>
      <c r="J125" s="45"/>
      <c r="K125" s="26"/>
      <c r="L125" s="6"/>
      <c r="M125" s="6"/>
      <c r="N125" s="6"/>
      <c r="O125" s="6"/>
      <c r="P125" s="6"/>
      <c r="Q125" s="6"/>
      <c r="R125" s="6"/>
      <c r="CG125" s="5"/>
      <c r="CH125" s="5"/>
      <c r="CI125" s="5"/>
      <c r="CJ125" s="5"/>
      <c r="CK125" s="5"/>
      <c r="CL125" s="5"/>
      <c r="CM125" s="5"/>
      <c r="CN125" s="5"/>
    </row>
    <row r="126" spans="1:92" ht="16.149999999999999" customHeight="1" x14ac:dyDescent="0.2">
      <c r="A126" s="460"/>
      <c r="B126" s="461"/>
      <c r="C126" s="509"/>
      <c r="D126" s="34" t="s">
        <v>115</v>
      </c>
      <c r="E126" s="254" t="s">
        <v>116</v>
      </c>
      <c r="F126" s="34" t="s">
        <v>117</v>
      </c>
      <c r="G126" s="254" t="s">
        <v>116</v>
      </c>
      <c r="H126" s="7"/>
      <c r="I126" s="7"/>
      <c r="J126" s="45"/>
      <c r="K126" s="26"/>
      <c r="L126" s="6"/>
      <c r="M126" s="6"/>
      <c r="N126" s="6"/>
      <c r="O126" s="6"/>
      <c r="P126" s="6"/>
      <c r="Q126" s="6"/>
      <c r="R126" s="6"/>
      <c r="CG126" s="5"/>
      <c r="CH126" s="5"/>
      <c r="CI126" s="5"/>
      <c r="CJ126" s="5"/>
      <c r="CK126" s="5"/>
      <c r="CL126" s="5"/>
      <c r="CM126" s="5"/>
      <c r="CN126" s="5"/>
    </row>
    <row r="127" spans="1:92" ht="16.149999999999999" customHeight="1" x14ac:dyDescent="0.2">
      <c r="A127" s="531" t="s">
        <v>73</v>
      </c>
      <c r="B127" s="532"/>
      <c r="C127" s="255">
        <f t="shared" ref="C127:C133" si="9">SUM(D127:G127)</f>
        <v>221</v>
      </c>
      <c r="D127" s="256">
        <v>3</v>
      </c>
      <c r="E127" s="257"/>
      <c r="F127" s="256">
        <v>218</v>
      </c>
      <c r="G127" s="257"/>
      <c r="H127" s="241"/>
      <c r="I127" s="7"/>
      <c r="J127" s="45"/>
      <c r="K127" s="26"/>
      <c r="L127" s="6"/>
      <c r="M127" s="6"/>
      <c r="N127" s="6"/>
      <c r="O127" s="6"/>
      <c r="P127" s="6"/>
      <c r="Q127" s="6"/>
      <c r="R127" s="6"/>
      <c r="CG127" s="5"/>
      <c r="CH127" s="5"/>
      <c r="CI127" s="5"/>
      <c r="CJ127" s="5"/>
      <c r="CK127" s="5"/>
      <c r="CL127" s="5"/>
      <c r="CM127" s="5"/>
      <c r="CN127" s="5"/>
    </row>
    <row r="128" spans="1:92" ht="16.149999999999999" customHeight="1" x14ac:dyDescent="0.2">
      <c r="A128" s="503" t="s">
        <v>62</v>
      </c>
      <c r="B128" s="401" t="s">
        <v>108</v>
      </c>
      <c r="C128" s="255">
        <f t="shared" si="9"/>
        <v>127</v>
      </c>
      <c r="D128" s="256"/>
      <c r="E128" s="257"/>
      <c r="F128" s="256">
        <v>127</v>
      </c>
      <c r="G128" s="257"/>
      <c r="H128" s="241"/>
      <c r="I128" s="7"/>
      <c r="J128" s="45"/>
      <c r="K128" s="26"/>
      <c r="L128" s="6"/>
      <c r="M128" s="6"/>
      <c r="N128" s="6"/>
      <c r="O128" s="6"/>
      <c r="P128" s="6"/>
      <c r="Q128" s="6"/>
      <c r="R128" s="6"/>
      <c r="CG128" s="5"/>
      <c r="CH128" s="5"/>
      <c r="CI128" s="5"/>
      <c r="CJ128" s="5"/>
      <c r="CK128" s="5"/>
      <c r="CL128" s="5"/>
      <c r="CM128" s="5"/>
      <c r="CN128" s="5"/>
    </row>
    <row r="129" spans="1:92" ht="16.149999999999999" customHeight="1" x14ac:dyDescent="0.2">
      <c r="A129" s="539"/>
      <c r="B129" s="222" t="s">
        <v>93</v>
      </c>
      <c r="C129" s="258">
        <f t="shared" si="9"/>
        <v>0</v>
      </c>
      <c r="D129" s="259"/>
      <c r="E129" s="260"/>
      <c r="F129" s="259"/>
      <c r="G129" s="260"/>
      <c r="H129" s="241"/>
      <c r="I129" s="7"/>
      <c r="J129" s="45"/>
      <c r="K129" s="26"/>
      <c r="L129" s="6"/>
      <c r="M129" s="6"/>
      <c r="N129" s="6"/>
      <c r="O129" s="6"/>
      <c r="P129" s="6"/>
      <c r="Q129" s="6"/>
      <c r="R129" s="6"/>
      <c r="CG129" s="5"/>
      <c r="CH129" s="5"/>
      <c r="CI129" s="5"/>
      <c r="CJ129" s="5"/>
      <c r="CK129" s="5"/>
      <c r="CL129" s="5"/>
      <c r="CM129" s="5"/>
      <c r="CN129" s="5"/>
    </row>
    <row r="130" spans="1:92" ht="16.149999999999999" customHeight="1" x14ac:dyDescent="0.2">
      <c r="A130" s="504"/>
      <c r="B130" s="223" t="s">
        <v>109</v>
      </c>
      <c r="C130" s="261">
        <f t="shared" si="9"/>
        <v>0</v>
      </c>
      <c r="D130" s="262"/>
      <c r="E130" s="263"/>
      <c r="F130" s="262"/>
      <c r="G130" s="263"/>
      <c r="H130" s="241"/>
      <c r="I130" s="7"/>
      <c r="J130" s="45"/>
      <c r="K130" s="26"/>
      <c r="L130" s="6"/>
      <c r="M130" s="6"/>
      <c r="N130" s="6"/>
      <c r="O130" s="6"/>
      <c r="P130" s="6"/>
      <c r="Q130" s="6"/>
      <c r="R130" s="6"/>
      <c r="CG130" s="5"/>
      <c r="CH130" s="5"/>
      <c r="CI130" s="5"/>
      <c r="CJ130" s="5"/>
      <c r="CK130" s="5"/>
      <c r="CL130" s="5"/>
      <c r="CM130" s="5"/>
      <c r="CN130" s="5"/>
    </row>
    <row r="131" spans="1:92" ht="16.149999999999999" customHeight="1" x14ac:dyDescent="0.2">
      <c r="A131" s="518" t="s">
        <v>74</v>
      </c>
      <c r="B131" s="519"/>
      <c r="C131" s="264">
        <f t="shared" si="9"/>
        <v>89</v>
      </c>
      <c r="D131" s="28"/>
      <c r="E131" s="18"/>
      <c r="F131" s="28">
        <v>89</v>
      </c>
      <c r="G131" s="18"/>
      <c r="H131" s="241"/>
      <c r="I131" s="7"/>
      <c r="J131" s="45"/>
      <c r="K131" s="26"/>
      <c r="L131" s="6"/>
      <c r="M131" s="6"/>
      <c r="N131" s="6"/>
      <c r="O131" s="6"/>
      <c r="P131" s="6"/>
      <c r="Q131" s="6"/>
      <c r="R131" s="6"/>
      <c r="CG131" s="5"/>
      <c r="CH131" s="5"/>
      <c r="CI131" s="5"/>
      <c r="CJ131" s="5"/>
      <c r="CK131" s="5"/>
      <c r="CL131" s="5"/>
      <c r="CM131" s="5"/>
      <c r="CN131" s="5"/>
    </row>
    <row r="132" spans="1:92" ht="16.149999999999999" customHeight="1" x14ac:dyDescent="0.2">
      <c r="A132" s="520" t="s">
        <v>70</v>
      </c>
      <c r="B132" s="521"/>
      <c r="C132" s="265">
        <f t="shared" si="9"/>
        <v>0</v>
      </c>
      <c r="D132" s="71"/>
      <c r="E132" s="30"/>
      <c r="F132" s="71"/>
      <c r="G132" s="30"/>
      <c r="H132" s="241"/>
      <c r="I132" s="7"/>
      <c r="J132" s="45"/>
      <c r="K132" s="26"/>
      <c r="L132" s="6"/>
      <c r="M132" s="6"/>
      <c r="N132" s="6"/>
      <c r="O132" s="6"/>
      <c r="P132" s="6"/>
      <c r="Q132" s="6"/>
      <c r="R132" s="6"/>
      <c r="CG132" s="5"/>
      <c r="CH132" s="5"/>
      <c r="CI132" s="5"/>
      <c r="CJ132" s="5"/>
      <c r="CK132" s="5"/>
      <c r="CL132" s="5"/>
      <c r="CM132" s="5"/>
      <c r="CN132" s="5"/>
    </row>
    <row r="133" spans="1:92" ht="16.149999999999999" customHeight="1" x14ac:dyDescent="0.2">
      <c r="A133" s="547" t="s">
        <v>1</v>
      </c>
      <c r="B133" s="548"/>
      <c r="C133" s="180">
        <f t="shared" si="9"/>
        <v>437</v>
      </c>
      <c r="D133" s="266">
        <f>SUM(D127:D132)</f>
        <v>3</v>
      </c>
      <c r="E133" s="267">
        <f>SUM(E127:E132)</f>
        <v>0</v>
      </c>
      <c r="F133" s="266">
        <f>SUM(F127:F132)</f>
        <v>434</v>
      </c>
      <c r="G133" s="267">
        <f>SUM(G127:G132)</f>
        <v>0</v>
      </c>
      <c r="H133" s="7"/>
      <c r="I133" s="7"/>
      <c r="J133" s="45"/>
      <c r="K133" s="26"/>
      <c r="L133" s="6"/>
      <c r="M133" s="6"/>
      <c r="N133" s="6"/>
      <c r="O133" s="6"/>
      <c r="P133" s="6"/>
      <c r="Q133" s="6"/>
      <c r="R133" s="6"/>
      <c r="CG133" s="5"/>
      <c r="CH133" s="5"/>
      <c r="CI133" s="5"/>
      <c r="CJ133" s="5"/>
      <c r="CK133" s="5"/>
      <c r="CL133" s="5"/>
      <c r="CM133" s="5"/>
      <c r="CN133" s="5"/>
    </row>
    <row r="134" spans="1:92" ht="31.9" customHeight="1" x14ac:dyDescent="0.2">
      <c r="A134" s="268" t="s">
        <v>118</v>
      </c>
      <c r="B134" s="268"/>
      <c r="C134" s="268"/>
      <c r="D134" s="253"/>
      <c r="E134" s="253"/>
      <c r="F134" s="196"/>
      <c r="G134" s="9"/>
      <c r="H134" s="7"/>
      <c r="I134" s="7"/>
      <c r="J134" s="45"/>
      <c r="K134" s="26"/>
      <c r="L134" s="6"/>
      <c r="M134" s="6"/>
      <c r="N134" s="6"/>
      <c r="O134" s="6"/>
      <c r="P134" s="6"/>
      <c r="Q134" s="6"/>
      <c r="R134" s="6"/>
      <c r="CG134" s="5"/>
      <c r="CH134" s="5"/>
      <c r="CI134" s="5"/>
      <c r="CJ134" s="5"/>
      <c r="CK134" s="5"/>
      <c r="CL134" s="5"/>
      <c r="CM134" s="5"/>
      <c r="CN134" s="5"/>
    </row>
    <row r="135" spans="1:92" ht="16.149999999999999" customHeight="1" x14ac:dyDescent="0.2">
      <c r="A135" s="542" t="s">
        <v>4</v>
      </c>
      <c r="B135" s="549"/>
      <c r="C135" s="406" t="s">
        <v>1</v>
      </c>
      <c r="D135" s="253"/>
      <c r="E135" s="253"/>
      <c r="F135" s="269"/>
      <c r="G135" s="7"/>
      <c r="H135" s="7"/>
      <c r="I135" s="7"/>
      <c r="J135" s="45"/>
      <c r="K135" s="26"/>
      <c r="L135" s="6"/>
      <c r="M135" s="6"/>
      <c r="N135" s="6"/>
      <c r="O135" s="6"/>
      <c r="P135" s="6"/>
      <c r="Q135" s="6"/>
      <c r="R135" s="6"/>
      <c r="CG135" s="5"/>
      <c r="CH135" s="5"/>
      <c r="CI135" s="5"/>
      <c r="CJ135" s="5"/>
      <c r="CK135" s="5"/>
      <c r="CL135" s="5"/>
      <c r="CM135" s="5"/>
      <c r="CN135" s="5"/>
    </row>
    <row r="136" spans="1:92" ht="16.149999999999999" customHeight="1" x14ac:dyDescent="0.2">
      <c r="A136" s="550" t="s">
        <v>119</v>
      </c>
      <c r="B136" s="270" t="s">
        <v>120</v>
      </c>
      <c r="C136" s="271">
        <v>257</v>
      </c>
      <c r="D136" s="253"/>
      <c r="E136" s="253"/>
      <c r="F136" s="269"/>
      <c r="G136" s="7"/>
      <c r="H136" s="7"/>
      <c r="I136" s="7"/>
      <c r="J136" s="45"/>
      <c r="K136" s="26"/>
      <c r="L136" s="6"/>
      <c r="M136" s="6"/>
      <c r="N136" s="6"/>
      <c r="O136" s="6"/>
      <c r="P136" s="6"/>
      <c r="Q136" s="6"/>
      <c r="R136" s="6"/>
      <c r="CG136" s="5"/>
      <c r="CH136" s="5"/>
      <c r="CI136" s="5"/>
      <c r="CJ136" s="5"/>
      <c r="CK136" s="5"/>
      <c r="CL136" s="5"/>
      <c r="CM136" s="5"/>
      <c r="CN136" s="5"/>
    </row>
    <row r="137" spans="1:92" ht="16.149999999999999" customHeight="1" x14ac:dyDescent="0.2">
      <c r="A137" s="551"/>
      <c r="B137" s="272" t="s">
        <v>121</v>
      </c>
      <c r="C137" s="273">
        <v>221</v>
      </c>
      <c r="D137" s="253"/>
      <c r="E137" s="253"/>
      <c r="F137" s="269"/>
      <c r="G137" s="7"/>
      <c r="H137" s="7"/>
      <c r="I137" s="7"/>
      <c r="J137" s="45"/>
      <c r="K137" s="26"/>
      <c r="L137" s="6"/>
      <c r="M137" s="6"/>
      <c r="N137" s="6"/>
      <c r="O137" s="6"/>
      <c r="P137" s="6"/>
      <c r="Q137" s="6"/>
      <c r="R137" s="6"/>
      <c r="CG137" s="5"/>
      <c r="CH137" s="5"/>
      <c r="CI137" s="5"/>
      <c r="CJ137" s="5"/>
      <c r="CK137" s="5"/>
      <c r="CL137" s="5"/>
      <c r="CM137" s="5"/>
      <c r="CN137" s="5"/>
    </row>
    <row r="138" spans="1:92" ht="31.9" customHeight="1" x14ac:dyDescent="0.2">
      <c r="A138" s="32" t="s">
        <v>122</v>
      </c>
      <c r="B138" s="32"/>
      <c r="C138" s="32"/>
      <c r="D138" s="253"/>
      <c r="E138" s="253"/>
      <c r="F138" s="7"/>
      <c r="G138" s="7"/>
      <c r="H138" s="7"/>
      <c r="I138" s="7"/>
      <c r="J138" s="45"/>
      <c r="K138" s="26"/>
      <c r="CG138" s="5"/>
      <c r="CH138" s="5"/>
      <c r="CI138" s="5"/>
      <c r="CJ138" s="5"/>
      <c r="CK138" s="5"/>
      <c r="CL138" s="5"/>
      <c r="CM138" s="5"/>
      <c r="CN138" s="5"/>
    </row>
    <row r="139" spans="1:92" ht="16.149999999999999" customHeight="1" x14ac:dyDescent="0.2">
      <c r="A139" s="508" t="s">
        <v>4</v>
      </c>
      <c r="B139" s="508" t="s">
        <v>1</v>
      </c>
      <c r="C139" s="543" t="s">
        <v>58</v>
      </c>
      <c r="D139" s="545" t="s">
        <v>67</v>
      </c>
      <c r="E139" s="470" t="s">
        <v>62</v>
      </c>
      <c r="F139" s="7"/>
      <c r="G139" s="7"/>
      <c r="H139" s="7"/>
      <c r="I139" s="7"/>
      <c r="J139" s="45"/>
      <c r="K139" s="26"/>
      <c r="L139" s="6"/>
      <c r="M139" s="6"/>
      <c r="N139" s="6"/>
      <c r="O139" s="6"/>
      <c r="P139" s="6"/>
      <c r="CG139" s="5"/>
      <c r="CH139" s="5"/>
      <c r="CI139" s="5"/>
      <c r="CJ139" s="5"/>
      <c r="CK139" s="5"/>
      <c r="CL139" s="5"/>
      <c r="CM139" s="5"/>
      <c r="CN139" s="5"/>
    </row>
    <row r="140" spans="1:92" ht="16.149999999999999" customHeight="1" x14ac:dyDescent="0.2">
      <c r="A140" s="509"/>
      <c r="B140" s="509"/>
      <c r="C140" s="544"/>
      <c r="D140" s="546"/>
      <c r="E140" s="473"/>
      <c r="F140" s="7"/>
      <c r="G140" s="7"/>
      <c r="H140" s="7"/>
      <c r="I140" s="7"/>
      <c r="J140" s="221"/>
      <c r="K140" s="45"/>
      <c r="L140" s="26"/>
      <c r="M140" s="6"/>
      <c r="N140" s="6"/>
      <c r="O140" s="6"/>
      <c r="P140" s="6"/>
      <c r="CG140" s="5"/>
      <c r="CH140" s="5"/>
      <c r="CI140" s="5"/>
      <c r="CJ140" s="5"/>
      <c r="CK140" s="5"/>
      <c r="CL140" s="5"/>
      <c r="CM140" s="5"/>
      <c r="CN140" s="5"/>
    </row>
    <row r="141" spans="1:92" ht="16.149999999999999" customHeight="1" x14ac:dyDescent="0.2">
      <c r="A141" s="274" t="s">
        <v>123</v>
      </c>
      <c r="B141" s="24">
        <f t="shared" ref="B141:B150" si="10">SUM(C141:E141)</f>
        <v>0</v>
      </c>
      <c r="C141" s="259"/>
      <c r="D141" s="275"/>
      <c r="E141" s="276"/>
      <c r="F141" s="14"/>
      <c r="G141" s="13"/>
      <c r="H141" s="6"/>
      <c r="I141" s="6"/>
      <c r="J141" s="6"/>
      <c r="K141" s="6"/>
      <c r="L141" s="6"/>
      <c r="M141" s="6"/>
      <c r="N141" s="6"/>
      <c r="O141" s="6"/>
      <c r="P141" s="6"/>
      <c r="CG141" s="5"/>
      <c r="CH141" s="5"/>
      <c r="CI141" s="5"/>
      <c r="CJ141" s="5"/>
      <c r="CK141" s="5"/>
      <c r="CL141" s="5"/>
      <c r="CM141" s="5"/>
      <c r="CN141" s="5"/>
    </row>
    <row r="142" spans="1:92" ht="16.149999999999999" customHeight="1" x14ac:dyDescent="0.2">
      <c r="A142" s="274" t="s">
        <v>124</v>
      </c>
      <c r="B142" s="24">
        <f t="shared" si="10"/>
        <v>0</v>
      </c>
      <c r="C142" s="259"/>
      <c r="D142" s="275"/>
      <c r="E142" s="276"/>
      <c r="F142" s="14"/>
      <c r="G142" s="13"/>
      <c r="H142" s="6"/>
      <c r="I142" s="6"/>
      <c r="J142" s="6"/>
      <c r="K142" s="6"/>
      <c r="L142" s="6"/>
      <c r="M142" s="6"/>
      <c r="N142" s="6"/>
      <c r="O142" s="6"/>
      <c r="P142" s="6"/>
      <c r="CG142" s="5"/>
      <c r="CH142" s="5"/>
      <c r="CI142" s="5"/>
      <c r="CJ142" s="5"/>
      <c r="CK142" s="5"/>
      <c r="CL142" s="5"/>
      <c r="CM142" s="5"/>
      <c r="CN142" s="5"/>
    </row>
    <row r="143" spans="1:92" ht="16.149999999999999" customHeight="1" x14ac:dyDescent="0.2">
      <c r="A143" s="274" t="s">
        <v>125</v>
      </c>
      <c r="B143" s="24">
        <f t="shared" si="10"/>
        <v>0</v>
      </c>
      <c r="C143" s="259"/>
      <c r="D143" s="275"/>
      <c r="E143" s="276"/>
      <c r="F143" s="14"/>
      <c r="G143" s="13"/>
      <c r="H143" s="6"/>
      <c r="I143" s="6"/>
      <c r="J143" s="6"/>
      <c r="K143" s="6"/>
      <c r="L143" s="6"/>
      <c r="M143" s="6"/>
      <c r="N143" s="6"/>
      <c r="O143" s="6"/>
      <c r="P143" s="6"/>
      <c r="CG143" s="5"/>
      <c r="CH143" s="5"/>
      <c r="CI143" s="5"/>
      <c r="CJ143" s="5"/>
      <c r="CK143" s="5"/>
      <c r="CL143" s="5"/>
      <c r="CM143" s="5"/>
      <c r="CN143" s="5"/>
    </row>
    <row r="144" spans="1:92" ht="25.9" customHeight="1" x14ac:dyDescent="0.2">
      <c r="A144" s="277" t="s">
        <v>126</v>
      </c>
      <c r="B144" s="24">
        <f t="shared" si="10"/>
        <v>0</v>
      </c>
      <c r="C144" s="259"/>
      <c r="D144" s="275"/>
      <c r="E144" s="276"/>
      <c r="F144" s="14"/>
      <c r="G144" s="13"/>
      <c r="H144" s="6"/>
      <c r="I144" s="6"/>
      <c r="J144" s="6"/>
      <c r="K144" s="6"/>
      <c r="L144" s="6"/>
      <c r="M144" s="6"/>
      <c r="N144" s="6"/>
      <c r="O144" s="6"/>
      <c r="P144" s="6"/>
      <c r="CG144" s="5"/>
      <c r="CH144" s="5"/>
      <c r="CI144" s="5"/>
      <c r="CJ144" s="5"/>
      <c r="CK144" s="5"/>
      <c r="CL144" s="5"/>
      <c r="CM144" s="5"/>
      <c r="CN144" s="5"/>
    </row>
    <row r="145" spans="1:92" ht="25.9" customHeight="1" x14ac:dyDescent="0.2">
      <c r="A145" s="274" t="s">
        <v>127</v>
      </c>
      <c r="B145" s="24">
        <f t="shared" si="10"/>
        <v>0</v>
      </c>
      <c r="C145" s="259"/>
      <c r="D145" s="275"/>
      <c r="E145" s="276"/>
      <c r="F145" s="14"/>
      <c r="G145" s="13"/>
      <c r="H145" s="6"/>
      <c r="I145" s="6"/>
      <c r="J145" s="6"/>
      <c r="K145" s="6"/>
      <c r="L145" s="6"/>
      <c r="M145" s="6"/>
      <c r="N145" s="6"/>
      <c r="O145" s="6"/>
      <c r="P145" s="6"/>
      <c r="CG145" s="5"/>
      <c r="CH145" s="5"/>
      <c r="CI145" s="5"/>
      <c r="CJ145" s="5"/>
      <c r="CK145" s="5"/>
      <c r="CL145" s="5"/>
      <c r="CM145" s="5"/>
      <c r="CN145" s="5"/>
    </row>
    <row r="146" spans="1:92" ht="16.149999999999999" customHeight="1" x14ac:dyDescent="0.2">
      <c r="A146" s="274" t="s">
        <v>128</v>
      </c>
      <c r="B146" s="24">
        <f t="shared" si="10"/>
        <v>0</v>
      </c>
      <c r="C146" s="259"/>
      <c r="D146" s="275"/>
      <c r="E146" s="276"/>
      <c r="F146" s="14"/>
      <c r="G146" s="13"/>
      <c r="H146" s="6"/>
      <c r="I146" s="6"/>
      <c r="J146" s="6"/>
      <c r="K146" s="6"/>
      <c r="L146" s="6"/>
      <c r="M146" s="6"/>
      <c r="N146" s="6"/>
      <c r="O146" s="6"/>
      <c r="P146" s="6"/>
      <c r="CG146" s="5"/>
      <c r="CH146" s="5"/>
      <c r="CI146" s="5"/>
      <c r="CJ146" s="5"/>
      <c r="CK146" s="5"/>
      <c r="CL146" s="5"/>
      <c r="CM146" s="5"/>
      <c r="CN146" s="5"/>
    </row>
    <row r="147" spans="1:92" ht="16.149999999999999" customHeight="1" x14ac:dyDescent="0.2">
      <c r="A147" s="274" t="s">
        <v>129</v>
      </c>
      <c r="B147" s="24">
        <f t="shared" si="10"/>
        <v>0</v>
      </c>
      <c r="C147" s="259"/>
      <c r="D147" s="275"/>
      <c r="E147" s="276"/>
      <c r="F147" s="14"/>
      <c r="G147" s="13"/>
      <c r="H147" s="6"/>
      <c r="I147" s="6"/>
      <c r="J147" s="6"/>
      <c r="K147" s="6"/>
      <c r="L147" s="6"/>
      <c r="M147" s="6"/>
      <c r="N147" s="6"/>
      <c r="O147" s="6"/>
      <c r="P147" s="6"/>
      <c r="CG147" s="5"/>
      <c r="CH147" s="5"/>
      <c r="CI147" s="5"/>
      <c r="CJ147" s="5"/>
      <c r="CK147" s="5"/>
      <c r="CL147" s="5"/>
      <c r="CM147" s="5"/>
      <c r="CN147" s="5"/>
    </row>
    <row r="148" spans="1:92" ht="16.149999999999999" customHeight="1" x14ac:dyDescent="0.2">
      <c r="A148" s="274" t="s">
        <v>130</v>
      </c>
      <c r="B148" s="24">
        <f t="shared" si="10"/>
        <v>0</v>
      </c>
      <c r="C148" s="259"/>
      <c r="D148" s="275"/>
      <c r="E148" s="276"/>
      <c r="F148" s="14"/>
      <c r="G148" s="13"/>
      <c r="H148" s="6"/>
      <c r="I148" s="6"/>
      <c r="J148" s="6"/>
      <c r="K148" s="6"/>
      <c r="L148" s="6"/>
      <c r="M148" s="6"/>
      <c r="N148" s="6"/>
      <c r="O148" s="6"/>
      <c r="P148" s="6"/>
      <c r="CG148" s="5"/>
      <c r="CH148" s="5"/>
      <c r="CI148" s="5"/>
      <c r="CJ148" s="5"/>
      <c r="CK148" s="5"/>
      <c r="CL148" s="5"/>
      <c r="CM148" s="5"/>
      <c r="CN148" s="5"/>
    </row>
    <row r="149" spans="1:92" ht="16.149999999999999" customHeight="1" x14ac:dyDescent="0.2">
      <c r="A149" s="274" t="s">
        <v>131</v>
      </c>
      <c r="B149" s="24">
        <f t="shared" si="10"/>
        <v>0</v>
      </c>
      <c r="C149" s="259"/>
      <c r="D149" s="275"/>
      <c r="E149" s="276"/>
      <c r="F149" s="14"/>
      <c r="G149" s="13"/>
      <c r="H149" s="6"/>
      <c r="I149" s="6"/>
      <c r="J149" s="6"/>
      <c r="K149" s="6"/>
      <c r="L149" s="6"/>
      <c r="M149" s="6"/>
      <c r="N149" s="6"/>
      <c r="O149" s="6"/>
      <c r="P149" s="6"/>
      <c r="CG149" s="5"/>
      <c r="CH149" s="5"/>
      <c r="CI149" s="5"/>
      <c r="CJ149" s="5"/>
      <c r="CK149" s="5"/>
      <c r="CL149" s="5"/>
      <c r="CM149" s="5"/>
      <c r="CN149" s="5"/>
    </row>
    <row r="150" spans="1:92" ht="16.149999999999999" customHeight="1" x14ac:dyDescent="0.2">
      <c r="A150" s="278" t="s">
        <v>3</v>
      </c>
      <c r="B150" s="111">
        <f t="shared" si="10"/>
        <v>0</v>
      </c>
      <c r="C150" s="262"/>
      <c r="D150" s="279"/>
      <c r="E150" s="280"/>
      <c r="F150" s="14"/>
      <c r="G150" s="13"/>
      <c r="H150" s="6"/>
      <c r="I150" s="6"/>
      <c r="J150" s="6"/>
      <c r="K150" s="6"/>
      <c r="L150" s="6"/>
      <c r="M150" s="6"/>
      <c r="N150" s="6"/>
      <c r="O150" s="6"/>
      <c r="P150" s="6"/>
      <c r="CG150" s="5"/>
      <c r="CH150" s="5"/>
      <c r="CI150" s="5"/>
      <c r="CJ150" s="5"/>
      <c r="CK150" s="5"/>
      <c r="CL150" s="5"/>
      <c r="CM150" s="5"/>
      <c r="CN150" s="5"/>
    </row>
    <row r="151" spans="1:92" ht="16.149999999999999" customHeight="1" x14ac:dyDescent="0.2">
      <c r="A151" s="281" t="s">
        <v>132</v>
      </c>
      <c r="F151" s="40"/>
      <c r="G151" s="37"/>
      <c r="H151" s="6"/>
      <c r="I151" s="6"/>
      <c r="J151" s="6"/>
      <c r="K151" s="6"/>
      <c r="L151" s="6"/>
      <c r="M151" s="6"/>
      <c r="N151" s="6"/>
      <c r="O151" s="6"/>
      <c r="P151" s="6"/>
      <c r="CG151" s="5"/>
      <c r="CH151" s="5"/>
      <c r="CI151" s="5"/>
      <c r="CJ151" s="5"/>
      <c r="CK151" s="5"/>
      <c r="CL151" s="5"/>
      <c r="CM151" s="5"/>
      <c r="CN151" s="5"/>
    </row>
    <row r="152" spans="1:92" x14ac:dyDescent="0.2">
      <c r="CG152" s="5"/>
      <c r="CH152" s="5"/>
      <c r="CI152" s="5"/>
      <c r="CJ152" s="5"/>
      <c r="CK152" s="5"/>
      <c r="CL152" s="5"/>
      <c r="CM152" s="5"/>
      <c r="CN152" s="5"/>
    </row>
    <row r="153" spans="1:92" x14ac:dyDescent="0.2">
      <c r="CG153" s="5"/>
      <c r="CH153" s="5"/>
      <c r="CI153" s="5"/>
      <c r="CJ153" s="5"/>
      <c r="CK153" s="5"/>
      <c r="CL153" s="5"/>
      <c r="CM153" s="5"/>
      <c r="CN153" s="5"/>
    </row>
    <row r="154" spans="1:92" x14ac:dyDescent="0.2">
      <c r="CG154" s="5"/>
      <c r="CH154" s="5"/>
      <c r="CI154" s="5"/>
      <c r="CJ154" s="5"/>
      <c r="CK154" s="5"/>
      <c r="CL154" s="5"/>
      <c r="CM154" s="5"/>
      <c r="CN154" s="5"/>
    </row>
    <row r="155" spans="1:92" x14ac:dyDescent="0.2">
      <c r="CG155" s="5"/>
      <c r="CH155" s="5"/>
      <c r="CI155" s="5"/>
      <c r="CJ155" s="5"/>
      <c r="CK155" s="5"/>
      <c r="CL155" s="5"/>
      <c r="CM155" s="5"/>
      <c r="CN155" s="5"/>
    </row>
    <row r="156" spans="1:92" x14ac:dyDescent="0.2">
      <c r="CG156" s="5"/>
      <c r="CH156" s="5"/>
      <c r="CI156" s="5"/>
      <c r="CJ156" s="5"/>
      <c r="CK156" s="5"/>
      <c r="CL156" s="5"/>
      <c r="CM156" s="5"/>
      <c r="CN156" s="5"/>
    </row>
    <row r="157" spans="1:92" x14ac:dyDescent="0.2">
      <c r="CG157" s="5"/>
      <c r="CH157" s="5"/>
      <c r="CI157" s="5"/>
      <c r="CJ157" s="5"/>
      <c r="CK157" s="5"/>
      <c r="CL157" s="5"/>
      <c r="CM157" s="5"/>
      <c r="CN157" s="5"/>
    </row>
    <row r="194" spans="1:93" ht="11.25" customHeight="1" x14ac:dyDescent="0.2"/>
    <row r="195" spans="1:93" s="11" customFormat="1" hidden="1" x14ac:dyDescent="0.2">
      <c r="A195" s="11">
        <f>SUM(D12:D15,D22:D27,D31:D43,B49,C69:H69,C79:H79,C83:H88,C93:C98,C116:C121,C133,B141:B150,C53:C62,B102:B106,B109:B113,D16:D17,C136:C137)</f>
        <v>1737</v>
      </c>
      <c r="B195" s="11">
        <f>SUM(CG5:CN157)</f>
        <v>0</v>
      </c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</row>
  </sheetData>
  <mergeCells count="123">
    <mergeCell ref="C139:C140"/>
    <mergeCell ref="D139:D140"/>
    <mergeCell ref="E139:E140"/>
    <mergeCell ref="A132:B132"/>
    <mergeCell ref="A133:B133"/>
    <mergeCell ref="A135:B135"/>
    <mergeCell ref="A136:A137"/>
    <mergeCell ref="A139:A140"/>
    <mergeCell ref="B139:B140"/>
    <mergeCell ref="D125:E125"/>
    <mergeCell ref="F125:G125"/>
    <mergeCell ref="A127:B127"/>
    <mergeCell ref="A128:A130"/>
    <mergeCell ref="A131:B131"/>
    <mergeCell ref="A117:A119"/>
    <mergeCell ref="A120:B120"/>
    <mergeCell ref="A121:B121"/>
    <mergeCell ref="A125:B126"/>
    <mergeCell ref="C125:C126"/>
    <mergeCell ref="A107:D107"/>
    <mergeCell ref="D112:D113"/>
    <mergeCell ref="E112:E113"/>
    <mergeCell ref="A115:B115"/>
    <mergeCell ref="A116:B116"/>
    <mergeCell ref="A93:B93"/>
    <mergeCell ref="A94:A96"/>
    <mergeCell ref="A97:B97"/>
    <mergeCell ref="A98:B98"/>
    <mergeCell ref="A100:E100"/>
    <mergeCell ref="A87:B87"/>
    <mergeCell ref="A88:B88"/>
    <mergeCell ref="A90:I90"/>
    <mergeCell ref="A91:B92"/>
    <mergeCell ref="C91:C92"/>
    <mergeCell ref="A79:B79"/>
    <mergeCell ref="A81:H81"/>
    <mergeCell ref="A82:B82"/>
    <mergeCell ref="A83:B83"/>
    <mergeCell ref="A84:A86"/>
    <mergeCell ref="A74:B74"/>
    <mergeCell ref="A75:B75"/>
    <mergeCell ref="A76:B76"/>
    <mergeCell ref="A77:B77"/>
    <mergeCell ref="A78:B78"/>
    <mergeCell ref="A72:B73"/>
    <mergeCell ref="C72:C73"/>
    <mergeCell ref="D72:D73"/>
    <mergeCell ref="E72:G72"/>
    <mergeCell ref="H72:H73"/>
    <mergeCell ref="A66:B66"/>
    <mergeCell ref="A67:B67"/>
    <mergeCell ref="A68:B68"/>
    <mergeCell ref="A69:B69"/>
    <mergeCell ref="A71:L71"/>
    <mergeCell ref="A40:A43"/>
    <mergeCell ref="B42:B43"/>
    <mergeCell ref="A44:H44"/>
    <mergeCell ref="A45:A46"/>
    <mergeCell ref="B45:B46"/>
    <mergeCell ref="A51:A52"/>
    <mergeCell ref="B51:B52"/>
    <mergeCell ref="C51:C52"/>
    <mergeCell ref="A53:A55"/>
    <mergeCell ref="B40:B41"/>
    <mergeCell ref="A62:B62"/>
    <mergeCell ref="A56:A59"/>
    <mergeCell ref="A60:A61"/>
    <mergeCell ref="A63:I63"/>
    <mergeCell ref="A64:B65"/>
    <mergeCell ref="C64:C65"/>
    <mergeCell ref="D64:D65"/>
    <mergeCell ref="E64:G64"/>
    <mergeCell ref="B19:C21"/>
    <mergeCell ref="A19:A21"/>
    <mergeCell ref="S10:T10"/>
    <mergeCell ref="U10:V10"/>
    <mergeCell ref="W10:X10"/>
    <mergeCell ref="D19:F20"/>
    <mergeCell ref="G19:Z19"/>
    <mergeCell ref="G20:H20"/>
    <mergeCell ref="I20:J20"/>
    <mergeCell ref="K20:L20"/>
    <mergeCell ref="M20:N20"/>
    <mergeCell ref="O20:P20"/>
    <mergeCell ref="Q20:R20"/>
    <mergeCell ref="S20:T20"/>
    <mergeCell ref="U20:V20"/>
    <mergeCell ref="W20:X20"/>
    <mergeCell ref="Y20:Z20"/>
    <mergeCell ref="A31:A39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H64:H65"/>
    <mergeCell ref="B24:B25"/>
    <mergeCell ref="A26:B27"/>
    <mergeCell ref="A28:C28"/>
    <mergeCell ref="A29:J29"/>
    <mergeCell ref="A30:C30"/>
    <mergeCell ref="B9:C11"/>
    <mergeCell ref="D9:F10"/>
    <mergeCell ref="G9:Z9"/>
    <mergeCell ref="G10:H10"/>
    <mergeCell ref="I10:J10"/>
    <mergeCell ref="K10:L10"/>
    <mergeCell ref="M10:N10"/>
    <mergeCell ref="O10:P10"/>
    <mergeCell ref="Q10:R10"/>
    <mergeCell ref="A9:A11"/>
    <mergeCell ref="Y10:Z10"/>
    <mergeCell ref="A12:A13"/>
    <mergeCell ref="A22:A25"/>
    <mergeCell ref="B22:B23"/>
    <mergeCell ref="A14:B14"/>
    <mergeCell ref="A15:C15"/>
    <mergeCell ref="A16:C16"/>
    <mergeCell ref="A17:C17"/>
  </mergeCells>
  <dataValidations count="4">
    <dataValidation type="whole" allowBlank="1" showInputMessage="1" showErrorMessage="1" errorTitle="ERROR" error="Por favor ingrese solo Números" sqref="D133:E140 C151:E1048576 C138:C140 B107:B108 D122:F126 G89:G126 F133:G1048576 D89:F115 C89:C92 A1:A1048576 B114:B1048576 C63:C65 C99:C135 H89:H1048576 C79:H82 B49:B101 G28:H65 E44:F65 C69:H73 C1:C52 B1:B46 G18:Z21 D18:D65 AA1:XFD1048576 E18:F30 G1:Z11 G15:Z15 D1:F15 I28:Z1048576" xr:uid="{697F364E-34DF-4994-98A2-A98BC2CEA975}">
      <formula1>0</formula1>
      <formula2>1000000000</formula2>
    </dataValidation>
    <dataValidation type="whole" allowBlank="1" showInputMessage="1" showErrorMessage="1" errorTitle="ERROR" error="Debe ingresar sólo números enteros positivos." sqref="D16:Z17" xr:uid="{0B49CEFB-28C7-470F-9152-E93B6FF8EF48}">
      <formula1>0</formula1>
      <formula2>1000000</formula2>
    </dataValidation>
    <dataValidation type="whole" allowBlank="1" showInputMessage="1" showErrorMessage="1" errorTitle="Error de ingreso" error="Debe ingresar sólo números." sqref="B109:B113" xr:uid="{C5733643-9082-431C-AF0F-6BA2855478E1}">
      <formula1>0</formula1>
      <formula2>1000000</formula2>
    </dataValidation>
    <dataValidation type="whole" allowBlank="1" showInputMessage="1" showErrorMessage="1" errorTitle="Error de ingreso" error="Debe ingresar sólo números enteros positivos." sqref="C141:E150 C136:C137 D127:G132 D116:F121 B102:B106 C93:C98 C83:H88 C74:H78 C66:H68 C53:C62 B47:B48 E31:F43 G22:Z27 G12:Z14" xr:uid="{3D722C1F-130C-4078-A2AA-B4EED1B9B2B6}">
      <formula1>0</formula1>
      <formula2>1000000</formula2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CZ195"/>
  <sheetViews>
    <sheetView workbookViewId="0">
      <selection sqref="A1:XFD1048576"/>
    </sheetView>
  </sheetViews>
  <sheetFormatPr baseColWidth="10" defaultColWidth="11.42578125" defaultRowHeight="14.25" x14ac:dyDescent="0.2"/>
  <cols>
    <col min="1" max="1" width="39.42578125" style="2" customWidth="1"/>
    <col min="2" max="2" width="18.140625" style="2" customWidth="1"/>
    <col min="3" max="3" width="23.85546875" style="2" customWidth="1"/>
    <col min="4" max="4" width="13" style="2" customWidth="1"/>
    <col min="5" max="5" width="12.42578125" style="2" customWidth="1"/>
    <col min="6" max="6" width="12.7109375" style="2" customWidth="1"/>
    <col min="7" max="7" width="11.42578125" style="2"/>
    <col min="8" max="8" width="13.42578125" style="2" customWidth="1"/>
    <col min="9" max="76" width="11.42578125" style="2"/>
    <col min="77" max="77" width="11.42578125" style="3"/>
    <col min="78" max="78" width="11.140625" style="3" customWidth="1"/>
    <col min="79" max="93" width="11.140625" style="4" hidden="1" customWidth="1"/>
    <col min="94" max="104" width="11.140625" style="49" hidden="1" customWidth="1"/>
    <col min="105" max="105" width="11.140625" style="2" customWidth="1"/>
    <col min="106" max="16384" width="11.42578125" style="2"/>
  </cols>
  <sheetData>
    <row r="1" spans="1:92" ht="16.149999999999999" customHeight="1" x14ac:dyDescent="0.2">
      <c r="A1" s="1" t="s">
        <v>0</v>
      </c>
      <c r="CA1" s="4" t="s">
        <v>8</v>
      </c>
    </row>
    <row r="2" spans="1:92" ht="16.149999999999999" customHeight="1" x14ac:dyDescent="0.2">
      <c r="A2" s="1" t="str">
        <f>CONCATENATE("COMUNA: ",[12]NOMBRE!B2," - ","( ",[12]NOMBRE!C2,[12]NOMBRE!D2,[12]NOMBRE!E2,[12]NOMBRE!F2,[12]NOMBRE!G2," )")</f>
        <v>COMUNA: LINARES - ( 07401 )</v>
      </c>
    </row>
    <row r="3" spans="1:92" ht="16.149999999999999" customHeight="1" x14ac:dyDescent="0.2">
      <c r="A3" s="1" t="str">
        <f>CONCATENATE("ESTABLECIMIENTO/ESTRATEGIA: ",[12]NOMBRE!B3," - ","( ",[12]NOMBRE!C3,[12]NOMBRE!D3,[12]NOMBRE!E3,[12]NOMBRE!F3,[12]NOMBRE!G3,[12]NOMBRE!H3," )")</f>
        <v>ESTABLECIMIENTO/ESTRATEGIA: HOSPITAL PRESIDENTE CARLOS IBAÑEZ DEL CAMPO - ( 116108 )</v>
      </c>
    </row>
    <row r="4" spans="1:92" ht="16.149999999999999" customHeight="1" x14ac:dyDescent="0.2">
      <c r="A4" s="1" t="str">
        <f>CONCATENATE("MES: ",[12]NOMBRE!B6," - ","( ",[12]NOMBRE!C6,[12]NOMBRE!D6," )")</f>
        <v>MES: NOVIEMBRE - ( 11 )</v>
      </c>
    </row>
    <row r="5" spans="1:92" ht="16.149999999999999" customHeight="1" x14ac:dyDescent="0.2">
      <c r="A5" s="1" t="str">
        <f>CONCATENATE("AÑO: ",[12]NOMBRE!B7)</f>
        <v>AÑO: 2018</v>
      </c>
      <c r="CG5" s="5"/>
      <c r="CH5" s="5"/>
      <c r="CI5" s="5"/>
      <c r="CJ5" s="5"/>
      <c r="CK5" s="5"/>
      <c r="CL5" s="5"/>
      <c r="CM5" s="5"/>
      <c r="CN5" s="5"/>
    </row>
    <row r="6" spans="1:92" ht="15" x14ac:dyDescent="0.2">
      <c r="A6" s="50"/>
      <c r="B6" s="50"/>
      <c r="C6" s="50"/>
      <c r="D6" s="50"/>
      <c r="E6" s="50"/>
      <c r="F6" s="8" t="s">
        <v>9</v>
      </c>
      <c r="G6" s="50"/>
      <c r="H6" s="50"/>
      <c r="I6" s="50"/>
      <c r="J6" s="51"/>
      <c r="K6" s="52"/>
      <c r="L6" s="13"/>
      <c r="CG6" s="5"/>
      <c r="CH6" s="5"/>
      <c r="CI6" s="5"/>
      <c r="CJ6" s="5"/>
      <c r="CK6" s="5"/>
      <c r="CL6" s="5"/>
      <c r="CM6" s="5"/>
      <c r="CN6" s="5"/>
    </row>
    <row r="7" spans="1:92" ht="15" x14ac:dyDescent="0.2">
      <c r="A7" s="51"/>
      <c r="B7" s="51"/>
      <c r="C7" s="51"/>
      <c r="D7" s="51"/>
      <c r="E7" s="51"/>
      <c r="F7" s="51"/>
      <c r="G7" s="51"/>
      <c r="H7" s="51"/>
      <c r="I7" s="51"/>
      <c r="J7" s="51"/>
      <c r="K7" s="52"/>
      <c r="L7" s="13"/>
      <c r="CG7" s="5"/>
      <c r="CH7" s="5"/>
      <c r="CI7" s="5"/>
      <c r="CJ7" s="5"/>
      <c r="CK7" s="5"/>
      <c r="CL7" s="5"/>
      <c r="CM7" s="5"/>
      <c r="CN7" s="5"/>
    </row>
    <row r="8" spans="1:92" ht="31.9" customHeight="1" x14ac:dyDescent="0.2">
      <c r="A8" s="53" t="s">
        <v>10</v>
      </c>
      <c r="B8" s="53"/>
      <c r="C8" s="53"/>
      <c r="D8" s="53"/>
      <c r="E8" s="53"/>
      <c r="F8" s="53"/>
      <c r="G8" s="53"/>
      <c r="H8" s="53"/>
      <c r="I8" s="53"/>
      <c r="J8" s="54"/>
      <c r="K8" s="55"/>
      <c r="L8" s="56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CG8" s="5"/>
      <c r="CH8" s="5"/>
      <c r="CI8" s="5"/>
      <c r="CJ8" s="5"/>
      <c r="CK8" s="5"/>
      <c r="CL8" s="5"/>
      <c r="CM8" s="5"/>
      <c r="CN8" s="5"/>
    </row>
    <row r="9" spans="1:92" ht="16.149999999999999" customHeight="1" x14ac:dyDescent="0.2">
      <c r="A9" s="467" t="s">
        <v>11</v>
      </c>
      <c r="B9" s="467" t="s">
        <v>12</v>
      </c>
      <c r="C9" s="467"/>
      <c r="D9" s="468" t="s">
        <v>1</v>
      </c>
      <c r="E9" s="469"/>
      <c r="F9" s="470"/>
      <c r="G9" s="474" t="s">
        <v>13</v>
      </c>
      <c r="H9" s="475"/>
      <c r="I9" s="475"/>
      <c r="J9" s="475"/>
      <c r="K9" s="475"/>
      <c r="L9" s="475"/>
      <c r="M9" s="475"/>
      <c r="N9" s="475"/>
      <c r="O9" s="475"/>
      <c r="P9" s="475"/>
      <c r="Q9" s="475"/>
      <c r="R9" s="475"/>
      <c r="S9" s="475"/>
      <c r="T9" s="475"/>
      <c r="U9" s="475"/>
      <c r="V9" s="475"/>
      <c r="W9" s="475"/>
      <c r="X9" s="475"/>
      <c r="Y9" s="475"/>
      <c r="Z9" s="476"/>
      <c r="CG9" s="5"/>
      <c r="CH9" s="5"/>
      <c r="CI9" s="5"/>
      <c r="CJ9" s="5"/>
      <c r="CK9" s="5"/>
      <c r="CL9" s="5"/>
      <c r="CM9" s="5"/>
      <c r="CN9" s="5"/>
    </row>
    <row r="10" spans="1:92" ht="16.149999999999999" customHeight="1" x14ac:dyDescent="0.2">
      <c r="A10" s="467"/>
      <c r="B10" s="467"/>
      <c r="C10" s="467"/>
      <c r="D10" s="471"/>
      <c r="E10" s="472"/>
      <c r="F10" s="473"/>
      <c r="G10" s="477" t="s">
        <v>14</v>
      </c>
      <c r="H10" s="477"/>
      <c r="I10" s="477" t="s">
        <v>15</v>
      </c>
      <c r="J10" s="477"/>
      <c r="K10" s="477" t="s">
        <v>16</v>
      </c>
      <c r="L10" s="477"/>
      <c r="M10" s="477" t="s">
        <v>17</v>
      </c>
      <c r="N10" s="477"/>
      <c r="O10" s="477" t="s">
        <v>18</v>
      </c>
      <c r="P10" s="477"/>
      <c r="Q10" s="477" t="s">
        <v>19</v>
      </c>
      <c r="R10" s="477"/>
      <c r="S10" s="477" t="s">
        <v>20</v>
      </c>
      <c r="T10" s="477"/>
      <c r="U10" s="477" t="s">
        <v>21</v>
      </c>
      <c r="V10" s="477"/>
      <c r="W10" s="477" t="s">
        <v>22</v>
      </c>
      <c r="X10" s="477"/>
      <c r="Y10" s="477" t="s">
        <v>23</v>
      </c>
      <c r="Z10" s="477"/>
      <c r="CG10" s="5"/>
      <c r="CH10" s="5"/>
      <c r="CI10" s="5"/>
      <c r="CJ10" s="5"/>
      <c r="CK10" s="5"/>
      <c r="CL10" s="5"/>
      <c r="CM10" s="5"/>
      <c r="CN10" s="5"/>
    </row>
    <row r="11" spans="1:92" ht="16.149999999999999" customHeight="1" x14ac:dyDescent="0.2">
      <c r="A11" s="467"/>
      <c r="B11" s="467"/>
      <c r="C11" s="467"/>
      <c r="D11" s="16" t="s">
        <v>5</v>
      </c>
      <c r="E11" s="15" t="s">
        <v>6</v>
      </c>
      <c r="F11" s="424" t="s">
        <v>7</v>
      </c>
      <c r="G11" s="57" t="s">
        <v>6</v>
      </c>
      <c r="H11" s="58" t="s">
        <v>7</v>
      </c>
      <c r="I11" s="59" t="s">
        <v>6</v>
      </c>
      <c r="J11" s="60" t="s">
        <v>7</v>
      </c>
      <c r="K11" s="59" t="s">
        <v>6</v>
      </c>
      <c r="L11" s="60" t="s">
        <v>7</v>
      </c>
      <c r="M11" s="59" t="s">
        <v>6</v>
      </c>
      <c r="N11" s="60" t="s">
        <v>7</v>
      </c>
      <c r="O11" s="59" t="s">
        <v>6</v>
      </c>
      <c r="P11" s="60" t="s">
        <v>7</v>
      </c>
      <c r="Q11" s="59" t="s">
        <v>6</v>
      </c>
      <c r="R11" s="60" t="s">
        <v>7</v>
      </c>
      <c r="S11" s="59" t="s">
        <v>6</v>
      </c>
      <c r="T11" s="60" t="s">
        <v>7</v>
      </c>
      <c r="U11" s="59" t="s">
        <v>6</v>
      </c>
      <c r="V11" s="60" t="s">
        <v>7</v>
      </c>
      <c r="W11" s="59" t="s">
        <v>6</v>
      </c>
      <c r="X11" s="60" t="s">
        <v>7</v>
      </c>
      <c r="Y11" s="59" t="s">
        <v>6</v>
      </c>
      <c r="Z11" s="60" t="s">
        <v>7</v>
      </c>
      <c r="AA11" s="3"/>
      <c r="CG11" s="5"/>
      <c r="CH11" s="5"/>
      <c r="CI11" s="5"/>
      <c r="CJ11" s="5"/>
      <c r="CK11" s="5"/>
      <c r="CL11" s="5"/>
      <c r="CM11" s="5"/>
      <c r="CN11" s="5"/>
    </row>
    <row r="12" spans="1:92" ht="16.149999999999999" customHeight="1" x14ac:dyDescent="0.2">
      <c r="A12" s="478" t="s">
        <v>24</v>
      </c>
      <c r="B12" s="61" t="s">
        <v>25</v>
      </c>
      <c r="C12" s="62" t="s">
        <v>26</v>
      </c>
      <c r="D12" s="63">
        <f>SUM(E12+F12)</f>
        <v>6</v>
      </c>
      <c r="E12" s="64">
        <f t="shared" ref="E12:F15" si="0">SUM(G12+I12+K12+M12+O12+Q12+S12+U12+W12+Y12)</f>
        <v>4</v>
      </c>
      <c r="F12" s="65">
        <f t="shared" si="0"/>
        <v>2</v>
      </c>
      <c r="G12" s="28">
        <v>1</v>
      </c>
      <c r="H12" s="29"/>
      <c r="I12" s="28"/>
      <c r="J12" s="29">
        <v>1</v>
      </c>
      <c r="K12" s="28">
        <v>1</v>
      </c>
      <c r="L12" s="29"/>
      <c r="M12" s="28"/>
      <c r="N12" s="29">
        <v>1</v>
      </c>
      <c r="O12" s="28"/>
      <c r="P12" s="29"/>
      <c r="Q12" s="28">
        <v>1</v>
      </c>
      <c r="R12" s="29"/>
      <c r="S12" s="28"/>
      <c r="T12" s="29"/>
      <c r="U12" s="28">
        <v>1</v>
      </c>
      <c r="V12" s="29"/>
      <c r="W12" s="28"/>
      <c r="X12" s="29"/>
      <c r="Y12" s="28"/>
      <c r="Z12" s="29"/>
      <c r="AA12" s="3"/>
      <c r="CG12" s="5"/>
      <c r="CH12" s="5"/>
      <c r="CI12" s="5"/>
      <c r="CJ12" s="5"/>
      <c r="CK12" s="5"/>
      <c r="CL12" s="5"/>
      <c r="CM12" s="5"/>
      <c r="CN12" s="5"/>
    </row>
    <row r="13" spans="1:92" ht="16.149999999999999" customHeight="1" x14ac:dyDescent="0.2">
      <c r="A13" s="479"/>
      <c r="B13" s="419" t="s">
        <v>27</v>
      </c>
      <c r="C13" s="67" t="s">
        <v>26</v>
      </c>
      <c r="D13" s="68">
        <f>SUM(E13+F13)</f>
        <v>8</v>
      </c>
      <c r="E13" s="69">
        <f t="shared" si="0"/>
        <v>5</v>
      </c>
      <c r="F13" s="70">
        <f t="shared" si="0"/>
        <v>3</v>
      </c>
      <c r="G13" s="71"/>
      <c r="H13" s="72"/>
      <c r="I13" s="17">
        <v>1</v>
      </c>
      <c r="J13" s="20"/>
      <c r="K13" s="17">
        <v>3</v>
      </c>
      <c r="L13" s="20">
        <v>1</v>
      </c>
      <c r="M13" s="17"/>
      <c r="N13" s="19">
        <v>1</v>
      </c>
      <c r="O13" s="17">
        <v>1</v>
      </c>
      <c r="P13" s="19">
        <v>1</v>
      </c>
      <c r="Q13" s="17"/>
      <c r="R13" s="19"/>
      <c r="S13" s="17"/>
      <c r="T13" s="19"/>
      <c r="U13" s="17"/>
      <c r="V13" s="19"/>
      <c r="W13" s="17"/>
      <c r="X13" s="19"/>
      <c r="Y13" s="17"/>
      <c r="Z13" s="19"/>
      <c r="AA13" s="3"/>
      <c r="CG13" s="5"/>
      <c r="CH13" s="5"/>
      <c r="CI13" s="5"/>
      <c r="CJ13" s="5"/>
      <c r="CK13" s="5"/>
      <c r="CL13" s="5"/>
      <c r="CM13" s="5"/>
      <c r="CN13" s="5"/>
    </row>
    <row r="14" spans="1:92" ht="16.149999999999999" customHeight="1" x14ac:dyDescent="0.2">
      <c r="A14" s="481" t="s">
        <v>28</v>
      </c>
      <c r="B14" s="482"/>
      <c r="C14" s="73" t="s">
        <v>26</v>
      </c>
      <c r="D14" s="74">
        <f>SUM(E14+F14)</f>
        <v>149</v>
      </c>
      <c r="E14" s="75">
        <f t="shared" si="0"/>
        <v>71</v>
      </c>
      <c r="F14" s="76">
        <f t="shared" si="0"/>
        <v>78</v>
      </c>
      <c r="G14" s="35">
        <v>3</v>
      </c>
      <c r="H14" s="77">
        <v>4</v>
      </c>
      <c r="I14" s="35">
        <v>6</v>
      </c>
      <c r="J14" s="77">
        <v>10</v>
      </c>
      <c r="K14" s="35">
        <v>8</v>
      </c>
      <c r="L14" s="77">
        <v>9</v>
      </c>
      <c r="M14" s="78">
        <v>10</v>
      </c>
      <c r="N14" s="36">
        <v>13</v>
      </c>
      <c r="O14" s="78">
        <v>10</v>
      </c>
      <c r="P14" s="36">
        <v>9</v>
      </c>
      <c r="Q14" s="78">
        <v>14</v>
      </c>
      <c r="R14" s="36">
        <v>16</v>
      </c>
      <c r="S14" s="78">
        <v>9</v>
      </c>
      <c r="T14" s="36">
        <v>3</v>
      </c>
      <c r="U14" s="78">
        <v>7</v>
      </c>
      <c r="V14" s="36">
        <v>7</v>
      </c>
      <c r="W14" s="78">
        <v>4</v>
      </c>
      <c r="X14" s="36">
        <v>7</v>
      </c>
      <c r="Y14" s="78"/>
      <c r="Z14" s="36"/>
      <c r="AA14" s="3"/>
      <c r="CG14" s="5"/>
      <c r="CH14" s="5"/>
      <c r="CI14" s="5"/>
      <c r="CJ14" s="5"/>
      <c r="CK14" s="5"/>
      <c r="CL14" s="5"/>
      <c r="CM14" s="5"/>
      <c r="CN14" s="5"/>
    </row>
    <row r="15" spans="1:92" ht="16.149999999999999" customHeight="1" thickBot="1" x14ac:dyDescent="0.25">
      <c r="A15" s="483" t="s">
        <v>1</v>
      </c>
      <c r="B15" s="484"/>
      <c r="C15" s="485"/>
      <c r="D15" s="79">
        <f>SUM(E15+F15)</f>
        <v>163</v>
      </c>
      <c r="E15" s="80">
        <f t="shared" si="0"/>
        <v>80</v>
      </c>
      <c r="F15" s="81">
        <f t="shared" si="0"/>
        <v>83</v>
      </c>
      <c r="G15" s="82">
        <f t="shared" ref="G15:Z15" si="1">SUM(G12:G14)</f>
        <v>4</v>
      </c>
      <c r="H15" s="83">
        <f t="shared" si="1"/>
        <v>4</v>
      </c>
      <c r="I15" s="82">
        <f t="shared" si="1"/>
        <v>7</v>
      </c>
      <c r="J15" s="83">
        <f t="shared" si="1"/>
        <v>11</v>
      </c>
      <c r="K15" s="82">
        <f t="shared" si="1"/>
        <v>12</v>
      </c>
      <c r="L15" s="83">
        <f t="shared" si="1"/>
        <v>10</v>
      </c>
      <c r="M15" s="84">
        <f t="shared" si="1"/>
        <v>10</v>
      </c>
      <c r="N15" s="85">
        <f t="shared" si="1"/>
        <v>15</v>
      </c>
      <c r="O15" s="84">
        <f t="shared" si="1"/>
        <v>11</v>
      </c>
      <c r="P15" s="85">
        <f t="shared" si="1"/>
        <v>10</v>
      </c>
      <c r="Q15" s="84">
        <f t="shared" si="1"/>
        <v>15</v>
      </c>
      <c r="R15" s="85">
        <f t="shared" si="1"/>
        <v>16</v>
      </c>
      <c r="S15" s="84">
        <f t="shared" si="1"/>
        <v>9</v>
      </c>
      <c r="T15" s="85">
        <f t="shared" si="1"/>
        <v>3</v>
      </c>
      <c r="U15" s="84">
        <f t="shared" si="1"/>
        <v>8</v>
      </c>
      <c r="V15" s="85">
        <f t="shared" si="1"/>
        <v>7</v>
      </c>
      <c r="W15" s="84">
        <f t="shared" si="1"/>
        <v>4</v>
      </c>
      <c r="X15" s="85">
        <f t="shared" si="1"/>
        <v>7</v>
      </c>
      <c r="Y15" s="84">
        <f t="shared" si="1"/>
        <v>0</v>
      </c>
      <c r="Z15" s="85">
        <f t="shared" si="1"/>
        <v>0</v>
      </c>
      <c r="AA15" s="3"/>
      <c r="CG15" s="5"/>
      <c r="CH15" s="5"/>
      <c r="CI15" s="5"/>
      <c r="CJ15" s="5"/>
      <c r="CK15" s="5"/>
      <c r="CL15" s="5"/>
      <c r="CM15" s="5"/>
      <c r="CN15" s="5"/>
    </row>
    <row r="16" spans="1:92" ht="16.149999999999999" customHeight="1" thickTop="1" x14ac:dyDescent="0.2">
      <c r="A16" s="486" t="s">
        <v>29</v>
      </c>
      <c r="B16" s="487"/>
      <c r="C16" s="488"/>
      <c r="D16" s="86">
        <v>20</v>
      </c>
      <c r="E16" s="87"/>
      <c r="F16" s="88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9"/>
      <c r="AA16" s="3"/>
      <c r="CG16" s="5"/>
      <c r="CH16" s="5"/>
      <c r="CI16" s="5"/>
      <c r="CJ16" s="5"/>
      <c r="CK16" s="5"/>
      <c r="CL16" s="5"/>
      <c r="CM16" s="5"/>
      <c r="CN16" s="5"/>
    </row>
    <row r="17" spans="1:92" ht="16.149999999999999" customHeight="1" x14ac:dyDescent="0.2">
      <c r="A17" s="462" t="s">
        <v>30</v>
      </c>
      <c r="B17" s="463"/>
      <c r="C17" s="464"/>
      <c r="D17" s="71">
        <v>0</v>
      </c>
      <c r="E17" s="90"/>
      <c r="F17" s="91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2"/>
      <c r="AA17" s="3"/>
      <c r="CG17" s="5"/>
      <c r="CH17" s="5"/>
      <c r="CI17" s="5"/>
      <c r="CJ17" s="5"/>
      <c r="CK17" s="5"/>
      <c r="CL17" s="5"/>
      <c r="CM17" s="5"/>
      <c r="CN17" s="5"/>
    </row>
    <row r="18" spans="1:92" ht="31.9" customHeight="1" x14ac:dyDescent="0.2">
      <c r="A18" s="93" t="s">
        <v>31</v>
      </c>
      <c r="B18" s="94"/>
      <c r="CG18" s="5"/>
      <c r="CH18" s="5"/>
      <c r="CI18" s="5"/>
      <c r="CJ18" s="5"/>
      <c r="CK18" s="5"/>
      <c r="CL18" s="5"/>
      <c r="CM18" s="5"/>
      <c r="CN18" s="5"/>
    </row>
    <row r="19" spans="1:92" ht="16.149999999999999" customHeight="1" x14ac:dyDescent="0.2">
      <c r="A19" s="467" t="s">
        <v>11</v>
      </c>
      <c r="B19" s="467" t="s">
        <v>12</v>
      </c>
      <c r="C19" s="467"/>
      <c r="D19" s="468" t="s">
        <v>1</v>
      </c>
      <c r="E19" s="469"/>
      <c r="F19" s="470"/>
      <c r="G19" s="496" t="s">
        <v>13</v>
      </c>
      <c r="H19" s="497"/>
      <c r="I19" s="497"/>
      <c r="J19" s="497"/>
      <c r="K19" s="497"/>
      <c r="L19" s="497"/>
      <c r="M19" s="497"/>
      <c r="N19" s="497"/>
      <c r="O19" s="497"/>
      <c r="P19" s="497"/>
      <c r="Q19" s="497"/>
      <c r="R19" s="497"/>
      <c r="S19" s="497"/>
      <c r="T19" s="497"/>
      <c r="U19" s="497"/>
      <c r="V19" s="497"/>
      <c r="W19" s="497"/>
      <c r="X19" s="497"/>
      <c r="Y19" s="497"/>
      <c r="Z19" s="498"/>
      <c r="CG19" s="5"/>
      <c r="CH19" s="5"/>
      <c r="CI19" s="5"/>
      <c r="CJ19" s="5"/>
      <c r="CK19" s="5"/>
      <c r="CL19" s="5"/>
      <c r="CM19" s="5"/>
      <c r="CN19" s="5"/>
    </row>
    <row r="20" spans="1:92" ht="16.149999999999999" customHeight="1" x14ac:dyDescent="0.2">
      <c r="A20" s="467"/>
      <c r="B20" s="467"/>
      <c r="C20" s="467"/>
      <c r="D20" s="471"/>
      <c r="E20" s="472"/>
      <c r="F20" s="472"/>
      <c r="G20" s="477" t="s">
        <v>14</v>
      </c>
      <c r="H20" s="477"/>
      <c r="I20" s="477" t="s">
        <v>15</v>
      </c>
      <c r="J20" s="477"/>
      <c r="K20" s="477" t="s">
        <v>16</v>
      </c>
      <c r="L20" s="477"/>
      <c r="M20" s="477" t="s">
        <v>17</v>
      </c>
      <c r="N20" s="477"/>
      <c r="O20" s="477" t="s">
        <v>18</v>
      </c>
      <c r="P20" s="477"/>
      <c r="Q20" s="477" t="s">
        <v>19</v>
      </c>
      <c r="R20" s="477"/>
      <c r="S20" s="477" t="s">
        <v>20</v>
      </c>
      <c r="T20" s="477"/>
      <c r="U20" s="477" t="s">
        <v>21</v>
      </c>
      <c r="V20" s="477"/>
      <c r="W20" s="477" t="s">
        <v>22</v>
      </c>
      <c r="X20" s="477"/>
      <c r="Y20" s="477" t="s">
        <v>23</v>
      </c>
      <c r="Z20" s="477"/>
      <c r="CG20" s="5"/>
      <c r="CH20" s="5"/>
      <c r="CI20" s="5"/>
      <c r="CJ20" s="5"/>
      <c r="CK20" s="5"/>
      <c r="CL20" s="5"/>
      <c r="CM20" s="5"/>
      <c r="CN20" s="5"/>
    </row>
    <row r="21" spans="1:92" ht="16.149999999999999" customHeight="1" x14ac:dyDescent="0.2">
      <c r="A21" s="467"/>
      <c r="B21" s="467"/>
      <c r="C21" s="467"/>
      <c r="D21" s="16" t="s">
        <v>5</v>
      </c>
      <c r="E21" s="15" t="s">
        <v>6</v>
      </c>
      <c r="F21" s="423" t="s">
        <v>7</v>
      </c>
      <c r="G21" s="57" t="s">
        <v>6</v>
      </c>
      <c r="H21" s="58" t="s">
        <v>7</v>
      </c>
      <c r="I21" s="57" t="s">
        <v>6</v>
      </c>
      <c r="J21" s="95" t="s">
        <v>7</v>
      </c>
      <c r="K21" s="57" t="s">
        <v>6</v>
      </c>
      <c r="L21" s="58" t="s">
        <v>7</v>
      </c>
      <c r="M21" s="57" t="s">
        <v>6</v>
      </c>
      <c r="N21" s="58" t="s">
        <v>7</v>
      </c>
      <c r="O21" s="57" t="s">
        <v>6</v>
      </c>
      <c r="P21" s="58" t="s">
        <v>7</v>
      </c>
      <c r="Q21" s="57" t="s">
        <v>6</v>
      </c>
      <c r="R21" s="58" t="s">
        <v>7</v>
      </c>
      <c r="S21" s="57" t="s">
        <v>6</v>
      </c>
      <c r="T21" s="58" t="s">
        <v>7</v>
      </c>
      <c r="U21" s="57" t="s">
        <v>6</v>
      </c>
      <c r="V21" s="58" t="s">
        <v>7</v>
      </c>
      <c r="W21" s="57" t="s">
        <v>6</v>
      </c>
      <c r="X21" s="58" t="s">
        <v>7</v>
      </c>
      <c r="Y21" s="57" t="s">
        <v>6</v>
      </c>
      <c r="Z21" s="58" t="s">
        <v>7</v>
      </c>
      <c r="CG21" s="5"/>
      <c r="CH21" s="5"/>
      <c r="CI21" s="5"/>
      <c r="CJ21" s="5"/>
      <c r="CK21" s="5"/>
      <c r="CL21" s="5"/>
      <c r="CM21" s="5"/>
      <c r="CN21" s="5"/>
    </row>
    <row r="22" spans="1:92" ht="16.149999999999999" customHeight="1" x14ac:dyDescent="0.2">
      <c r="A22" s="479" t="s">
        <v>24</v>
      </c>
      <c r="B22" s="456" t="s">
        <v>25</v>
      </c>
      <c r="C22" s="97" t="s">
        <v>32</v>
      </c>
      <c r="D22" s="98">
        <f t="shared" ref="D22:D27" si="2">SUM(E22+F22)</f>
        <v>2</v>
      </c>
      <c r="E22" s="99">
        <f t="shared" ref="E22:F27" si="3">SUM(G22+I22+K22+M22+O22+Q22+S22+U22+W22+Y22)</f>
        <v>0</v>
      </c>
      <c r="F22" s="100">
        <f t="shared" si="3"/>
        <v>2</v>
      </c>
      <c r="G22" s="17"/>
      <c r="H22" s="19"/>
      <c r="I22" s="28"/>
      <c r="J22" s="29">
        <v>1</v>
      </c>
      <c r="K22" s="101"/>
      <c r="L22" s="18">
        <v>1</v>
      </c>
      <c r="M22" s="101"/>
      <c r="N22" s="18"/>
      <c r="O22" s="101"/>
      <c r="P22" s="18"/>
      <c r="Q22" s="101"/>
      <c r="R22" s="18"/>
      <c r="S22" s="101"/>
      <c r="T22" s="18"/>
      <c r="U22" s="101"/>
      <c r="V22" s="18"/>
      <c r="W22" s="101"/>
      <c r="X22" s="18"/>
      <c r="Y22" s="28"/>
      <c r="Z22" s="18"/>
      <c r="AA22" s="3"/>
      <c r="CG22" s="5"/>
      <c r="CH22" s="5"/>
      <c r="CI22" s="5"/>
      <c r="CJ22" s="5"/>
      <c r="CK22" s="5"/>
      <c r="CL22" s="5"/>
      <c r="CM22" s="5"/>
      <c r="CN22" s="5"/>
    </row>
    <row r="23" spans="1:92" ht="16.149999999999999" customHeight="1" x14ac:dyDescent="0.2">
      <c r="A23" s="479"/>
      <c r="B23" s="457"/>
      <c r="C23" s="102" t="s">
        <v>33</v>
      </c>
      <c r="D23" s="103">
        <f t="shared" si="2"/>
        <v>0</v>
      </c>
      <c r="E23" s="104">
        <f t="shared" si="3"/>
        <v>0</v>
      </c>
      <c r="F23" s="105">
        <f t="shared" si="3"/>
        <v>0</v>
      </c>
      <c r="G23" s="42"/>
      <c r="H23" s="43"/>
      <c r="I23" s="71"/>
      <c r="J23" s="72"/>
      <c r="K23" s="106"/>
      <c r="L23" s="30"/>
      <c r="M23" s="106"/>
      <c r="N23" s="30"/>
      <c r="O23" s="106"/>
      <c r="P23" s="30"/>
      <c r="Q23" s="106"/>
      <c r="R23" s="30"/>
      <c r="S23" s="106"/>
      <c r="T23" s="30"/>
      <c r="U23" s="106"/>
      <c r="V23" s="30"/>
      <c r="W23" s="106"/>
      <c r="X23" s="30"/>
      <c r="Y23" s="106"/>
      <c r="Z23" s="30"/>
      <c r="AA23" s="3"/>
      <c r="CG23" s="5"/>
      <c r="CH23" s="5"/>
      <c r="CI23" s="5"/>
      <c r="CJ23" s="5"/>
      <c r="CK23" s="5"/>
      <c r="CL23" s="5"/>
      <c r="CM23" s="5"/>
      <c r="CN23" s="5"/>
    </row>
    <row r="24" spans="1:92" ht="16.149999999999999" customHeight="1" x14ac:dyDescent="0.2">
      <c r="A24" s="479"/>
      <c r="B24" s="456" t="s">
        <v>27</v>
      </c>
      <c r="C24" s="24" t="s">
        <v>32</v>
      </c>
      <c r="D24" s="107">
        <f t="shared" si="2"/>
        <v>3</v>
      </c>
      <c r="E24" s="108">
        <f t="shared" si="3"/>
        <v>1</v>
      </c>
      <c r="F24" s="109">
        <f t="shared" si="3"/>
        <v>2</v>
      </c>
      <c r="G24" s="21"/>
      <c r="H24" s="22"/>
      <c r="I24" s="21">
        <v>1</v>
      </c>
      <c r="J24" s="23"/>
      <c r="K24" s="110"/>
      <c r="L24" s="22"/>
      <c r="M24" s="110"/>
      <c r="N24" s="22"/>
      <c r="O24" s="110"/>
      <c r="P24" s="22">
        <v>1</v>
      </c>
      <c r="Q24" s="110"/>
      <c r="R24" s="22"/>
      <c r="S24" s="110"/>
      <c r="T24" s="22"/>
      <c r="U24" s="110"/>
      <c r="V24" s="22"/>
      <c r="W24" s="110"/>
      <c r="X24" s="22">
        <v>1</v>
      </c>
      <c r="Y24" s="110"/>
      <c r="Z24" s="22"/>
      <c r="AA24" s="3"/>
      <c r="CG24" s="5"/>
      <c r="CH24" s="5"/>
      <c r="CI24" s="5"/>
      <c r="CJ24" s="5"/>
      <c r="CK24" s="5"/>
      <c r="CL24" s="5"/>
      <c r="CM24" s="5"/>
      <c r="CN24" s="5"/>
    </row>
    <row r="25" spans="1:92" ht="16.149999999999999" customHeight="1" x14ac:dyDescent="0.2">
      <c r="A25" s="480"/>
      <c r="B25" s="457"/>
      <c r="C25" s="111" t="s">
        <v>33</v>
      </c>
      <c r="D25" s="103">
        <f t="shared" si="2"/>
        <v>0</v>
      </c>
      <c r="E25" s="104">
        <f t="shared" si="3"/>
        <v>0</v>
      </c>
      <c r="F25" s="105">
        <f t="shared" si="3"/>
        <v>0</v>
      </c>
      <c r="G25" s="42"/>
      <c r="H25" s="43"/>
      <c r="I25" s="42"/>
      <c r="J25" s="31"/>
      <c r="K25" s="112"/>
      <c r="L25" s="43"/>
      <c r="M25" s="112"/>
      <c r="N25" s="43"/>
      <c r="O25" s="112"/>
      <c r="P25" s="43"/>
      <c r="Q25" s="112"/>
      <c r="R25" s="43"/>
      <c r="S25" s="112"/>
      <c r="T25" s="43"/>
      <c r="U25" s="112"/>
      <c r="V25" s="43"/>
      <c r="W25" s="112"/>
      <c r="X25" s="43"/>
      <c r="Y25" s="112"/>
      <c r="Z25" s="43"/>
      <c r="AA25" s="3"/>
      <c r="CG25" s="5"/>
      <c r="CH25" s="5"/>
      <c r="CI25" s="5"/>
      <c r="CJ25" s="5"/>
      <c r="CK25" s="5"/>
      <c r="CL25" s="5"/>
      <c r="CM25" s="5"/>
      <c r="CN25" s="5"/>
    </row>
    <row r="26" spans="1:92" ht="16.149999999999999" customHeight="1" x14ac:dyDescent="0.2">
      <c r="A26" s="458" t="s">
        <v>28</v>
      </c>
      <c r="B26" s="459"/>
      <c r="C26" s="24" t="s">
        <v>32</v>
      </c>
      <c r="D26" s="113">
        <f t="shared" si="2"/>
        <v>41</v>
      </c>
      <c r="E26" s="114">
        <f t="shared" si="3"/>
        <v>16</v>
      </c>
      <c r="F26" s="115">
        <f t="shared" si="3"/>
        <v>25</v>
      </c>
      <c r="G26" s="116">
        <v>1</v>
      </c>
      <c r="H26" s="117">
        <v>7</v>
      </c>
      <c r="I26" s="118">
        <v>3</v>
      </c>
      <c r="J26" s="119">
        <v>2</v>
      </c>
      <c r="K26" s="116">
        <v>3</v>
      </c>
      <c r="L26" s="117">
        <v>1</v>
      </c>
      <c r="M26" s="116">
        <v>2</v>
      </c>
      <c r="N26" s="117">
        <v>4</v>
      </c>
      <c r="O26" s="116">
        <v>2</v>
      </c>
      <c r="P26" s="117">
        <v>3</v>
      </c>
      <c r="Q26" s="116">
        <v>3</v>
      </c>
      <c r="R26" s="117">
        <v>3</v>
      </c>
      <c r="S26" s="116">
        <v>1</v>
      </c>
      <c r="T26" s="117">
        <v>3</v>
      </c>
      <c r="U26" s="116"/>
      <c r="V26" s="117">
        <v>2</v>
      </c>
      <c r="W26" s="116">
        <v>1</v>
      </c>
      <c r="X26" s="117"/>
      <c r="Y26" s="116"/>
      <c r="Z26" s="117"/>
      <c r="AA26" s="3"/>
      <c r="CG26" s="5"/>
      <c r="CH26" s="5"/>
      <c r="CI26" s="5"/>
      <c r="CJ26" s="5"/>
      <c r="CK26" s="5"/>
      <c r="CL26" s="5"/>
      <c r="CM26" s="5"/>
      <c r="CN26" s="5"/>
    </row>
    <row r="27" spans="1:92" ht="16.149999999999999" customHeight="1" x14ac:dyDescent="0.2">
      <c r="A27" s="460"/>
      <c r="B27" s="461"/>
      <c r="C27" s="111" t="s">
        <v>33</v>
      </c>
      <c r="D27" s="103">
        <f t="shared" si="2"/>
        <v>0</v>
      </c>
      <c r="E27" s="104">
        <f t="shared" si="3"/>
        <v>0</v>
      </c>
      <c r="F27" s="105">
        <f t="shared" si="3"/>
        <v>0</v>
      </c>
      <c r="G27" s="112"/>
      <c r="H27" s="43"/>
      <c r="I27" s="42"/>
      <c r="J27" s="31"/>
      <c r="K27" s="112"/>
      <c r="L27" s="43"/>
      <c r="M27" s="112"/>
      <c r="N27" s="43"/>
      <c r="O27" s="112"/>
      <c r="P27" s="43"/>
      <c r="Q27" s="112"/>
      <c r="R27" s="43"/>
      <c r="S27" s="112"/>
      <c r="T27" s="43"/>
      <c r="U27" s="112"/>
      <c r="V27" s="43"/>
      <c r="W27" s="112"/>
      <c r="X27" s="43"/>
      <c r="Y27" s="112"/>
      <c r="Z27" s="43"/>
      <c r="AA27" s="3"/>
      <c r="CG27" s="5"/>
      <c r="CH27" s="5"/>
      <c r="CI27" s="5"/>
      <c r="CJ27" s="5"/>
      <c r="CK27" s="5"/>
      <c r="CL27" s="5"/>
      <c r="CM27" s="5"/>
      <c r="CN27" s="5"/>
    </row>
    <row r="28" spans="1:92" ht="16.149999999999999" customHeight="1" x14ac:dyDescent="0.2">
      <c r="A28" s="462" t="s">
        <v>1</v>
      </c>
      <c r="B28" s="463"/>
      <c r="C28" s="464"/>
      <c r="D28" s="120">
        <f t="shared" ref="D28:Z28" si="4">SUM(D22:D27)</f>
        <v>46</v>
      </c>
      <c r="E28" s="121">
        <f t="shared" si="4"/>
        <v>17</v>
      </c>
      <c r="F28" s="122">
        <f t="shared" si="4"/>
        <v>29</v>
      </c>
      <c r="G28" s="123">
        <f t="shared" si="4"/>
        <v>1</v>
      </c>
      <c r="H28" s="124">
        <f t="shared" si="4"/>
        <v>7</v>
      </c>
      <c r="I28" s="125">
        <f t="shared" si="4"/>
        <v>4</v>
      </c>
      <c r="J28" s="126">
        <f t="shared" si="4"/>
        <v>3</v>
      </c>
      <c r="K28" s="123">
        <f t="shared" si="4"/>
        <v>3</v>
      </c>
      <c r="L28" s="124">
        <f t="shared" si="4"/>
        <v>2</v>
      </c>
      <c r="M28" s="123">
        <f t="shared" si="4"/>
        <v>2</v>
      </c>
      <c r="N28" s="124">
        <f t="shared" si="4"/>
        <v>4</v>
      </c>
      <c r="O28" s="123">
        <f t="shared" si="4"/>
        <v>2</v>
      </c>
      <c r="P28" s="124">
        <f t="shared" si="4"/>
        <v>4</v>
      </c>
      <c r="Q28" s="123">
        <f t="shared" si="4"/>
        <v>3</v>
      </c>
      <c r="R28" s="124">
        <f t="shared" si="4"/>
        <v>3</v>
      </c>
      <c r="S28" s="123">
        <f t="shared" si="4"/>
        <v>1</v>
      </c>
      <c r="T28" s="124">
        <f t="shared" si="4"/>
        <v>3</v>
      </c>
      <c r="U28" s="123">
        <f t="shared" si="4"/>
        <v>0</v>
      </c>
      <c r="V28" s="124">
        <f t="shared" si="4"/>
        <v>2</v>
      </c>
      <c r="W28" s="123">
        <f t="shared" si="4"/>
        <v>1</v>
      </c>
      <c r="X28" s="124">
        <f t="shared" si="4"/>
        <v>1</v>
      </c>
      <c r="Y28" s="123">
        <f t="shared" si="4"/>
        <v>0</v>
      </c>
      <c r="Z28" s="124">
        <f t="shared" si="4"/>
        <v>0</v>
      </c>
      <c r="AA28" s="3"/>
      <c r="CG28" s="5"/>
      <c r="CH28" s="5"/>
      <c r="CI28" s="5"/>
      <c r="CJ28" s="5"/>
      <c r="CK28" s="5"/>
      <c r="CL28" s="5"/>
      <c r="CM28" s="5"/>
      <c r="CN28" s="5"/>
    </row>
    <row r="29" spans="1:92" ht="31.9" customHeight="1" x14ac:dyDescent="0.2">
      <c r="A29" s="465" t="s">
        <v>34</v>
      </c>
      <c r="B29" s="465"/>
      <c r="C29" s="465"/>
      <c r="D29" s="465"/>
      <c r="E29" s="465"/>
      <c r="F29" s="465"/>
      <c r="G29" s="465"/>
      <c r="H29" s="465"/>
      <c r="I29" s="465"/>
      <c r="J29" s="465"/>
      <c r="K29" s="45"/>
      <c r="L29" s="26"/>
      <c r="CG29" s="5"/>
      <c r="CH29" s="5"/>
      <c r="CI29" s="5"/>
      <c r="CJ29" s="5"/>
      <c r="CK29" s="5"/>
      <c r="CL29" s="5"/>
      <c r="CM29" s="5"/>
      <c r="CN29" s="5"/>
    </row>
    <row r="30" spans="1:92" ht="16.149999999999999" customHeight="1" x14ac:dyDescent="0.2">
      <c r="A30" s="466" t="s">
        <v>4</v>
      </c>
      <c r="B30" s="466"/>
      <c r="C30" s="466"/>
      <c r="D30" s="421" t="s">
        <v>1</v>
      </c>
      <c r="E30" s="128" t="s">
        <v>35</v>
      </c>
      <c r="F30" s="430" t="s">
        <v>36</v>
      </c>
      <c r="G30" s="130"/>
      <c r="H30" s="131"/>
      <c r="I30" s="131"/>
      <c r="J30" s="132"/>
      <c r="K30" s="45"/>
      <c r="L30" s="2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CG30" s="5"/>
      <c r="CH30" s="5"/>
      <c r="CI30" s="5"/>
      <c r="CJ30" s="5"/>
      <c r="CK30" s="5"/>
      <c r="CL30" s="5"/>
      <c r="CM30" s="5"/>
      <c r="CN30" s="5"/>
    </row>
    <row r="31" spans="1:92" ht="16.149999999999999" customHeight="1" x14ac:dyDescent="0.2">
      <c r="A31" s="489" t="s">
        <v>37</v>
      </c>
      <c r="B31" s="490" t="s">
        <v>38</v>
      </c>
      <c r="C31" s="491"/>
      <c r="D31" s="133">
        <f t="shared" ref="D31:D43" si="5">SUM(E31+F31)</f>
        <v>0</v>
      </c>
      <c r="E31" s="134"/>
      <c r="F31" s="135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CG31" s="5"/>
      <c r="CH31" s="5"/>
      <c r="CI31" s="5"/>
      <c r="CJ31" s="5"/>
      <c r="CK31" s="5"/>
      <c r="CL31" s="5"/>
      <c r="CM31" s="5"/>
      <c r="CN31" s="5"/>
    </row>
    <row r="32" spans="1:92" ht="16.149999999999999" customHeight="1" x14ac:dyDescent="0.2">
      <c r="A32" s="456"/>
      <c r="B32" s="492" t="s">
        <v>39</v>
      </c>
      <c r="C32" s="493"/>
      <c r="D32" s="136">
        <f t="shared" si="5"/>
        <v>0</v>
      </c>
      <c r="E32" s="137"/>
      <c r="F32" s="138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CG32" s="5"/>
      <c r="CH32" s="5"/>
      <c r="CI32" s="5"/>
      <c r="CJ32" s="5"/>
      <c r="CK32" s="5"/>
      <c r="CL32" s="5"/>
      <c r="CM32" s="5"/>
      <c r="CN32" s="5"/>
    </row>
    <row r="33" spans="1:92" ht="16.149999999999999" customHeight="1" x14ac:dyDescent="0.2">
      <c r="A33" s="456"/>
      <c r="B33" s="492" t="s">
        <v>40</v>
      </c>
      <c r="C33" s="493"/>
      <c r="D33" s="136">
        <f t="shared" si="5"/>
        <v>0</v>
      </c>
      <c r="E33" s="137"/>
      <c r="F33" s="138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CG33" s="5"/>
      <c r="CH33" s="5"/>
      <c r="CI33" s="5"/>
      <c r="CJ33" s="5"/>
      <c r="CK33" s="5"/>
      <c r="CL33" s="5"/>
      <c r="CM33" s="5"/>
      <c r="CN33" s="5"/>
    </row>
    <row r="34" spans="1:92" ht="16.149999999999999" customHeight="1" x14ac:dyDescent="0.2">
      <c r="A34" s="456"/>
      <c r="B34" s="492" t="s">
        <v>41</v>
      </c>
      <c r="C34" s="493"/>
      <c r="D34" s="136">
        <f t="shared" si="5"/>
        <v>0</v>
      </c>
      <c r="E34" s="139"/>
      <c r="F34" s="140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CG34" s="5"/>
      <c r="CH34" s="5"/>
      <c r="CI34" s="5"/>
      <c r="CJ34" s="5"/>
      <c r="CK34" s="5"/>
      <c r="CL34" s="5"/>
      <c r="CM34" s="5"/>
      <c r="CN34" s="5"/>
    </row>
    <row r="35" spans="1:92" ht="16.149999999999999" customHeight="1" x14ac:dyDescent="0.2">
      <c r="A35" s="456"/>
      <c r="B35" s="492" t="s">
        <v>42</v>
      </c>
      <c r="C35" s="493"/>
      <c r="D35" s="136">
        <f t="shared" si="5"/>
        <v>0</v>
      </c>
      <c r="E35" s="139"/>
      <c r="F35" s="140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CG35" s="5"/>
      <c r="CH35" s="5"/>
      <c r="CI35" s="5"/>
      <c r="CJ35" s="5"/>
      <c r="CK35" s="5"/>
      <c r="CL35" s="5"/>
      <c r="CM35" s="5"/>
      <c r="CN35" s="5"/>
    </row>
    <row r="36" spans="1:92" ht="16.149999999999999" customHeight="1" x14ac:dyDescent="0.2">
      <c r="A36" s="456"/>
      <c r="B36" s="492" t="s">
        <v>43</v>
      </c>
      <c r="C36" s="493"/>
      <c r="D36" s="136">
        <f t="shared" si="5"/>
        <v>0</v>
      </c>
      <c r="E36" s="139"/>
      <c r="F36" s="140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CG36" s="5"/>
      <c r="CH36" s="5"/>
      <c r="CI36" s="5"/>
      <c r="CJ36" s="5"/>
      <c r="CK36" s="5"/>
      <c r="CL36" s="5"/>
      <c r="CM36" s="5"/>
      <c r="CN36" s="5"/>
    </row>
    <row r="37" spans="1:92" ht="16.149999999999999" customHeight="1" x14ac:dyDescent="0.2">
      <c r="A37" s="456"/>
      <c r="B37" s="492" t="s">
        <v>44</v>
      </c>
      <c r="C37" s="493"/>
      <c r="D37" s="136">
        <f t="shared" si="5"/>
        <v>0</v>
      </c>
      <c r="E37" s="139"/>
      <c r="F37" s="140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CG37" s="5"/>
      <c r="CH37" s="5"/>
      <c r="CI37" s="5"/>
      <c r="CJ37" s="5"/>
      <c r="CK37" s="5"/>
      <c r="CL37" s="5"/>
      <c r="CM37" s="5"/>
      <c r="CN37" s="5"/>
    </row>
    <row r="38" spans="1:92" ht="16.149999999999999" customHeight="1" x14ac:dyDescent="0.2">
      <c r="A38" s="456"/>
      <c r="B38" s="492" t="s">
        <v>45</v>
      </c>
      <c r="C38" s="493"/>
      <c r="D38" s="136">
        <f t="shared" si="5"/>
        <v>0</v>
      </c>
      <c r="E38" s="139"/>
      <c r="F38" s="140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CG38" s="5"/>
      <c r="CH38" s="5"/>
      <c r="CI38" s="5"/>
      <c r="CJ38" s="5"/>
      <c r="CK38" s="5"/>
      <c r="CL38" s="5"/>
      <c r="CM38" s="5"/>
      <c r="CN38" s="5"/>
    </row>
    <row r="39" spans="1:92" ht="16.149999999999999" customHeight="1" x14ac:dyDescent="0.2">
      <c r="A39" s="457"/>
      <c r="B39" s="494" t="s">
        <v>46</v>
      </c>
      <c r="C39" s="495"/>
      <c r="D39" s="141">
        <f t="shared" si="5"/>
        <v>0</v>
      </c>
      <c r="E39" s="142"/>
      <c r="F39" s="143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CG39" s="5"/>
      <c r="CH39" s="5"/>
      <c r="CI39" s="5"/>
      <c r="CJ39" s="5"/>
      <c r="CK39" s="5"/>
      <c r="CL39" s="5"/>
      <c r="CM39" s="5"/>
      <c r="CN39" s="5"/>
    </row>
    <row r="40" spans="1:92" ht="16.149999999999999" customHeight="1" x14ac:dyDescent="0.2">
      <c r="A40" s="489" t="s">
        <v>47</v>
      </c>
      <c r="B40" s="489" t="s">
        <v>48</v>
      </c>
      <c r="C40" s="61" t="s">
        <v>49</v>
      </c>
      <c r="D40" s="133">
        <f t="shared" si="5"/>
        <v>0</v>
      </c>
      <c r="E40" s="144"/>
      <c r="F40" s="145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CG40" s="5"/>
      <c r="CH40" s="5"/>
      <c r="CI40" s="5"/>
      <c r="CJ40" s="5"/>
      <c r="CK40" s="5"/>
      <c r="CL40" s="5"/>
      <c r="CM40" s="5"/>
      <c r="CN40" s="5"/>
    </row>
    <row r="41" spans="1:92" ht="16.149999999999999" customHeight="1" x14ac:dyDescent="0.2">
      <c r="A41" s="456"/>
      <c r="B41" s="457"/>
      <c r="C41" s="419" t="s">
        <v>50</v>
      </c>
      <c r="D41" s="141">
        <f t="shared" si="5"/>
        <v>0</v>
      </c>
      <c r="E41" s="146"/>
      <c r="F41" s="143"/>
      <c r="G41" s="6"/>
      <c r="H41" s="6"/>
      <c r="I41" s="10"/>
      <c r="J41" s="10"/>
      <c r="K41" s="10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CG41" s="5"/>
      <c r="CH41" s="5"/>
      <c r="CI41" s="5"/>
      <c r="CJ41" s="5"/>
      <c r="CK41" s="5"/>
      <c r="CL41" s="5"/>
      <c r="CM41" s="5"/>
      <c r="CN41" s="5"/>
    </row>
    <row r="42" spans="1:92" ht="16.149999999999999" customHeight="1" x14ac:dyDescent="0.2">
      <c r="A42" s="456"/>
      <c r="B42" s="489" t="s">
        <v>51</v>
      </c>
      <c r="C42" s="61" t="s">
        <v>49</v>
      </c>
      <c r="D42" s="133">
        <f t="shared" si="5"/>
        <v>0</v>
      </c>
      <c r="E42" s="144"/>
      <c r="F42" s="145"/>
      <c r="G42" s="6"/>
      <c r="H42" s="6"/>
      <c r="I42" s="10"/>
      <c r="J42" s="10"/>
      <c r="K42" s="10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CG42" s="5"/>
      <c r="CH42" s="5"/>
      <c r="CI42" s="5"/>
      <c r="CJ42" s="5"/>
      <c r="CK42" s="5"/>
      <c r="CL42" s="5"/>
      <c r="CM42" s="5"/>
      <c r="CN42" s="5"/>
    </row>
    <row r="43" spans="1:92" ht="16.149999999999999" customHeight="1" x14ac:dyDescent="0.2">
      <c r="A43" s="457"/>
      <c r="B43" s="457"/>
      <c r="C43" s="147" t="s">
        <v>50</v>
      </c>
      <c r="D43" s="141">
        <f t="shared" si="5"/>
        <v>0</v>
      </c>
      <c r="E43" s="146"/>
      <c r="F43" s="143"/>
      <c r="G43" s="6"/>
      <c r="H43" s="6"/>
      <c r="I43" s="10"/>
      <c r="J43" s="10"/>
      <c r="K43" s="10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CG43" s="5"/>
      <c r="CH43" s="5"/>
      <c r="CI43" s="5"/>
      <c r="CJ43" s="5"/>
      <c r="CK43" s="5"/>
      <c r="CL43" s="5"/>
      <c r="CM43" s="5"/>
      <c r="CN43" s="5"/>
    </row>
    <row r="44" spans="1:92" ht="31.9" customHeight="1" x14ac:dyDescent="0.2">
      <c r="A44" s="465" t="s">
        <v>52</v>
      </c>
      <c r="B44" s="465"/>
      <c r="C44" s="465"/>
      <c r="D44" s="465"/>
      <c r="E44" s="465"/>
      <c r="F44" s="465"/>
      <c r="G44" s="465"/>
      <c r="H44" s="465"/>
      <c r="I44" s="27"/>
      <c r="J44" s="27"/>
      <c r="K44" s="33"/>
      <c r="L44" s="26"/>
      <c r="CG44" s="5"/>
      <c r="CH44" s="5"/>
      <c r="CI44" s="5"/>
      <c r="CJ44" s="5"/>
      <c r="CK44" s="5"/>
      <c r="CL44" s="5"/>
      <c r="CM44" s="5"/>
      <c r="CN44" s="5"/>
    </row>
    <row r="45" spans="1:92" ht="16.149999999999999" customHeight="1" x14ac:dyDescent="0.2">
      <c r="A45" s="503" t="s">
        <v>53</v>
      </c>
      <c r="B45" s="505" t="s">
        <v>1</v>
      </c>
      <c r="C45" s="26"/>
      <c r="D45" s="6"/>
      <c r="E45" s="6"/>
      <c r="F45" s="6"/>
      <c r="G45" s="6"/>
      <c r="H45" s="6"/>
      <c r="I45" s="10"/>
      <c r="J45" s="10"/>
      <c r="K45" s="10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CG45" s="5"/>
      <c r="CH45" s="5"/>
      <c r="CI45" s="5"/>
      <c r="CJ45" s="5"/>
      <c r="CK45" s="5"/>
      <c r="CL45" s="5"/>
      <c r="CM45" s="5"/>
      <c r="CN45" s="5"/>
    </row>
    <row r="46" spans="1:92" ht="16.149999999999999" customHeight="1" x14ac:dyDescent="0.2">
      <c r="A46" s="504"/>
      <c r="B46" s="506"/>
      <c r="C46" s="148"/>
      <c r="D46" s="26"/>
      <c r="E46" s="6"/>
      <c r="F46" s="6"/>
      <c r="G46" s="6"/>
      <c r="H46" s="6"/>
      <c r="I46" s="10"/>
      <c r="J46" s="10"/>
      <c r="K46" s="10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CG46" s="5"/>
      <c r="CH46" s="5"/>
      <c r="CI46" s="5"/>
      <c r="CJ46" s="5"/>
      <c r="CK46" s="5"/>
      <c r="CL46" s="5"/>
      <c r="CM46" s="5"/>
      <c r="CN46" s="5"/>
    </row>
    <row r="47" spans="1:92" ht="16.149999999999999" customHeight="1" x14ac:dyDescent="0.2">
      <c r="A47" s="61" t="s">
        <v>54</v>
      </c>
      <c r="B47" s="149">
        <v>159</v>
      </c>
      <c r="C47" s="150"/>
      <c r="D47" s="26"/>
      <c r="E47" s="6"/>
      <c r="F47" s="6"/>
      <c r="G47" s="6"/>
      <c r="H47" s="6"/>
      <c r="I47" s="10"/>
      <c r="J47" s="10"/>
      <c r="K47" s="10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CG47" s="5"/>
      <c r="CH47" s="5"/>
      <c r="CI47" s="5"/>
      <c r="CJ47" s="5"/>
      <c r="CK47" s="5"/>
      <c r="CL47" s="5"/>
      <c r="CM47" s="5"/>
      <c r="CN47" s="5"/>
    </row>
    <row r="48" spans="1:92" ht="16.149999999999999" customHeight="1" x14ac:dyDescent="0.2">
      <c r="A48" s="147" t="s">
        <v>55</v>
      </c>
      <c r="B48" s="151">
        <v>4</v>
      </c>
      <c r="C48" s="150"/>
      <c r="D48" s="26"/>
      <c r="E48" s="6"/>
      <c r="F48" s="6"/>
      <c r="G48" s="6"/>
      <c r="H48" s="6"/>
      <c r="I48" s="10"/>
      <c r="J48" s="10"/>
      <c r="K48" s="10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CG48" s="5"/>
      <c r="CH48" s="5"/>
      <c r="CI48" s="5"/>
      <c r="CJ48" s="5"/>
      <c r="CK48" s="5"/>
      <c r="CL48" s="5"/>
      <c r="CM48" s="5"/>
      <c r="CN48" s="5"/>
    </row>
    <row r="49" spans="1:92" ht="16.149999999999999" customHeight="1" x14ac:dyDescent="0.2">
      <c r="A49" s="420" t="s">
        <v>1</v>
      </c>
      <c r="B49" s="152">
        <f>SUM(B47+B48)</f>
        <v>163</v>
      </c>
      <c r="C49" s="153"/>
      <c r="D49" s="2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CG49" s="5"/>
      <c r="CH49" s="5"/>
      <c r="CI49" s="5"/>
      <c r="CJ49" s="5"/>
      <c r="CK49" s="5"/>
      <c r="CL49" s="5"/>
      <c r="CM49" s="5"/>
      <c r="CN49" s="5"/>
    </row>
    <row r="50" spans="1:92" ht="31.9" customHeight="1" x14ac:dyDescent="0.2">
      <c r="A50" s="154" t="s">
        <v>56</v>
      </c>
      <c r="B50" s="154"/>
      <c r="C50" s="154"/>
      <c r="D50" s="26"/>
      <c r="CG50" s="5"/>
      <c r="CH50" s="5"/>
      <c r="CI50" s="5"/>
      <c r="CJ50" s="5"/>
      <c r="CK50" s="5"/>
      <c r="CL50" s="5"/>
      <c r="CM50" s="5"/>
      <c r="CN50" s="5"/>
    </row>
    <row r="51" spans="1:92" ht="16.149999999999999" customHeight="1" x14ac:dyDescent="0.2">
      <c r="A51" s="489" t="s">
        <v>57</v>
      </c>
      <c r="B51" s="507" t="s">
        <v>12</v>
      </c>
      <c r="C51" s="508" t="s">
        <v>1</v>
      </c>
      <c r="D51" s="2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CG51" s="5"/>
      <c r="CH51" s="5"/>
      <c r="CI51" s="5"/>
      <c r="CJ51" s="5"/>
      <c r="CK51" s="5"/>
      <c r="CL51" s="5"/>
      <c r="CM51" s="5"/>
      <c r="CN51" s="5"/>
    </row>
    <row r="52" spans="1:92" ht="16.149999999999999" customHeight="1" x14ac:dyDescent="0.2">
      <c r="A52" s="457"/>
      <c r="B52" s="461"/>
      <c r="C52" s="509"/>
      <c r="D52" s="2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CG52" s="5"/>
      <c r="CH52" s="5"/>
      <c r="CI52" s="5"/>
      <c r="CJ52" s="5"/>
      <c r="CK52" s="5"/>
      <c r="CL52" s="5"/>
      <c r="CM52" s="5"/>
      <c r="CN52" s="5"/>
    </row>
    <row r="53" spans="1:92" ht="16.149999999999999" customHeight="1" x14ac:dyDescent="0.2">
      <c r="A53" s="489" t="s">
        <v>58</v>
      </c>
      <c r="B53" s="155" t="s">
        <v>59</v>
      </c>
      <c r="C53" s="149"/>
      <c r="D53" s="2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CG53" s="5"/>
      <c r="CH53" s="5"/>
      <c r="CI53" s="5"/>
      <c r="CJ53" s="5"/>
      <c r="CK53" s="5"/>
      <c r="CL53" s="5"/>
      <c r="CM53" s="5"/>
      <c r="CN53" s="5"/>
    </row>
    <row r="54" spans="1:92" ht="16.149999999999999" customHeight="1" x14ac:dyDescent="0.2">
      <c r="A54" s="456"/>
      <c r="B54" s="156" t="s">
        <v>60</v>
      </c>
      <c r="C54" s="157"/>
      <c r="D54" s="2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CG54" s="5"/>
      <c r="CH54" s="5"/>
      <c r="CI54" s="5"/>
      <c r="CJ54" s="5"/>
      <c r="CK54" s="5"/>
      <c r="CL54" s="5"/>
      <c r="CM54" s="5"/>
      <c r="CN54" s="5"/>
    </row>
    <row r="55" spans="1:92" ht="16.149999999999999" customHeight="1" x14ac:dyDescent="0.2">
      <c r="A55" s="457"/>
      <c r="B55" s="158" t="s">
        <v>61</v>
      </c>
      <c r="C55" s="151"/>
      <c r="D55" s="2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CG55" s="5"/>
      <c r="CH55" s="5"/>
      <c r="CI55" s="5"/>
      <c r="CJ55" s="5"/>
      <c r="CK55" s="5"/>
      <c r="CL55" s="5"/>
      <c r="CM55" s="5"/>
      <c r="CN55" s="5"/>
    </row>
    <row r="56" spans="1:92" ht="16.149999999999999" customHeight="1" x14ac:dyDescent="0.2">
      <c r="A56" s="489" t="s">
        <v>62</v>
      </c>
      <c r="B56" s="155" t="s">
        <v>63</v>
      </c>
      <c r="C56" s="149"/>
      <c r="D56" s="2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CG56" s="5"/>
      <c r="CH56" s="5"/>
      <c r="CI56" s="5"/>
      <c r="CJ56" s="5"/>
      <c r="CK56" s="5"/>
      <c r="CL56" s="5"/>
      <c r="CM56" s="5"/>
      <c r="CN56" s="5"/>
    </row>
    <row r="57" spans="1:92" ht="22.15" customHeight="1" x14ac:dyDescent="0.2">
      <c r="A57" s="456"/>
      <c r="B57" s="156" t="s">
        <v>64</v>
      </c>
      <c r="C57" s="157"/>
      <c r="D57" s="2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CG57" s="5"/>
      <c r="CH57" s="5"/>
      <c r="CI57" s="5"/>
      <c r="CJ57" s="5"/>
      <c r="CK57" s="5"/>
      <c r="CL57" s="5"/>
      <c r="CM57" s="5"/>
      <c r="CN57" s="5"/>
    </row>
    <row r="58" spans="1:92" ht="24.6" customHeight="1" x14ac:dyDescent="0.2">
      <c r="A58" s="456"/>
      <c r="B58" s="426" t="s">
        <v>65</v>
      </c>
      <c r="C58" s="157"/>
      <c r="D58" s="2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CG58" s="5"/>
      <c r="CH58" s="5"/>
      <c r="CI58" s="5"/>
      <c r="CJ58" s="5"/>
      <c r="CK58" s="5"/>
      <c r="CL58" s="5"/>
      <c r="CM58" s="5"/>
      <c r="CN58" s="5"/>
    </row>
    <row r="59" spans="1:92" ht="16.149999999999999" customHeight="1" x14ac:dyDescent="0.2">
      <c r="A59" s="457"/>
      <c r="B59" s="158" t="s">
        <v>66</v>
      </c>
      <c r="C59" s="151"/>
      <c r="D59" s="2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CG59" s="5"/>
      <c r="CH59" s="5"/>
      <c r="CI59" s="5"/>
      <c r="CJ59" s="5"/>
      <c r="CK59" s="5"/>
      <c r="CL59" s="5"/>
      <c r="CM59" s="5"/>
      <c r="CN59" s="5"/>
    </row>
    <row r="60" spans="1:92" ht="38.450000000000003" customHeight="1" x14ac:dyDescent="0.2">
      <c r="A60" s="489" t="s">
        <v>67</v>
      </c>
      <c r="B60" s="160" t="s">
        <v>68</v>
      </c>
      <c r="C60" s="149"/>
      <c r="D60" s="2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CG60" s="5"/>
      <c r="CH60" s="5"/>
      <c r="CI60" s="5"/>
      <c r="CJ60" s="5"/>
      <c r="CK60" s="5"/>
      <c r="CL60" s="5"/>
      <c r="CM60" s="5"/>
      <c r="CN60" s="5"/>
    </row>
    <row r="61" spans="1:92" ht="24" customHeight="1" x14ac:dyDescent="0.2">
      <c r="A61" s="457"/>
      <c r="B61" s="161" t="s">
        <v>69</v>
      </c>
      <c r="C61" s="151"/>
      <c r="D61" s="2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CG61" s="5"/>
      <c r="CH61" s="5"/>
      <c r="CI61" s="5"/>
      <c r="CJ61" s="5"/>
      <c r="CK61" s="5"/>
      <c r="CL61" s="5"/>
      <c r="CM61" s="5"/>
      <c r="CN61" s="5"/>
    </row>
    <row r="62" spans="1:92" ht="16.149999999999999" customHeight="1" x14ac:dyDescent="0.2">
      <c r="A62" s="510" t="s">
        <v>70</v>
      </c>
      <c r="B62" s="511"/>
      <c r="C62" s="162"/>
      <c r="D62" s="2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CG62" s="5"/>
      <c r="CH62" s="5"/>
      <c r="CI62" s="5"/>
      <c r="CJ62" s="5"/>
      <c r="CK62" s="5"/>
      <c r="CL62" s="5"/>
      <c r="CM62" s="5"/>
      <c r="CN62" s="5"/>
    </row>
    <row r="63" spans="1:92" ht="31.9" customHeight="1" x14ac:dyDescent="0.2">
      <c r="A63" s="465" t="s">
        <v>71</v>
      </c>
      <c r="B63" s="465"/>
      <c r="C63" s="465"/>
      <c r="D63" s="465"/>
      <c r="E63" s="465"/>
      <c r="F63" s="465"/>
      <c r="G63" s="465"/>
      <c r="H63" s="465"/>
      <c r="I63" s="465"/>
      <c r="J63" s="26"/>
      <c r="CG63" s="5"/>
      <c r="CH63" s="5"/>
      <c r="CI63" s="5"/>
      <c r="CJ63" s="5"/>
      <c r="CK63" s="5"/>
      <c r="CL63" s="5"/>
      <c r="CM63" s="5"/>
      <c r="CN63" s="5"/>
    </row>
    <row r="64" spans="1:92" ht="16.149999999999999" customHeight="1" x14ac:dyDescent="0.2">
      <c r="A64" s="512" t="s">
        <v>72</v>
      </c>
      <c r="B64" s="512"/>
      <c r="C64" s="454" t="s">
        <v>73</v>
      </c>
      <c r="D64" s="454" t="s">
        <v>74</v>
      </c>
      <c r="E64" s="455" t="s">
        <v>62</v>
      </c>
      <c r="F64" s="454"/>
      <c r="G64" s="454"/>
      <c r="H64" s="454" t="s">
        <v>75</v>
      </c>
      <c r="I64" s="13"/>
      <c r="J64" s="2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CG64" s="5"/>
      <c r="CH64" s="5"/>
      <c r="CI64" s="5"/>
      <c r="CJ64" s="5"/>
      <c r="CK64" s="5"/>
      <c r="CL64" s="5"/>
      <c r="CM64" s="5"/>
      <c r="CN64" s="5"/>
    </row>
    <row r="65" spans="1:92" ht="16.149999999999999" customHeight="1" x14ac:dyDescent="0.2">
      <c r="A65" s="512"/>
      <c r="B65" s="512"/>
      <c r="C65" s="454"/>
      <c r="D65" s="454"/>
      <c r="E65" s="163" t="s">
        <v>76</v>
      </c>
      <c r="F65" s="429" t="s">
        <v>77</v>
      </c>
      <c r="G65" s="418" t="s">
        <v>78</v>
      </c>
      <c r="H65" s="455"/>
      <c r="I65" s="13"/>
      <c r="J65" s="2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CG65" s="5"/>
      <c r="CH65" s="5"/>
      <c r="CI65" s="5"/>
      <c r="CJ65" s="5"/>
      <c r="CK65" s="5"/>
      <c r="CL65" s="5"/>
      <c r="CM65" s="5"/>
      <c r="CN65" s="5"/>
    </row>
    <row r="66" spans="1:92" ht="16.149999999999999" customHeight="1" x14ac:dyDescent="0.2">
      <c r="A66" s="499" t="s">
        <v>79</v>
      </c>
      <c r="B66" s="499"/>
      <c r="C66" s="166"/>
      <c r="D66" s="166"/>
      <c r="E66" s="167"/>
      <c r="F66" s="168"/>
      <c r="G66" s="169"/>
      <c r="H66" s="169"/>
      <c r="I66" s="13"/>
      <c r="J66" s="2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CG66" s="5"/>
      <c r="CH66" s="5"/>
      <c r="CI66" s="5"/>
      <c r="CJ66" s="5"/>
      <c r="CK66" s="5"/>
      <c r="CL66" s="5"/>
      <c r="CM66" s="5"/>
      <c r="CN66" s="5"/>
    </row>
    <row r="67" spans="1:92" ht="16.149999999999999" customHeight="1" x14ac:dyDescent="0.2">
      <c r="A67" s="500" t="s">
        <v>80</v>
      </c>
      <c r="B67" s="500"/>
      <c r="C67" s="171"/>
      <c r="D67" s="171"/>
      <c r="E67" s="172"/>
      <c r="F67" s="173"/>
      <c r="G67" s="174"/>
      <c r="H67" s="174"/>
      <c r="I67" s="13"/>
      <c r="J67" s="2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CG67" s="5"/>
      <c r="CH67" s="5"/>
      <c r="CI67" s="5"/>
      <c r="CJ67" s="5"/>
      <c r="CK67" s="5"/>
      <c r="CL67" s="5"/>
      <c r="CM67" s="5"/>
      <c r="CN67" s="5"/>
    </row>
    <row r="68" spans="1:92" ht="16.149999999999999" customHeight="1" x14ac:dyDescent="0.2">
      <c r="A68" s="501" t="s">
        <v>81</v>
      </c>
      <c r="B68" s="501"/>
      <c r="C68" s="175"/>
      <c r="D68" s="175"/>
      <c r="E68" s="176"/>
      <c r="F68" s="177"/>
      <c r="G68" s="178"/>
      <c r="H68" s="178"/>
      <c r="I68" s="13"/>
      <c r="J68" s="2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CG68" s="5"/>
      <c r="CH68" s="5"/>
      <c r="CI68" s="5"/>
      <c r="CJ68" s="5"/>
      <c r="CK68" s="5"/>
      <c r="CL68" s="5"/>
      <c r="CM68" s="5"/>
      <c r="CN68" s="5"/>
    </row>
    <row r="69" spans="1:92" ht="16.149999999999999" customHeight="1" x14ac:dyDescent="0.2">
      <c r="A69" s="502" t="s">
        <v>1</v>
      </c>
      <c r="B69" s="502"/>
      <c r="C69" s="179">
        <f t="shared" ref="C69:H69" si="6">SUM(C66:C68)</f>
        <v>0</v>
      </c>
      <c r="D69" s="179">
        <f t="shared" si="6"/>
        <v>0</v>
      </c>
      <c r="E69" s="179">
        <f t="shared" si="6"/>
        <v>0</v>
      </c>
      <c r="F69" s="179">
        <f t="shared" si="6"/>
        <v>0</v>
      </c>
      <c r="G69" s="179">
        <f t="shared" si="6"/>
        <v>0</v>
      </c>
      <c r="H69" s="180">
        <f t="shared" si="6"/>
        <v>0</v>
      </c>
      <c r="I69" s="181"/>
      <c r="J69" s="2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CG69" s="5"/>
      <c r="CH69" s="5"/>
      <c r="CI69" s="5"/>
      <c r="CJ69" s="5"/>
      <c r="CK69" s="5"/>
      <c r="CL69" s="5"/>
      <c r="CM69" s="5"/>
      <c r="CN69" s="5"/>
    </row>
    <row r="70" spans="1:92" ht="16.149999999999999" customHeight="1" x14ac:dyDescent="0.2">
      <c r="A70" s="182" t="s">
        <v>82</v>
      </c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CG70" s="5"/>
      <c r="CH70" s="5"/>
      <c r="CI70" s="5"/>
      <c r="CJ70" s="5"/>
      <c r="CK70" s="5"/>
      <c r="CL70" s="5"/>
      <c r="CM70" s="5"/>
      <c r="CN70" s="5"/>
    </row>
    <row r="71" spans="1:92" ht="31.9" customHeight="1" x14ac:dyDescent="0.2">
      <c r="A71" s="465" t="s">
        <v>83</v>
      </c>
      <c r="B71" s="465"/>
      <c r="C71" s="465"/>
      <c r="D71" s="465"/>
      <c r="E71" s="465"/>
      <c r="F71" s="465"/>
      <c r="G71" s="465"/>
      <c r="H71" s="465"/>
      <c r="I71" s="465"/>
      <c r="J71" s="465"/>
      <c r="K71" s="465"/>
      <c r="L71" s="465"/>
      <c r="CG71" s="5"/>
      <c r="CH71" s="5"/>
      <c r="CI71" s="5"/>
      <c r="CJ71" s="5"/>
      <c r="CK71" s="5"/>
      <c r="CL71" s="5"/>
      <c r="CM71" s="5"/>
      <c r="CN71" s="5"/>
    </row>
    <row r="72" spans="1:92" ht="16.149999999999999" customHeight="1" x14ac:dyDescent="0.2">
      <c r="A72" s="512" t="s">
        <v>72</v>
      </c>
      <c r="B72" s="512"/>
      <c r="C72" s="454" t="s">
        <v>73</v>
      </c>
      <c r="D72" s="454" t="s">
        <v>74</v>
      </c>
      <c r="E72" s="515" t="s">
        <v>62</v>
      </c>
      <c r="F72" s="516"/>
      <c r="G72" s="517"/>
      <c r="H72" s="455" t="s">
        <v>75</v>
      </c>
      <c r="I72" s="13"/>
      <c r="J72" s="13"/>
      <c r="K72" s="14"/>
      <c r="L72" s="44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CG72" s="5"/>
      <c r="CH72" s="5"/>
      <c r="CI72" s="5"/>
      <c r="CJ72" s="5"/>
      <c r="CK72" s="5"/>
      <c r="CL72" s="5"/>
      <c r="CM72" s="5"/>
      <c r="CN72" s="5"/>
    </row>
    <row r="73" spans="1:92" ht="16.149999999999999" customHeight="1" x14ac:dyDescent="0.2">
      <c r="A73" s="512"/>
      <c r="B73" s="512"/>
      <c r="C73" s="454"/>
      <c r="D73" s="454"/>
      <c r="E73" s="428" t="s">
        <v>76</v>
      </c>
      <c r="F73" s="429" t="s">
        <v>77</v>
      </c>
      <c r="G73" s="430" t="s">
        <v>78</v>
      </c>
      <c r="H73" s="455"/>
      <c r="I73" s="13"/>
      <c r="J73" s="13"/>
      <c r="K73" s="14"/>
      <c r="L73" s="44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CG73" s="5"/>
      <c r="CH73" s="5"/>
      <c r="CI73" s="5"/>
      <c r="CJ73" s="5"/>
      <c r="CK73" s="5"/>
      <c r="CL73" s="5"/>
      <c r="CM73" s="5"/>
      <c r="CN73" s="5"/>
    </row>
    <row r="74" spans="1:92" ht="16.149999999999999" customHeight="1" x14ac:dyDescent="0.2">
      <c r="A74" s="499" t="s">
        <v>80</v>
      </c>
      <c r="B74" s="499"/>
      <c r="C74" s="166">
        <v>6</v>
      </c>
      <c r="D74" s="166">
        <v>2</v>
      </c>
      <c r="E74" s="186">
        <v>44</v>
      </c>
      <c r="F74" s="168"/>
      <c r="G74" s="187"/>
      <c r="H74" s="169"/>
      <c r="I74" s="13"/>
      <c r="J74" s="13"/>
      <c r="K74" s="14"/>
      <c r="L74" s="13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CG74" s="5"/>
      <c r="CH74" s="5"/>
      <c r="CI74" s="5"/>
      <c r="CJ74" s="5"/>
      <c r="CK74" s="5"/>
      <c r="CL74" s="5"/>
      <c r="CM74" s="5"/>
      <c r="CN74" s="5"/>
    </row>
    <row r="75" spans="1:92" ht="16.149999999999999" customHeight="1" x14ac:dyDescent="0.2">
      <c r="A75" s="500" t="s">
        <v>84</v>
      </c>
      <c r="B75" s="500"/>
      <c r="C75" s="157">
        <v>2</v>
      </c>
      <c r="D75" s="157"/>
      <c r="E75" s="188"/>
      <c r="F75" s="189"/>
      <c r="G75" s="190"/>
      <c r="H75" s="191"/>
      <c r="I75" s="13"/>
      <c r="J75" s="13"/>
      <c r="K75" s="14"/>
      <c r="L75" s="13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CG75" s="5"/>
      <c r="CH75" s="5"/>
      <c r="CI75" s="5"/>
      <c r="CJ75" s="5"/>
      <c r="CK75" s="5"/>
      <c r="CL75" s="5"/>
      <c r="CM75" s="5"/>
      <c r="CN75" s="5"/>
    </row>
    <row r="76" spans="1:92" ht="16.149999999999999" customHeight="1" x14ac:dyDescent="0.2">
      <c r="A76" s="513" t="s">
        <v>85</v>
      </c>
      <c r="B76" s="513"/>
      <c r="C76" s="157"/>
      <c r="D76" s="157"/>
      <c r="E76" s="188"/>
      <c r="F76" s="189"/>
      <c r="G76" s="190"/>
      <c r="H76" s="191"/>
      <c r="I76" s="13"/>
      <c r="J76" s="13"/>
      <c r="K76" s="14"/>
      <c r="L76" s="13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CG76" s="5"/>
      <c r="CH76" s="5"/>
      <c r="CI76" s="5"/>
      <c r="CJ76" s="5"/>
      <c r="CK76" s="5"/>
      <c r="CL76" s="5"/>
      <c r="CM76" s="5"/>
      <c r="CN76" s="5"/>
    </row>
    <row r="77" spans="1:92" ht="16.149999999999999" customHeight="1" x14ac:dyDescent="0.2">
      <c r="A77" s="500" t="s">
        <v>86</v>
      </c>
      <c r="B77" s="500"/>
      <c r="C77" s="157"/>
      <c r="D77" s="157"/>
      <c r="E77" s="188"/>
      <c r="F77" s="189"/>
      <c r="G77" s="190"/>
      <c r="H77" s="191"/>
      <c r="I77" s="13"/>
      <c r="J77" s="13"/>
      <c r="K77" s="14"/>
      <c r="L77" s="13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CG77" s="5"/>
      <c r="CH77" s="5"/>
      <c r="CI77" s="5"/>
      <c r="CJ77" s="5"/>
      <c r="CK77" s="5"/>
      <c r="CL77" s="5"/>
      <c r="CM77" s="5"/>
      <c r="CN77" s="5"/>
    </row>
    <row r="78" spans="1:92" ht="16.149999999999999" customHeight="1" x14ac:dyDescent="0.2">
      <c r="A78" s="514" t="s">
        <v>81</v>
      </c>
      <c r="B78" s="514"/>
      <c r="C78" s="175"/>
      <c r="D78" s="151">
        <v>2</v>
      </c>
      <c r="E78" s="192"/>
      <c r="F78" s="177"/>
      <c r="G78" s="193"/>
      <c r="H78" s="178">
        <v>1</v>
      </c>
      <c r="I78" s="13"/>
      <c r="J78" s="13"/>
      <c r="K78" s="14"/>
      <c r="L78" s="13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CG78" s="5"/>
      <c r="CH78" s="5"/>
      <c r="CI78" s="5"/>
      <c r="CJ78" s="5"/>
      <c r="CK78" s="5"/>
      <c r="CL78" s="5"/>
      <c r="CM78" s="5"/>
      <c r="CN78" s="5"/>
    </row>
    <row r="79" spans="1:92" ht="16.149999999999999" customHeight="1" x14ac:dyDescent="0.2">
      <c r="A79" s="502" t="s">
        <v>1</v>
      </c>
      <c r="B79" s="502"/>
      <c r="C79" s="179">
        <f t="shared" ref="C79:H79" si="7">SUM(C74:C78)</f>
        <v>8</v>
      </c>
      <c r="D79" s="180">
        <f t="shared" si="7"/>
        <v>4</v>
      </c>
      <c r="E79" s="194">
        <f t="shared" si="7"/>
        <v>44</v>
      </c>
      <c r="F79" s="179">
        <f t="shared" si="7"/>
        <v>0</v>
      </c>
      <c r="G79" s="180">
        <f t="shared" si="7"/>
        <v>0</v>
      </c>
      <c r="H79" s="195">
        <f t="shared" si="7"/>
        <v>1</v>
      </c>
      <c r="I79" s="181"/>
      <c r="J79" s="13"/>
      <c r="K79" s="14"/>
      <c r="L79" s="13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CG79" s="5"/>
      <c r="CH79" s="5"/>
      <c r="CI79" s="5"/>
      <c r="CJ79" s="5"/>
      <c r="CK79" s="5"/>
      <c r="CL79" s="5"/>
      <c r="CM79" s="5"/>
      <c r="CN79" s="5"/>
    </row>
    <row r="80" spans="1:92" ht="16.149999999999999" customHeight="1" x14ac:dyDescent="0.2">
      <c r="A80" s="182" t="s">
        <v>82</v>
      </c>
      <c r="B80" s="38"/>
      <c r="C80" s="196"/>
      <c r="D80" s="196"/>
      <c r="E80" s="196"/>
      <c r="F80" s="196"/>
      <c r="G80" s="196"/>
      <c r="H80" s="196"/>
      <c r="I80" s="37"/>
      <c r="J80" s="37"/>
      <c r="K80" s="40"/>
      <c r="L80" s="37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CG80" s="5"/>
      <c r="CH80" s="5"/>
      <c r="CI80" s="5"/>
      <c r="CJ80" s="5"/>
      <c r="CK80" s="5"/>
      <c r="CL80" s="5"/>
      <c r="CM80" s="5"/>
      <c r="CN80" s="5"/>
    </row>
    <row r="81" spans="1:92" ht="31.9" customHeight="1" x14ac:dyDescent="0.2">
      <c r="A81" s="528" t="s">
        <v>87</v>
      </c>
      <c r="B81" s="528"/>
      <c r="C81" s="528"/>
      <c r="D81" s="528"/>
      <c r="E81" s="528"/>
      <c r="F81" s="528"/>
      <c r="G81" s="528"/>
      <c r="H81" s="528"/>
      <c r="I81" s="37"/>
      <c r="J81" s="37"/>
      <c r="K81" s="40"/>
      <c r="L81" s="37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CG81" s="5"/>
      <c r="CH81" s="5"/>
      <c r="CI81" s="5"/>
      <c r="CJ81" s="5"/>
      <c r="CK81" s="5"/>
      <c r="CL81" s="5"/>
      <c r="CM81" s="5"/>
      <c r="CN81" s="5"/>
    </row>
    <row r="82" spans="1:92" ht="61.9" customHeight="1" x14ac:dyDescent="0.2">
      <c r="A82" s="529" t="s">
        <v>2</v>
      </c>
      <c r="B82" s="530"/>
      <c r="C82" s="432" t="s">
        <v>1</v>
      </c>
      <c r="D82" s="163" t="s">
        <v>88</v>
      </c>
      <c r="E82" s="429" t="s">
        <v>89</v>
      </c>
      <c r="F82" s="429" t="s">
        <v>90</v>
      </c>
      <c r="G82" s="429" t="s">
        <v>91</v>
      </c>
      <c r="H82" s="198" t="s">
        <v>92</v>
      </c>
      <c r="I82" s="37"/>
      <c r="J82" s="37"/>
      <c r="K82" s="40"/>
      <c r="L82" s="37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CG82" s="5"/>
      <c r="CH82" s="5"/>
      <c r="CI82" s="5"/>
      <c r="CJ82" s="5"/>
      <c r="CK82" s="5"/>
      <c r="CL82" s="5"/>
      <c r="CM82" s="5"/>
      <c r="CN82" s="5"/>
    </row>
    <row r="83" spans="1:92" ht="16.149999999999999" customHeight="1" x14ac:dyDescent="0.2">
      <c r="A83" s="531" t="s">
        <v>73</v>
      </c>
      <c r="B83" s="532"/>
      <c r="C83" s="199"/>
      <c r="D83" s="200"/>
      <c r="E83" s="201"/>
      <c r="F83" s="201"/>
      <c r="G83" s="201"/>
      <c r="H83" s="202"/>
      <c r="I83" s="37"/>
      <c r="J83" s="37"/>
      <c r="K83" s="40"/>
      <c r="L83" s="37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CG83" s="5"/>
      <c r="CH83" s="5"/>
      <c r="CI83" s="5"/>
      <c r="CJ83" s="5"/>
      <c r="CK83" s="5"/>
      <c r="CL83" s="5"/>
      <c r="CM83" s="5"/>
      <c r="CN83" s="5"/>
    </row>
    <row r="84" spans="1:92" ht="16.149999999999999" customHeight="1" x14ac:dyDescent="0.2">
      <c r="A84" s="489" t="s">
        <v>62</v>
      </c>
      <c r="B84" s="425" t="s">
        <v>63</v>
      </c>
      <c r="C84" s="166"/>
      <c r="D84" s="204"/>
      <c r="E84" s="205"/>
      <c r="F84" s="205"/>
      <c r="G84" s="205"/>
      <c r="H84" s="206"/>
      <c r="I84" s="37"/>
      <c r="J84" s="37"/>
      <c r="K84" s="40"/>
      <c r="L84" s="37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CG84" s="5"/>
      <c r="CH84" s="5"/>
      <c r="CI84" s="5"/>
      <c r="CJ84" s="5"/>
      <c r="CK84" s="5"/>
      <c r="CL84" s="5"/>
      <c r="CM84" s="5"/>
      <c r="CN84" s="5"/>
    </row>
    <row r="85" spans="1:92" ht="16.149999999999999" customHeight="1" x14ac:dyDescent="0.2">
      <c r="A85" s="456"/>
      <c r="B85" s="427" t="s">
        <v>93</v>
      </c>
      <c r="C85" s="171"/>
      <c r="D85" s="172"/>
      <c r="E85" s="173"/>
      <c r="F85" s="173"/>
      <c r="G85" s="173"/>
      <c r="H85" s="174"/>
      <c r="I85" s="37"/>
      <c r="J85" s="37"/>
      <c r="K85" s="40"/>
      <c r="L85" s="37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CG85" s="5"/>
      <c r="CH85" s="5"/>
      <c r="CI85" s="5"/>
      <c r="CJ85" s="5"/>
      <c r="CK85" s="5"/>
      <c r="CL85" s="5"/>
      <c r="CM85" s="5"/>
      <c r="CN85" s="5"/>
    </row>
    <row r="86" spans="1:92" ht="16.149999999999999" customHeight="1" x14ac:dyDescent="0.2">
      <c r="A86" s="457"/>
      <c r="B86" s="208" t="s">
        <v>66</v>
      </c>
      <c r="C86" s="209"/>
      <c r="D86" s="210"/>
      <c r="E86" s="211"/>
      <c r="F86" s="211"/>
      <c r="G86" s="211"/>
      <c r="H86" s="212"/>
      <c r="I86" s="37"/>
      <c r="J86" s="37"/>
      <c r="K86" s="40"/>
      <c r="L86" s="37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CG86" s="5"/>
      <c r="CH86" s="5"/>
      <c r="CI86" s="5"/>
      <c r="CJ86" s="5"/>
      <c r="CK86" s="5"/>
      <c r="CL86" s="5"/>
      <c r="CM86" s="5"/>
      <c r="CN86" s="5"/>
    </row>
    <row r="87" spans="1:92" ht="16.149999999999999" customHeight="1" x14ac:dyDescent="0.2">
      <c r="A87" s="518" t="s">
        <v>74</v>
      </c>
      <c r="B87" s="519"/>
      <c r="C87" s="166"/>
      <c r="D87" s="204"/>
      <c r="E87" s="205"/>
      <c r="F87" s="205"/>
      <c r="G87" s="205"/>
      <c r="H87" s="206"/>
      <c r="I87" s="37"/>
      <c r="J87" s="37"/>
      <c r="K87" s="40"/>
      <c r="L87" s="37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CG87" s="5"/>
      <c r="CH87" s="5"/>
      <c r="CI87" s="5"/>
      <c r="CJ87" s="5"/>
      <c r="CK87" s="5"/>
      <c r="CL87" s="5"/>
      <c r="CM87" s="5"/>
      <c r="CN87" s="5"/>
    </row>
    <row r="88" spans="1:92" ht="16.149999999999999" customHeight="1" x14ac:dyDescent="0.2">
      <c r="A88" s="520" t="s">
        <v>70</v>
      </c>
      <c r="B88" s="521"/>
      <c r="C88" s="213"/>
      <c r="D88" s="176"/>
      <c r="E88" s="177"/>
      <c r="F88" s="177"/>
      <c r="G88" s="177"/>
      <c r="H88" s="214"/>
      <c r="I88" s="37"/>
      <c r="J88" s="37"/>
      <c r="K88" s="40"/>
      <c r="L88" s="37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CG88" s="5"/>
      <c r="CH88" s="5"/>
      <c r="CI88" s="5"/>
      <c r="CJ88" s="5"/>
      <c r="CK88" s="5"/>
      <c r="CL88" s="5"/>
      <c r="CM88" s="5"/>
      <c r="CN88" s="5"/>
    </row>
    <row r="89" spans="1:92" ht="16.149999999999999" customHeight="1" x14ac:dyDescent="0.2">
      <c r="A89" s="182" t="s">
        <v>82</v>
      </c>
      <c r="B89" s="215"/>
      <c r="C89" s="216"/>
      <c r="D89" s="217"/>
      <c r="E89" s="217"/>
      <c r="F89" s="217"/>
      <c r="G89" s="217"/>
      <c r="H89" s="217"/>
      <c r="I89" s="37"/>
      <c r="J89" s="37"/>
      <c r="K89" s="40"/>
      <c r="L89" s="37"/>
      <c r="CG89" s="5"/>
      <c r="CH89" s="5"/>
      <c r="CI89" s="5"/>
      <c r="CJ89" s="5"/>
      <c r="CK89" s="5"/>
      <c r="CL89" s="5"/>
      <c r="CM89" s="5"/>
      <c r="CN89" s="5"/>
    </row>
    <row r="90" spans="1:92" ht="31.9" customHeight="1" x14ac:dyDescent="0.2">
      <c r="A90" s="465" t="s">
        <v>94</v>
      </c>
      <c r="B90" s="465"/>
      <c r="C90" s="465"/>
      <c r="D90" s="465"/>
      <c r="E90" s="465"/>
      <c r="F90" s="465"/>
      <c r="G90" s="465"/>
      <c r="H90" s="465"/>
      <c r="I90" s="465"/>
      <c r="J90" s="37"/>
      <c r="K90" s="40"/>
      <c r="L90" s="37"/>
      <c r="CG90" s="5"/>
      <c r="CH90" s="5"/>
      <c r="CI90" s="5"/>
      <c r="CJ90" s="5"/>
      <c r="CK90" s="5"/>
      <c r="CL90" s="5"/>
      <c r="CM90" s="5"/>
      <c r="CN90" s="5"/>
    </row>
    <row r="91" spans="1:92" ht="16.149999999999999" customHeight="1" x14ac:dyDescent="0.2">
      <c r="A91" s="522" t="s">
        <v>72</v>
      </c>
      <c r="B91" s="523"/>
      <c r="C91" s="526" t="s">
        <v>1</v>
      </c>
      <c r="D91" s="13"/>
      <c r="E91" s="7"/>
      <c r="F91" s="7"/>
      <c r="G91" s="7"/>
      <c r="H91" s="7"/>
      <c r="I91" s="7"/>
      <c r="J91" s="37"/>
      <c r="K91" s="40"/>
      <c r="L91" s="37"/>
      <c r="M91" s="6"/>
      <c r="N91" s="6"/>
      <c r="O91" s="6"/>
      <c r="P91" s="6"/>
      <c r="Q91" s="6"/>
      <c r="R91" s="6"/>
      <c r="S91" s="6"/>
      <c r="CG91" s="5"/>
      <c r="CH91" s="5"/>
      <c r="CI91" s="5"/>
      <c r="CJ91" s="5"/>
      <c r="CK91" s="5"/>
      <c r="CL91" s="5"/>
      <c r="CM91" s="5"/>
      <c r="CN91" s="5"/>
    </row>
    <row r="92" spans="1:92" ht="16.149999999999999" customHeight="1" x14ac:dyDescent="0.2">
      <c r="A92" s="524"/>
      <c r="B92" s="525"/>
      <c r="C92" s="527"/>
      <c r="D92" s="13"/>
      <c r="E92" s="7"/>
      <c r="F92" s="7"/>
      <c r="G92" s="7"/>
      <c r="H92" s="7"/>
      <c r="I92" s="7"/>
      <c r="J92" s="37"/>
      <c r="K92" s="40"/>
      <c r="L92" s="37"/>
      <c r="M92" s="6"/>
      <c r="N92" s="6"/>
      <c r="O92" s="6"/>
      <c r="P92" s="6"/>
      <c r="Q92" s="6"/>
      <c r="R92" s="6"/>
      <c r="S92" s="6"/>
      <c r="CG92" s="5"/>
      <c r="CH92" s="5"/>
      <c r="CI92" s="5"/>
      <c r="CJ92" s="5"/>
      <c r="CK92" s="5"/>
      <c r="CL92" s="5"/>
      <c r="CM92" s="5"/>
      <c r="CN92" s="5"/>
    </row>
    <row r="93" spans="1:92" ht="16.149999999999999" customHeight="1" x14ac:dyDescent="0.2">
      <c r="A93" s="531" t="s">
        <v>73</v>
      </c>
      <c r="B93" s="532"/>
      <c r="C93" s="199"/>
      <c r="D93" s="13"/>
      <c r="E93" s="7"/>
      <c r="F93" s="7"/>
      <c r="G93" s="7"/>
      <c r="H93" s="7"/>
      <c r="I93" s="7"/>
      <c r="J93" s="45"/>
      <c r="K93" s="26"/>
      <c r="L93" s="6"/>
      <c r="M93" s="6"/>
      <c r="N93" s="6"/>
      <c r="O93" s="6"/>
      <c r="P93" s="6"/>
      <c r="Q93" s="6"/>
      <c r="R93" s="6"/>
      <c r="S93" s="6"/>
      <c r="CG93" s="5"/>
      <c r="CH93" s="5"/>
      <c r="CI93" s="5"/>
      <c r="CJ93" s="5"/>
      <c r="CK93" s="5"/>
      <c r="CL93" s="5"/>
      <c r="CM93" s="5"/>
      <c r="CN93" s="5"/>
    </row>
    <row r="94" spans="1:92" ht="16.149999999999999" customHeight="1" x14ac:dyDescent="0.2">
      <c r="A94" s="539" t="s">
        <v>62</v>
      </c>
      <c r="B94" s="435" t="s">
        <v>63</v>
      </c>
      <c r="C94" s="220"/>
      <c r="D94" s="13"/>
      <c r="E94" s="7"/>
      <c r="F94" s="7"/>
      <c r="G94" s="7"/>
      <c r="H94" s="7"/>
      <c r="I94" s="7"/>
      <c r="J94" s="221"/>
      <c r="K94" s="45"/>
      <c r="L94" s="26"/>
      <c r="M94" s="6"/>
      <c r="N94" s="6"/>
      <c r="O94" s="6"/>
      <c r="P94" s="6"/>
      <c r="Q94" s="6"/>
      <c r="R94" s="6"/>
      <c r="S94" s="6"/>
      <c r="CG94" s="5"/>
      <c r="CH94" s="5"/>
      <c r="CI94" s="5"/>
      <c r="CJ94" s="5"/>
      <c r="CK94" s="5"/>
      <c r="CL94" s="5"/>
      <c r="CM94" s="5"/>
      <c r="CN94" s="5"/>
    </row>
    <row r="95" spans="1:92" ht="16.149999999999999" customHeight="1" x14ac:dyDescent="0.2">
      <c r="A95" s="539"/>
      <c r="B95" s="222" t="s">
        <v>93</v>
      </c>
      <c r="C95" s="171"/>
      <c r="D95" s="13"/>
      <c r="E95" s="7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CG95" s="5"/>
      <c r="CH95" s="5"/>
      <c r="CI95" s="5"/>
      <c r="CJ95" s="5"/>
      <c r="CK95" s="5"/>
      <c r="CL95" s="5"/>
      <c r="CM95" s="5"/>
      <c r="CN95" s="5"/>
    </row>
    <row r="96" spans="1:92" ht="16.149999999999999" customHeight="1" x14ac:dyDescent="0.2">
      <c r="A96" s="504"/>
      <c r="B96" s="223" t="s">
        <v>66</v>
      </c>
      <c r="C96" s="209"/>
      <c r="D96" s="13"/>
      <c r="E96" s="7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CG96" s="5"/>
      <c r="CH96" s="5"/>
      <c r="CI96" s="5"/>
      <c r="CJ96" s="5"/>
      <c r="CK96" s="5"/>
      <c r="CL96" s="5"/>
      <c r="CM96" s="5"/>
      <c r="CN96" s="5"/>
    </row>
    <row r="97" spans="1:92" ht="16.149999999999999" customHeight="1" x14ac:dyDescent="0.2">
      <c r="A97" s="518" t="s">
        <v>74</v>
      </c>
      <c r="B97" s="519"/>
      <c r="C97" s="220"/>
      <c r="D97" s="13"/>
      <c r="E97" s="7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CG97" s="5"/>
      <c r="CH97" s="5"/>
      <c r="CI97" s="5"/>
      <c r="CJ97" s="5"/>
      <c r="CK97" s="5"/>
      <c r="CL97" s="5"/>
      <c r="CM97" s="5"/>
      <c r="CN97" s="5"/>
    </row>
    <row r="98" spans="1:92" ht="16.149999999999999" customHeight="1" x14ac:dyDescent="0.2">
      <c r="A98" s="520" t="s">
        <v>70</v>
      </c>
      <c r="B98" s="521"/>
      <c r="C98" s="209"/>
      <c r="D98" s="13"/>
      <c r="E98" s="7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CG98" s="5"/>
      <c r="CH98" s="5"/>
      <c r="CI98" s="5"/>
      <c r="CJ98" s="5"/>
      <c r="CK98" s="5"/>
      <c r="CL98" s="5"/>
      <c r="CM98" s="5"/>
      <c r="CN98" s="5"/>
    </row>
    <row r="99" spans="1:92" ht="16.149999999999999" customHeight="1" x14ac:dyDescent="0.2">
      <c r="A99" s="182" t="s">
        <v>82</v>
      </c>
      <c r="B99" s="215"/>
      <c r="C99" s="216"/>
      <c r="D99" s="37"/>
      <c r="E99" s="7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CG99" s="5"/>
      <c r="CH99" s="5"/>
      <c r="CI99" s="5"/>
      <c r="CJ99" s="5"/>
      <c r="CK99" s="5"/>
      <c r="CL99" s="5"/>
      <c r="CM99" s="5"/>
      <c r="CN99" s="5"/>
    </row>
    <row r="100" spans="1:92" ht="31.9" customHeight="1" x14ac:dyDescent="0.2">
      <c r="A100" s="465" t="s">
        <v>95</v>
      </c>
      <c r="B100" s="465"/>
      <c r="C100" s="465"/>
      <c r="D100" s="465"/>
      <c r="E100" s="465"/>
      <c r="CG100" s="5"/>
      <c r="CH100" s="5"/>
      <c r="CI100" s="5"/>
      <c r="CJ100" s="5"/>
      <c r="CK100" s="5"/>
      <c r="CL100" s="5"/>
      <c r="CM100" s="5"/>
      <c r="CN100" s="5"/>
    </row>
    <row r="101" spans="1:92" ht="21" x14ac:dyDescent="0.2">
      <c r="A101" s="224" t="s">
        <v>96</v>
      </c>
      <c r="B101" s="225" t="s">
        <v>97</v>
      </c>
      <c r="C101" s="434"/>
      <c r="D101" s="433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CG101" s="5"/>
      <c r="CH101" s="5"/>
      <c r="CI101" s="5"/>
      <c r="CJ101" s="5"/>
      <c r="CK101" s="5"/>
      <c r="CL101" s="5"/>
      <c r="CM101" s="5"/>
      <c r="CN101" s="5"/>
    </row>
    <row r="102" spans="1:92" x14ac:dyDescent="0.2">
      <c r="A102" s="427" t="s">
        <v>98</v>
      </c>
      <c r="B102" s="228"/>
      <c r="C102" s="434"/>
      <c r="D102" s="433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CG102" s="5"/>
      <c r="CH102" s="5"/>
      <c r="CI102" s="5"/>
      <c r="CJ102" s="5"/>
      <c r="CK102" s="5"/>
      <c r="CL102" s="5"/>
      <c r="CM102" s="5"/>
      <c r="CN102" s="5"/>
    </row>
    <row r="103" spans="1:92" x14ac:dyDescent="0.2">
      <c r="A103" s="427" t="s">
        <v>99</v>
      </c>
      <c r="B103" s="229"/>
      <c r="C103" s="434"/>
      <c r="D103" s="433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CG103" s="5"/>
      <c r="CH103" s="5"/>
      <c r="CI103" s="5"/>
      <c r="CJ103" s="5"/>
      <c r="CK103" s="5"/>
      <c r="CL103" s="5"/>
      <c r="CM103" s="5"/>
      <c r="CN103" s="5"/>
    </row>
    <row r="104" spans="1:92" x14ac:dyDescent="0.2">
      <c r="A104" s="427" t="s">
        <v>100</v>
      </c>
      <c r="B104" s="229"/>
      <c r="C104" s="434"/>
      <c r="D104" s="433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CG104" s="5"/>
      <c r="CH104" s="5"/>
      <c r="CI104" s="5"/>
      <c r="CJ104" s="5"/>
      <c r="CK104" s="5"/>
      <c r="CL104" s="5"/>
      <c r="CM104" s="5"/>
      <c r="CN104" s="5"/>
    </row>
    <row r="105" spans="1:92" x14ac:dyDescent="0.2">
      <c r="A105" s="427" t="s">
        <v>101</v>
      </c>
      <c r="B105" s="229"/>
      <c r="C105" s="230"/>
      <c r="D105" s="433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CG105" s="5"/>
      <c r="CH105" s="5"/>
      <c r="CI105" s="5"/>
      <c r="CJ105" s="5"/>
      <c r="CK105" s="5"/>
      <c r="CL105" s="5"/>
      <c r="CM105" s="5"/>
      <c r="CN105" s="5"/>
    </row>
    <row r="106" spans="1:92" x14ac:dyDescent="0.2">
      <c r="A106" s="208" t="s">
        <v>102</v>
      </c>
      <c r="B106" s="231"/>
      <c r="C106" s="230"/>
      <c r="D106" s="433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CG106" s="5"/>
      <c r="CH106" s="5"/>
      <c r="CI106" s="5"/>
      <c r="CJ106" s="5"/>
      <c r="CK106" s="5"/>
      <c r="CL106" s="5"/>
      <c r="CM106" s="5"/>
      <c r="CN106" s="5"/>
    </row>
    <row r="107" spans="1:92" ht="31.9" customHeight="1" x14ac:dyDescent="0.2">
      <c r="A107" s="533" t="s">
        <v>103</v>
      </c>
      <c r="B107" s="534"/>
      <c r="C107" s="534"/>
      <c r="D107" s="534"/>
      <c r="CG107" s="5"/>
      <c r="CH107" s="5"/>
      <c r="CI107" s="5"/>
      <c r="CJ107" s="5"/>
      <c r="CK107" s="5"/>
      <c r="CL107" s="5"/>
      <c r="CM107" s="5"/>
      <c r="CN107" s="5"/>
    </row>
    <row r="108" spans="1:92" ht="28.15" customHeight="1" x14ac:dyDescent="0.2">
      <c r="A108" s="224" t="s">
        <v>96</v>
      </c>
      <c r="B108" s="225" t="s">
        <v>97</v>
      </c>
      <c r="C108" s="434"/>
      <c r="D108" s="433"/>
      <c r="E108" s="232"/>
      <c r="F108" s="6"/>
      <c r="G108" s="6"/>
      <c r="H108" s="6"/>
      <c r="I108" s="6"/>
      <c r="J108" s="6"/>
      <c r="K108" s="6"/>
      <c r="CG108" s="5"/>
      <c r="CH108" s="5"/>
      <c r="CI108" s="5"/>
      <c r="CJ108" s="5"/>
      <c r="CK108" s="5"/>
      <c r="CL108" s="5"/>
      <c r="CM108" s="5"/>
      <c r="CN108" s="5"/>
    </row>
    <row r="109" spans="1:92" ht="16.149999999999999" customHeight="1" x14ac:dyDescent="0.2">
      <c r="A109" s="427" t="s">
        <v>98</v>
      </c>
      <c r="B109" s="228">
        <v>0</v>
      </c>
      <c r="C109" s="434"/>
      <c r="D109" s="433"/>
      <c r="E109" s="434"/>
      <c r="F109" s="25"/>
      <c r="G109" s="26"/>
      <c r="H109" s="26"/>
      <c r="I109" s="433"/>
      <c r="J109" s="434"/>
      <c r="K109" s="45"/>
      <c r="L109" s="26"/>
      <c r="CG109" s="5"/>
      <c r="CH109" s="5"/>
      <c r="CI109" s="5"/>
      <c r="CJ109" s="5"/>
      <c r="CK109" s="5"/>
      <c r="CL109" s="5"/>
      <c r="CM109" s="5"/>
      <c r="CN109" s="5"/>
    </row>
    <row r="110" spans="1:92" ht="16.149999999999999" customHeight="1" x14ac:dyDescent="0.2">
      <c r="A110" s="427" t="s">
        <v>99</v>
      </c>
      <c r="B110" s="229">
        <v>0</v>
      </c>
      <c r="C110" s="434"/>
      <c r="D110" s="433"/>
      <c r="E110" s="434"/>
      <c r="F110" s="25"/>
      <c r="G110" s="26"/>
      <c r="H110" s="26"/>
      <c r="I110" s="433"/>
      <c r="J110" s="434"/>
      <c r="K110" s="45"/>
      <c r="L110" s="26"/>
      <c r="CG110" s="5"/>
      <c r="CH110" s="5"/>
      <c r="CI110" s="5"/>
      <c r="CJ110" s="5"/>
      <c r="CK110" s="5"/>
      <c r="CL110" s="5"/>
      <c r="CM110" s="5"/>
      <c r="CN110" s="5"/>
    </row>
    <row r="111" spans="1:92" ht="16.149999999999999" customHeight="1" x14ac:dyDescent="0.2">
      <c r="A111" s="427" t="s">
        <v>100</v>
      </c>
      <c r="B111" s="229">
        <v>1</v>
      </c>
      <c r="C111" s="434"/>
      <c r="D111" s="433"/>
      <c r="E111" s="434"/>
      <c r="F111" s="25"/>
      <c r="G111" s="26"/>
      <c r="H111" s="26"/>
      <c r="I111" s="433"/>
      <c r="J111" s="434"/>
      <c r="K111" s="45"/>
      <c r="L111" s="26"/>
      <c r="CG111" s="5"/>
      <c r="CH111" s="5"/>
      <c r="CI111" s="5"/>
      <c r="CJ111" s="5"/>
      <c r="CK111" s="5"/>
      <c r="CL111" s="5"/>
      <c r="CM111" s="5"/>
      <c r="CN111" s="5"/>
    </row>
    <row r="112" spans="1:92" ht="16.149999999999999" customHeight="1" x14ac:dyDescent="0.2">
      <c r="A112" s="427" t="s">
        <v>101</v>
      </c>
      <c r="B112" s="229">
        <v>0</v>
      </c>
      <c r="C112" s="230"/>
      <c r="D112" s="535"/>
      <c r="E112" s="536"/>
      <c r="F112" s="25"/>
      <c r="G112" s="26"/>
      <c r="H112" s="26"/>
      <c r="I112" s="433"/>
      <c r="J112" s="434"/>
      <c r="K112" s="45"/>
      <c r="L112" s="26"/>
      <c r="CG112" s="5"/>
      <c r="CH112" s="5"/>
      <c r="CI112" s="5"/>
      <c r="CJ112" s="5"/>
      <c r="CK112" s="5"/>
      <c r="CL112" s="5"/>
      <c r="CM112" s="5"/>
      <c r="CN112" s="5"/>
    </row>
    <row r="113" spans="1:92" ht="16.149999999999999" customHeight="1" x14ac:dyDescent="0.2">
      <c r="A113" s="208" t="s">
        <v>102</v>
      </c>
      <c r="B113" s="231">
        <v>1</v>
      </c>
      <c r="C113" s="230"/>
      <c r="D113" s="535"/>
      <c r="E113" s="536"/>
      <c r="F113" s="25"/>
      <c r="G113" s="26"/>
      <c r="H113" s="26"/>
      <c r="I113" s="433"/>
      <c r="J113" s="434"/>
      <c r="K113" s="45"/>
      <c r="L113" s="26"/>
      <c r="CG113" s="5"/>
      <c r="CH113" s="5"/>
      <c r="CI113" s="5"/>
      <c r="CJ113" s="5"/>
      <c r="CK113" s="5"/>
      <c r="CL113" s="5"/>
      <c r="CM113" s="5"/>
      <c r="CN113" s="5"/>
    </row>
    <row r="114" spans="1:92" ht="31.9" customHeight="1" x14ac:dyDescent="0.2">
      <c r="A114" s="235" t="s">
        <v>104</v>
      </c>
      <c r="B114" s="236"/>
      <c r="C114" s="236"/>
      <c r="D114" s="236"/>
      <c r="E114" s="236"/>
      <c r="F114" s="236"/>
      <c r="G114" s="9"/>
      <c r="H114" s="9"/>
      <c r="I114" s="9"/>
      <c r="J114" s="221"/>
      <c r="K114" s="45"/>
      <c r="L114" s="26"/>
      <c r="CG114" s="5"/>
      <c r="CH114" s="5"/>
      <c r="CI114" s="5"/>
      <c r="CJ114" s="5"/>
      <c r="CK114" s="5"/>
      <c r="CL114" s="5"/>
      <c r="CM114" s="5"/>
      <c r="CN114" s="5"/>
    </row>
    <row r="115" spans="1:92" ht="16.149999999999999" customHeight="1" x14ac:dyDescent="0.2">
      <c r="A115" s="529" t="s">
        <v>12</v>
      </c>
      <c r="B115" s="530"/>
      <c r="C115" s="432" t="s">
        <v>1</v>
      </c>
      <c r="D115" s="163" t="s">
        <v>105</v>
      </c>
      <c r="E115" s="429" t="s">
        <v>106</v>
      </c>
      <c r="F115" s="418" t="s">
        <v>107</v>
      </c>
      <c r="G115" s="7"/>
      <c r="H115" s="7"/>
      <c r="I115" s="7"/>
      <c r="J115" s="45"/>
      <c r="K115" s="26"/>
      <c r="L115" s="6"/>
      <c r="M115" s="6"/>
      <c r="N115" s="6"/>
      <c r="O115" s="6"/>
      <c r="CG115" s="5"/>
      <c r="CH115" s="5"/>
      <c r="CI115" s="5"/>
      <c r="CJ115" s="5"/>
      <c r="CK115" s="5"/>
      <c r="CL115" s="5"/>
      <c r="CM115" s="5"/>
      <c r="CN115" s="5"/>
    </row>
    <row r="116" spans="1:92" ht="16.149999999999999" customHeight="1" x14ac:dyDescent="0.2">
      <c r="A116" s="537" t="s">
        <v>73</v>
      </c>
      <c r="B116" s="538"/>
      <c r="C116" s="237">
        <f t="shared" ref="C116:C121" si="8">SUM(D116:F116)</f>
        <v>0</v>
      </c>
      <c r="D116" s="238"/>
      <c r="E116" s="239"/>
      <c r="F116" s="240"/>
      <c r="G116" s="241"/>
      <c r="H116" s="7"/>
      <c r="I116" s="7"/>
      <c r="J116" s="45"/>
      <c r="K116" s="26"/>
      <c r="L116" s="6"/>
      <c r="M116" s="6"/>
      <c r="N116" s="6"/>
      <c r="O116" s="6"/>
      <c r="CG116" s="5"/>
      <c r="CH116" s="5"/>
      <c r="CI116" s="5"/>
      <c r="CJ116" s="5"/>
      <c r="CK116" s="5"/>
      <c r="CL116" s="5"/>
      <c r="CM116" s="5"/>
      <c r="CN116" s="5"/>
    </row>
    <row r="117" spans="1:92" ht="16.149999999999999" customHeight="1" x14ac:dyDescent="0.2">
      <c r="A117" s="503" t="s">
        <v>62</v>
      </c>
      <c r="B117" s="431" t="s">
        <v>108</v>
      </c>
      <c r="C117" s="243">
        <f t="shared" si="8"/>
        <v>0</v>
      </c>
      <c r="D117" s="167"/>
      <c r="E117" s="168"/>
      <c r="F117" s="169"/>
      <c r="G117" s="241"/>
      <c r="H117" s="7"/>
      <c r="I117" s="7"/>
      <c r="J117" s="45"/>
      <c r="K117" s="26"/>
      <c r="L117" s="6"/>
      <c r="M117" s="6"/>
      <c r="N117" s="6"/>
      <c r="O117" s="6"/>
      <c r="CG117" s="5"/>
      <c r="CH117" s="5"/>
      <c r="CI117" s="5"/>
      <c r="CJ117" s="5"/>
      <c r="CK117" s="5"/>
      <c r="CL117" s="5"/>
      <c r="CM117" s="5"/>
      <c r="CN117" s="5"/>
    </row>
    <row r="118" spans="1:92" ht="16.149999999999999" customHeight="1" x14ac:dyDescent="0.2">
      <c r="A118" s="539"/>
      <c r="B118" s="222" t="s">
        <v>93</v>
      </c>
      <c r="C118" s="244">
        <f t="shared" si="8"/>
        <v>0</v>
      </c>
      <c r="D118" s="245"/>
      <c r="E118" s="189"/>
      <c r="F118" s="191"/>
      <c r="G118" s="241"/>
      <c r="H118" s="7"/>
      <c r="I118" s="7"/>
      <c r="J118" s="45"/>
      <c r="K118" s="26"/>
      <c r="L118" s="6"/>
      <c r="M118" s="6"/>
      <c r="N118" s="6"/>
      <c r="O118" s="6"/>
      <c r="CG118" s="5"/>
      <c r="CH118" s="5"/>
      <c r="CI118" s="5"/>
      <c r="CJ118" s="5"/>
      <c r="CK118" s="5"/>
      <c r="CL118" s="5"/>
      <c r="CM118" s="5"/>
      <c r="CN118" s="5"/>
    </row>
    <row r="119" spans="1:92" ht="16.149999999999999" customHeight="1" x14ac:dyDescent="0.2">
      <c r="A119" s="504"/>
      <c r="B119" s="223" t="s">
        <v>109</v>
      </c>
      <c r="C119" s="246">
        <f t="shared" si="8"/>
        <v>0</v>
      </c>
      <c r="D119" s="176"/>
      <c r="E119" s="177"/>
      <c r="F119" s="214"/>
      <c r="G119" s="241"/>
      <c r="H119" s="7"/>
      <c r="I119" s="7"/>
      <c r="J119" s="45"/>
      <c r="K119" s="26"/>
      <c r="L119" s="6"/>
      <c r="M119" s="6"/>
      <c r="N119" s="6"/>
      <c r="O119" s="6"/>
      <c r="CG119" s="5"/>
      <c r="CH119" s="5"/>
      <c r="CI119" s="5"/>
      <c r="CJ119" s="5"/>
      <c r="CK119" s="5"/>
      <c r="CL119" s="5"/>
      <c r="CM119" s="5"/>
      <c r="CN119" s="5"/>
    </row>
    <row r="120" spans="1:92" ht="16.149999999999999" customHeight="1" x14ac:dyDescent="0.2">
      <c r="A120" s="540" t="s">
        <v>74</v>
      </c>
      <c r="B120" s="541"/>
      <c r="C120" s="248">
        <f t="shared" si="8"/>
        <v>0</v>
      </c>
      <c r="D120" s="249"/>
      <c r="E120" s="250"/>
      <c r="F120" s="251"/>
      <c r="G120" s="241"/>
      <c r="H120" s="7"/>
      <c r="I120" s="7"/>
      <c r="J120" s="45"/>
      <c r="K120" s="26"/>
      <c r="L120" s="6"/>
      <c r="M120" s="6"/>
      <c r="N120" s="6"/>
      <c r="O120" s="6"/>
      <c r="CG120" s="5"/>
      <c r="CH120" s="5"/>
      <c r="CI120" s="5"/>
      <c r="CJ120" s="5"/>
      <c r="CK120" s="5"/>
      <c r="CL120" s="5"/>
      <c r="CM120" s="5"/>
      <c r="CN120" s="5"/>
    </row>
    <row r="121" spans="1:92" ht="16.149999999999999" customHeight="1" x14ac:dyDescent="0.2">
      <c r="A121" s="520" t="s">
        <v>70</v>
      </c>
      <c r="B121" s="521"/>
      <c r="C121" s="246">
        <f t="shared" si="8"/>
        <v>0</v>
      </c>
      <c r="D121" s="176"/>
      <c r="E121" s="177"/>
      <c r="F121" s="214"/>
      <c r="G121" s="241"/>
      <c r="H121" s="7"/>
      <c r="I121" s="7"/>
      <c r="J121" s="45"/>
      <c r="K121" s="26"/>
      <c r="L121" s="6"/>
      <c r="M121" s="6"/>
      <c r="N121" s="6"/>
      <c r="O121" s="6"/>
      <c r="CG121" s="5"/>
      <c r="CH121" s="5"/>
      <c r="CI121" s="5"/>
      <c r="CJ121" s="5"/>
      <c r="CK121" s="5"/>
      <c r="CL121" s="5"/>
      <c r="CM121" s="5"/>
      <c r="CN121" s="5"/>
    </row>
    <row r="122" spans="1:92" ht="16.149999999999999" customHeight="1" x14ac:dyDescent="0.2">
      <c r="A122" s="182" t="s">
        <v>82</v>
      </c>
      <c r="B122" s="182"/>
      <c r="C122" s="196"/>
      <c r="D122" s="196"/>
      <c r="E122" s="217"/>
      <c r="F122" s="37"/>
      <c r="G122" s="7"/>
      <c r="H122" s="7"/>
      <c r="I122" s="7"/>
      <c r="J122" s="45"/>
      <c r="K122" s="26"/>
      <c r="L122" s="6"/>
      <c r="M122" s="6"/>
      <c r="N122" s="6"/>
      <c r="O122" s="6"/>
      <c r="CG122" s="5"/>
      <c r="CH122" s="5"/>
      <c r="CI122" s="5"/>
      <c r="CJ122" s="5"/>
      <c r="CK122" s="5"/>
      <c r="CL122" s="5"/>
      <c r="CM122" s="5"/>
      <c r="CN122" s="5"/>
    </row>
    <row r="123" spans="1:92" ht="16.149999999999999" customHeight="1" x14ac:dyDescent="0.2">
      <c r="A123" s="182" t="s">
        <v>110</v>
      </c>
      <c r="B123" s="252"/>
      <c r="C123" s="196"/>
      <c r="D123" s="196"/>
      <c r="E123" s="196"/>
      <c r="F123" s="196"/>
      <c r="G123" s="7"/>
      <c r="H123" s="7"/>
      <c r="I123" s="7"/>
      <c r="J123" s="45"/>
      <c r="K123" s="26"/>
      <c r="L123" s="6"/>
      <c r="M123" s="6"/>
      <c r="N123" s="6"/>
      <c r="O123" s="6"/>
      <c r="CG123" s="5"/>
      <c r="CH123" s="5"/>
      <c r="CI123" s="5"/>
      <c r="CJ123" s="5"/>
      <c r="CK123" s="5"/>
      <c r="CL123" s="5"/>
      <c r="CM123" s="5"/>
      <c r="CN123" s="5"/>
    </row>
    <row r="124" spans="1:92" ht="31.9" customHeight="1" x14ac:dyDescent="0.2">
      <c r="A124" s="53" t="s">
        <v>111</v>
      </c>
      <c r="B124" s="53"/>
      <c r="C124" s="53"/>
      <c r="D124" s="53"/>
      <c r="E124" s="53"/>
      <c r="F124" s="253"/>
      <c r="G124" s="253"/>
      <c r="H124" s="9"/>
      <c r="I124" s="9"/>
      <c r="J124" s="45"/>
      <c r="K124" s="26"/>
      <c r="CG124" s="5"/>
      <c r="CH124" s="5"/>
      <c r="CI124" s="5"/>
      <c r="CJ124" s="5"/>
      <c r="CK124" s="5"/>
      <c r="CL124" s="5"/>
      <c r="CM124" s="5"/>
      <c r="CN124" s="5"/>
    </row>
    <row r="125" spans="1:92" ht="16.149999999999999" customHeight="1" x14ac:dyDescent="0.2">
      <c r="A125" s="542" t="s">
        <v>112</v>
      </c>
      <c r="B125" s="507"/>
      <c r="C125" s="508" t="s">
        <v>1</v>
      </c>
      <c r="D125" s="496" t="s">
        <v>113</v>
      </c>
      <c r="E125" s="498"/>
      <c r="F125" s="496" t="s">
        <v>114</v>
      </c>
      <c r="G125" s="498"/>
      <c r="H125" s="7"/>
      <c r="I125" s="7"/>
      <c r="J125" s="45"/>
      <c r="K125" s="26"/>
      <c r="L125" s="6"/>
      <c r="M125" s="6"/>
      <c r="N125" s="6"/>
      <c r="O125" s="6"/>
      <c r="P125" s="6"/>
      <c r="Q125" s="6"/>
      <c r="R125" s="6"/>
      <c r="CG125" s="5"/>
      <c r="CH125" s="5"/>
      <c r="CI125" s="5"/>
      <c r="CJ125" s="5"/>
      <c r="CK125" s="5"/>
      <c r="CL125" s="5"/>
      <c r="CM125" s="5"/>
      <c r="CN125" s="5"/>
    </row>
    <row r="126" spans="1:92" ht="16.149999999999999" customHeight="1" x14ac:dyDescent="0.2">
      <c r="A126" s="460"/>
      <c r="B126" s="461"/>
      <c r="C126" s="509"/>
      <c r="D126" s="34" t="s">
        <v>115</v>
      </c>
      <c r="E126" s="254" t="s">
        <v>116</v>
      </c>
      <c r="F126" s="34" t="s">
        <v>117</v>
      </c>
      <c r="G126" s="254" t="s">
        <v>116</v>
      </c>
      <c r="H126" s="7"/>
      <c r="I126" s="7"/>
      <c r="J126" s="45"/>
      <c r="K126" s="26"/>
      <c r="L126" s="6"/>
      <c r="M126" s="6"/>
      <c r="N126" s="6"/>
      <c r="O126" s="6"/>
      <c r="P126" s="6"/>
      <c r="Q126" s="6"/>
      <c r="R126" s="6"/>
      <c r="CG126" s="5"/>
      <c r="CH126" s="5"/>
      <c r="CI126" s="5"/>
      <c r="CJ126" s="5"/>
      <c r="CK126" s="5"/>
      <c r="CL126" s="5"/>
      <c r="CM126" s="5"/>
      <c r="CN126" s="5"/>
    </row>
    <row r="127" spans="1:92" ht="16.149999999999999" customHeight="1" x14ac:dyDescent="0.2">
      <c r="A127" s="531" t="s">
        <v>73</v>
      </c>
      <c r="B127" s="532"/>
      <c r="C127" s="255">
        <f t="shared" ref="C127:C133" si="9">SUM(D127:G127)</f>
        <v>181</v>
      </c>
      <c r="D127" s="256">
        <v>2</v>
      </c>
      <c r="E127" s="257"/>
      <c r="F127" s="256">
        <v>179</v>
      </c>
      <c r="G127" s="257"/>
      <c r="H127" s="241"/>
      <c r="I127" s="7"/>
      <c r="J127" s="45"/>
      <c r="K127" s="26"/>
      <c r="L127" s="6"/>
      <c r="M127" s="6"/>
      <c r="N127" s="6"/>
      <c r="O127" s="6"/>
      <c r="P127" s="6"/>
      <c r="Q127" s="6"/>
      <c r="R127" s="6"/>
      <c r="CG127" s="5"/>
      <c r="CH127" s="5"/>
      <c r="CI127" s="5"/>
      <c r="CJ127" s="5"/>
      <c r="CK127" s="5"/>
      <c r="CL127" s="5"/>
      <c r="CM127" s="5"/>
      <c r="CN127" s="5"/>
    </row>
    <row r="128" spans="1:92" ht="16.149999999999999" customHeight="1" x14ac:dyDescent="0.2">
      <c r="A128" s="503" t="s">
        <v>62</v>
      </c>
      <c r="B128" s="431" t="s">
        <v>108</v>
      </c>
      <c r="C128" s="255">
        <f t="shared" si="9"/>
        <v>149</v>
      </c>
      <c r="D128" s="256"/>
      <c r="E128" s="257"/>
      <c r="F128" s="256">
        <v>149</v>
      </c>
      <c r="G128" s="257"/>
      <c r="H128" s="241"/>
      <c r="I128" s="7"/>
      <c r="J128" s="45"/>
      <c r="K128" s="26"/>
      <c r="L128" s="6"/>
      <c r="M128" s="6"/>
      <c r="N128" s="6"/>
      <c r="O128" s="6"/>
      <c r="P128" s="6"/>
      <c r="Q128" s="6"/>
      <c r="R128" s="6"/>
      <c r="CG128" s="5"/>
      <c r="CH128" s="5"/>
      <c r="CI128" s="5"/>
      <c r="CJ128" s="5"/>
      <c r="CK128" s="5"/>
      <c r="CL128" s="5"/>
      <c r="CM128" s="5"/>
      <c r="CN128" s="5"/>
    </row>
    <row r="129" spans="1:92" ht="16.149999999999999" customHeight="1" x14ac:dyDescent="0.2">
      <c r="A129" s="539"/>
      <c r="B129" s="222" t="s">
        <v>93</v>
      </c>
      <c r="C129" s="258">
        <f t="shared" si="9"/>
        <v>0</v>
      </c>
      <c r="D129" s="259"/>
      <c r="E129" s="260"/>
      <c r="F129" s="259"/>
      <c r="G129" s="260"/>
      <c r="H129" s="241"/>
      <c r="I129" s="7"/>
      <c r="J129" s="45"/>
      <c r="K129" s="26"/>
      <c r="L129" s="6"/>
      <c r="M129" s="6"/>
      <c r="N129" s="6"/>
      <c r="O129" s="6"/>
      <c r="P129" s="6"/>
      <c r="Q129" s="6"/>
      <c r="R129" s="6"/>
      <c r="CG129" s="5"/>
      <c r="CH129" s="5"/>
      <c r="CI129" s="5"/>
      <c r="CJ129" s="5"/>
      <c r="CK129" s="5"/>
      <c r="CL129" s="5"/>
      <c r="CM129" s="5"/>
      <c r="CN129" s="5"/>
    </row>
    <row r="130" spans="1:92" ht="16.149999999999999" customHeight="1" x14ac:dyDescent="0.2">
      <c r="A130" s="504"/>
      <c r="B130" s="223" t="s">
        <v>109</v>
      </c>
      <c r="C130" s="261">
        <f t="shared" si="9"/>
        <v>0</v>
      </c>
      <c r="D130" s="262"/>
      <c r="E130" s="263"/>
      <c r="F130" s="262"/>
      <c r="G130" s="263"/>
      <c r="H130" s="241"/>
      <c r="I130" s="7"/>
      <c r="J130" s="45"/>
      <c r="K130" s="26"/>
      <c r="L130" s="6"/>
      <c r="M130" s="6"/>
      <c r="N130" s="6"/>
      <c r="O130" s="6"/>
      <c r="P130" s="6"/>
      <c r="Q130" s="6"/>
      <c r="R130" s="6"/>
      <c r="CG130" s="5"/>
      <c r="CH130" s="5"/>
      <c r="CI130" s="5"/>
      <c r="CJ130" s="5"/>
      <c r="CK130" s="5"/>
      <c r="CL130" s="5"/>
      <c r="CM130" s="5"/>
      <c r="CN130" s="5"/>
    </row>
    <row r="131" spans="1:92" ht="16.149999999999999" customHeight="1" x14ac:dyDescent="0.2">
      <c r="A131" s="518" t="s">
        <v>74</v>
      </c>
      <c r="B131" s="519"/>
      <c r="C131" s="264">
        <f t="shared" si="9"/>
        <v>80</v>
      </c>
      <c r="D131" s="28"/>
      <c r="E131" s="18"/>
      <c r="F131" s="28">
        <v>80</v>
      </c>
      <c r="G131" s="18"/>
      <c r="H131" s="241"/>
      <c r="I131" s="7"/>
      <c r="J131" s="45"/>
      <c r="K131" s="26"/>
      <c r="L131" s="6"/>
      <c r="M131" s="6"/>
      <c r="N131" s="6"/>
      <c r="O131" s="6"/>
      <c r="P131" s="6"/>
      <c r="Q131" s="6"/>
      <c r="R131" s="6"/>
      <c r="CG131" s="5"/>
      <c r="CH131" s="5"/>
      <c r="CI131" s="5"/>
      <c r="CJ131" s="5"/>
      <c r="CK131" s="5"/>
      <c r="CL131" s="5"/>
      <c r="CM131" s="5"/>
      <c r="CN131" s="5"/>
    </row>
    <row r="132" spans="1:92" ht="16.149999999999999" customHeight="1" x14ac:dyDescent="0.2">
      <c r="A132" s="520" t="s">
        <v>70</v>
      </c>
      <c r="B132" s="521"/>
      <c r="C132" s="265">
        <f t="shared" si="9"/>
        <v>9</v>
      </c>
      <c r="D132" s="71"/>
      <c r="E132" s="30"/>
      <c r="F132" s="71">
        <v>9</v>
      </c>
      <c r="G132" s="30"/>
      <c r="H132" s="241"/>
      <c r="I132" s="7"/>
      <c r="J132" s="45"/>
      <c r="K132" s="26"/>
      <c r="L132" s="6"/>
      <c r="M132" s="6"/>
      <c r="N132" s="6"/>
      <c r="O132" s="6"/>
      <c r="P132" s="6"/>
      <c r="Q132" s="6"/>
      <c r="R132" s="6"/>
      <c r="CG132" s="5"/>
      <c r="CH132" s="5"/>
      <c r="CI132" s="5"/>
      <c r="CJ132" s="5"/>
      <c r="CK132" s="5"/>
      <c r="CL132" s="5"/>
      <c r="CM132" s="5"/>
      <c r="CN132" s="5"/>
    </row>
    <row r="133" spans="1:92" ht="16.149999999999999" customHeight="1" x14ac:dyDescent="0.2">
      <c r="A133" s="547" t="s">
        <v>1</v>
      </c>
      <c r="B133" s="548"/>
      <c r="C133" s="180">
        <f t="shared" si="9"/>
        <v>419</v>
      </c>
      <c r="D133" s="266">
        <f>SUM(D127:D132)</f>
        <v>2</v>
      </c>
      <c r="E133" s="267">
        <f>SUM(E127:E132)</f>
        <v>0</v>
      </c>
      <c r="F133" s="266">
        <f>SUM(F127:F132)</f>
        <v>417</v>
      </c>
      <c r="G133" s="267">
        <f>SUM(G127:G132)</f>
        <v>0</v>
      </c>
      <c r="H133" s="7"/>
      <c r="I133" s="7"/>
      <c r="J133" s="45"/>
      <c r="K133" s="26"/>
      <c r="L133" s="6"/>
      <c r="M133" s="6"/>
      <c r="N133" s="6"/>
      <c r="O133" s="6"/>
      <c r="P133" s="6"/>
      <c r="Q133" s="6"/>
      <c r="R133" s="6"/>
      <c r="CG133" s="5"/>
      <c r="CH133" s="5"/>
      <c r="CI133" s="5"/>
      <c r="CJ133" s="5"/>
      <c r="CK133" s="5"/>
      <c r="CL133" s="5"/>
      <c r="CM133" s="5"/>
      <c r="CN133" s="5"/>
    </row>
    <row r="134" spans="1:92" ht="31.9" customHeight="1" x14ac:dyDescent="0.2">
      <c r="A134" s="268" t="s">
        <v>118</v>
      </c>
      <c r="B134" s="268"/>
      <c r="C134" s="268"/>
      <c r="D134" s="253"/>
      <c r="E134" s="253"/>
      <c r="F134" s="196"/>
      <c r="G134" s="9"/>
      <c r="H134" s="7"/>
      <c r="I134" s="7"/>
      <c r="J134" s="45"/>
      <c r="K134" s="26"/>
      <c r="L134" s="6"/>
      <c r="M134" s="6"/>
      <c r="N134" s="6"/>
      <c r="O134" s="6"/>
      <c r="P134" s="6"/>
      <c r="Q134" s="6"/>
      <c r="R134" s="6"/>
      <c r="CG134" s="5"/>
      <c r="CH134" s="5"/>
      <c r="CI134" s="5"/>
      <c r="CJ134" s="5"/>
      <c r="CK134" s="5"/>
      <c r="CL134" s="5"/>
      <c r="CM134" s="5"/>
      <c r="CN134" s="5"/>
    </row>
    <row r="135" spans="1:92" ht="16.149999999999999" customHeight="1" x14ac:dyDescent="0.2">
      <c r="A135" s="542" t="s">
        <v>4</v>
      </c>
      <c r="B135" s="549"/>
      <c r="C135" s="422" t="s">
        <v>1</v>
      </c>
      <c r="D135" s="253"/>
      <c r="E135" s="253"/>
      <c r="F135" s="269"/>
      <c r="G135" s="7"/>
      <c r="H135" s="7"/>
      <c r="I135" s="7"/>
      <c r="J135" s="45"/>
      <c r="K135" s="26"/>
      <c r="L135" s="6"/>
      <c r="M135" s="6"/>
      <c r="N135" s="6"/>
      <c r="O135" s="6"/>
      <c r="P135" s="6"/>
      <c r="Q135" s="6"/>
      <c r="R135" s="6"/>
      <c r="CG135" s="5"/>
      <c r="CH135" s="5"/>
      <c r="CI135" s="5"/>
      <c r="CJ135" s="5"/>
      <c r="CK135" s="5"/>
      <c r="CL135" s="5"/>
      <c r="CM135" s="5"/>
      <c r="CN135" s="5"/>
    </row>
    <row r="136" spans="1:92" ht="16.149999999999999" customHeight="1" x14ac:dyDescent="0.2">
      <c r="A136" s="550" t="s">
        <v>119</v>
      </c>
      <c r="B136" s="270" t="s">
        <v>120</v>
      </c>
      <c r="C136" s="271">
        <v>221</v>
      </c>
      <c r="D136" s="253"/>
      <c r="E136" s="253"/>
      <c r="F136" s="269"/>
      <c r="G136" s="7"/>
      <c r="H136" s="7"/>
      <c r="I136" s="7"/>
      <c r="J136" s="45"/>
      <c r="K136" s="26"/>
      <c r="L136" s="6"/>
      <c r="M136" s="6"/>
      <c r="N136" s="6"/>
      <c r="O136" s="6"/>
      <c r="P136" s="6"/>
      <c r="Q136" s="6"/>
      <c r="R136" s="6"/>
      <c r="CG136" s="5"/>
      <c r="CH136" s="5"/>
      <c r="CI136" s="5"/>
      <c r="CJ136" s="5"/>
      <c r="CK136" s="5"/>
      <c r="CL136" s="5"/>
      <c r="CM136" s="5"/>
      <c r="CN136" s="5"/>
    </row>
    <row r="137" spans="1:92" ht="16.149999999999999" customHeight="1" x14ac:dyDescent="0.2">
      <c r="A137" s="551"/>
      <c r="B137" s="272" t="s">
        <v>121</v>
      </c>
      <c r="C137" s="273">
        <v>181</v>
      </c>
      <c r="D137" s="253"/>
      <c r="E137" s="253"/>
      <c r="F137" s="269"/>
      <c r="G137" s="7"/>
      <c r="H137" s="7"/>
      <c r="I137" s="7"/>
      <c r="J137" s="45"/>
      <c r="K137" s="26"/>
      <c r="L137" s="6"/>
      <c r="M137" s="6"/>
      <c r="N137" s="6"/>
      <c r="O137" s="6"/>
      <c r="P137" s="6"/>
      <c r="Q137" s="6"/>
      <c r="R137" s="6"/>
      <c r="CG137" s="5"/>
      <c r="CH137" s="5"/>
      <c r="CI137" s="5"/>
      <c r="CJ137" s="5"/>
      <c r="CK137" s="5"/>
      <c r="CL137" s="5"/>
      <c r="CM137" s="5"/>
      <c r="CN137" s="5"/>
    </row>
    <row r="138" spans="1:92" ht="31.9" customHeight="1" x14ac:dyDescent="0.2">
      <c r="A138" s="32" t="s">
        <v>122</v>
      </c>
      <c r="B138" s="32"/>
      <c r="C138" s="32"/>
      <c r="D138" s="253"/>
      <c r="E138" s="253"/>
      <c r="F138" s="7"/>
      <c r="G138" s="7"/>
      <c r="H138" s="7"/>
      <c r="I138" s="7"/>
      <c r="J138" s="45"/>
      <c r="K138" s="26"/>
      <c r="CG138" s="5"/>
      <c r="CH138" s="5"/>
      <c r="CI138" s="5"/>
      <c r="CJ138" s="5"/>
      <c r="CK138" s="5"/>
      <c r="CL138" s="5"/>
      <c r="CM138" s="5"/>
      <c r="CN138" s="5"/>
    </row>
    <row r="139" spans="1:92" ht="16.149999999999999" customHeight="1" x14ac:dyDescent="0.2">
      <c r="A139" s="508" t="s">
        <v>4</v>
      </c>
      <c r="B139" s="508" t="s">
        <v>1</v>
      </c>
      <c r="C139" s="543" t="s">
        <v>58</v>
      </c>
      <c r="D139" s="545" t="s">
        <v>67</v>
      </c>
      <c r="E139" s="470" t="s">
        <v>62</v>
      </c>
      <c r="F139" s="7"/>
      <c r="G139" s="7"/>
      <c r="H139" s="7"/>
      <c r="I139" s="7"/>
      <c r="J139" s="45"/>
      <c r="K139" s="26"/>
      <c r="L139" s="6"/>
      <c r="M139" s="6"/>
      <c r="N139" s="6"/>
      <c r="O139" s="6"/>
      <c r="P139" s="6"/>
      <c r="CG139" s="5"/>
      <c r="CH139" s="5"/>
      <c r="CI139" s="5"/>
      <c r="CJ139" s="5"/>
      <c r="CK139" s="5"/>
      <c r="CL139" s="5"/>
      <c r="CM139" s="5"/>
      <c r="CN139" s="5"/>
    </row>
    <row r="140" spans="1:92" ht="16.149999999999999" customHeight="1" x14ac:dyDescent="0.2">
      <c r="A140" s="509"/>
      <c r="B140" s="509"/>
      <c r="C140" s="544"/>
      <c r="D140" s="546"/>
      <c r="E140" s="473"/>
      <c r="F140" s="7"/>
      <c r="G140" s="7"/>
      <c r="H140" s="7"/>
      <c r="I140" s="7"/>
      <c r="J140" s="221"/>
      <c r="K140" s="45"/>
      <c r="L140" s="26"/>
      <c r="M140" s="6"/>
      <c r="N140" s="6"/>
      <c r="O140" s="6"/>
      <c r="P140" s="6"/>
      <c r="CG140" s="5"/>
      <c r="CH140" s="5"/>
      <c r="CI140" s="5"/>
      <c r="CJ140" s="5"/>
      <c r="CK140" s="5"/>
      <c r="CL140" s="5"/>
      <c r="CM140" s="5"/>
      <c r="CN140" s="5"/>
    </row>
    <row r="141" spans="1:92" ht="16.149999999999999" customHeight="1" x14ac:dyDescent="0.2">
      <c r="A141" s="274" t="s">
        <v>123</v>
      </c>
      <c r="B141" s="24">
        <f t="shared" ref="B141:B150" si="10">SUM(C141:E141)</f>
        <v>0</v>
      </c>
      <c r="C141" s="259"/>
      <c r="D141" s="275"/>
      <c r="E141" s="276"/>
      <c r="F141" s="14"/>
      <c r="G141" s="13"/>
      <c r="H141" s="6"/>
      <c r="I141" s="6"/>
      <c r="J141" s="6"/>
      <c r="K141" s="6"/>
      <c r="L141" s="6"/>
      <c r="M141" s="6"/>
      <c r="N141" s="6"/>
      <c r="O141" s="6"/>
      <c r="P141" s="6"/>
      <c r="CG141" s="5"/>
      <c r="CH141" s="5"/>
      <c r="CI141" s="5"/>
      <c r="CJ141" s="5"/>
      <c r="CK141" s="5"/>
      <c r="CL141" s="5"/>
      <c r="CM141" s="5"/>
      <c r="CN141" s="5"/>
    </row>
    <row r="142" spans="1:92" ht="16.149999999999999" customHeight="1" x14ac:dyDescent="0.2">
      <c r="A142" s="274" t="s">
        <v>124</v>
      </c>
      <c r="B142" s="24">
        <f t="shared" si="10"/>
        <v>0</v>
      </c>
      <c r="C142" s="259"/>
      <c r="D142" s="275"/>
      <c r="E142" s="276"/>
      <c r="F142" s="14"/>
      <c r="G142" s="13"/>
      <c r="H142" s="6"/>
      <c r="I142" s="6"/>
      <c r="J142" s="6"/>
      <c r="K142" s="6"/>
      <c r="L142" s="6"/>
      <c r="M142" s="6"/>
      <c r="N142" s="6"/>
      <c r="O142" s="6"/>
      <c r="P142" s="6"/>
      <c r="CG142" s="5"/>
      <c r="CH142" s="5"/>
      <c r="CI142" s="5"/>
      <c r="CJ142" s="5"/>
      <c r="CK142" s="5"/>
      <c r="CL142" s="5"/>
      <c r="CM142" s="5"/>
      <c r="CN142" s="5"/>
    </row>
    <row r="143" spans="1:92" ht="16.149999999999999" customHeight="1" x14ac:dyDescent="0.2">
      <c r="A143" s="274" t="s">
        <v>125</v>
      </c>
      <c r="B143" s="24">
        <f t="shared" si="10"/>
        <v>0</v>
      </c>
      <c r="C143" s="259"/>
      <c r="D143" s="275"/>
      <c r="E143" s="276"/>
      <c r="F143" s="14"/>
      <c r="G143" s="13"/>
      <c r="H143" s="6"/>
      <c r="I143" s="6"/>
      <c r="J143" s="6"/>
      <c r="K143" s="6"/>
      <c r="L143" s="6"/>
      <c r="M143" s="6"/>
      <c r="N143" s="6"/>
      <c r="O143" s="6"/>
      <c r="P143" s="6"/>
      <c r="CG143" s="5"/>
      <c r="CH143" s="5"/>
      <c r="CI143" s="5"/>
      <c r="CJ143" s="5"/>
      <c r="CK143" s="5"/>
      <c r="CL143" s="5"/>
      <c r="CM143" s="5"/>
      <c r="CN143" s="5"/>
    </row>
    <row r="144" spans="1:92" ht="25.9" customHeight="1" x14ac:dyDescent="0.2">
      <c r="A144" s="277" t="s">
        <v>126</v>
      </c>
      <c r="B144" s="24">
        <f t="shared" si="10"/>
        <v>0</v>
      </c>
      <c r="C144" s="259"/>
      <c r="D144" s="275"/>
      <c r="E144" s="276"/>
      <c r="F144" s="14"/>
      <c r="G144" s="13"/>
      <c r="H144" s="6"/>
      <c r="I144" s="6"/>
      <c r="J144" s="6"/>
      <c r="K144" s="6"/>
      <c r="L144" s="6"/>
      <c r="M144" s="6"/>
      <c r="N144" s="6"/>
      <c r="O144" s="6"/>
      <c r="P144" s="6"/>
      <c r="CG144" s="5"/>
      <c r="CH144" s="5"/>
      <c r="CI144" s="5"/>
      <c r="CJ144" s="5"/>
      <c r="CK144" s="5"/>
      <c r="CL144" s="5"/>
      <c r="CM144" s="5"/>
      <c r="CN144" s="5"/>
    </row>
    <row r="145" spans="1:92" ht="25.9" customHeight="1" x14ac:dyDescent="0.2">
      <c r="A145" s="274" t="s">
        <v>127</v>
      </c>
      <c r="B145" s="24">
        <f t="shared" si="10"/>
        <v>0</v>
      </c>
      <c r="C145" s="259"/>
      <c r="D145" s="275"/>
      <c r="E145" s="276"/>
      <c r="F145" s="14"/>
      <c r="G145" s="13"/>
      <c r="H145" s="6"/>
      <c r="I145" s="6"/>
      <c r="J145" s="6"/>
      <c r="K145" s="6"/>
      <c r="L145" s="6"/>
      <c r="M145" s="6"/>
      <c r="N145" s="6"/>
      <c r="O145" s="6"/>
      <c r="P145" s="6"/>
      <c r="CG145" s="5"/>
      <c r="CH145" s="5"/>
      <c r="CI145" s="5"/>
      <c r="CJ145" s="5"/>
      <c r="CK145" s="5"/>
      <c r="CL145" s="5"/>
      <c r="CM145" s="5"/>
      <c r="CN145" s="5"/>
    </row>
    <row r="146" spans="1:92" ht="16.149999999999999" customHeight="1" x14ac:dyDescent="0.2">
      <c r="A146" s="274" t="s">
        <v>128</v>
      </c>
      <c r="B146" s="24">
        <f t="shared" si="10"/>
        <v>0</v>
      </c>
      <c r="C146" s="259"/>
      <c r="D146" s="275"/>
      <c r="E146" s="276"/>
      <c r="F146" s="14"/>
      <c r="G146" s="13"/>
      <c r="H146" s="6"/>
      <c r="I146" s="6"/>
      <c r="J146" s="6"/>
      <c r="K146" s="6"/>
      <c r="L146" s="6"/>
      <c r="M146" s="6"/>
      <c r="N146" s="6"/>
      <c r="O146" s="6"/>
      <c r="P146" s="6"/>
      <c r="CG146" s="5"/>
      <c r="CH146" s="5"/>
      <c r="CI146" s="5"/>
      <c r="CJ146" s="5"/>
      <c r="CK146" s="5"/>
      <c r="CL146" s="5"/>
      <c r="CM146" s="5"/>
      <c r="CN146" s="5"/>
    </row>
    <row r="147" spans="1:92" ht="16.149999999999999" customHeight="1" x14ac:dyDescent="0.2">
      <c r="A147" s="274" t="s">
        <v>129</v>
      </c>
      <c r="B147" s="24">
        <f t="shared" si="10"/>
        <v>0</v>
      </c>
      <c r="C147" s="259"/>
      <c r="D147" s="275"/>
      <c r="E147" s="276"/>
      <c r="F147" s="14"/>
      <c r="G147" s="13"/>
      <c r="H147" s="6"/>
      <c r="I147" s="6"/>
      <c r="J147" s="6"/>
      <c r="K147" s="6"/>
      <c r="L147" s="6"/>
      <c r="M147" s="6"/>
      <c r="N147" s="6"/>
      <c r="O147" s="6"/>
      <c r="P147" s="6"/>
      <c r="CG147" s="5"/>
      <c r="CH147" s="5"/>
      <c r="CI147" s="5"/>
      <c r="CJ147" s="5"/>
      <c r="CK147" s="5"/>
      <c r="CL147" s="5"/>
      <c r="CM147" s="5"/>
      <c r="CN147" s="5"/>
    </row>
    <row r="148" spans="1:92" ht="16.149999999999999" customHeight="1" x14ac:dyDescent="0.2">
      <c r="A148" s="274" t="s">
        <v>130</v>
      </c>
      <c r="B148" s="24">
        <f t="shared" si="10"/>
        <v>0</v>
      </c>
      <c r="C148" s="259"/>
      <c r="D148" s="275"/>
      <c r="E148" s="276"/>
      <c r="F148" s="14"/>
      <c r="G148" s="13"/>
      <c r="H148" s="6"/>
      <c r="I148" s="6"/>
      <c r="J148" s="6"/>
      <c r="K148" s="6"/>
      <c r="L148" s="6"/>
      <c r="M148" s="6"/>
      <c r="N148" s="6"/>
      <c r="O148" s="6"/>
      <c r="P148" s="6"/>
      <c r="CG148" s="5"/>
      <c r="CH148" s="5"/>
      <c r="CI148" s="5"/>
      <c r="CJ148" s="5"/>
      <c r="CK148" s="5"/>
      <c r="CL148" s="5"/>
      <c r="CM148" s="5"/>
      <c r="CN148" s="5"/>
    </row>
    <row r="149" spans="1:92" ht="16.149999999999999" customHeight="1" x14ac:dyDescent="0.2">
      <c r="A149" s="274" t="s">
        <v>131</v>
      </c>
      <c r="B149" s="24">
        <f t="shared" si="10"/>
        <v>0</v>
      </c>
      <c r="C149" s="259"/>
      <c r="D149" s="275"/>
      <c r="E149" s="276"/>
      <c r="F149" s="14"/>
      <c r="G149" s="13"/>
      <c r="H149" s="6"/>
      <c r="I149" s="6"/>
      <c r="J149" s="6"/>
      <c r="K149" s="6"/>
      <c r="L149" s="6"/>
      <c r="M149" s="6"/>
      <c r="N149" s="6"/>
      <c r="O149" s="6"/>
      <c r="P149" s="6"/>
      <c r="CG149" s="5"/>
      <c r="CH149" s="5"/>
      <c r="CI149" s="5"/>
      <c r="CJ149" s="5"/>
      <c r="CK149" s="5"/>
      <c r="CL149" s="5"/>
      <c r="CM149" s="5"/>
      <c r="CN149" s="5"/>
    </row>
    <row r="150" spans="1:92" ht="16.149999999999999" customHeight="1" x14ac:dyDescent="0.2">
      <c r="A150" s="278" t="s">
        <v>3</v>
      </c>
      <c r="B150" s="111">
        <f t="shared" si="10"/>
        <v>0</v>
      </c>
      <c r="C150" s="262"/>
      <c r="D150" s="279"/>
      <c r="E150" s="280"/>
      <c r="F150" s="14"/>
      <c r="G150" s="13"/>
      <c r="H150" s="6"/>
      <c r="I150" s="6"/>
      <c r="J150" s="6"/>
      <c r="K150" s="6"/>
      <c r="L150" s="6"/>
      <c r="M150" s="6"/>
      <c r="N150" s="6"/>
      <c r="O150" s="6"/>
      <c r="P150" s="6"/>
      <c r="CG150" s="5"/>
      <c r="CH150" s="5"/>
      <c r="CI150" s="5"/>
      <c r="CJ150" s="5"/>
      <c r="CK150" s="5"/>
      <c r="CL150" s="5"/>
      <c r="CM150" s="5"/>
      <c r="CN150" s="5"/>
    </row>
    <row r="151" spans="1:92" ht="16.149999999999999" customHeight="1" x14ac:dyDescent="0.2">
      <c r="A151" s="281" t="s">
        <v>132</v>
      </c>
      <c r="F151" s="40"/>
      <c r="G151" s="37"/>
      <c r="H151" s="6"/>
      <c r="I151" s="6"/>
      <c r="J151" s="6"/>
      <c r="K151" s="6"/>
      <c r="L151" s="6"/>
      <c r="M151" s="6"/>
      <c r="N151" s="6"/>
      <c r="O151" s="6"/>
      <c r="P151" s="6"/>
      <c r="CG151" s="5"/>
      <c r="CH151" s="5"/>
      <c r="CI151" s="5"/>
      <c r="CJ151" s="5"/>
      <c r="CK151" s="5"/>
      <c r="CL151" s="5"/>
      <c r="CM151" s="5"/>
      <c r="CN151" s="5"/>
    </row>
    <row r="152" spans="1:92" x14ac:dyDescent="0.2">
      <c r="CG152" s="5"/>
      <c r="CH152" s="5"/>
      <c r="CI152" s="5"/>
      <c r="CJ152" s="5"/>
      <c r="CK152" s="5"/>
      <c r="CL152" s="5"/>
      <c r="CM152" s="5"/>
      <c r="CN152" s="5"/>
    </row>
    <row r="153" spans="1:92" x14ac:dyDescent="0.2">
      <c r="CG153" s="5"/>
      <c r="CH153" s="5"/>
      <c r="CI153" s="5"/>
      <c r="CJ153" s="5"/>
      <c r="CK153" s="5"/>
      <c r="CL153" s="5"/>
      <c r="CM153" s="5"/>
      <c r="CN153" s="5"/>
    </row>
    <row r="154" spans="1:92" x14ac:dyDescent="0.2">
      <c r="CG154" s="5"/>
      <c r="CH154" s="5"/>
      <c r="CI154" s="5"/>
      <c r="CJ154" s="5"/>
      <c r="CK154" s="5"/>
      <c r="CL154" s="5"/>
      <c r="CM154" s="5"/>
      <c r="CN154" s="5"/>
    </row>
    <row r="155" spans="1:92" x14ac:dyDescent="0.2">
      <c r="CG155" s="5"/>
      <c r="CH155" s="5"/>
      <c r="CI155" s="5"/>
      <c r="CJ155" s="5"/>
      <c r="CK155" s="5"/>
      <c r="CL155" s="5"/>
      <c r="CM155" s="5"/>
      <c r="CN155" s="5"/>
    </row>
    <row r="156" spans="1:92" x14ac:dyDescent="0.2">
      <c r="CG156" s="5"/>
      <c r="CH156" s="5"/>
      <c r="CI156" s="5"/>
      <c r="CJ156" s="5"/>
      <c r="CK156" s="5"/>
      <c r="CL156" s="5"/>
      <c r="CM156" s="5"/>
      <c r="CN156" s="5"/>
    </row>
    <row r="157" spans="1:92" x14ac:dyDescent="0.2">
      <c r="CG157" s="5"/>
      <c r="CH157" s="5"/>
      <c r="CI157" s="5"/>
      <c r="CJ157" s="5"/>
      <c r="CK157" s="5"/>
      <c r="CL157" s="5"/>
      <c r="CM157" s="5"/>
      <c r="CN157" s="5"/>
    </row>
    <row r="194" spans="1:93" ht="11.25" customHeight="1" x14ac:dyDescent="0.2"/>
    <row r="195" spans="1:93" s="11" customFormat="1" hidden="1" x14ac:dyDescent="0.2">
      <c r="A195" s="11">
        <f>SUM(D12:D15,D22:D27,D31:D43,B49,C69:H69,C79:H79,C83:H88,C93:C98,C116:C121,C133,B141:B150,C53:C62,B102:B106,B109:B113,D16:D17,C136:C137)</f>
        <v>1435</v>
      </c>
      <c r="B195" s="11">
        <f>SUM(CG5:CN157)</f>
        <v>0</v>
      </c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</row>
  </sheetData>
  <mergeCells count="123">
    <mergeCell ref="C139:C140"/>
    <mergeCell ref="D139:D140"/>
    <mergeCell ref="E139:E140"/>
    <mergeCell ref="A132:B132"/>
    <mergeCell ref="A133:B133"/>
    <mergeCell ref="A135:B135"/>
    <mergeCell ref="A136:A137"/>
    <mergeCell ref="A139:A140"/>
    <mergeCell ref="B139:B140"/>
    <mergeCell ref="D125:E125"/>
    <mergeCell ref="F125:G125"/>
    <mergeCell ref="A127:B127"/>
    <mergeCell ref="A128:A130"/>
    <mergeCell ref="A131:B131"/>
    <mergeCell ref="A117:A119"/>
    <mergeCell ref="A120:B120"/>
    <mergeCell ref="A121:B121"/>
    <mergeCell ref="A125:B126"/>
    <mergeCell ref="C125:C126"/>
    <mergeCell ref="A107:D107"/>
    <mergeCell ref="D112:D113"/>
    <mergeCell ref="E112:E113"/>
    <mergeCell ref="A115:B115"/>
    <mergeCell ref="A116:B116"/>
    <mergeCell ref="A93:B93"/>
    <mergeCell ref="A94:A96"/>
    <mergeCell ref="A97:B97"/>
    <mergeCell ref="A98:B98"/>
    <mergeCell ref="A100:E100"/>
    <mergeCell ref="A87:B87"/>
    <mergeCell ref="A88:B88"/>
    <mergeCell ref="A90:I90"/>
    <mergeCell ref="A91:B92"/>
    <mergeCell ref="C91:C92"/>
    <mergeCell ref="A79:B79"/>
    <mergeCell ref="A81:H81"/>
    <mergeCell ref="A82:B82"/>
    <mergeCell ref="A83:B83"/>
    <mergeCell ref="A84:A86"/>
    <mergeCell ref="A74:B74"/>
    <mergeCell ref="A75:B75"/>
    <mergeCell ref="A76:B76"/>
    <mergeCell ref="A77:B77"/>
    <mergeCell ref="A78:B78"/>
    <mergeCell ref="A72:B73"/>
    <mergeCell ref="C72:C73"/>
    <mergeCell ref="D72:D73"/>
    <mergeCell ref="E72:G72"/>
    <mergeCell ref="H72:H73"/>
    <mergeCell ref="A66:B66"/>
    <mergeCell ref="A67:B67"/>
    <mergeCell ref="A68:B68"/>
    <mergeCell ref="A69:B69"/>
    <mergeCell ref="A71:L71"/>
    <mergeCell ref="A40:A43"/>
    <mergeCell ref="B42:B43"/>
    <mergeCell ref="A44:H44"/>
    <mergeCell ref="A45:A46"/>
    <mergeCell ref="B45:B46"/>
    <mergeCell ref="A51:A52"/>
    <mergeCell ref="B51:B52"/>
    <mergeCell ref="C51:C52"/>
    <mergeCell ref="A53:A55"/>
    <mergeCell ref="B40:B41"/>
    <mergeCell ref="A62:B62"/>
    <mergeCell ref="A56:A59"/>
    <mergeCell ref="A60:A61"/>
    <mergeCell ref="A63:I63"/>
    <mergeCell ref="A64:B65"/>
    <mergeCell ref="C64:C65"/>
    <mergeCell ref="D64:D65"/>
    <mergeCell ref="E64:G64"/>
    <mergeCell ref="B19:C21"/>
    <mergeCell ref="A19:A21"/>
    <mergeCell ref="S10:T10"/>
    <mergeCell ref="U10:V10"/>
    <mergeCell ref="W10:X10"/>
    <mergeCell ref="D19:F20"/>
    <mergeCell ref="G19:Z19"/>
    <mergeCell ref="G20:H20"/>
    <mergeCell ref="I20:J20"/>
    <mergeCell ref="K20:L20"/>
    <mergeCell ref="M20:N20"/>
    <mergeCell ref="O20:P20"/>
    <mergeCell ref="Q20:R20"/>
    <mergeCell ref="S20:T20"/>
    <mergeCell ref="U20:V20"/>
    <mergeCell ref="W20:X20"/>
    <mergeCell ref="Y20:Z20"/>
    <mergeCell ref="A31:A39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H64:H65"/>
    <mergeCell ref="B24:B25"/>
    <mergeCell ref="A26:B27"/>
    <mergeCell ref="A28:C28"/>
    <mergeCell ref="A29:J29"/>
    <mergeCell ref="A30:C30"/>
    <mergeCell ref="B9:C11"/>
    <mergeCell ref="D9:F10"/>
    <mergeCell ref="G9:Z9"/>
    <mergeCell ref="G10:H10"/>
    <mergeCell ref="I10:J10"/>
    <mergeCell ref="K10:L10"/>
    <mergeCell ref="M10:N10"/>
    <mergeCell ref="O10:P10"/>
    <mergeCell ref="Q10:R10"/>
    <mergeCell ref="A9:A11"/>
    <mergeCell ref="Y10:Z10"/>
    <mergeCell ref="A12:A13"/>
    <mergeCell ref="A22:A25"/>
    <mergeCell ref="B22:B23"/>
    <mergeCell ref="A14:B14"/>
    <mergeCell ref="A15:C15"/>
    <mergeCell ref="A16:C16"/>
    <mergeCell ref="A17:C17"/>
  </mergeCells>
  <dataValidations count="4">
    <dataValidation type="whole" allowBlank="1" showInputMessage="1" showErrorMessage="1" errorTitle="ERROR" error="Por favor ingrese solo Números" sqref="D133:E140 C151:E1048576 C138:C140 B107:B108 D122:F126 G89:G126 F133:G1048576 D89:F115 C89:C92 A1:A1048576 B114:B1048576 C63:C65 C99:C135 H89:H1048576 C79:H82 B49:B101 G28:H65 E44:F65 C69:H73 C1:C52 B1:B46 G18:Z21 D18:D65 AA1:XFD1048576 E18:F30 G1:Z11 G15:Z15 D1:F15 I28:Z1048576" xr:uid="{21E74D31-E22A-4B32-8494-05BE496ADF8A}">
      <formula1>0</formula1>
      <formula2>1000000000</formula2>
    </dataValidation>
    <dataValidation type="whole" allowBlank="1" showInputMessage="1" showErrorMessage="1" errorTitle="ERROR" error="Debe ingresar sólo números enteros positivos." sqref="D16:Z17" xr:uid="{71EAEFA3-F89A-4878-BB32-D1C790138B1C}">
      <formula1>0</formula1>
      <formula2>1000000</formula2>
    </dataValidation>
    <dataValidation type="whole" allowBlank="1" showInputMessage="1" showErrorMessage="1" errorTitle="Error de ingreso" error="Debe ingresar sólo números." sqref="B109:B113" xr:uid="{752AE2F9-9018-4D00-BB9B-2AB2B7904096}">
      <formula1>0</formula1>
      <formula2>1000000</formula2>
    </dataValidation>
    <dataValidation type="whole" allowBlank="1" showInputMessage="1" showErrorMessage="1" errorTitle="Error de ingreso" error="Debe ingresar sólo números enteros positivos." sqref="C141:E150 C136:C137 D127:G132 D116:F121 B102:B106 C93:C98 C83:H88 C74:H78 C66:H68 C53:C62 B47:B48 E31:F43 G22:Z27 G12:Z14" xr:uid="{965A6806-1F53-44A7-92C2-088785C2ADD7}">
      <formula1>0</formula1>
      <formula2>1000000</formula2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CZ195"/>
  <sheetViews>
    <sheetView tabSelected="1" workbookViewId="0">
      <selection sqref="A1:XFD1048576"/>
    </sheetView>
  </sheetViews>
  <sheetFormatPr baseColWidth="10" defaultColWidth="11.42578125" defaultRowHeight="14.25" x14ac:dyDescent="0.2"/>
  <cols>
    <col min="1" max="1" width="39.42578125" style="2" customWidth="1"/>
    <col min="2" max="2" width="18.140625" style="2" customWidth="1"/>
    <col min="3" max="3" width="23.85546875" style="2" customWidth="1"/>
    <col min="4" max="4" width="13" style="2" customWidth="1"/>
    <col min="5" max="5" width="12.42578125" style="2" customWidth="1"/>
    <col min="6" max="6" width="12.7109375" style="2" customWidth="1"/>
    <col min="7" max="7" width="11.42578125" style="2"/>
    <col min="8" max="8" width="13.42578125" style="2" customWidth="1"/>
    <col min="9" max="76" width="11.42578125" style="2"/>
    <col min="77" max="77" width="11.42578125" style="3"/>
    <col min="78" max="78" width="11.140625" style="3" customWidth="1"/>
    <col min="79" max="93" width="11.140625" style="4" hidden="1" customWidth="1"/>
    <col min="94" max="104" width="11.140625" style="49" hidden="1" customWidth="1"/>
    <col min="105" max="105" width="11.140625" style="2" customWidth="1"/>
    <col min="106" max="16384" width="11.42578125" style="2"/>
  </cols>
  <sheetData>
    <row r="1" spans="1:92" ht="16.149999999999999" customHeight="1" x14ac:dyDescent="0.2">
      <c r="A1" s="1" t="s">
        <v>0</v>
      </c>
      <c r="CA1" s="4" t="s">
        <v>8</v>
      </c>
    </row>
    <row r="2" spans="1:92" ht="16.149999999999999" customHeight="1" x14ac:dyDescent="0.2">
      <c r="A2" s="1" t="str">
        <f>CONCATENATE("COMUNA: ",[13]NOMBRE!B2," - ","( ",[13]NOMBRE!C2,[13]NOMBRE!D2,[13]NOMBRE!E2,[13]NOMBRE!F2,[13]NOMBRE!G2," )")</f>
        <v>COMUNA: LINARES - ( 07401 )</v>
      </c>
    </row>
    <row r="3" spans="1:92" ht="16.149999999999999" customHeight="1" x14ac:dyDescent="0.2">
      <c r="A3" s="1" t="str">
        <f>CONCATENATE("ESTABLECIMIENTO/ESTRATEGIA: ",[13]NOMBRE!B3," - ","( ",[13]NOMBRE!C3,[13]NOMBRE!D3,[13]NOMBRE!E3,[13]NOMBRE!F3,[13]NOMBRE!G3,[13]NOMBRE!H3," )")</f>
        <v>ESTABLECIMIENTO/ESTRATEGIA: HOSPITAL PRESIDENTE CARLOS IBAÑEZ DEL CAMPO - ( 116108 )</v>
      </c>
    </row>
    <row r="4" spans="1:92" ht="16.149999999999999" customHeight="1" x14ac:dyDescent="0.2">
      <c r="A4" s="1" t="str">
        <f>CONCATENATE("MES: ",[13]NOMBRE!B6," - ","( ",[13]NOMBRE!C6,[13]NOMBRE!D6," )")</f>
        <v>MES: DICIEMBRE - ( 12 )</v>
      </c>
    </row>
    <row r="5" spans="1:92" ht="16.149999999999999" customHeight="1" x14ac:dyDescent="0.2">
      <c r="A5" s="1" t="str">
        <f>CONCATENATE("AÑO: ",[13]NOMBRE!B7)</f>
        <v>AÑO: 2018</v>
      </c>
      <c r="CG5" s="5"/>
      <c r="CH5" s="5"/>
      <c r="CI5" s="5"/>
      <c r="CJ5" s="5"/>
      <c r="CK5" s="5"/>
      <c r="CL5" s="5"/>
      <c r="CM5" s="5"/>
      <c r="CN5" s="5"/>
    </row>
    <row r="6" spans="1:92" ht="15" x14ac:dyDescent="0.2">
      <c r="A6" s="50"/>
      <c r="B6" s="50"/>
      <c r="C6" s="50"/>
      <c r="D6" s="50"/>
      <c r="E6" s="50"/>
      <c r="F6" s="8" t="s">
        <v>9</v>
      </c>
      <c r="G6" s="50"/>
      <c r="H6" s="50"/>
      <c r="I6" s="50"/>
      <c r="J6" s="51"/>
      <c r="K6" s="52"/>
      <c r="L6" s="13"/>
      <c r="CG6" s="5"/>
      <c r="CH6" s="5"/>
      <c r="CI6" s="5"/>
      <c r="CJ6" s="5"/>
      <c r="CK6" s="5"/>
      <c r="CL6" s="5"/>
      <c r="CM6" s="5"/>
      <c r="CN6" s="5"/>
    </row>
    <row r="7" spans="1:92" ht="15" x14ac:dyDescent="0.2">
      <c r="A7" s="51"/>
      <c r="B7" s="51"/>
      <c r="C7" s="51"/>
      <c r="D7" s="51"/>
      <c r="E7" s="51"/>
      <c r="F7" s="51"/>
      <c r="G7" s="51"/>
      <c r="H7" s="51"/>
      <c r="I7" s="51"/>
      <c r="J7" s="51"/>
      <c r="K7" s="52"/>
      <c r="L7" s="13"/>
      <c r="CG7" s="5"/>
      <c r="CH7" s="5"/>
      <c r="CI7" s="5"/>
      <c r="CJ7" s="5"/>
      <c r="CK7" s="5"/>
      <c r="CL7" s="5"/>
      <c r="CM7" s="5"/>
      <c r="CN7" s="5"/>
    </row>
    <row r="8" spans="1:92" ht="31.9" customHeight="1" x14ac:dyDescent="0.2">
      <c r="A8" s="53" t="s">
        <v>10</v>
      </c>
      <c r="B8" s="53"/>
      <c r="C8" s="53"/>
      <c r="D8" s="53"/>
      <c r="E8" s="53"/>
      <c r="F8" s="53"/>
      <c r="G8" s="53"/>
      <c r="H8" s="53"/>
      <c r="I8" s="53"/>
      <c r="J8" s="54"/>
      <c r="K8" s="55"/>
      <c r="L8" s="56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CG8" s="5"/>
      <c r="CH8" s="5"/>
      <c r="CI8" s="5"/>
      <c r="CJ8" s="5"/>
      <c r="CK8" s="5"/>
      <c r="CL8" s="5"/>
      <c r="CM8" s="5"/>
      <c r="CN8" s="5"/>
    </row>
    <row r="9" spans="1:92" ht="16.149999999999999" customHeight="1" x14ac:dyDescent="0.2">
      <c r="A9" s="467" t="s">
        <v>11</v>
      </c>
      <c r="B9" s="467" t="s">
        <v>12</v>
      </c>
      <c r="C9" s="467"/>
      <c r="D9" s="468" t="s">
        <v>1</v>
      </c>
      <c r="E9" s="469"/>
      <c r="F9" s="470"/>
      <c r="G9" s="474" t="s">
        <v>13</v>
      </c>
      <c r="H9" s="475"/>
      <c r="I9" s="475"/>
      <c r="J9" s="475"/>
      <c r="K9" s="475"/>
      <c r="L9" s="475"/>
      <c r="M9" s="475"/>
      <c r="N9" s="475"/>
      <c r="O9" s="475"/>
      <c r="P9" s="475"/>
      <c r="Q9" s="475"/>
      <c r="R9" s="475"/>
      <c r="S9" s="475"/>
      <c r="T9" s="475"/>
      <c r="U9" s="475"/>
      <c r="V9" s="475"/>
      <c r="W9" s="475"/>
      <c r="X9" s="475"/>
      <c r="Y9" s="475"/>
      <c r="Z9" s="476"/>
      <c r="CG9" s="5"/>
      <c r="CH9" s="5"/>
      <c r="CI9" s="5"/>
      <c r="CJ9" s="5"/>
      <c r="CK9" s="5"/>
      <c r="CL9" s="5"/>
      <c r="CM9" s="5"/>
      <c r="CN9" s="5"/>
    </row>
    <row r="10" spans="1:92" ht="16.149999999999999" customHeight="1" x14ac:dyDescent="0.2">
      <c r="A10" s="467"/>
      <c r="B10" s="467"/>
      <c r="C10" s="467"/>
      <c r="D10" s="471"/>
      <c r="E10" s="472"/>
      <c r="F10" s="473"/>
      <c r="G10" s="477" t="s">
        <v>14</v>
      </c>
      <c r="H10" s="477"/>
      <c r="I10" s="477" t="s">
        <v>15</v>
      </c>
      <c r="J10" s="477"/>
      <c r="K10" s="477" t="s">
        <v>16</v>
      </c>
      <c r="L10" s="477"/>
      <c r="M10" s="477" t="s">
        <v>17</v>
      </c>
      <c r="N10" s="477"/>
      <c r="O10" s="477" t="s">
        <v>18</v>
      </c>
      <c r="P10" s="477"/>
      <c r="Q10" s="477" t="s">
        <v>19</v>
      </c>
      <c r="R10" s="477"/>
      <c r="S10" s="477" t="s">
        <v>20</v>
      </c>
      <c r="T10" s="477"/>
      <c r="U10" s="477" t="s">
        <v>21</v>
      </c>
      <c r="V10" s="477"/>
      <c r="W10" s="477" t="s">
        <v>22</v>
      </c>
      <c r="X10" s="477"/>
      <c r="Y10" s="477" t="s">
        <v>23</v>
      </c>
      <c r="Z10" s="477"/>
      <c r="CG10" s="5"/>
      <c r="CH10" s="5"/>
      <c r="CI10" s="5"/>
      <c r="CJ10" s="5"/>
      <c r="CK10" s="5"/>
      <c r="CL10" s="5"/>
      <c r="CM10" s="5"/>
      <c r="CN10" s="5"/>
    </row>
    <row r="11" spans="1:92" ht="16.149999999999999" customHeight="1" x14ac:dyDescent="0.2">
      <c r="A11" s="467"/>
      <c r="B11" s="467"/>
      <c r="C11" s="467"/>
      <c r="D11" s="16" t="s">
        <v>5</v>
      </c>
      <c r="E11" s="15" t="s">
        <v>6</v>
      </c>
      <c r="F11" s="436" t="s">
        <v>7</v>
      </c>
      <c r="G11" s="57" t="s">
        <v>6</v>
      </c>
      <c r="H11" s="58" t="s">
        <v>7</v>
      </c>
      <c r="I11" s="59" t="s">
        <v>6</v>
      </c>
      <c r="J11" s="60" t="s">
        <v>7</v>
      </c>
      <c r="K11" s="59" t="s">
        <v>6</v>
      </c>
      <c r="L11" s="60" t="s">
        <v>7</v>
      </c>
      <c r="M11" s="59" t="s">
        <v>6</v>
      </c>
      <c r="N11" s="60" t="s">
        <v>7</v>
      </c>
      <c r="O11" s="59" t="s">
        <v>6</v>
      </c>
      <c r="P11" s="60" t="s">
        <v>7</v>
      </c>
      <c r="Q11" s="59" t="s">
        <v>6</v>
      </c>
      <c r="R11" s="60" t="s">
        <v>7</v>
      </c>
      <c r="S11" s="59" t="s">
        <v>6</v>
      </c>
      <c r="T11" s="60" t="s">
        <v>7</v>
      </c>
      <c r="U11" s="59" t="s">
        <v>6</v>
      </c>
      <c r="V11" s="60" t="s">
        <v>7</v>
      </c>
      <c r="W11" s="59" t="s">
        <v>6</v>
      </c>
      <c r="X11" s="60" t="s">
        <v>7</v>
      </c>
      <c r="Y11" s="59" t="s">
        <v>6</v>
      </c>
      <c r="Z11" s="60" t="s">
        <v>7</v>
      </c>
      <c r="AA11" s="3"/>
      <c r="CG11" s="5"/>
      <c r="CH11" s="5"/>
      <c r="CI11" s="5"/>
      <c r="CJ11" s="5"/>
      <c r="CK11" s="5"/>
      <c r="CL11" s="5"/>
      <c r="CM11" s="5"/>
      <c r="CN11" s="5"/>
    </row>
    <row r="12" spans="1:92" ht="16.149999999999999" customHeight="1" x14ac:dyDescent="0.2">
      <c r="A12" s="478" t="s">
        <v>24</v>
      </c>
      <c r="B12" s="61" t="s">
        <v>25</v>
      </c>
      <c r="C12" s="62" t="s">
        <v>26</v>
      </c>
      <c r="D12" s="63">
        <f>SUM(E12+F12)</f>
        <v>8</v>
      </c>
      <c r="E12" s="64">
        <f t="shared" ref="E12:F15" si="0">SUM(G12+I12+K12+M12+O12+Q12+S12+U12+W12+Y12)</f>
        <v>0</v>
      </c>
      <c r="F12" s="65">
        <f t="shared" si="0"/>
        <v>8</v>
      </c>
      <c r="G12" s="28"/>
      <c r="H12" s="29">
        <v>2</v>
      </c>
      <c r="I12" s="28"/>
      <c r="J12" s="29">
        <v>1</v>
      </c>
      <c r="K12" s="28"/>
      <c r="L12" s="29">
        <v>3</v>
      </c>
      <c r="M12" s="28"/>
      <c r="N12" s="29">
        <v>1</v>
      </c>
      <c r="O12" s="28"/>
      <c r="P12" s="29"/>
      <c r="Q12" s="28"/>
      <c r="R12" s="29"/>
      <c r="S12" s="28"/>
      <c r="T12" s="29"/>
      <c r="U12" s="28"/>
      <c r="V12" s="29"/>
      <c r="W12" s="28"/>
      <c r="X12" s="29">
        <v>1</v>
      </c>
      <c r="Y12" s="28"/>
      <c r="Z12" s="29"/>
      <c r="AA12" s="3"/>
      <c r="CG12" s="5"/>
      <c r="CH12" s="5"/>
      <c r="CI12" s="5"/>
      <c r="CJ12" s="5"/>
      <c r="CK12" s="5"/>
      <c r="CL12" s="5"/>
      <c r="CM12" s="5"/>
      <c r="CN12" s="5"/>
    </row>
    <row r="13" spans="1:92" ht="16.149999999999999" customHeight="1" x14ac:dyDescent="0.2">
      <c r="A13" s="479"/>
      <c r="B13" s="443" t="s">
        <v>27</v>
      </c>
      <c r="C13" s="67" t="s">
        <v>26</v>
      </c>
      <c r="D13" s="68">
        <f>SUM(E13+F13)</f>
        <v>15</v>
      </c>
      <c r="E13" s="69">
        <f t="shared" si="0"/>
        <v>6</v>
      </c>
      <c r="F13" s="70">
        <f t="shared" si="0"/>
        <v>9</v>
      </c>
      <c r="G13" s="71">
        <v>1</v>
      </c>
      <c r="H13" s="72">
        <v>1</v>
      </c>
      <c r="I13" s="17"/>
      <c r="J13" s="20">
        <v>1</v>
      </c>
      <c r="K13" s="17"/>
      <c r="L13" s="20">
        <v>2</v>
      </c>
      <c r="M13" s="17">
        <v>1</v>
      </c>
      <c r="N13" s="19">
        <v>1</v>
      </c>
      <c r="O13" s="17">
        <v>1</v>
      </c>
      <c r="P13" s="19">
        <v>1</v>
      </c>
      <c r="Q13" s="17"/>
      <c r="R13" s="19">
        <v>1</v>
      </c>
      <c r="S13" s="17"/>
      <c r="T13" s="19">
        <v>1</v>
      </c>
      <c r="U13" s="17">
        <v>1</v>
      </c>
      <c r="V13" s="19"/>
      <c r="W13" s="17">
        <v>1</v>
      </c>
      <c r="X13" s="19"/>
      <c r="Y13" s="17">
        <v>1</v>
      </c>
      <c r="Z13" s="19">
        <v>1</v>
      </c>
      <c r="AA13" s="3"/>
      <c r="CG13" s="5"/>
      <c r="CH13" s="5"/>
      <c r="CI13" s="5"/>
      <c r="CJ13" s="5"/>
      <c r="CK13" s="5"/>
      <c r="CL13" s="5"/>
      <c r="CM13" s="5"/>
      <c r="CN13" s="5"/>
    </row>
    <row r="14" spans="1:92" ht="16.149999999999999" customHeight="1" x14ac:dyDescent="0.2">
      <c r="A14" s="481" t="s">
        <v>28</v>
      </c>
      <c r="B14" s="482"/>
      <c r="C14" s="73" t="s">
        <v>26</v>
      </c>
      <c r="D14" s="74">
        <f>SUM(E14+F14)</f>
        <v>85</v>
      </c>
      <c r="E14" s="75">
        <f t="shared" si="0"/>
        <v>57</v>
      </c>
      <c r="F14" s="76">
        <f t="shared" si="0"/>
        <v>28</v>
      </c>
      <c r="G14" s="35">
        <v>1</v>
      </c>
      <c r="H14" s="77">
        <v>1</v>
      </c>
      <c r="I14" s="35">
        <v>6</v>
      </c>
      <c r="J14" s="77">
        <v>7</v>
      </c>
      <c r="K14" s="35">
        <v>6</v>
      </c>
      <c r="L14" s="77">
        <v>3</v>
      </c>
      <c r="M14" s="78">
        <v>6</v>
      </c>
      <c r="N14" s="36">
        <v>1</v>
      </c>
      <c r="O14" s="78">
        <v>7</v>
      </c>
      <c r="P14" s="36">
        <v>7</v>
      </c>
      <c r="Q14" s="78">
        <v>10</v>
      </c>
      <c r="R14" s="36">
        <v>1</v>
      </c>
      <c r="S14" s="78">
        <v>5</v>
      </c>
      <c r="T14" s="36">
        <v>2</v>
      </c>
      <c r="U14" s="78">
        <v>6</v>
      </c>
      <c r="V14" s="36">
        <v>3</v>
      </c>
      <c r="W14" s="78">
        <v>8</v>
      </c>
      <c r="X14" s="36">
        <v>3</v>
      </c>
      <c r="Y14" s="78">
        <v>2</v>
      </c>
      <c r="Z14" s="36"/>
      <c r="AA14" s="3"/>
      <c r="CG14" s="5"/>
      <c r="CH14" s="5"/>
      <c r="CI14" s="5"/>
      <c r="CJ14" s="5"/>
      <c r="CK14" s="5"/>
      <c r="CL14" s="5"/>
      <c r="CM14" s="5"/>
      <c r="CN14" s="5"/>
    </row>
    <row r="15" spans="1:92" ht="16.149999999999999" customHeight="1" thickBot="1" x14ac:dyDescent="0.25">
      <c r="A15" s="483" t="s">
        <v>1</v>
      </c>
      <c r="B15" s="484"/>
      <c r="C15" s="485"/>
      <c r="D15" s="79">
        <f>SUM(E15+F15)</f>
        <v>108</v>
      </c>
      <c r="E15" s="80">
        <f t="shared" si="0"/>
        <v>63</v>
      </c>
      <c r="F15" s="81">
        <f t="shared" si="0"/>
        <v>45</v>
      </c>
      <c r="G15" s="82">
        <f t="shared" ref="G15:Z15" si="1">SUM(G12:G14)</f>
        <v>2</v>
      </c>
      <c r="H15" s="83">
        <f t="shared" si="1"/>
        <v>4</v>
      </c>
      <c r="I15" s="82">
        <f t="shared" si="1"/>
        <v>6</v>
      </c>
      <c r="J15" s="83">
        <f t="shared" si="1"/>
        <v>9</v>
      </c>
      <c r="K15" s="82">
        <f t="shared" si="1"/>
        <v>6</v>
      </c>
      <c r="L15" s="83">
        <f t="shared" si="1"/>
        <v>8</v>
      </c>
      <c r="M15" s="84">
        <f t="shared" si="1"/>
        <v>7</v>
      </c>
      <c r="N15" s="85">
        <f t="shared" si="1"/>
        <v>3</v>
      </c>
      <c r="O15" s="84">
        <f t="shared" si="1"/>
        <v>8</v>
      </c>
      <c r="P15" s="85">
        <f t="shared" si="1"/>
        <v>8</v>
      </c>
      <c r="Q15" s="84">
        <f t="shared" si="1"/>
        <v>10</v>
      </c>
      <c r="R15" s="85">
        <f t="shared" si="1"/>
        <v>2</v>
      </c>
      <c r="S15" s="84">
        <f t="shared" si="1"/>
        <v>5</v>
      </c>
      <c r="T15" s="85">
        <f t="shared" si="1"/>
        <v>3</v>
      </c>
      <c r="U15" s="84">
        <f t="shared" si="1"/>
        <v>7</v>
      </c>
      <c r="V15" s="85">
        <f t="shared" si="1"/>
        <v>3</v>
      </c>
      <c r="W15" s="84">
        <f t="shared" si="1"/>
        <v>9</v>
      </c>
      <c r="X15" s="85">
        <f t="shared" si="1"/>
        <v>4</v>
      </c>
      <c r="Y15" s="84">
        <f t="shared" si="1"/>
        <v>3</v>
      </c>
      <c r="Z15" s="85">
        <f t="shared" si="1"/>
        <v>1</v>
      </c>
      <c r="AA15" s="3"/>
      <c r="CG15" s="5"/>
      <c r="CH15" s="5"/>
      <c r="CI15" s="5"/>
      <c r="CJ15" s="5"/>
      <c r="CK15" s="5"/>
      <c r="CL15" s="5"/>
      <c r="CM15" s="5"/>
      <c r="CN15" s="5"/>
    </row>
    <row r="16" spans="1:92" ht="16.149999999999999" customHeight="1" thickTop="1" x14ac:dyDescent="0.2">
      <c r="A16" s="486" t="s">
        <v>29</v>
      </c>
      <c r="B16" s="487"/>
      <c r="C16" s="488"/>
      <c r="D16" s="86">
        <v>20</v>
      </c>
      <c r="E16" s="87"/>
      <c r="F16" s="88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9"/>
      <c r="AA16" s="3"/>
      <c r="CG16" s="5"/>
      <c r="CH16" s="5"/>
      <c r="CI16" s="5"/>
      <c r="CJ16" s="5"/>
      <c r="CK16" s="5"/>
      <c r="CL16" s="5"/>
      <c r="CM16" s="5"/>
      <c r="CN16" s="5"/>
    </row>
    <row r="17" spans="1:92" ht="16.149999999999999" customHeight="1" x14ac:dyDescent="0.2">
      <c r="A17" s="462" t="s">
        <v>30</v>
      </c>
      <c r="B17" s="463"/>
      <c r="C17" s="464"/>
      <c r="D17" s="71">
        <v>0</v>
      </c>
      <c r="E17" s="90"/>
      <c r="F17" s="91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2"/>
      <c r="AA17" s="3"/>
      <c r="CG17" s="5"/>
      <c r="CH17" s="5"/>
      <c r="CI17" s="5"/>
      <c r="CJ17" s="5"/>
      <c r="CK17" s="5"/>
      <c r="CL17" s="5"/>
      <c r="CM17" s="5"/>
      <c r="CN17" s="5"/>
    </row>
    <row r="18" spans="1:92" ht="31.9" customHeight="1" x14ac:dyDescent="0.2">
      <c r="A18" s="93" t="s">
        <v>31</v>
      </c>
      <c r="B18" s="94"/>
      <c r="CG18" s="5"/>
      <c r="CH18" s="5"/>
      <c r="CI18" s="5"/>
      <c r="CJ18" s="5"/>
      <c r="CK18" s="5"/>
      <c r="CL18" s="5"/>
      <c r="CM18" s="5"/>
      <c r="CN18" s="5"/>
    </row>
    <row r="19" spans="1:92" ht="16.149999999999999" customHeight="1" x14ac:dyDescent="0.2">
      <c r="A19" s="467" t="s">
        <v>11</v>
      </c>
      <c r="B19" s="467" t="s">
        <v>12</v>
      </c>
      <c r="C19" s="467"/>
      <c r="D19" s="468" t="s">
        <v>1</v>
      </c>
      <c r="E19" s="469"/>
      <c r="F19" s="470"/>
      <c r="G19" s="496" t="s">
        <v>13</v>
      </c>
      <c r="H19" s="497"/>
      <c r="I19" s="497"/>
      <c r="J19" s="497"/>
      <c r="K19" s="497"/>
      <c r="L19" s="497"/>
      <c r="M19" s="497"/>
      <c r="N19" s="497"/>
      <c r="O19" s="497"/>
      <c r="P19" s="497"/>
      <c r="Q19" s="497"/>
      <c r="R19" s="497"/>
      <c r="S19" s="497"/>
      <c r="T19" s="497"/>
      <c r="U19" s="497"/>
      <c r="V19" s="497"/>
      <c r="W19" s="497"/>
      <c r="X19" s="497"/>
      <c r="Y19" s="497"/>
      <c r="Z19" s="498"/>
      <c r="CG19" s="5"/>
      <c r="CH19" s="5"/>
      <c r="CI19" s="5"/>
      <c r="CJ19" s="5"/>
      <c r="CK19" s="5"/>
      <c r="CL19" s="5"/>
      <c r="CM19" s="5"/>
      <c r="CN19" s="5"/>
    </row>
    <row r="20" spans="1:92" ht="16.149999999999999" customHeight="1" x14ac:dyDescent="0.2">
      <c r="A20" s="467"/>
      <c r="B20" s="467"/>
      <c r="C20" s="467"/>
      <c r="D20" s="471"/>
      <c r="E20" s="472"/>
      <c r="F20" s="472"/>
      <c r="G20" s="477" t="s">
        <v>14</v>
      </c>
      <c r="H20" s="477"/>
      <c r="I20" s="477" t="s">
        <v>15</v>
      </c>
      <c r="J20" s="477"/>
      <c r="K20" s="477" t="s">
        <v>16</v>
      </c>
      <c r="L20" s="477"/>
      <c r="M20" s="477" t="s">
        <v>17</v>
      </c>
      <c r="N20" s="477"/>
      <c r="O20" s="477" t="s">
        <v>18</v>
      </c>
      <c r="P20" s="477"/>
      <c r="Q20" s="477" t="s">
        <v>19</v>
      </c>
      <c r="R20" s="477"/>
      <c r="S20" s="477" t="s">
        <v>20</v>
      </c>
      <c r="T20" s="477"/>
      <c r="U20" s="477" t="s">
        <v>21</v>
      </c>
      <c r="V20" s="477"/>
      <c r="W20" s="477" t="s">
        <v>22</v>
      </c>
      <c r="X20" s="477"/>
      <c r="Y20" s="477" t="s">
        <v>23</v>
      </c>
      <c r="Z20" s="477"/>
      <c r="CG20" s="5"/>
      <c r="CH20" s="5"/>
      <c r="CI20" s="5"/>
      <c r="CJ20" s="5"/>
      <c r="CK20" s="5"/>
      <c r="CL20" s="5"/>
      <c r="CM20" s="5"/>
      <c r="CN20" s="5"/>
    </row>
    <row r="21" spans="1:92" ht="16.149999999999999" customHeight="1" x14ac:dyDescent="0.2">
      <c r="A21" s="467"/>
      <c r="B21" s="467"/>
      <c r="C21" s="467"/>
      <c r="D21" s="16" t="s">
        <v>5</v>
      </c>
      <c r="E21" s="15" t="s">
        <v>6</v>
      </c>
      <c r="F21" s="452" t="s">
        <v>7</v>
      </c>
      <c r="G21" s="57" t="s">
        <v>6</v>
      </c>
      <c r="H21" s="58" t="s">
        <v>7</v>
      </c>
      <c r="I21" s="57" t="s">
        <v>6</v>
      </c>
      <c r="J21" s="95" t="s">
        <v>7</v>
      </c>
      <c r="K21" s="57" t="s">
        <v>6</v>
      </c>
      <c r="L21" s="58" t="s">
        <v>7</v>
      </c>
      <c r="M21" s="57" t="s">
        <v>6</v>
      </c>
      <c r="N21" s="58" t="s">
        <v>7</v>
      </c>
      <c r="O21" s="57" t="s">
        <v>6</v>
      </c>
      <c r="P21" s="58" t="s">
        <v>7</v>
      </c>
      <c r="Q21" s="57" t="s">
        <v>6</v>
      </c>
      <c r="R21" s="58" t="s">
        <v>7</v>
      </c>
      <c r="S21" s="57" t="s">
        <v>6</v>
      </c>
      <c r="T21" s="58" t="s">
        <v>7</v>
      </c>
      <c r="U21" s="57" t="s">
        <v>6</v>
      </c>
      <c r="V21" s="58" t="s">
        <v>7</v>
      </c>
      <c r="W21" s="57" t="s">
        <v>6</v>
      </c>
      <c r="X21" s="58" t="s">
        <v>7</v>
      </c>
      <c r="Y21" s="57" t="s">
        <v>6</v>
      </c>
      <c r="Z21" s="58" t="s">
        <v>7</v>
      </c>
      <c r="CG21" s="5"/>
      <c r="CH21" s="5"/>
      <c r="CI21" s="5"/>
      <c r="CJ21" s="5"/>
      <c r="CK21" s="5"/>
      <c r="CL21" s="5"/>
      <c r="CM21" s="5"/>
      <c r="CN21" s="5"/>
    </row>
    <row r="22" spans="1:92" ht="16.149999999999999" customHeight="1" x14ac:dyDescent="0.2">
      <c r="A22" s="479" t="s">
        <v>24</v>
      </c>
      <c r="B22" s="456" t="s">
        <v>25</v>
      </c>
      <c r="C22" s="97" t="s">
        <v>32</v>
      </c>
      <c r="D22" s="98">
        <f t="shared" ref="D22:D27" si="2">SUM(E22+F22)</f>
        <v>4</v>
      </c>
      <c r="E22" s="99">
        <f t="shared" ref="E22:F27" si="3">SUM(G22+I22+K22+M22+O22+Q22+S22+U22+W22+Y22)</f>
        <v>1</v>
      </c>
      <c r="F22" s="100">
        <f t="shared" si="3"/>
        <v>3</v>
      </c>
      <c r="G22" s="17"/>
      <c r="H22" s="19"/>
      <c r="I22" s="28"/>
      <c r="J22" s="29"/>
      <c r="K22" s="101"/>
      <c r="L22" s="18">
        <v>1</v>
      </c>
      <c r="M22" s="101"/>
      <c r="N22" s="18">
        <v>1</v>
      </c>
      <c r="O22" s="101"/>
      <c r="P22" s="18">
        <v>1</v>
      </c>
      <c r="Q22" s="101">
        <v>1</v>
      </c>
      <c r="R22" s="18"/>
      <c r="S22" s="101"/>
      <c r="T22" s="18"/>
      <c r="U22" s="101"/>
      <c r="V22" s="18"/>
      <c r="W22" s="101"/>
      <c r="X22" s="18"/>
      <c r="Y22" s="28"/>
      <c r="Z22" s="18"/>
      <c r="AA22" s="3"/>
      <c r="CG22" s="5"/>
      <c r="CH22" s="5"/>
      <c r="CI22" s="5"/>
      <c r="CJ22" s="5"/>
      <c r="CK22" s="5"/>
      <c r="CL22" s="5"/>
      <c r="CM22" s="5"/>
      <c r="CN22" s="5"/>
    </row>
    <row r="23" spans="1:92" ht="16.149999999999999" customHeight="1" x14ac:dyDescent="0.2">
      <c r="A23" s="479"/>
      <c r="B23" s="457"/>
      <c r="C23" s="102" t="s">
        <v>33</v>
      </c>
      <c r="D23" s="103">
        <f t="shared" si="2"/>
        <v>0</v>
      </c>
      <c r="E23" s="104">
        <f t="shared" si="3"/>
        <v>0</v>
      </c>
      <c r="F23" s="105">
        <f t="shared" si="3"/>
        <v>0</v>
      </c>
      <c r="G23" s="42"/>
      <c r="H23" s="43"/>
      <c r="I23" s="71"/>
      <c r="J23" s="72"/>
      <c r="K23" s="106"/>
      <c r="L23" s="30"/>
      <c r="M23" s="106"/>
      <c r="N23" s="30"/>
      <c r="O23" s="106"/>
      <c r="P23" s="30"/>
      <c r="Q23" s="106"/>
      <c r="R23" s="30"/>
      <c r="S23" s="106"/>
      <c r="T23" s="30"/>
      <c r="U23" s="106"/>
      <c r="V23" s="30"/>
      <c r="W23" s="106"/>
      <c r="X23" s="30"/>
      <c r="Y23" s="106"/>
      <c r="Z23" s="30"/>
      <c r="AA23" s="3"/>
      <c r="CG23" s="5"/>
      <c r="CH23" s="5"/>
      <c r="CI23" s="5"/>
      <c r="CJ23" s="5"/>
      <c r="CK23" s="5"/>
      <c r="CL23" s="5"/>
      <c r="CM23" s="5"/>
      <c r="CN23" s="5"/>
    </row>
    <row r="24" spans="1:92" ht="16.149999999999999" customHeight="1" x14ac:dyDescent="0.2">
      <c r="A24" s="479"/>
      <c r="B24" s="456" t="s">
        <v>27</v>
      </c>
      <c r="C24" s="24" t="s">
        <v>32</v>
      </c>
      <c r="D24" s="107">
        <f t="shared" si="2"/>
        <v>2</v>
      </c>
      <c r="E24" s="108">
        <f t="shared" si="3"/>
        <v>0</v>
      </c>
      <c r="F24" s="109">
        <f t="shared" si="3"/>
        <v>2</v>
      </c>
      <c r="G24" s="21"/>
      <c r="H24" s="22"/>
      <c r="I24" s="21"/>
      <c r="J24" s="23"/>
      <c r="K24" s="110"/>
      <c r="L24" s="22">
        <v>1</v>
      </c>
      <c r="M24" s="110"/>
      <c r="N24" s="22"/>
      <c r="O24" s="110"/>
      <c r="P24" s="22">
        <v>1</v>
      </c>
      <c r="Q24" s="110"/>
      <c r="R24" s="22"/>
      <c r="S24" s="110"/>
      <c r="T24" s="22"/>
      <c r="U24" s="110"/>
      <c r="V24" s="22"/>
      <c r="W24" s="110"/>
      <c r="X24" s="22"/>
      <c r="Y24" s="110"/>
      <c r="Z24" s="22"/>
      <c r="AA24" s="3"/>
      <c r="CG24" s="5"/>
      <c r="CH24" s="5"/>
      <c r="CI24" s="5"/>
      <c r="CJ24" s="5"/>
      <c r="CK24" s="5"/>
      <c r="CL24" s="5"/>
      <c r="CM24" s="5"/>
      <c r="CN24" s="5"/>
    </row>
    <row r="25" spans="1:92" ht="16.149999999999999" customHeight="1" x14ac:dyDescent="0.2">
      <c r="A25" s="480"/>
      <c r="B25" s="457"/>
      <c r="C25" s="111" t="s">
        <v>33</v>
      </c>
      <c r="D25" s="103">
        <f t="shared" si="2"/>
        <v>0</v>
      </c>
      <c r="E25" s="104">
        <f t="shared" si="3"/>
        <v>0</v>
      </c>
      <c r="F25" s="105">
        <f t="shared" si="3"/>
        <v>0</v>
      </c>
      <c r="G25" s="42"/>
      <c r="H25" s="43"/>
      <c r="I25" s="42"/>
      <c r="J25" s="31"/>
      <c r="K25" s="112"/>
      <c r="L25" s="43"/>
      <c r="M25" s="112"/>
      <c r="N25" s="43"/>
      <c r="O25" s="112"/>
      <c r="P25" s="43"/>
      <c r="Q25" s="112"/>
      <c r="R25" s="43"/>
      <c r="S25" s="112"/>
      <c r="T25" s="43"/>
      <c r="U25" s="112"/>
      <c r="V25" s="43"/>
      <c r="W25" s="112"/>
      <c r="X25" s="43"/>
      <c r="Y25" s="112"/>
      <c r="Z25" s="43"/>
      <c r="AA25" s="3"/>
      <c r="CG25" s="5"/>
      <c r="CH25" s="5"/>
      <c r="CI25" s="5"/>
      <c r="CJ25" s="5"/>
      <c r="CK25" s="5"/>
      <c r="CL25" s="5"/>
      <c r="CM25" s="5"/>
      <c r="CN25" s="5"/>
    </row>
    <row r="26" spans="1:92" ht="16.149999999999999" customHeight="1" x14ac:dyDescent="0.2">
      <c r="A26" s="458" t="s">
        <v>28</v>
      </c>
      <c r="B26" s="459"/>
      <c r="C26" s="24" t="s">
        <v>32</v>
      </c>
      <c r="D26" s="113">
        <f t="shared" si="2"/>
        <v>22</v>
      </c>
      <c r="E26" s="114">
        <f t="shared" si="3"/>
        <v>9</v>
      </c>
      <c r="F26" s="115">
        <f t="shared" si="3"/>
        <v>13</v>
      </c>
      <c r="G26" s="116">
        <v>1</v>
      </c>
      <c r="H26" s="117">
        <v>1</v>
      </c>
      <c r="I26" s="118">
        <v>1</v>
      </c>
      <c r="J26" s="119">
        <v>4</v>
      </c>
      <c r="K26" s="116">
        <v>1</v>
      </c>
      <c r="L26" s="117"/>
      <c r="M26" s="116">
        <v>3</v>
      </c>
      <c r="N26" s="117">
        <v>4</v>
      </c>
      <c r="O26" s="116"/>
      <c r="P26" s="117"/>
      <c r="Q26" s="116">
        <v>1</v>
      </c>
      <c r="R26" s="117">
        <v>2</v>
      </c>
      <c r="S26" s="116"/>
      <c r="T26" s="117">
        <v>1</v>
      </c>
      <c r="U26" s="116">
        <v>1</v>
      </c>
      <c r="V26" s="117">
        <v>1</v>
      </c>
      <c r="W26" s="116">
        <v>1</v>
      </c>
      <c r="X26" s="117"/>
      <c r="Y26" s="116"/>
      <c r="Z26" s="117"/>
      <c r="AA26" s="3"/>
      <c r="CG26" s="5"/>
      <c r="CH26" s="5"/>
      <c r="CI26" s="5"/>
      <c r="CJ26" s="5"/>
      <c r="CK26" s="5"/>
      <c r="CL26" s="5"/>
      <c r="CM26" s="5"/>
      <c r="CN26" s="5"/>
    </row>
    <row r="27" spans="1:92" ht="16.149999999999999" customHeight="1" x14ac:dyDescent="0.2">
      <c r="A27" s="460"/>
      <c r="B27" s="461"/>
      <c r="C27" s="111" t="s">
        <v>33</v>
      </c>
      <c r="D27" s="103">
        <f t="shared" si="2"/>
        <v>0</v>
      </c>
      <c r="E27" s="104">
        <f t="shared" si="3"/>
        <v>0</v>
      </c>
      <c r="F27" s="105">
        <f t="shared" si="3"/>
        <v>0</v>
      </c>
      <c r="G27" s="112"/>
      <c r="H27" s="43"/>
      <c r="I27" s="42"/>
      <c r="J27" s="31"/>
      <c r="K27" s="112"/>
      <c r="L27" s="43"/>
      <c r="M27" s="112"/>
      <c r="N27" s="43"/>
      <c r="O27" s="112"/>
      <c r="P27" s="43"/>
      <c r="Q27" s="112"/>
      <c r="R27" s="43"/>
      <c r="S27" s="112"/>
      <c r="T27" s="43"/>
      <c r="U27" s="112"/>
      <c r="V27" s="43"/>
      <c r="W27" s="112"/>
      <c r="X27" s="43"/>
      <c r="Y27" s="112"/>
      <c r="Z27" s="43"/>
      <c r="AA27" s="3"/>
      <c r="CG27" s="5"/>
      <c r="CH27" s="5"/>
      <c r="CI27" s="5"/>
      <c r="CJ27" s="5"/>
      <c r="CK27" s="5"/>
      <c r="CL27" s="5"/>
      <c r="CM27" s="5"/>
      <c r="CN27" s="5"/>
    </row>
    <row r="28" spans="1:92" ht="16.149999999999999" customHeight="1" x14ac:dyDescent="0.2">
      <c r="A28" s="462" t="s">
        <v>1</v>
      </c>
      <c r="B28" s="463"/>
      <c r="C28" s="464"/>
      <c r="D28" s="120">
        <f t="shared" ref="D28:Z28" si="4">SUM(D22:D27)</f>
        <v>28</v>
      </c>
      <c r="E28" s="121">
        <f t="shared" si="4"/>
        <v>10</v>
      </c>
      <c r="F28" s="122">
        <f t="shared" si="4"/>
        <v>18</v>
      </c>
      <c r="G28" s="123">
        <f t="shared" si="4"/>
        <v>1</v>
      </c>
      <c r="H28" s="124">
        <f t="shared" si="4"/>
        <v>1</v>
      </c>
      <c r="I28" s="125">
        <f t="shared" si="4"/>
        <v>1</v>
      </c>
      <c r="J28" s="126">
        <f t="shared" si="4"/>
        <v>4</v>
      </c>
      <c r="K28" s="123">
        <f t="shared" si="4"/>
        <v>1</v>
      </c>
      <c r="L28" s="124">
        <f t="shared" si="4"/>
        <v>2</v>
      </c>
      <c r="M28" s="123">
        <f t="shared" si="4"/>
        <v>3</v>
      </c>
      <c r="N28" s="124">
        <f t="shared" si="4"/>
        <v>5</v>
      </c>
      <c r="O28" s="123">
        <f t="shared" si="4"/>
        <v>0</v>
      </c>
      <c r="P28" s="124">
        <f t="shared" si="4"/>
        <v>2</v>
      </c>
      <c r="Q28" s="123">
        <f t="shared" si="4"/>
        <v>2</v>
      </c>
      <c r="R28" s="124">
        <f t="shared" si="4"/>
        <v>2</v>
      </c>
      <c r="S28" s="123">
        <f t="shared" si="4"/>
        <v>0</v>
      </c>
      <c r="T28" s="124">
        <f t="shared" si="4"/>
        <v>1</v>
      </c>
      <c r="U28" s="123">
        <f t="shared" si="4"/>
        <v>1</v>
      </c>
      <c r="V28" s="124">
        <f t="shared" si="4"/>
        <v>1</v>
      </c>
      <c r="W28" s="123">
        <f t="shared" si="4"/>
        <v>1</v>
      </c>
      <c r="X28" s="124">
        <f t="shared" si="4"/>
        <v>0</v>
      </c>
      <c r="Y28" s="123">
        <f t="shared" si="4"/>
        <v>0</v>
      </c>
      <c r="Z28" s="124">
        <f t="shared" si="4"/>
        <v>0</v>
      </c>
      <c r="AA28" s="3"/>
      <c r="CG28" s="5"/>
      <c r="CH28" s="5"/>
      <c r="CI28" s="5"/>
      <c r="CJ28" s="5"/>
      <c r="CK28" s="5"/>
      <c r="CL28" s="5"/>
      <c r="CM28" s="5"/>
      <c r="CN28" s="5"/>
    </row>
    <row r="29" spans="1:92" ht="31.9" customHeight="1" x14ac:dyDescent="0.2">
      <c r="A29" s="465" t="s">
        <v>34</v>
      </c>
      <c r="B29" s="465"/>
      <c r="C29" s="465"/>
      <c r="D29" s="465"/>
      <c r="E29" s="465"/>
      <c r="F29" s="465"/>
      <c r="G29" s="465"/>
      <c r="H29" s="465"/>
      <c r="I29" s="465"/>
      <c r="J29" s="465"/>
      <c r="K29" s="45"/>
      <c r="L29" s="26"/>
      <c r="CG29" s="5"/>
      <c r="CH29" s="5"/>
      <c r="CI29" s="5"/>
      <c r="CJ29" s="5"/>
      <c r="CK29" s="5"/>
      <c r="CL29" s="5"/>
      <c r="CM29" s="5"/>
      <c r="CN29" s="5"/>
    </row>
    <row r="30" spans="1:92" ht="16.149999999999999" customHeight="1" x14ac:dyDescent="0.2">
      <c r="A30" s="466" t="s">
        <v>4</v>
      </c>
      <c r="B30" s="466"/>
      <c r="C30" s="466"/>
      <c r="D30" s="453" t="s">
        <v>1</v>
      </c>
      <c r="E30" s="128" t="s">
        <v>35</v>
      </c>
      <c r="F30" s="450" t="s">
        <v>36</v>
      </c>
      <c r="G30" s="130"/>
      <c r="H30" s="131"/>
      <c r="I30" s="131"/>
      <c r="J30" s="132"/>
      <c r="K30" s="45"/>
      <c r="L30" s="2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CG30" s="5"/>
      <c r="CH30" s="5"/>
      <c r="CI30" s="5"/>
      <c r="CJ30" s="5"/>
      <c r="CK30" s="5"/>
      <c r="CL30" s="5"/>
      <c r="CM30" s="5"/>
      <c r="CN30" s="5"/>
    </row>
    <row r="31" spans="1:92" ht="16.149999999999999" customHeight="1" x14ac:dyDescent="0.2">
      <c r="A31" s="489" t="s">
        <v>37</v>
      </c>
      <c r="B31" s="490" t="s">
        <v>38</v>
      </c>
      <c r="C31" s="491"/>
      <c r="D31" s="133">
        <f t="shared" ref="D31:D43" si="5">SUM(E31+F31)</f>
        <v>0</v>
      </c>
      <c r="E31" s="134"/>
      <c r="F31" s="135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CG31" s="5"/>
      <c r="CH31" s="5"/>
      <c r="CI31" s="5"/>
      <c r="CJ31" s="5"/>
      <c r="CK31" s="5"/>
      <c r="CL31" s="5"/>
      <c r="CM31" s="5"/>
      <c r="CN31" s="5"/>
    </row>
    <row r="32" spans="1:92" ht="16.149999999999999" customHeight="1" x14ac:dyDescent="0.2">
      <c r="A32" s="456"/>
      <c r="B32" s="492" t="s">
        <v>39</v>
      </c>
      <c r="C32" s="493"/>
      <c r="D32" s="136">
        <f t="shared" si="5"/>
        <v>0</v>
      </c>
      <c r="E32" s="137"/>
      <c r="F32" s="138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CG32" s="5"/>
      <c r="CH32" s="5"/>
      <c r="CI32" s="5"/>
      <c r="CJ32" s="5"/>
      <c r="CK32" s="5"/>
      <c r="CL32" s="5"/>
      <c r="CM32" s="5"/>
      <c r="CN32" s="5"/>
    </row>
    <row r="33" spans="1:92" ht="16.149999999999999" customHeight="1" x14ac:dyDescent="0.2">
      <c r="A33" s="456"/>
      <c r="B33" s="492" t="s">
        <v>40</v>
      </c>
      <c r="C33" s="493"/>
      <c r="D33" s="136">
        <f t="shared" si="5"/>
        <v>0</v>
      </c>
      <c r="E33" s="137"/>
      <c r="F33" s="138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CG33" s="5"/>
      <c r="CH33" s="5"/>
      <c r="CI33" s="5"/>
      <c r="CJ33" s="5"/>
      <c r="CK33" s="5"/>
      <c r="CL33" s="5"/>
      <c r="CM33" s="5"/>
      <c r="CN33" s="5"/>
    </row>
    <row r="34" spans="1:92" ht="16.149999999999999" customHeight="1" x14ac:dyDescent="0.2">
      <c r="A34" s="456"/>
      <c r="B34" s="492" t="s">
        <v>41</v>
      </c>
      <c r="C34" s="493"/>
      <c r="D34" s="136">
        <f t="shared" si="5"/>
        <v>0</v>
      </c>
      <c r="E34" s="139"/>
      <c r="F34" s="140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CG34" s="5"/>
      <c r="CH34" s="5"/>
      <c r="CI34" s="5"/>
      <c r="CJ34" s="5"/>
      <c r="CK34" s="5"/>
      <c r="CL34" s="5"/>
      <c r="CM34" s="5"/>
      <c r="CN34" s="5"/>
    </row>
    <row r="35" spans="1:92" ht="16.149999999999999" customHeight="1" x14ac:dyDescent="0.2">
      <c r="A35" s="456"/>
      <c r="B35" s="492" t="s">
        <v>42</v>
      </c>
      <c r="C35" s="493"/>
      <c r="D35" s="136">
        <f t="shared" si="5"/>
        <v>0</v>
      </c>
      <c r="E35" s="139"/>
      <c r="F35" s="140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CG35" s="5"/>
      <c r="CH35" s="5"/>
      <c r="CI35" s="5"/>
      <c r="CJ35" s="5"/>
      <c r="CK35" s="5"/>
      <c r="CL35" s="5"/>
      <c r="CM35" s="5"/>
      <c r="CN35" s="5"/>
    </row>
    <row r="36" spans="1:92" ht="16.149999999999999" customHeight="1" x14ac:dyDescent="0.2">
      <c r="A36" s="456"/>
      <c r="B36" s="492" t="s">
        <v>43</v>
      </c>
      <c r="C36" s="493"/>
      <c r="D36" s="136">
        <f t="shared" si="5"/>
        <v>0</v>
      </c>
      <c r="E36" s="139"/>
      <c r="F36" s="140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CG36" s="5"/>
      <c r="CH36" s="5"/>
      <c r="CI36" s="5"/>
      <c r="CJ36" s="5"/>
      <c r="CK36" s="5"/>
      <c r="CL36" s="5"/>
      <c r="CM36" s="5"/>
      <c r="CN36" s="5"/>
    </row>
    <row r="37" spans="1:92" ht="16.149999999999999" customHeight="1" x14ac:dyDescent="0.2">
      <c r="A37" s="456"/>
      <c r="B37" s="492" t="s">
        <v>44</v>
      </c>
      <c r="C37" s="493"/>
      <c r="D37" s="136">
        <f t="shared" si="5"/>
        <v>0</v>
      </c>
      <c r="E37" s="139"/>
      <c r="F37" s="140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CG37" s="5"/>
      <c r="CH37" s="5"/>
      <c r="CI37" s="5"/>
      <c r="CJ37" s="5"/>
      <c r="CK37" s="5"/>
      <c r="CL37" s="5"/>
      <c r="CM37" s="5"/>
      <c r="CN37" s="5"/>
    </row>
    <row r="38" spans="1:92" ht="16.149999999999999" customHeight="1" x14ac:dyDescent="0.2">
      <c r="A38" s="456"/>
      <c r="B38" s="492" t="s">
        <v>45</v>
      </c>
      <c r="C38" s="493"/>
      <c r="D38" s="136">
        <f t="shared" si="5"/>
        <v>0</v>
      </c>
      <c r="E38" s="139"/>
      <c r="F38" s="140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CG38" s="5"/>
      <c r="CH38" s="5"/>
      <c r="CI38" s="5"/>
      <c r="CJ38" s="5"/>
      <c r="CK38" s="5"/>
      <c r="CL38" s="5"/>
      <c r="CM38" s="5"/>
      <c r="CN38" s="5"/>
    </row>
    <row r="39" spans="1:92" ht="16.149999999999999" customHeight="1" x14ac:dyDescent="0.2">
      <c r="A39" s="457"/>
      <c r="B39" s="494" t="s">
        <v>46</v>
      </c>
      <c r="C39" s="495"/>
      <c r="D39" s="141">
        <f t="shared" si="5"/>
        <v>0</v>
      </c>
      <c r="E39" s="142"/>
      <c r="F39" s="143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CG39" s="5"/>
      <c r="CH39" s="5"/>
      <c r="CI39" s="5"/>
      <c r="CJ39" s="5"/>
      <c r="CK39" s="5"/>
      <c r="CL39" s="5"/>
      <c r="CM39" s="5"/>
      <c r="CN39" s="5"/>
    </row>
    <row r="40" spans="1:92" ht="16.149999999999999" customHeight="1" x14ac:dyDescent="0.2">
      <c r="A40" s="489" t="s">
        <v>47</v>
      </c>
      <c r="B40" s="489" t="s">
        <v>48</v>
      </c>
      <c r="C40" s="61" t="s">
        <v>49</v>
      </c>
      <c r="D40" s="133">
        <f t="shared" si="5"/>
        <v>0</v>
      </c>
      <c r="E40" s="144"/>
      <c r="F40" s="145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CG40" s="5"/>
      <c r="CH40" s="5"/>
      <c r="CI40" s="5"/>
      <c r="CJ40" s="5"/>
      <c r="CK40" s="5"/>
      <c r="CL40" s="5"/>
      <c r="CM40" s="5"/>
      <c r="CN40" s="5"/>
    </row>
    <row r="41" spans="1:92" ht="16.149999999999999" customHeight="1" x14ac:dyDescent="0.2">
      <c r="A41" s="456"/>
      <c r="B41" s="457"/>
      <c r="C41" s="443" t="s">
        <v>50</v>
      </c>
      <c r="D41" s="141">
        <f t="shared" si="5"/>
        <v>0</v>
      </c>
      <c r="E41" s="146"/>
      <c r="F41" s="143"/>
      <c r="G41" s="6"/>
      <c r="H41" s="6"/>
      <c r="I41" s="10"/>
      <c r="J41" s="10"/>
      <c r="K41" s="10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CG41" s="5"/>
      <c r="CH41" s="5"/>
      <c r="CI41" s="5"/>
      <c r="CJ41" s="5"/>
      <c r="CK41" s="5"/>
      <c r="CL41" s="5"/>
      <c r="CM41" s="5"/>
      <c r="CN41" s="5"/>
    </row>
    <row r="42" spans="1:92" ht="16.149999999999999" customHeight="1" x14ac:dyDescent="0.2">
      <c r="A42" s="456"/>
      <c r="B42" s="489" t="s">
        <v>51</v>
      </c>
      <c r="C42" s="61" t="s">
        <v>49</v>
      </c>
      <c r="D42" s="133">
        <f t="shared" si="5"/>
        <v>0</v>
      </c>
      <c r="E42" s="144"/>
      <c r="F42" s="145"/>
      <c r="G42" s="6"/>
      <c r="H42" s="6"/>
      <c r="I42" s="10"/>
      <c r="J42" s="10"/>
      <c r="K42" s="10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CG42" s="5"/>
      <c r="CH42" s="5"/>
      <c r="CI42" s="5"/>
      <c r="CJ42" s="5"/>
      <c r="CK42" s="5"/>
      <c r="CL42" s="5"/>
      <c r="CM42" s="5"/>
      <c r="CN42" s="5"/>
    </row>
    <row r="43" spans="1:92" ht="16.149999999999999" customHeight="1" x14ac:dyDescent="0.2">
      <c r="A43" s="457"/>
      <c r="B43" s="457"/>
      <c r="C43" s="147" t="s">
        <v>50</v>
      </c>
      <c r="D43" s="141">
        <f t="shared" si="5"/>
        <v>0</v>
      </c>
      <c r="E43" s="146"/>
      <c r="F43" s="143"/>
      <c r="G43" s="6"/>
      <c r="H43" s="6"/>
      <c r="I43" s="10"/>
      <c r="J43" s="10"/>
      <c r="K43" s="10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CG43" s="5"/>
      <c r="CH43" s="5"/>
      <c r="CI43" s="5"/>
      <c r="CJ43" s="5"/>
      <c r="CK43" s="5"/>
      <c r="CL43" s="5"/>
      <c r="CM43" s="5"/>
      <c r="CN43" s="5"/>
    </row>
    <row r="44" spans="1:92" ht="31.9" customHeight="1" x14ac:dyDescent="0.2">
      <c r="A44" s="465" t="s">
        <v>52</v>
      </c>
      <c r="B44" s="465"/>
      <c r="C44" s="465"/>
      <c r="D44" s="465"/>
      <c r="E44" s="465"/>
      <c r="F44" s="465"/>
      <c r="G44" s="465"/>
      <c r="H44" s="465"/>
      <c r="I44" s="27"/>
      <c r="J44" s="27"/>
      <c r="K44" s="33"/>
      <c r="L44" s="26"/>
      <c r="CG44" s="5"/>
      <c r="CH44" s="5"/>
      <c r="CI44" s="5"/>
      <c r="CJ44" s="5"/>
      <c r="CK44" s="5"/>
      <c r="CL44" s="5"/>
      <c r="CM44" s="5"/>
      <c r="CN44" s="5"/>
    </row>
    <row r="45" spans="1:92" ht="16.149999999999999" customHeight="1" x14ac:dyDescent="0.2">
      <c r="A45" s="503" t="s">
        <v>53</v>
      </c>
      <c r="B45" s="505" t="s">
        <v>1</v>
      </c>
      <c r="C45" s="26"/>
      <c r="D45" s="6"/>
      <c r="E45" s="6"/>
      <c r="F45" s="6"/>
      <c r="G45" s="6"/>
      <c r="H45" s="6"/>
      <c r="I45" s="10"/>
      <c r="J45" s="10"/>
      <c r="K45" s="10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CG45" s="5"/>
      <c r="CH45" s="5"/>
      <c r="CI45" s="5"/>
      <c r="CJ45" s="5"/>
      <c r="CK45" s="5"/>
      <c r="CL45" s="5"/>
      <c r="CM45" s="5"/>
      <c r="CN45" s="5"/>
    </row>
    <row r="46" spans="1:92" ht="16.149999999999999" customHeight="1" x14ac:dyDescent="0.2">
      <c r="A46" s="504"/>
      <c r="B46" s="506"/>
      <c r="C46" s="148"/>
      <c r="D46" s="26"/>
      <c r="E46" s="6"/>
      <c r="F46" s="6"/>
      <c r="G46" s="6"/>
      <c r="H46" s="6"/>
      <c r="I46" s="10"/>
      <c r="J46" s="10"/>
      <c r="K46" s="10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CG46" s="5"/>
      <c r="CH46" s="5"/>
      <c r="CI46" s="5"/>
      <c r="CJ46" s="5"/>
      <c r="CK46" s="5"/>
      <c r="CL46" s="5"/>
      <c r="CM46" s="5"/>
      <c r="CN46" s="5"/>
    </row>
    <row r="47" spans="1:92" ht="16.149999999999999" customHeight="1" x14ac:dyDescent="0.2">
      <c r="A47" s="61" t="s">
        <v>54</v>
      </c>
      <c r="B47" s="149">
        <v>103</v>
      </c>
      <c r="C47" s="150"/>
      <c r="D47" s="26"/>
      <c r="E47" s="6"/>
      <c r="F47" s="6"/>
      <c r="G47" s="6"/>
      <c r="H47" s="6"/>
      <c r="I47" s="10"/>
      <c r="J47" s="10"/>
      <c r="K47" s="10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CG47" s="5"/>
      <c r="CH47" s="5"/>
      <c r="CI47" s="5"/>
      <c r="CJ47" s="5"/>
      <c r="CK47" s="5"/>
      <c r="CL47" s="5"/>
      <c r="CM47" s="5"/>
      <c r="CN47" s="5"/>
    </row>
    <row r="48" spans="1:92" ht="16.149999999999999" customHeight="1" x14ac:dyDescent="0.2">
      <c r="A48" s="147" t="s">
        <v>55</v>
      </c>
      <c r="B48" s="151">
        <v>5</v>
      </c>
      <c r="C48" s="150"/>
      <c r="D48" s="26"/>
      <c r="E48" s="6"/>
      <c r="F48" s="6"/>
      <c r="G48" s="6"/>
      <c r="H48" s="6"/>
      <c r="I48" s="10"/>
      <c r="J48" s="10"/>
      <c r="K48" s="10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CG48" s="5"/>
      <c r="CH48" s="5"/>
      <c r="CI48" s="5"/>
      <c r="CJ48" s="5"/>
      <c r="CK48" s="5"/>
      <c r="CL48" s="5"/>
      <c r="CM48" s="5"/>
      <c r="CN48" s="5"/>
    </row>
    <row r="49" spans="1:92" ht="16.149999999999999" customHeight="1" x14ac:dyDescent="0.2">
      <c r="A49" s="444" t="s">
        <v>1</v>
      </c>
      <c r="B49" s="152">
        <f>SUM(B47+B48)</f>
        <v>108</v>
      </c>
      <c r="C49" s="153"/>
      <c r="D49" s="2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CG49" s="5"/>
      <c r="CH49" s="5"/>
      <c r="CI49" s="5"/>
      <c r="CJ49" s="5"/>
      <c r="CK49" s="5"/>
      <c r="CL49" s="5"/>
      <c r="CM49" s="5"/>
      <c r="CN49" s="5"/>
    </row>
    <row r="50" spans="1:92" ht="31.9" customHeight="1" x14ac:dyDescent="0.2">
      <c r="A50" s="154" t="s">
        <v>56</v>
      </c>
      <c r="B50" s="154"/>
      <c r="C50" s="154"/>
      <c r="D50" s="26"/>
      <c r="CG50" s="5"/>
      <c r="CH50" s="5"/>
      <c r="CI50" s="5"/>
      <c r="CJ50" s="5"/>
      <c r="CK50" s="5"/>
      <c r="CL50" s="5"/>
      <c r="CM50" s="5"/>
      <c r="CN50" s="5"/>
    </row>
    <row r="51" spans="1:92" ht="16.149999999999999" customHeight="1" x14ac:dyDescent="0.2">
      <c r="A51" s="489" t="s">
        <v>57</v>
      </c>
      <c r="B51" s="507" t="s">
        <v>12</v>
      </c>
      <c r="C51" s="508" t="s">
        <v>1</v>
      </c>
      <c r="D51" s="2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CG51" s="5"/>
      <c r="CH51" s="5"/>
      <c r="CI51" s="5"/>
      <c r="CJ51" s="5"/>
      <c r="CK51" s="5"/>
      <c r="CL51" s="5"/>
      <c r="CM51" s="5"/>
      <c r="CN51" s="5"/>
    </row>
    <row r="52" spans="1:92" ht="16.149999999999999" customHeight="1" x14ac:dyDescent="0.2">
      <c r="A52" s="457"/>
      <c r="B52" s="461"/>
      <c r="C52" s="509"/>
      <c r="D52" s="2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CG52" s="5"/>
      <c r="CH52" s="5"/>
      <c r="CI52" s="5"/>
      <c r="CJ52" s="5"/>
      <c r="CK52" s="5"/>
      <c r="CL52" s="5"/>
      <c r="CM52" s="5"/>
      <c r="CN52" s="5"/>
    </row>
    <row r="53" spans="1:92" ht="16.149999999999999" customHeight="1" x14ac:dyDescent="0.2">
      <c r="A53" s="489" t="s">
        <v>58</v>
      </c>
      <c r="B53" s="155" t="s">
        <v>59</v>
      </c>
      <c r="C53" s="149"/>
      <c r="D53" s="2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CG53" s="5"/>
      <c r="CH53" s="5"/>
      <c r="CI53" s="5"/>
      <c r="CJ53" s="5"/>
      <c r="CK53" s="5"/>
      <c r="CL53" s="5"/>
      <c r="CM53" s="5"/>
      <c r="CN53" s="5"/>
    </row>
    <row r="54" spans="1:92" ht="16.149999999999999" customHeight="1" x14ac:dyDescent="0.2">
      <c r="A54" s="456"/>
      <c r="B54" s="156" t="s">
        <v>60</v>
      </c>
      <c r="C54" s="157"/>
      <c r="D54" s="2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CG54" s="5"/>
      <c r="CH54" s="5"/>
      <c r="CI54" s="5"/>
      <c r="CJ54" s="5"/>
      <c r="CK54" s="5"/>
      <c r="CL54" s="5"/>
      <c r="CM54" s="5"/>
      <c r="CN54" s="5"/>
    </row>
    <row r="55" spans="1:92" ht="16.149999999999999" customHeight="1" x14ac:dyDescent="0.2">
      <c r="A55" s="457"/>
      <c r="B55" s="158" t="s">
        <v>61</v>
      </c>
      <c r="C55" s="151"/>
      <c r="D55" s="2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CG55" s="5"/>
      <c r="CH55" s="5"/>
      <c r="CI55" s="5"/>
      <c r="CJ55" s="5"/>
      <c r="CK55" s="5"/>
      <c r="CL55" s="5"/>
      <c r="CM55" s="5"/>
      <c r="CN55" s="5"/>
    </row>
    <row r="56" spans="1:92" ht="16.149999999999999" customHeight="1" x14ac:dyDescent="0.2">
      <c r="A56" s="489" t="s">
        <v>62</v>
      </c>
      <c r="B56" s="155" t="s">
        <v>63</v>
      </c>
      <c r="C56" s="149"/>
      <c r="D56" s="2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CG56" s="5"/>
      <c r="CH56" s="5"/>
      <c r="CI56" s="5"/>
      <c r="CJ56" s="5"/>
      <c r="CK56" s="5"/>
      <c r="CL56" s="5"/>
      <c r="CM56" s="5"/>
      <c r="CN56" s="5"/>
    </row>
    <row r="57" spans="1:92" ht="22.15" customHeight="1" x14ac:dyDescent="0.2">
      <c r="A57" s="456"/>
      <c r="B57" s="156" t="s">
        <v>64</v>
      </c>
      <c r="C57" s="157"/>
      <c r="D57" s="2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CG57" s="5"/>
      <c r="CH57" s="5"/>
      <c r="CI57" s="5"/>
      <c r="CJ57" s="5"/>
      <c r="CK57" s="5"/>
      <c r="CL57" s="5"/>
      <c r="CM57" s="5"/>
      <c r="CN57" s="5"/>
    </row>
    <row r="58" spans="1:92" ht="24.6" customHeight="1" x14ac:dyDescent="0.2">
      <c r="A58" s="456"/>
      <c r="B58" s="446" t="s">
        <v>65</v>
      </c>
      <c r="C58" s="157"/>
      <c r="D58" s="2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CG58" s="5"/>
      <c r="CH58" s="5"/>
      <c r="CI58" s="5"/>
      <c r="CJ58" s="5"/>
      <c r="CK58" s="5"/>
      <c r="CL58" s="5"/>
      <c r="CM58" s="5"/>
      <c r="CN58" s="5"/>
    </row>
    <row r="59" spans="1:92" ht="16.149999999999999" customHeight="1" x14ac:dyDescent="0.2">
      <c r="A59" s="457"/>
      <c r="B59" s="158" t="s">
        <v>66</v>
      </c>
      <c r="C59" s="151"/>
      <c r="D59" s="2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CG59" s="5"/>
      <c r="CH59" s="5"/>
      <c r="CI59" s="5"/>
      <c r="CJ59" s="5"/>
      <c r="CK59" s="5"/>
      <c r="CL59" s="5"/>
      <c r="CM59" s="5"/>
      <c r="CN59" s="5"/>
    </row>
    <row r="60" spans="1:92" ht="38.450000000000003" customHeight="1" x14ac:dyDescent="0.2">
      <c r="A60" s="489" t="s">
        <v>67</v>
      </c>
      <c r="B60" s="160" t="s">
        <v>68</v>
      </c>
      <c r="C60" s="149"/>
      <c r="D60" s="2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CG60" s="5"/>
      <c r="CH60" s="5"/>
      <c r="CI60" s="5"/>
      <c r="CJ60" s="5"/>
      <c r="CK60" s="5"/>
      <c r="CL60" s="5"/>
      <c r="CM60" s="5"/>
      <c r="CN60" s="5"/>
    </row>
    <row r="61" spans="1:92" ht="24" customHeight="1" x14ac:dyDescent="0.2">
      <c r="A61" s="457"/>
      <c r="B61" s="161" t="s">
        <v>69</v>
      </c>
      <c r="C61" s="151"/>
      <c r="D61" s="2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CG61" s="5"/>
      <c r="CH61" s="5"/>
      <c r="CI61" s="5"/>
      <c r="CJ61" s="5"/>
      <c r="CK61" s="5"/>
      <c r="CL61" s="5"/>
      <c r="CM61" s="5"/>
      <c r="CN61" s="5"/>
    </row>
    <row r="62" spans="1:92" ht="16.149999999999999" customHeight="1" x14ac:dyDescent="0.2">
      <c r="A62" s="510" t="s">
        <v>70</v>
      </c>
      <c r="B62" s="511"/>
      <c r="C62" s="162"/>
      <c r="D62" s="2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CG62" s="5"/>
      <c r="CH62" s="5"/>
      <c r="CI62" s="5"/>
      <c r="CJ62" s="5"/>
      <c r="CK62" s="5"/>
      <c r="CL62" s="5"/>
      <c r="CM62" s="5"/>
      <c r="CN62" s="5"/>
    </row>
    <row r="63" spans="1:92" ht="31.9" customHeight="1" x14ac:dyDescent="0.2">
      <c r="A63" s="465" t="s">
        <v>71</v>
      </c>
      <c r="B63" s="465"/>
      <c r="C63" s="465"/>
      <c r="D63" s="465"/>
      <c r="E63" s="465"/>
      <c r="F63" s="465"/>
      <c r="G63" s="465"/>
      <c r="H63" s="465"/>
      <c r="I63" s="465"/>
      <c r="J63" s="26"/>
      <c r="CG63" s="5"/>
      <c r="CH63" s="5"/>
      <c r="CI63" s="5"/>
      <c r="CJ63" s="5"/>
      <c r="CK63" s="5"/>
      <c r="CL63" s="5"/>
      <c r="CM63" s="5"/>
      <c r="CN63" s="5"/>
    </row>
    <row r="64" spans="1:92" ht="16.149999999999999" customHeight="1" x14ac:dyDescent="0.2">
      <c r="A64" s="512" t="s">
        <v>72</v>
      </c>
      <c r="B64" s="512"/>
      <c r="C64" s="454" t="s">
        <v>73</v>
      </c>
      <c r="D64" s="454" t="s">
        <v>74</v>
      </c>
      <c r="E64" s="455" t="s">
        <v>62</v>
      </c>
      <c r="F64" s="454"/>
      <c r="G64" s="454"/>
      <c r="H64" s="454" t="s">
        <v>75</v>
      </c>
      <c r="I64" s="13"/>
      <c r="J64" s="2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CG64" s="5"/>
      <c r="CH64" s="5"/>
      <c r="CI64" s="5"/>
      <c r="CJ64" s="5"/>
      <c r="CK64" s="5"/>
      <c r="CL64" s="5"/>
      <c r="CM64" s="5"/>
      <c r="CN64" s="5"/>
    </row>
    <row r="65" spans="1:92" ht="16.149999999999999" customHeight="1" x14ac:dyDescent="0.2">
      <c r="A65" s="512"/>
      <c r="B65" s="512"/>
      <c r="C65" s="454"/>
      <c r="D65" s="454"/>
      <c r="E65" s="163" t="s">
        <v>76</v>
      </c>
      <c r="F65" s="449" t="s">
        <v>77</v>
      </c>
      <c r="G65" s="451" t="s">
        <v>78</v>
      </c>
      <c r="H65" s="455"/>
      <c r="I65" s="13"/>
      <c r="J65" s="2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CG65" s="5"/>
      <c r="CH65" s="5"/>
      <c r="CI65" s="5"/>
      <c r="CJ65" s="5"/>
      <c r="CK65" s="5"/>
      <c r="CL65" s="5"/>
      <c r="CM65" s="5"/>
      <c r="CN65" s="5"/>
    </row>
    <row r="66" spans="1:92" ht="16.149999999999999" customHeight="1" x14ac:dyDescent="0.2">
      <c r="A66" s="499" t="s">
        <v>79</v>
      </c>
      <c r="B66" s="499"/>
      <c r="C66" s="166"/>
      <c r="D66" s="166"/>
      <c r="E66" s="167"/>
      <c r="F66" s="168"/>
      <c r="G66" s="169"/>
      <c r="H66" s="169"/>
      <c r="I66" s="13"/>
      <c r="J66" s="2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CG66" s="5"/>
      <c r="CH66" s="5"/>
      <c r="CI66" s="5"/>
      <c r="CJ66" s="5"/>
      <c r="CK66" s="5"/>
      <c r="CL66" s="5"/>
      <c r="CM66" s="5"/>
      <c r="CN66" s="5"/>
    </row>
    <row r="67" spans="1:92" ht="16.149999999999999" customHeight="1" x14ac:dyDescent="0.2">
      <c r="A67" s="500" t="s">
        <v>80</v>
      </c>
      <c r="B67" s="500"/>
      <c r="C67" s="171"/>
      <c r="D67" s="171"/>
      <c r="E67" s="172"/>
      <c r="F67" s="173"/>
      <c r="G67" s="174"/>
      <c r="H67" s="174"/>
      <c r="I67" s="13"/>
      <c r="J67" s="2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CG67" s="5"/>
      <c r="CH67" s="5"/>
      <c r="CI67" s="5"/>
      <c r="CJ67" s="5"/>
      <c r="CK67" s="5"/>
      <c r="CL67" s="5"/>
      <c r="CM67" s="5"/>
      <c r="CN67" s="5"/>
    </row>
    <row r="68" spans="1:92" ht="16.149999999999999" customHeight="1" x14ac:dyDescent="0.2">
      <c r="A68" s="501" t="s">
        <v>81</v>
      </c>
      <c r="B68" s="501"/>
      <c r="C68" s="175"/>
      <c r="D68" s="175"/>
      <c r="E68" s="176"/>
      <c r="F68" s="177"/>
      <c r="G68" s="178"/>
      <c r="H68" s="178"/>
      <c r="I68" s="13"/>
      <c r="J68" s="2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CG68" s="5"/>
      <c r="CH68" s="5"/>
      <c r="CI68" s="5"/>
      <c r="CJ68" s="5"/>
      <c r="CK68" s="5"/>
      <c r="CL68" s="5"/>
      <c r="CM68" s="5"/>
      <c r="CN68" s="5"/>
    </row>
    <row r="69" spans="1:92" ht="16.149999999999999" customHeight="1" x14ac:dyDescent="0.2">
      <c r="A69" s="502" t="s">
        <v>1</v>
      </c>
      <c r="B69" s="502"/>
      <c r="C69" s="179">
        <f t="shared" ref="C69:H69" si="6">SUM(C66:C68)</f>
        <v>0</v>
      </c>
      <c r="D69" s="179">
        <f t="shared" si="6"/>
        <v>0</v>
      </c>
      <c r="E69" s="179">
        <f t="shared" si="6"/>
        <v>0</v>
      </c>
      <c r="F69" s="179">
        <f t="shared" si="6"/>
        <v>0</v>
      </c>
      <c r="G69" s="179">
        <f t="shared" si="6"/>
        <v>0</v>
      </c>
      <c r="H69" s="180">
        <f t="shared" si="6"/>
        <v>0</v>
      </c>
      <c r="I69" s="181"/>
      <c r="J69" s="2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CG69" s="5"/>
      <c r="CH69" s="5"/>
      <c r="CI69" s="5"/>
      <c r="CJ69" s="5"/>
      <c r="CK69" s="5"/>
      <c r="CL69" s="5"/>
      <c r="CM69" s="5"/>
      <c r="CN69" s="5"/>
    </row>
    <row r="70" spans="1:92" ht="16.149999999999999" customHeight="1" x14ac:dyDescent="0.2">
      <c r="A70" s="182" t="s">
        <v>82</v>
      </c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CG70" s="5"/>
      <c r="CH70" s="5"/>
      <c r="CI70" s="5"/>
      <c r="CJ70" s="5"/>
      <c r="CK70" s="5"/>
      <c r="CL70" s="5"/>
      <c r="CM70" s="5"/>
      <c r="CN70" s="5"/>
    </row>
    <row r="71" spans="1:92" ht="31.9" customHeight="1" x14ac:dyDescent="0.2">
      <c r="A71" s="465" t="s">
        <v>83</v>
      </c>
      <c r="B71" s="465"/>
      <c r="C71" s="465"/>
      <c r="D71" s="465"/>
      <c r="E71" s="465"/>
      <c r="F71" s="465"/>
      <c r="G71" s="465"/>
      <c r="H71" s="465"/>
      <c r="I71" s="465"/>
      <c r="J71" s="465"/>
      <c r="K71" s="465"/>
      <c r="L71" s="465"/>
      <c r="CG71" s="5"/>
      <c r="CH71" s="5"/>
      <c r="CI71" s="5"/>
      <c r="CJ71" s="5"/>
      <c r="CK71" s="5"/>
      <c r="CL71" s="5"/>
      <c r="CM71" s="5"/>
      <c r="CN71" s="5"/>
    </row>
    <row r="72" spans="1:92" ht="16.149999999999999" customHeight="1" x14ac:dyDescent="0.2">
      <c r="A72" s="512" t="s">
        <v>72</v>
      </c>
      <c r="B72" s="512"/>
      <c r="C72" s="454" t="s">
        <v>73</v>
      </c>
      <c r="D72" s="454" t="s">
        <v>74</v>
      </c>
      <c r="E72" s="515" t="s">
        <v>62</v>
      </c>
      <c r="F72" s="516"/>
      <c r="G72" s="517"/>
      <c r="H72" s="455" t="s">
        <v>75</v>
      </c>
      <c r="I72" s="13"/>
      <c r="J72" s="13"/>
      <c r="K72" s="14"/>
      <c r="L72" s="44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CG72" s="5"/>
      <c r="CH72" s="5"/>
      <c r="CI72" s="5"/>
      <c r="CJ72" s="5"/>
      <c r="CK72" s="5"/>
      <c r="CL72" s="5"/>
      <c r="CM72" s="5"/>
      <c r="CN72" s="5"/>
    </row>
    <row r="73" spans="1:92" ht="16.149999999999999" customHeight="1" x14ac:dyDescent="0.2">
      <c r="A73" s="512"/>
      <c r="B73" s="512"/>
      <c r="C73" s="454"/>
      <c r="D73" s="454"/>
      <c r="E73" s="448" t="s">
        <v>76</v>
      </c>
      <c r="F73" s="449" t="s">
        <v>77</v>
      </c>
      <c r="G73" s="450" t="s">
        <v>78</v>
      </c>
      <c r="H73" s="455"/>
      <c r="I73" s="13"/>
      <c r="J73" s="13"/>
      <c r="K73" s="14"/>
      <c r="L73" s="44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CG73" s="5"/>
      <c r="CH73" s="5"/>
      <c r="CI73" s="5"/>
      <c r="CJ73" s="5"/>
      <c r="CK73" s="5"/>
      <c r="CL73" s="5"/>
      <c r="CM73" s="5"/>
      <c r="CN73" s="5"/>
    </row>
    <row r="74" spans="1:92" ht="16.149999999999999" customHeight="1" x14ac:dyDescent="0.2">
      <c r="A74" s="499" t="s">
        <v>80</v>
      </c>
      <c r="B74" s="499"/>
      <c r="C74" s="166">
        <v>4</v>
      </c>
      <c r="D74" s="166">
        <v>4</v>
      </c>
      <c r="E74" s="186">
        <v>52</v>
      </c>
      <c r="F74" s="168"/>
      <c r="G74" s="187"/>
      <c r="H74" s="169"/>
      <c r="I74" s="13"/>
      <c r="J74" s="13"/>
      <c r="K74" s="14"/>
      <c r="L74" s="13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CG74" s="5"/>
      <c r="CH74" s="5"/>
      <c r="CI74" s="5"/>
      <c r="CJ74" s="5"/>
      <c r="CK74" s="5"/>
      <c r="CL74" s="5"/>
      <c r="CM74" s="5"/>
      <c r="CN74" s="5"/>
    </row>
    <row r="75" spans="1:92" ht="16.149999999999999" customHeight="1" x14ac:dyDescent="0.2">
      <c r="A75" s="500" t="s">
        <v>84</v>
      </c>
      <c r="B75" s="500"/>
      <c r="C75" s="157"/>
      <c r="D75" s="157"/>
      <c r="E75" s="188"/>
      <c r="F75" s="189"/>
      <c r="G75" s="190"/>
      <c r="H75" s="191"/>
      <c r="I75" s="13"/>
      <c r="J75" s="13"/>
      <c r="K75" s="14"/>
      <c r="L75" s="13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CG75" s="5"/>
      <c r="CH75" s="5"/>
      <c r="CI75" s="5"/>
      <c r="CJ75" s="5"/>
      <c r="CK75" s="5"/>
      <c r="CL75" s="5"/>
      <c r="CM75" s="5"/>
      <c r="CN75" s="5"/>
    </row>
    <row r="76" spans="1:92" ht="16.149999999999999" customHeight="1" x14ac:dyDescent="0.2">
      <c r="A76" s="513" t="s">
        <v>85</v>
      </c>
      <c r="B76" s="513"/>
      <c r="C76" s="157"/>
      <c r="D76" s="157"/>
      <c r="E76" s="188"/>
      <c r="F76" s="189"/>
      <c r="G76" s="190"/>
      <c r="H76" s="191"/>
      <c r="I76" s="13"/>
      <c r="J76" s="13"/>
      <c r="K76" s="14"/>
      <c r="L76" s="13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CG76" s="5"/>
      <c r="CH76" s="5"/>
      <c r="CI76" s="5"/>
      <c r="CJ76" s="5"/>
      <c r="CK76" s="5"/>
      <c r="CL76" s="5"/>
      <c r="CM76" s="5"/>
      <c r="CN76" s="5"/>
    </row>
    <row r="77" spans="1:92" ht="16.149999999999999" customHeight="1" x14ac:dyDescent="0.2">
      <c r="A77" s="500" t="s">
        <v>86</v>
      </c>
      <c r="B77" s="500"/>
      <c r="C77" s="157"/>
      <c r="D77" s="157"/>
      <c r="E77" s="188"/>
      <c r="F77" s="189"/>
      <c r="G77" s="190"/>
      <c r="H77" s="191"/>
      <c r="I77" s="13"/>
      <c r="J77" s="13"/>
      <c r="K77" s="14"/>
      <c r="L77" s="13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CG77" s="5"/>
      <c r="CH77" s="5"/>
      <c r="CI77" s="5"/>
      <c r="CJ77" s="5"/>
      <c r="CK77" s="5"/>
      <c r="CL77" s="5"/>
      <c r="CM77" s="5"/>
      <c r="CN77" s="5"/>
    </row>
    <row r="78" spans="1:92" ht="16.149999999999999" customHeight="1" x14ac:dyDescent="0.2">
      <c r="A78" s="514" t="s">
        <v>81</v>
      </c>
      <c r="B78" s="514"/>
      <c r="C78" s="175"/>
      <c r="D78" s="151"/>
      <c r="E78" s="192"/>
      <c r="F78" s="177"/>
      <c r="G78" s="193"/>
      <c r="H78" s="178"/>
      <c r="I78" s="13"/>
      <c r="J78" s="13"/>
      <c r="K78" s="14"/>
      <c r="L78" s="13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CG78" s="5"/>
      <c r="CH78" s="5"/>
      <c r="CI78" s="5"/>
      <c r="CJ78" s="5"/>
      <c r="CK78" s="5"/>
      <c r="CL78" s="5"/>
      <c r="CM78" s="5"/>
      <c r="CN78" s="5"/>
    </row>
    <row r="79" spans="1:92" ht="16.149999999999999" customHeight="1" x14ac:dyDescent="0.2">
      <c r="A79" s="502" t="s">
        <v>1</v>
      </c>
      <c r="B79" s="502"/>
      <c r="C79" s="179">
        <f t="shared" ref="C79:H79" si="7">SUM(C74:C78)</f>
        <v>4</v>
      </c>
      <c r="D79" s="180">
        <f t="shared" si="7"/>
        <v>4</v>
      </c>
      <c r="E79" s="194">
        <f t="shared" si="7"/>
        <v>52</v>
      </c>
      <c r="F79" s="179">
        <f t="shared" si="7"/>
        <v>0</v>
      </c>
      <c r="G79" s="180">
        <f t="shared" si="7"/>
        <v>0</v>
      </c>
      <c r="H79" s="195">
        <f t="shared" si="7"/>
        <v>0</v>
      </c>
      <c r="I79" s="181"/>
      <c r="J79" s="13"/>
      <c r="K79" s="14"/>
      <c r="L79" s="13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CG79" s="5"/>
      <c r="CH79" s="5"/>
      <c r="CI79" s="5"/>
      <c r="CJ79" s="5"/>
      <c r="CK79" s="5"/>
      <c r="CL79" s="5"/>
      <c r="CM79" s="5"/>
      <c r="CN79" s="5"/>
    </row>
    <row r="80" spans="1:92" ht="16.149999999999999" customHeight="1" x14ac:dyDescent="0.2">
      <c r="A80" s="182" t="s">
        <v>82</v>
      </c>
      <c r="B80" s="38"/>
      <c r="C80" s="196"/>
      <c r="D80" s="196"/>
      <c r="E80" s="196"/>
      <c r="F80" s="196"/>
      <c r="G80" s="196"/>
      <c r="H80" s="196"/>
      <c r="I80" s="37"/>
      <c r="J80" s="37"/>
      <c r="K80" s="40"/>
      <c r="L80" s="37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CG80" s="5"/>
      <c r="CH80" s="5"/>
      <c r="CI80" s="5"/>
      <c r="CJ80" s="5"/>
      <c r="CK80" s="5"/>
      <c r="CL80" s="5"/>
      <c r="CM80" s="5"/>
      <c r="CN80" s="5"/>
    </row>
    <row r="81" spans="1:92" ht="31.9" customHeight="1" x14ac:dyDescent="0.2">
      <c r="A81" s="528" t="s">
        <v>87</v>
      </c>
      <c r="B81" s="528"/>
      <c r="C81" s="528"/>
      <c r="D81" s="528"/>
      <c r="E81" s="528"/>
      <c r="F81" s="528"/>
      <c r="G81" s="528"/>
      <c r="H81" s="528"/>
      <c r="I81" s="37"/>
      <c r="J81" s="37"/>
      <c r="K81" s="40"/>
      <c r="L81" s="37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CG81" s="5"/>
      <c r="CH81" s="5"/>
      <c r="CI81" s="5"/>
      <c r="CJ81" s="5"/>
      <c r="CK81" s="5"/>
      <c r="CL81" s="5"/>
      <c r="CM81" s="5"/>
      <c r="CN81" s="5"/>
    </row>
    <row r="82" spans="1:92" ht="61.9" customHeight="1" x14ac:dyDescent="0.2">
      <c r="A82" s="529" t="s">
        <v>2</v>
      </c>
      <c r="B82" s="530"/>
      <c r="C82" s="441" t="s">
        <v>1</v>
      </c>
      <c r="D82" s="163" t="s">
        <v>88</v>
      </c>
      <c r="E82" s="449" t="s">
        <v>89</v>
      </c>
      <c r="F82" s="449" t="s">
        <v>90</v>
      </c>
      <c r="G82" s="449" t="s">
        <v>91</v>
      </c>
      <c r="H82" s="198" t="s">
        <v>92</v>
      </c>
      <c r="I82" s="37"/>
      <c r="J82" s="37"/>
      <c r="K82" s="40"/>
      <c r="L82" s="37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CG82" s="5"/>
      <c r="CH82" s="5"/>
      <c r="CI82" s="5"/>
      <c r="CJ82" s="5"/>
      <c r="CK82" s="5"/>
      <c r="CL82" s="5"/>
      <c r="CM82" s="5"/>
      <c r="CN82" s="5"/>
    </row>
    <row r="83" spans="1:92" ht="16.149999999999999" customHeight="1" x14ac:dyDescent="0.2">
      <c r="A83" s="531" t="s">
        <v>73</v>
      </c>
      <c r="B83" s="532"/>
      <c r="C83" s="199"/>
      <c r="D83" s="200"/>
      <c r="E83" s="201"/>
      <c r="F83" s="201"/>
      <c r="G83" s="201"/>
      <c r="H83" s="202"/>
      <c r="I83" s="37"/>
      <c r="J83" s="37"/>
      <c r="K83" s="40"/>
      <c r="L83" s="37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CG83" s="5"/>
      <c r="CH83" s="5"/>
      <c r="CI83" s="5"/>
      <c r="CJ83" s="5"/>
      <c r="CK83" s="5"/>
      <c r="CL83" s="5"/>
      <c r="CM83" s="5"/>
      <c r="CN83" s="5"/>
    </row>
    <row r="84" spans="1:92" ht="16.149999999999999" customHeight="1" x14ac:dyDescent="0.2">
      <c r="A84" s="489" t="s">
        <v>62</v>
      </c>
      <c r="B84" s="445" t="s">
        <v>63</v>
      </c>
      <c r="C84" s="166"/>
      <c r="D84" s="204"/>
      <c r="E84" s="205"/>
      <c r="F84" s="205"/>
      <c r="G84" s="205"/>
      <c r="H84" s="206"/>
      <c r="I84" s="37"/>
      <c r="J84" s="37"/>
      <c r="K84" s="40"/>
      <c r="L84" s="37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CG84" s="5"/>
      <c r="CH84" s="5"/>
      <c r="CI84" s="5"/>
      <c r="CJ84" s="5"/>
      <c r="CK84" s="5"/>
      <c r="CL84" s="5"/>
      <c r="CM84" s="5"/>
      <c r="CN84" s="5"/>
    </row>
    <row r="85" spans="1:92" ht="16.149999999999999" customHeight="1" x14ac:dyDescent="0.2">
      <c r="A85" s="456"/>
      <c r="B85" s="447" t="s">
        <v>93</v>
      </c>
      <c r="C85" s="171"/>
      <c r="D85" s="172"/>
      <c r="E85" s="173"/>
      <c r="F85" s="173"/>
      <c r="G85" s="173"/>
      <c r="H85" s="174"/>
      <c r="I85" s="37"/>
      <c r="J85" s="37"/>
      <c r="K85" s="40"/>
      <c r="L85" s="37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CG85" s="5"/>
      <c r="CH85" s="5"/>
      <c r="CI85" s="5"/>
      <c r="CJ85" s="5"/>
      <c r="CK85" s="5"/>
      <c r="CL85" s="5"/>
      <c r="CM85" s="5"/>
      <c r="CN85" s="5"/>
    </row>
    <row r="86" spans="1:92" ht="16.149999999999999" customHeight="1" x14ac:dyDescent="0.2">
      <c r="A86" s="457"/>
      <c r="B86" s="208" t="s">
        <v>66</v>
      </c>
      <c r="C86" s="209"/>
      <c r="D86" s="210"/>
      <c r="E86" s="211"/>
      <c r="F86" s="211"/>
      <c r="G86" s="211"/>
      <c r="H86" s="212"/>
      <c r="I86" s="37"/>
      <c r="J86" s="37"/>
      <c r="K86" s="40"/>
      <c r="L86" s="37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CG86" s="5"/>
      <c r="CH86" s="5"/>
      <c r="CI86" s="5"/>
      <c r="CJ86" s="5"/>
      <c r="CK86" s="5"/>
      <c r="CL86" s="5"/>
      <c r="CM86" s="5"/>
      <c r="CN86" s="5"/>
    </row>
    <row r="87" spans="1:92" ht="16.149999999999999" customHeight="1" x14ac:dyDescent="0.2">
      <c r="A87" s="518" t="s">
        <v>74</v>
      </c>
      <c r="B87" s="519"/>
      <c r="C87" s="166"/>
      <c r="D87" s="204"/>
      <c r="E87" s="205"/>
      <c r="F87" s="205"/>
      <c r="G87" s="205"/>
      <c r="H87" s="206"/>
      <c r="I87" s="37"/>
      <c r="J87" s="37"/>
      <c r="K87" s="40"/>
      <c r="L87" s="37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CG87" s="5"/>
      <c r="CH87" s="5"/>
      <c r="CI87" s="5"/>
      <c r="CJ87" s="5"/>
      <c r="CK87" s="5"/>
      <c r="CL87" s="5"/>
      <c r="CM87" s="5"/>
      <c r="CN87" s="5"/>
    </row>
    <row r="88" spans="1:92" ht="16.149999999999999" customHeight="1" x14ac:dyDescent="0.2">
      <c r="A88" s="520" t="s">
        <v>70</v>
      </c>
      <c r="B88" s="521"/>
      <c r="C88" s="213"/>
      <c r="D88" s="176"/>
      <c r="E88" s="177"/>
      <c r="F88" s="177"/>
      <c r="G88" s="177"/>
      <c r="H88" s="214"/>
      <c r="I88" s="37"/>
      <c r="J88" s="37"/>
      <c r="K88" s="40"/>
      <c r="L88" s="37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CG88" s="5"/>
      <c r="CH88" s="5"/>
      <c r="CI88" s="5"/>
      <c r="CJ88" s="5"/>
      <c r="CK88" s="5"/>
      <c r="CL88" s="5"/>
      <c r="CM88" s="5"/>
      <c r="CN88" s="5"/>
    </row>
    <row r="89" spans="1:92" ht="16.149999999999999" customHeight="1" x14ac:dyDescent="0.2">
      <c r="A89" s="182" t="s">
        <v>82</v>
      </c>
      <c r="B89" s="215"/>
      <c r="C89" s="216"/>
      <c r="D89" s="217"/>
      <c r="E89" s="217"/>
      <c r="F89" s="217"/>
      <c r="G89" s="217"/>
      <c r="H89" s="217"/>
      <c r="I89" s="37"/>
      <c r="J89" s="37"/>
      <c r="K89" s="40"/>
      <c r="L89" s="37"/>
      <c r="CG89" s="5"/>
      <c r="CH89" s="5"/>
      <c r="CI89" s="5"/>
      <c r="CJ89" s="5"/>
      <c r="CK89" s="5"/>
      <c r="CL89" s="5"/>
      <c r="CM89" s="5"/>
      <c r="CN89" s="5"/>
    </row>
    <row r="90" spans="1:92" ht="31.9" customHeight="1" x14ac:dyDescent="0.2">
      <c r="A90" s="465" t="s">
        <v>94</v>
      </c>
      <c r="B90" s="465"/>
      <c r="C90" s="465"/>
      <c r="D90" s="465"/>
      <c r="E90" s="465"/>
      <c r="F90" s="465"/>
      <c r="G90" s="465"/>
      <c r="H90" s="465"/>
      <c r="I90" s="465"/>
      <c r="J90" s="37"/>
      <c r="K90" s="40"/>
      <c r="L90" s="37"/>
      <c r="CG90" s="5"/>
      <c r="CH90" s="5"/>
      <c r="CI90" s="5"/>
      <c r="CJ90" s="5"/>
      <c r="CK90" s="5"/>
      <c r="CL90" s="5"/>
      <c r="CM90" s="5"/>
      <c r="CN90" s="5"/>
    </row>
    <row r="91" spans="1:92" ht="16.149999999999999" customHeight="1" x14ac:dyDescent="0.2">
      <c r="A91" s="522" t="s">
        <v>72</v>
      </c>
      <c r="B91" s="523"/>
      <c r="C91" s="526" t="s">
        <v>1</v>
      </c>
      <c r="D91" s="13"/>
      <c r="E91" s="7"/>
      <c r="F91" s="7"/>
      <c r="G91" s="7"/>
      <c r="H91" s="7"/>
      <c r="I91" s="7"/>
      <c r="J91" s="37"/>
      <c r="K91" s="40"/>
      <c r="L91" s="37"/>
      <c r="M91" s="6"/>
      <c r="N91" s="6"/>
      <c r="O91" s="6"/>
      <c r="P91" s="6"/>
      <c r="Q91" s="6"/>
      <c r="R91" s="6"/>
      <c r="S91" s="6"/>
      <c r="CG91" s="5"/>
      <c r="CH91" s="5"/>
      <c r="CI91" s="5"/>
      <c r="CJ91" s="5"/>
      <c r="CK91" s="5"/>
      <c r="CL91" s="5"/>
      <c r="CM91" s="5"/>
      <c r="CN91" s="5"/>
    </row>
    <row r="92" spans="1:92" ht="16.149999999999999" customHeight="1" x14ac:dyDescent="0.2">
      <c r="A92" s="524"/>
      <c r="B92" s="525"/>
      <c r="C92" s="527"/>
      <c r="D92" s="13"/>
      <c r="E92" s="7"/>
      <c r="F92" s="7"/>
      <c r="G92" s="7"/>
      <c r="H92" s="7"/>
      <c r="I92" s="7"/>
      <c r="J92" s="37"/>
      <c r="K92" s="40"/>
      <c r="L92" s="37"/>
      <c r="M92" s="6"/>
      <c r="N92" s="6"/>
      <c r="O92" s="6"/>
      <c r="P92" s="6"/>
      <c r="Q92" s="6"/>
      <c r="R92" s="6"/>
      <c r="S92" s="6"/>
      <c r="CG92" s="5"/>
      <c r="CH92" s="5"/>
      <c r="CI92" s="5"/>
      <c r="CJ92" s="5"/>
      <c r="CK92" s="5"/>
      <c r="CL92" s="5"/>
      <c r="CM92" s="5"/>
      <c r="CN92" s="5"/>
    </row>
    <row r="93" spans="1:92" ht="16.149999999999999" customHeight="1" x14ac:dyDescent="0.2">
      <c r="A93" s="531" t="s">
        <v>73</v>
      </c>
      <c r="B93" s="532"/>
      <c r="C93" s="199"/>
      <c r="D93" s="13"/>
      <c r="E93" s="7"/>
      <c r="F93" s="7"/>
      <c r="G93" s="7"/>
      <c r="H93" s="7"/>
      <c r="I93" s="7"/>
      <c r="J93" s="45"/>
      <c r="K93" s="26"/>
      <c r="L93" s="6"/>
      <c r="M93" s="6"/>
      <c r="N93" s="6"/>
      <c r="O93" s="6"/>
      <c r="P93" s="6"/>
      <c r="Q93" s="6"/>
      <c r="R93" s="6"/>
      <c r="S93" s="6"/>
      <c r="CG93" s="5"/>
      <c r="CH93" s="5"/>
      <c r="CI93" s="5"/>
      <c r="CJ93" s="5"/>
      <c r="CK93" s="5"/>
      <c r="CL93" s="5"/>
      <c r="CM93" s="5"/>
      <c r="CN93" s="5"/>
    </row>
    <row r="94" spans="1:92" ht="16.149999999999999" customHeight="1" x14ac:dyDescent="0.2">
      <c r="A94" s="539" t="s">
        <v>62</v>
      </c>
      <c r="B94" s="438" t="s">
        <v>63</v>
      </c>
      <c r="C94" s="220"/>
      <c r="D94" s="13"/>
      <c r="E94" s="7"/>
      <c r="F94" s="7"/>
      <c r="G94" s="7"/>
      <c r="H94" s="7"/>
      <c r="I94" s="7"/>
      <c r="J94" s="221"/>
      <c r="K94" s="45"/>
      <c r="L94" s="26"/>
      <c r="M94" s="6"/>
      <c r="N94" s="6"/>
      <c r="O94" s="6"/>
      <c r="P94" s="6"/>
      <c r="Q94" s="6"/>
      <c r="R94" s="6"/>
      <c r="S94" s="6"/>
      <c r="CG94" s="5"/>
      <c r="CH94" s="5"/>
      <c r="CI94" s="5"/>
      <c r="CJ94" s="5"/>
      <c r="CK94" s="5"/>
      <c r="CL94" s="5"/>
      <c r="CM94" s="5"/>
      <c r="CN94" s="5"/>
    </row>
    <row r="95" spans="1:92" ht="16.149999999999999" customHeight="1" x14ac:dyDescent="0.2">
      <c r="A95" s="539"/>
      <c r="B95" s="222" t="s">
        <v>93</v>
      </c>
      <c r="C95" s="171"/>
      <c r="D95" s="13"/>
      <c r="E95" s="7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CG95" s="5"/>
      <c r="CH95" s="5"/>
      <c r="CI95" s="5"/>
      <c r="CJ95" s="5"/>
      <c r="CK95" s="5"/>
      <c r="CL95" s="5"/>
      <c r="CM95" s="5"/>
      <c r="CN95" s="5"/>
    </row>
    <row r="96" spans="1:92" ht="16.149999999999999" customHeight="1" x14ac:dyDescent="0.2">
      <c r="A96" s="504"/>
      <c r="B96" s="223" t="s">
        <v>66</v>
      </c>
      <c r="C96" s="209"/>
      <c r="D96" s="13"/>
      <c r="E96" s="7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CG96" s="5"/>
      <c r="CH96" s="5"/>
      <c r="CI96" s="5"/>
      <c r="CJ96" s="5"/>
      <c r="CK96" s="5"/>
      <c r="CL96" s="5"/>
      <c r="CM96" s="5"/>
      <c r="CN96" s="5"/>
    </row>
    <row r="97" spans="1:92" ht="16.149999999999999" customHeight="1" x14ac:dyDescent="0.2">
      <c r="A97" s="518" t="s">
        <v>74</v>
      </c>
      <c r="B97" s="519"/>
      <c r="C97" s="220"/>
      <c r="D97" s="13"/>
      <c r="E97" s="7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CG97" s="5"/>
      <c r="CH97" s="5"/>
      <c r="CI97" s="5"/>
      <c r="CJ97" s="5"/>
      <c r="CK97" s="5"/>
      <c r="CL97" s="5"/>
      <c r="CM97" s="5"/>
      <c r="CN97" s="5"/>
    </row>
    <row r="98" spans="1:92" ht="16.149999999999999" customHeight="1" x14ac:dyDescent="0.2">
      <c r="A98" s="520" t="s">
        <v>70</v>
      </c>
      <c r="B98" s="521"/>
      <c r="C98" s="209"/>
      <c r="D98" s="13"/>
      <c r="E98" s="7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CG98" s="5"/>
      <c r="CH98" s="5"/>
      <c r="CI98" s="5"/>
      <c r="CJ98" s="5"/>
      <c r="CK98" s="5"/>
      <c r="CL98" s="5"/>
      <c r="CM98" s="5"/>
      <c r="CN98" s="5"/>
    </row>
    <row r="99" spans="1:92" ht="16.149999999999999" customHeight="1" x14ac:dyDescent="0.2">
      <c r="A99" s="182" t="s">
        <v>82</v>
      </c>
      <c r="B99" s="215"/>
      <c r="C99" s="216"/>
      <c r="D99" s="37"/>
      <c r="E99" s="7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CG99" s="5"/>
      <c r="CH99" s="5"/>
      <c r="CI99" s="5"/>
      <c r="CJ99" s="5"/>
      <c r="CK99" s="5"/>
      <c r="CL99" s="5"/>
      <c r="CM99" s="5"/>
      <c r="CN99" s="5"/>
    </row>
    <row r="100" spans="1:92" ht="31.9" customHeight="1" x14ac:dyDescent="0.2">
      <c r="A100" s="465" t="s">
        <v>95</v>
      </c>
      <c r="B100" s="465"/>
      <c r="C100" s="465"/>
      <c r="D100" s="465"/>
      <c r="E100" s="465"/>
      <c r="CG100" s="5"/>
      <c r="CH100" s="5"/>
      <c r="CI100" s="5"/>
      <c r="CJ100" s="5"/>
      <c r="CK100" s="5"/>
      <c r="CL100" s="5"/>
      <c r="CM100" s="5"/>
      <c r="CN100" s="5"/>
    </row>
    <row r="101" spans="1:92" ht="21" x14ac:dyDescent="0.2">
      <c r="A101" s="224" t="s">
        <v>96</v>
      </c>
      <c r="B101" s="225" t="s">
        <v>97</v>
      </c>
      <c r="C101" s="440"/>
      <c r="D101" s="439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CG101" s="5"/>
      <c r="CH101" s="5"/>
      <c r="CI101" s="5"/>
      <c r="CJ101" s="5"/>
      <c r="CK101" s="5"/>
      <c r="CL101" s="5"/>
      <c r="CM101" s="5"/>
      <c r="CN101" s="5"/>
    </row>
    <row r="102" spans="1:92" x14ac:dyDescent="0.2">
      <c r="A102" s="447" t="s">
        <v>98</v>
      </c>
      <c r="B102" s="228"/>
      <c r="C102" s="440"/>
      <c r="D102" s="439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CG102" s="5"/>
      <c r="CH102" s="5"/>
      <c r="CI102" s="5"/>
      <c r="CJ102" s="5"/>
      <c r="CK102" s="5"/>
      <c r="CL102" s="5"/>
      <c r="CM102" s="5"/>
      <c r="CN102" s="5"/>
    </row>
    <row r="103" spans="1:92" x14ac:dyDescent="0.2">
      <c r="A103" s="447" t="s">
        <v>99</v>
      </c>
      <c r="B103" s="229"/>
      <c r="C103" s="440"/>
      <c r="D103" s="439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CG103" s="5"/>
      <c r="CH103" s="5"/>
      <c r="CI103" s="5"/>
      <c r="CJ103" s="5"/>
      <c r="CK103" s="5"/>
      <c r="CL103" s="5"/>
      <c r="CM103" s="5"/>
      <c r="CN103" s="5"/>
    </row>
    <row r="104" spans="1:92" x14ac:dyDescent="0.2">
      <c r="A104" s="447" t="s">
        <v>100</v>
      </c>
      <c r="B104" s="229"/>
      <c r="C104" s="440"/>
      <c r="D104" s="439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CG104" s="5"/>
      <c r="CH104" s="5"/>
      <c r="CI104" s="5"/>
      <c r="CJ104" s="5"/>
      <c r="CK104" s="5"/>
      <c r="CL104" s="5"/>
      <c r="CM104" s="5"/>
      <c r="CN104" s="5"/>
    </row>
    <row r="105" spans="1:92" x14ac:dyDescent="0.2">
      <c r="A105" s="447" t="s">
        <v>101</v>
      </c>
      <c r="B105" s="229"/>
      <c r="C105" s="230"/>
      <c r="D105" s="439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CG105" s="5"/>
      <c r="CH105" s="5"/>
      <c r="CI105" s="5"/>
      <c r="CJ105" s="5"/>
      <c r="CK105" s="5"/>
      <c r="CL105" s="5"/>
      <c r="CM105" s="5"/>
      <c r="CN105" s="5"/>
    </row>
    <row r="106" spans="1:92" x14ac:dyDescent="0.2">
      <c r="A106" s="208" t="s">
        <v>102</v>
      </c>
      <c r="B106" s="231"/>
      <c r="C106" s="230"/>
      <c r="D106" s="439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CG106" s="5"/>
      <c r="CH106" s="5"/>
      <c r="CI106" s="5"/>
      <c r="CJ106" s="5"/>
      <c r="CK106" s="5"/>
      <c r="CL106" s="5"/>
      <c r="CM106" s="5"/>
      <c r="CN106" s="5"/>
    </row>
    <row r="107" spans="1:92" ht="31.9" customHeight="1" x14ac:dyDescent="0.2">
      <c r="A107" s="533" t="s">
        <v>103</v>
      </c>
      <c r="B107" s="534"/>
      <c r="C107" s="534"/>
      <c r="D107" s="534"/>
      <c r="CG107" s="5"/>
      <c r="CH107" s="5"/>
      <c r="CI107" s="5"/>
      <c r="CJ107" s="5"/>
      <c r="CK107" s="5"/>
      <c r="CL107" s="5"/>
      <c r="CM107" s="5"/>
      <c r="CN107" s="5"/>
    </row>
    <row r="108" spans="1:92" ht="28.15" customHeight="1" x14ac:dyDescent="0.2">
      <c r="A108" s="224" t="s">
        <v>96</v>
      </c>
      <c r="B108" s="225" t="s">
        <v>97</v>
      </c>
      <c r="C108" s="440"/>
      <c r="D108" s="439"/>
      <c r="E108" s="232"/>
      <c r="F108" s="6"/>
      <c r="G108" s="6"/>
      <c r="H108" s="6"/>
      <c r="I108" s="6"/>
      <c r="J108" s="6"/>
      <c r="K108" s="6"/>
      <c r="CG108" s="5"/>
      <c r="CH108" s="5"/>
      <c r="CI108" s="5"/>
      <c r="CJ108" s="5"/>
      <c r="CK108" s="5"/>
      <c r="CL108" s="5"/>
      <c r="CM108" s="5"/>
      <c r="CN108" s="5"/>
    </row>
    <row r="109" spans="1:92" ht="16.149999999999999" customHeight="1" x14ac:dyDescent="0.2">
      <c r="A109" s="447" t="s">
        <v>98</v>
      </c>
      <c r="B109" s="228">
        <v>0</v>
      </c>
      <c r="C109" s="440"/>
      <c r="D109" s="439"/>
      <c r="E109" s="440"/>
      <c r="F109" s="25"/>
      <c r="G109" s="26"/>
      <c r="H109" s="26"/>
      <c r="I109" s="439"/>
      <c r="J109" s="440"/>
      <c r="K109" s="45"/>
      <c r="L109" s="26"/>
      <c r="CG109" s="5"/>
      <c r="CH109" s="5"/>
      <c r="CI109" s="5"/>
      <c r="CJ109" s="5"/>
      <c r="CK109" s="5"/>
      <c r="CL109" s="5"/>
      <c r="CM109" s="5"/>
      <c r="CN109" s="5"/>
    </row>
    <row r="110" spans="1:92" ht="16.149999999999999" customHeight="1" x14ac:dyDescent="0.2">
      <c r="A110" s="447" t="s">
        <v>99</v>
      </c>
      <c r="B110" s="229">
        <v>0</v>
      </c>
      <c r="C110" s="440"/>
      <c r="D110" s="439"/>
      <c r="E110" s="440"/>
      <c r="F110" s="25"/>
      <c r="G110" s="26"/>
      <c r="H110" s="26"/>
      <c r="I110" s="439"/>
      <c r="J110" s="440"/>
      <c r="K110" s="45"/>
      <c r="L110" s="26"/>
      <c r="CG110" s="5"/>
      <c r="CH110" s="5"/>
      <c r="CI110" s="5"/>
      <c r="CJ110" s="5"/>
      <c r="CK110" s="5"/>
      <c r="CL110" s="5"/>
      <c r="CM110" s="5"/>
      <c r="CN110" s="5"/>
    </row>
    <row r="111" spans="1:92" ht="16.149999999999999" customHeight="1" x14ac:dyDescent="0.2">
      <c r="A111" s="447" t="s">
        <v>100</v>
      </c>
      <c r="B111" s="229">
        <v>0</v>
      </c>
      <c r="C111" s="440"/>
      <c r="D111" s="439"/>
      <c r="E111" s="440"/>
      <c r="F111" s="25"/>
      <c r="G111" s="26"/>
      <c r="H111" s="26"/>
      <c r="I111" s="439"/>
      <c r="J111" s="440"/>
      <c r="K111" s="45"/>
      <c r="L111" s="26"/>
      <c r="CG111" s="5"/>
      <c r="CH111" s="5"/>
      <c r="CI111" s="5"/>
      <c r="CJ111" s="5"/>
      <c r="CK111" s="5"/>
      <c r="CL111" s="5"/>
      <c r="CM111" s="5"/>
      <c r="CN111" s="5"/>
    </row>
    <row r="112" spans="1:92" ht="16.149999999999999" customHeight="1" x14ac:dyDescent="0.2">
      <c r="A112" s="447" t="s">
        <v>101</v>
      </c>
      <c r="B112" s="229">
        <v>2</v>
      </c>
      <c r="C112" s="230"/>
      <c r="D112" s="535"/>
      <c r="E112" s="536"/>
      <c r="F112" s="25"/>
      <c r="G112" s="26"/>
      <c r="H112" s="26"/>
      <c r="I112" s="439"/>
      <c r="J112" s="440"/>
      <c r="K112" s="45"/>
      <c r="L112" s="26"/>
      <c r="CG112" s="5"/>
      <c r="CH112" s="5"/>
      <c r="CI112" s="5"/>
      <c r="CJ112" s="5"/>
      <c r="CK112" s="5"/>
      <c r="CL112" s="5"/>
      <c r="CM112" s="5"/>
      <c r="CN112" s="5"/>
    </row>
    <row r="113" spans="1:92" ht="16.149999999999999" customHeight="1" x14ac:dyDescent="0.2">
      <c r="A113" s="208" t="s">
        <v>102</v>
      </c>
      <c r="B113" s="231">
        <v>0</v>
      </c>
      <c r="C113" s="230"/>
      <c r="D113" s="535"/>
      <c r="E113" s="536"/>
      <c r="F113" s="25"/>
      <c r="G113" s="26"/>
      <c r="H113" s="26"/>
      <c r="I113" s="439"/>
      <c r="J113" s="440"/>
      <c r="K113" s="45"/>
      <c r="L113" s="26"/>
      <c r="CG113" s="5"/>
      <c r="CH113" s="5"/>
      <c r="CI113" s="5"/>
      <c r="CJ113" s="5"/>
      <c r="CK113" s="5"/>
      <c r="CL113" s="5"/>
      <c r="CM113" s="5"/>
      <c r="CN113" s="5"/>
    </row>
    <row r="114" spans="1:92" ht="31.9" customHeight="1" x14ac:dyDescent="0.2">
      <c r="A114" s="235" t="s">
        <v>104</v>
      </c>
      <c r="B114" s="236"/>
      <c r="C114" s="236"/>
      <c r="D114" s="236"/>
      <c r="E114" s="236"/>
      <c r="F114" s="236"/>
      <c r="G114" s="9"/>
      <c r="H114" s="9"/>
      <c r="I114" s="9"/>
      <c r="J114" s="221"/>
      <c r="K114" s="45"/>
      <c r="L114" s="26"/>
      <c r="CG114" s="5"/>
      <c r="CH114" s="5"/>
      <c r="CI114" s="5"/>
      <c r="CJ114" s="5"/>
      <c r="CK114" s="5"/>
      <c r="CL114" s="5"/>
      <c r="CM114" s="5"/>
      <c r="CN114" s="5"/>
    </row>
    <row r="115" spans="1:92" ht="16.149999999999999" customHeight="1" x14ac:dyDescent="0.2">
      <c r="A115" s="529" t="s">
        <v>12</v>
      </c>
      <c r="B115" s="530"/>
      <c r="C115" s="441" t="s">
        <v>1</v>
      </c>
      <c r="D115" s="163" t="s">
        <v>105</v>
      </c>
      <c r="E115" s="449" t="s">
        <v>106</v>
      </c>
      <c r="F115" s="451" t="s">
        <v>107</v>
      </c>
      <c r="G115" s="7"/>
      <c r="H115" s="7"/>
      <c r="I115" s="7"/>
      <c r="J115" s="45"/>
      <c r="K115" s="26"/>
      <c r="L115" s="6"/>
      <c r="M115" s="6"/>
      <c r="N115" s="6"/>
      <c r="O115" s="6"/>
      <c r="CG115" s="5"/>
      <c r="CH115" s="5"/>
      <c r="CI115" s="5"/>
      <c r="CJ115" s="5"/>
      <c r="CK115" s="5"/>
      <c r="CL115" s="5"/>
      <c r="CM115" s="5"/>
      <c r="CN115" s="5"/>
    </row>
    <row r="116" spans="1:92" ht="16.149999999999999" customHeight="1" x14ac:dyDescent="0.2">
      <c r="A116" s="537" t="s">
        <v>73</v>
      </c>
      <c r="B116" s="538"/>
      <c r="C116" s="237">
        <f t="shared" ref="C116:C121" si="8">SUM(D116:F116)</f>
        <v>3</v>
      </c>
      <c r="D116" s="238">
        <v>3</v>
      </c>
      <c r="E116" s="239"/>
      <c r="F116" s="240"/>
      <c r="G116" s="241"/>
      <c r="H116" s="7"/>
      <c r="I116" s="7"/>
      <c r="J116" s="45"/>
      <c r="K116" s="26"/>
      <c r="L116" s="6"/>
      <c r="M116" s="6"/>
      <c r="N116" s="6"/>
      <c r="O116" s="6"/>
      <c r="CG116" s="5"/>
      <c r="CH116" s="5"/>
      <c r="CI116" s="5"/>
      <c r="CJ116" s="5"/>
      <c r="CK116" s="5"/>
      <c r="CL116" s="5"/>
      <c r="CM116" s="5"/>
      <c r="CN116" s="5"/>
    </row>
    <row r="117" spans="1:92" ht="16.149999999999999" customHeight="1" x14ac:dyDescent="0.2">
      <c r="A117" s="503" t="s">
        <v>62</v>
      </c>
      <c r="B117" s="437" t="s">
        <v>108</v>
      </c>
      <c r="C117" s="243">
        <f t="shared" si="8"/>
        <v>0</v>
      </c>
      <c r="D117" s="167"/>
      <c r="E117" s="168"/>
      <c r="F117" s="169"/>
      <c r="G117" s="241"/>
      <c r="H117" s="7"/>
      <c r="I117" s="7"/>
      <c r="J117" s="45"/>
      <c r="K117" s="26"/>
      <c r="L117" s="6"/>
      <c r="M117" s="6"/>
      <c r="N117" s="6"/>
      <c r="O117" s="6"/>
      <c r="CG117" s="5"/>
      <c r="CH117" s="5"/>
      <c r="CI117" s="5"/>
      <c r="CJ117" s="5"/>
      <c r="CK117" s="5"/>
      <c r="CL117" s="5"/>
      <c r="CM117" s="5"/>
      <c r="CN117" s="5"/>
    </row>
    <row r="118" spans="1:92" ht="16.149999999999999" customHeight="1" x14ac:dyDescent="0.2">
      <c r="A118" s="539"/>
      <c r="B118" s="222" t="s">
        <v>93</v>
      </c>
      <c r="C118" s="244">
        <f t="shared" si="8"/>
        <v>0</v>
      </c>
      <c r="D118" s="245"/>
      <c r="E118" s="189"/>
      <c r="F118" s="191"/>
      <c r="G118" s="241"/>
      <c r="H118" s="7"/>
      <c r="I118" s="7"/>
      <c r="J118" s="45"/>
      <c r="K118" s="26"/>
      <c r="L118" s="6"/>
      <c r="M118" s="6"/>
      <c r="N118" s="6"/>
      <c r="O118" s="6"/>
      <c r="CG118" s="5"/>
      <c r="CH118" s="5"/>
      <c r="CI118" s="5"/>
      <c r="CJ118" s="5"/>
      <c r="CK118" s="5"/>
      <c r="CL118" s="5"/>
      <c r="CM118" s="5"/>
      <c r="CN118" s="5"/>
    </row>
    <row r="119" spans="1:92" ht="16.149999999999999" customHeight="1" x14ac:dyDescent="0.2">
      <c r="A119" s="504"/>
      <c r="B119" s="223" t="s">
        <v>109</v>
      </c>
      <c r="C119" s="246">
        <f t="shared" si="8"/>
        <v>0</v>
      </c>
      <c r="D119" s="176"/>
      <c r="E119" s="177"/>
      <c r="F119" s="214"/>
      <c r="G119" s="241"/>
      <c r="H119" s="7"/>
      <c r="I119" s="7"/>
      <c r="J119" s="45"/>
      <c r="K119" s="26"/>
      <c r="L119" s="6"/>
      <c r="M119" s="6"/>
      <c r="N119" s="6"/>
      <c r="O119" s="6"/>
      <c r="CG119" s="5"/>
      <c r="CH119" s="5"/>
      <c r="CI119" s="5"/>
      <c r="CJ119" s="5"/>
      <c r="CK119" s="5"/>
      <c r="CL119" s="5"/>
      <c r="CM119" s="5"/>
      <c r="CN119" s="5"/>
    </row>
    <row r="120" spans="1:92" ht="16.149999999999999" customHeight="1" x14ac:dyDescent="0.2">
      <c r="A120" s="540" t="s">
        <v>74</v>
      </c>
      <c r="B120" s="541"/>
      <c r="C120" s="248">
        <f t="shared" si="8"/>
        <v>0</v>
      </c>
      <c r="D120" s="249"/>
      <c r="E120" s="250"/>
      <c r="F120" s="251"/>
      <c r="G120" s="241"/>
      <c r="H120" s="7"/>
      <c r="I120" s="7"/>
      <c r="J120" s="45"/>
      <c r="K120" s="26"/>
      <c r="L120" s="6"/>
      <c r="M120" s="6"/>
      <c r="N120" s="6"/>
      <c r="O120" s="6"/>
      <c r="CG120" s="5"/>
      <c r="CH120" s="5"/>
      <c r="CI120" s="5"/>
      <c r="CJ120" s="5"/>
      <c r="CK120" s="5"/>
      <c r="CL120" s="5"/>
      <c r="CM120" s="5"/>
      <c r="CN120" s="5"/>
    </row>
    <row r="121" spans="1:92" ht="16.149999999999999" customHeight="1" x14ac:dyDescent="0.2">
      <c r="A121" s="520" t="s">
        <v>70</v>
      </c>
      <c r="B121" s="521"/>
      <c r="C121" s="246">
        <f t="shared" si="8"/>
        <v>0</v>
      </c>
      <c r="D121" s="176"/>
      <c r="E121" s="177"/>
      <c r="F121" s="214"/>
      <c r="G121" s="241"/>
      <c r="H121" s="7"/>
      <c r="I121" s="7"/>
      <c r="J121" s="45"/>
      <c r="K121" s="26"/>
      <c r="L121" s="6"/>
      <c r="M121" s="6"/>
      <c r="N121" s="6"/>
      <c r="O121" s="6"/>
      <c r="CG121" s="5"/>
      <c r="CH121" s="5"/>
      <c r="CI121" s="5"/>
      <c r="CJ121" s="5"/>
      <c r="CK121" s="5"/>
      <c r="CL121" s="5"/>
      <c r="CM121" s="5"/>
      <c r="CN121" s="5"/>
    </row>
    <row r="122" spans="1:92" ht="16.149999999999999" customHeight="1" x14ac:dyDescent="0.2">
      <c r="A122" s="182" t="s">
        <v>82</v>
      </c>
      <c r="B122" s="182"/>
      <c r="C122" s="196"/>
      <c r="D122" s="196"/>
      <c r="E122" s="217"/>
      <c r="F122" s="37"/>
      <c r="G122" s="7"/>
      <c r="H122" s="7"/>
      <c r="I122" s="7"/>
      <c r="J122" s="45"/>
      <c r="K122" s="26"/>
      <c r="L122" s="6"/>
      <c r="M122" s="6"/>
      <c r="N122" s="6"/>
      <c r="O122" s="6"/>
      <c r="CG122" s="5"/>
      <c r="CH122" s="5"/>
      <c r="CI122" s="5"/>
      <c r="CJ122" s="5"/>
      <c r="CK122" s="5"/>
      <c r="CL122" s="5"/>
      <c r="CM122" s="5"/>
      <c r="CN122" s="5"/>
    </row>
    <row r="123" spans="1:92" ht="16.149999999999999" customHeight="1" x14ac:dyDescent="0.2">
      <c r="A123" s="182" t="s">
        <v>110</v>
      </c>
      <c r="B123" s="252"/>
      <c r="C123" s="196"/>
      <c r="D123" s="196"/>
      <c r="E123" s="196"/>
      <c r="F123" s="196"/>
      <c r="G123" s="7"/>
      <c r="H123" s="7"/>
      <c r="I123" s="7"/>
      <c r="J123" s="45"/>
      <c r="K123" s="26"/>
      <c r="L123" s="6"/>
      <c r="M123" s="6"/>
      <c r="N123" s="6"/>
      <c r="O123" s="6"/>
      <c r="CG123" s="5"/>
      <c r="CH123" s="5"/>
      <c r="CI123" s="5"/>
      <c r="CJ123" s="5"/>
      <c r="CK123" s="5"/>
      <c r="CL123" s="5"/>
      <c r="CM123" s="5"/>
      <c r="CN123" s="5"/>
    </row>
    <row r="124" spans="1:92" ht="31.9" customHeight="1" x14ac:dyDescent="0.2">
      <c r="A124" s="53" t="s">
        <v>111</v>
      </c>
      <c r="B124" s="53"/>
      <c r="C124" s="53"/>
      <c r="D124" s="53"/>
      <c r="E124" s="53"/>
      <c r="F124" s="253"/>
      <c r="G124" s="253"/>
      <c r="H124" s="9"/>
      <c r="I124" s="9"/>
      <c r="J124" s="45"/>
      <c r="K124" s="26"/>
      <c r="CG124" s="5"/>
      <c r="CH124" s="5"/>
      <c r="CI124" s="5"/>
      <c r="CJ124" s="5"/>
      <c r="CK124" s="5"/>
      <c r="CL124" s="5"/>
      <c r="CM124" s="5"/>
      <c r="CN124" s="5"/>
    </row>
    <row r="125" spans="1:92" ht="16.149999999999999" customHeight="1" x14ac:dyDescent="0.2">
      <c r="A125" s="542" t="s">
        <v>112</v>
      </c>
      <c r="B125" s="507"/>
      <c r="C125" s="508" t="s">
        <v>1</v>
      </c>
      <c r="D125" s="496" t="s">
        <v>113</v>
      </c>
      <c r="E125" s="498"/>
      <c r="F125" s="496" t="s">
        <v>114</v>
      </c>
      <c r="G125" s="498"/>
      <c r="H125" s="7"/>
      <c r="I125" s="7"/>
      <c r="J125" s="45"/>
      <c r="K125" s="26"/>
      <c r="L125" s="6"/>
      <c r="M125" s="6"/>
      <c r="N125" s="6"/>
      <c r="O125" s="6"/>
      <c r="P125" s="6"/>
      <c r="Q125" s="6"/>
      <c r="R125" s="6"/>
      <c r="CG125" s="5"/>
      <c r="CH125" s="5"/>
      <c r="CI125" s="5"/>
      <c r="CJ125" s="5"/>
      <c r="CK125" s="5"/>
      <c r="CL125" s="5"/>
      <c r="CM125" s="5"/>
      <c r="CN125" s="5"/>
    </row>
    <row r="126" spans="1:92" ht="16.149999999999999" customHeight="1" x14ac:dyDescent="0.2">
      <c r="A126" s="460"/>
      <c r="B126" s="461"/>
      <c r="C126" s="509"/>
      <c r="D126" s="34" t="s">
        <v>115</v>
      </c>
      <c r="E126" s="254" t="s">
        <v>116</v>
      </c>
      <c r="F126" s="34" t="s">
        <v>117</v>
      </c>
      <c r="G126" s="254" t="s">
        <v>116</v>
      </c>
      <c r="H126" s="7"/>
      <c r="I126" s="7"/>
      <c r="J126" s="45"/>
      <c r="K126" s="26"/>
      <c r="L126" s="6"/>
      <c r="M126" s="6"/>
      <c r="N126" s="6"/>
      <c r="O126" s="6"/>
      <c r="P126" s="6"/>
      <c r="Q126" s="6"/>
      <c r="R126" s="6"/>
      <c r="CG126" s="5"/>
      <c r="CH126" s="5"/>
      <c r="CI126" s="5"/>
      <c r="CJ126" s="5"/>
      <c r="CK126" s="5"/>
      <c r="CL126" s="5"/>
      <c r="CM126" s="5"/>
      <c r="CN126" s="5"/>
    </row>
    <row r="127" spans="1:92" ht="16.149999999999999" customHeight="1" x14ac:dyDescent="0.2">
      <c r="A127" s="531" t="s">
        <v>73</v>
      </c>
      <c r="B127" s="532"/>
      <c r="C127" s="255">
        <f t="shared" ref="C127:C133" si="9">SUM(D127:G127)</f>
        <v>194</v>
      </c>
      <c r="D127" s="256">
        <v>2</v>
      </c>
      <c r="E127" s="257"/>
      <c r="F127" s="256">
        <v>192</v>
      </c>
      <c r="G127" s="257"/>
      <c r="H127" s="241"/>
      <c r="I127" s="7"/>
      <c r="J127" s="45"/>
      <c r="K127" s="26"/>
      <c r="L127" s="6"/>
      <c r="M127" s="6"/>
      <c r="N127" s="6"/>
      <c r="O127" s="6"/>
      <c r="P127" s="6"/>
      <c r="Q127" s="6"/>
      <c r="R127" s="6"/>
      <c r="CG127" s="5"/>
      <c r="CH127" s="5"/>
      <c r="CI127" s="5"/>
      <c r="CJ127" s="5"/>
      <c r="CK127" s="5"/>
      <c r="CL127" s="5"/>
      <c r="CM127" s="5"/>
      <c r="CN127" s="5"/>
    </row>
    <row r="128" spans="1:92" ht="16.149999999999999" customHeight="1" x14ac:dyDescent="0.2">
      <c r="A128" s="503" t="s">
        <v>62</v>
      </c>
      <c r="B128" s="437" t="s">
        <v>108</v>
      </c>
      <c r="C128" s="255">
        <f t="shared" si="9"/>
        <v>128</v>
      </c>
      <c r="D128" s="256"/>
      <c r="E128" s="257"/>
      <c r="F128" s="256">
        <v>128</v>
      </c>
      <c r="G128" s="257"/>
      <c r="H128" s="241"/>
      <c r="I128" s="7"/>
      <c r="J128" s="45"/>
      <c r="K128" s="26"/>
      <c r="L128" s="6"/>
      <c r="M128" s="6"/>
      <c r="N128" s="6"/>
      <c r="O128" s="6"/>
      <c r="P128" s="6"/>
      <c r="Q128" s="6"/>
      <c r="R128" s="6"/>
      <c r="CG128" s="5"/>
      <c r="CH128" s="5"/>
      <c r="CI128" s="5"/>
      <c r="CJ128" s="5"/>
      <c r="CK128" s="5"/>
      <c r="CL128" s="5"/>
      <c r="CM128" s="5"/>
      <c r="CN128" s="5"/>
    </row>
    <row r="129" spans="1:92" ht="16.149999999999999" customHeight="1" x14ac:dyDescent="0.2">
      <c r="A129" s="539"/>
      <c r="B129" s="222" t="s">
        <v>93</v>
      </c>
      <c r="C129" s="258">
        <f t="shared" si="9"/>
        <v>0</v>
      </c>
      <c r="D129" s="259"/>
      <c r="E129" s="260"/>
      <c r="F129" s="259"/>
      <c r="G129" s="260"/>
      <c r="H129" s="241"/>
      <c r="I129" s="7"/>
      <c r="J129" s="45"/>
      <c r="K129" s="26"/>
      <c r="L129" s="6"/>
      <c r="M129" s="6"/>
      <c r="N129" s="6"/>
      <c r="O129" s="6"/>
      <c r="P129" s="6"/>
      <c r="Q129" s="6"/>
      <c r="R129" s="6"/>
      <c r="CG129" s="5"/>
      <c r="CH129" s="5"/>
      <c r="CI129" s="5"/>
      <c r="CJ129" s="5"/>
      <c r="CK129" s="5"/>
      <c r="CL129" s="5"/>
      <c r="CM129" s="5"/>
      <c r="CN129" s="5"/>
    </row>
    <row r="130" spans="1:92" ht="16.149999999999999" customHeight="1" x14ac:dyDescent="0.2">
      <c r="A130" s="504"/>
      <c r="B130" s="223" t="s">
        <v>109</v>
      </c>
      <c r="C130" s="261">
        <f t="shared" si="9"/>
        <v>0</v>
      </c>
      <c r="D130" s="262"/>
      <c r="E130" s="263"/>
      <c r="F130" s="262"/>
      <c r="G130" s="263"/>
      <c r="H130" s="241"/>
      <c r="I130" s="7"/>
      <c r="J130" s="45"/>
      <c r="K130" s="26"/>
      <c r="L130" s="6"/>
      <c r="M130" s="6"/>
      <c r="N130" s="6"/>
      <c r="O130" s="6"/>
      <c r="P130" s="6"/>
      <c r="Q130" s="6"/>
      <c r="R130" s="6"/>
      <c r="CG130" s="5"/>
      <c r="CH130" s="5"/>
      <c r="CI130" s="5"/>
      <c r="CJ130" s="5"/>
      <c r="CK130" s="5"/>
      <c r="CL130" s="5"/>
      <c r="CM130" s="5"/>
      <c r="CN130" s="5"/>
    </row>
    <row r="131" spans="1:92" ht="16.149999999999999" customHeight="1" x14ac:dyDescent="0.2">
      <c r="A131" s="518" t="s">
        <v>74</v>
      </c>
      <c r="B131" s="519"/>
      <c r="C131" s="264">
        <f t="shared" si="9"/>
        <v>33</v>
      </c>
      <c r="D131" s="28"/>
      <c r="E131" s="18"/>
      <c r="F131" s="28">
        <v>33</v>
      </c>
      <c r="G131" s="18"/>
      <c r="H131" s="241"/>
      <c r="I131" s="7"/>
      <c r="J131" s="45"/>
      <c r="K131" s="26"/>
      <c r="L131" s="6"/>
      <c r="M131" s="6"/>
      <c r="N131" s="6"/>
      <c r="O131" s="6"/>
      <c r="P131" s="6"/>
      <c r="Q131" s="6"/>
      <c r="R131" s="6"/>
      <c r="CG131" s="5"/>
      <c r="CH131" s="5"/>
      <c r="CI131" s="5"/>
      <c r="CJ131" s="5"/>
      <c r="CK131" s="5"/>
      <c r="CL131" s="5"/>
      <c r="CM131" s="5"/>
      <c r="CN131" s="5"/>
    </row>
    <row r="132" spans="1:92" ht="16.149999999999999" customHeight="1" x14ac:dyDescent="0.2">
      <c r="A132" s="520" t="s">
        <v>70</v>
      </c>
      <c r="B132" s="521"/>
      <c r="C132" s="265">
        <f t="shared" si="9"/>
        <v>0</v>
      </c>
      <c r="D132" s="71"/>
      <c r="E132" s="30"/>
      <c r="F132" s="71"/>
      <c r="G132" s="30"/>
      <c r="H132" s="241"/>
      <c r="I132" s="7"/>
      <c r="J132" s="45"/>
      <c r="K132" s="26"/>
      <c r="L132" s="6"/>
      <c r="M132" s="6"/>
      <c r="N132" s="6"/>
      <c r="O132" s="6"/>
      <c r="P132" s="6"/>
      <c r="Q132" s="6"/>
      <c r="R132" s="6"/>
      <c r="CG132" s="5"/>
      <c r="CH132" s="5"/>
      <c r="CI132" s="5"/>
      <c r="CJ132" s="5"/>
      <c r="CK132" s="5"/>
      <c r="CL132" s="5"/>
      <c r="CM132" s="5"/>
      <c r="CN132" s="5"/>
    </row>
    <row r="133" spans="1:92" ht="16.149999999999999" customHeight="1" x14ac:dyDescent="0.2">
      <c r="A133" s="547" t="s">
        <v>1</v>
      </c>
      <c r="B133" s="548"/>
      <c r="C133" s="180">
        <f t="shared" si="9"/>
        <v>355</v>
      </c>
      <c r="D133" s="266">
        <f>SUM(D127:D132)</f>
        <v>2</v>
      </c>
      <c r="E133" s="267">
        <f>SUM(E127:E132)</f>
        <v>0</v>
      </c>
      <c r="F133" s="266">
        <f>SUM(F127:F132)</f>
        <v>353</v>
      </c>
      <c r="G133" s="267">
        <f>SUM(G127:G132)</f>
        <v>0</v>
      </c>
      <c r="H133" s="7"/>
      <c r="I133" s="7"/>
      <c r="J133" s="45"/>
      <c r="K133" s="26"/>
      <c r="L133" s="6"/>
      <c r="M133" s="6"/>
      <c r="N133" s="6"/>
      <c r="O133" s="6"/>
      <c r="P133" s="6"/>
      <c r="Q133" s="6"/>
      <c r="R133" s="6"/>
      <c r="CG133" s="5"/>
      <c r="CH133" s="5"/>
      <c r="CI133" s="5"/>
      <c r="CJ133" s="5"/>
      <c r="CK133" s="5"/>
      <c r="CL133" s="5"/>
      <c r="CM133" s="5"/>
      <c r="CN133" s="5"/>
    </row>
    <row r="134" spans="1:92" ht="31.9" customHeight="1" x14ac:dyDescent="0.2">
      <c r="A134" s="268" t="s">
        <v>118</v>
      </c>
      <c r="B134" s="268"/>
      <c r="C134" s="268"/>
      <c r="D134" s="253"/>
      <c r="E134" s="253"/>
      <c r="F134" s="196"/>
      <c r="G134" s="9"/>
      <c r="H134" s="7"/>
      <c r="I134" s="7"/>
      <c r="J134" s="45"/>
      <c r="K134" s="26"/>
      <c r="L134" s="6"/>
      <c r="M134" s="6"/>
      <c r="N134" s="6"/>
      <c r="O134" s="6"/>
      <c r="P134" s="6"/>
      <c r="Q134" s="6"/>
      <c r="R134" s="6"/>
      <c r="CG134" s="5"/>
      <c r="CH134" s="5"/>
      <c r="CI134" s="5"/>
      <c r="CJ134" s="5"/>
      <c r="CK134" s="5"/>
      <c r="CL134" s="5"/>
      <c r="CM134" s="5"/>
      <c r="CN134" s="5"/>
    </row>
    <row r="135" spans="1:92" ht="16.149999999999999" customHeight="1" x14ac:dyDescent="0.2">
      <c r="A135" s="542" t="s">
        <v>4</v>
      </c>
      <c r="B135" s="549"/>
      <c r="C135" s="442" t="s">
        <v>1</v>
      </c>
      <c r="D135" s="253"/>
      <c r="E135" s="253"/>
      <c r="F135" s="269"/>
      <c r="G135" s="7"/>
      <c r="H135" s="7"/>
      <c r="I135" s="7"/>
      <c r="J135" s="45"/>
      <c r="K135" s="26"/>
      <c r="L135" s="6"/>
      <c r="M135" s="6"/>
      <c r="N135" s="6"/>
      <c r="O135" s="6"/>
      <c r="P135" s="6"/>
      <c r="Q135" s="6"/>
      <c r="R135" s="6"/>
      <c r="CG135" s="5"/>
      <c r="CH135" s="5"/>
      <c r="CI135" s="5"/>
      <c r="CJ135" s="5"/>
      <c r="CK135" s="5"/>
      <c r="CL135" s="5"/>
      <c r="CM135" s="5"/>
      <c r="CN135" s="5"/>
    </row>
    <row r="136" spans="1:92" ht="16.149999999999999" customHeight="1" x14ac:dyDescent="0.2">
      <c r="A136" s="550" t="s">
        <v>119</v>
      </c>
      <c r="B136" s="270" t="s">
        <v>120</v>
      </c>
      <c r="C136" s="271">
        <v>231</v>
      </c>
      <c r="D136" s="253"/>
      <c r="E136" s="253"/>
      <c r="F136" s="269"/>
      <c r="G136" s="7"/>
      <c r="H136" s="7"/>
      <c r="I136" s="7"/>
      <c r="J136" s="45"/>
      <c r="K136" s="26"/>
      <c r="L136" s="6"/>
      <c r="M136" s="6"/>
      <c r="N136" s="6"/>
      <c r="O136" s="6"/>
      <c r="P136" s="6"/>
      <c r="Q136" s="6"/>
      <c r="R136" s="6"/>
      <c r="CG136" s="5"/>
      <c r="CH136" s="5"/>
      <c r="CI136" s="5"/>
      <c r="CJ136" s="5"/>
      <c r="CK136" s="5"/>
      <c r="CL136" s="5"/>
      <c r="CM136" s="5"/>
      <c r="CN136" s="5"/>
    </row>
    <row r="137" spans="1:92" ht="16.149999999999999" customHeight="1" x14ac:dyDescent="0.2">
      <c r="A137" s="551"/>
      <c r="B137" s="272" t="s">
        <v>121</v>
      </c>
      <c r="C137" s="273">
        <v>194</v>
      </c>
      <c r="D137" s="253"/>
      <c r="E137" s="253"/>
      <c r="F137" s="269"/>
      <c r="G137" s="7"/>
      <c r="H137" s="7"/>
      <c r="I137" s="7"/>
      <c r="J137" s="45"/>
      <c r="K137" s="26"/>
      <c r="L137" s="6"/>
      <c r="M137" s="6"/>
      <c r="N137" s="6"/>
      <c r="O137" s="6"/>
      <c r="P137" s="6"/>
      <c r="Q137" s="6"/>
      <c r="R137" s="6"/>
      <c r="CG137" s="5"/>
      <c r="CH137" s="5"/>
      <c r="CI137" s="5"/>
      <c r="CJ137" s="5"/>
      <c r="CK137" s="5"/>
      <c r="CL137" s="5"/>
      <c r="CM137" s="5"/>
      <c r="CN137" s="5"/>
    </row>
    <row r="138" spans="1:92" ht="31.9" customHeight="1" x14ac:dyDescent="0.2">
      <c r="A138" s="32" t="s">
        <v>122</v>
      </c>
      <c r="B138" s="32"/>
      <c r="C138" s="32"/>
      <c r="D138" s="253"/>
      <c r="E138" s="253"/>
      <c r="F138" s="7"/>
      <c r="G138" s="7"/>
      <c r="H138" s="7"/>
      <c r="I138" s="7"/>
      <c r="J138" s="45"/>
      <c r="K138" s="26"/>
      <c r="CG138" s="5"/>
      <c r="CH138" s="5"/>
      <c r="CI138" s="5"/>
      <c r="CJ138" s="5"/>
      <c r="CK138" s="5"/>
      <c r="CL138" s="5"/>
      <c r="CM138" s="5"/>
      <c r="CN138" s="5"/>
    </row>
    <row r="139" spans="1:92" ht="16.149999999999999" customHeight="1" x14ac:dyDescent="0.2">
      <c r="A139" s="508" t="s">
        <v>4</v>
      </c>
      <c r="B139" s="508" t="s">
        <v>1</v>
      </c>
      <c r="C139" s="543" t="s">
        <v>58</v>
      </c>
      <c r="D139" s="545" t="s">
        <v>67</v>
      </c>
      <c r="E139" s="470" t="s">
        <v>62</v>
      </c>
      <c r="F139" s="7"/>
      <c r="G139" s="7"/>
      <c r="H139" s="7"/>
      <c r="I139" s="7"/>
      <c r="J139" s="45"/>
      <c r="K139" s="26"/>
      <c r="L139" s="6"/>
      <c r="M139" s="6"/>
      <c r="N139" s="6"/>
      <c r="O139" s="6"/>
      <c r="P139" s="6"/>
      <c r="CG139" s="5"/>
      <c r="CH139" s="5"/>
      <c r="CI139" s="5"/>
      <c r="CJ139" s="5"/>
      <c r="CK139" s="5"/>
      <c r="CL139" s="5"/>
      <c r="CM139" s="5"/>
      <c r="CN139" s="5"/>
    </row>
    <row r="140" spans="1:92" ht="16.149999999999999" customHeight="1" x14ac:dyDescent="0.2">
      <c r="A140" s="509"/>
      <c r="B140" s="509"/>
      <c r="C140" s="544"/>
      <c r="D140" s="546"/>
      <c r="E140" s="473"/>
      <c r="F140" s="7"/>
      <c r="G140" s="7"/>
      <c r="H140" s="7"/>
      <c r="I140" s="7"/>
      <c r="J140" s="221"/>
      <c r="K140" s="45"/>
      <c r="L140" s="26"/>
      <c r="M140" s="6"/>
      <c r="N140" s="6"/>
      <c r="O140" s="6"/>
      <c r="P140" s="6"/>
      <c r="CG140" s="5"/>
      <c r="CH140" s="5"/>
      <c r="CI140" s="5"/>
      <c r="CJ140" s="5"/>
      <c r="CK140" s="5"/>
      <c r="CL140" s="5"/>
      <c r="CM140" s="5"/>
      <c r="CN140" s="5"/>
    </row>
    <row r="141" spans="1:92" ht="16.149999999999999" customHeight="1" x14ac:dyDescent="0.2">
      <c r="A141" s="274" t="s">
        <v>123</v>
      </c>
      <c r="B141" s="24">
        <f t="shared" ref="B141:B150" si="10">SUM(C141:E141)</f>
        <v>0</v>
      </c>
      <c r="C141" s="259"/>
      <c r="D141" s="275"/>
      <c r="E141" s="276"/>
      <c r="F141" s="14"/>
      <c r="G141" s="13"/>
      <c r="H141" s="6"/>
      <c r="I141" s="6"/>
      <c r="J141" s="6"/>
      <c r="K141" s="6"/>
      <c r="L141" s="6"/>
      <c r="M141" s="6"/>
      <c r="N141" s="6"/>
      <c r="O141" s="6"/>
      <c r="P141" s="6"/>
      <c r="CG141" s="5"/>
      <c r="CH141" s="5"/>
      <c r="CI141" s="5"/>
      <c r="CJ141" s="5"/>
      <c r="CK141" s="5"/>
      <c r="CL141" s="5"/>
      <c r="CM141" s="5"/>
      <c r="CN141" s="5"/>
    </row>
    <row r="142" spans="1:92" ht="16.149999999999999" customHeight="1" x14ac:dyDescent="0.2">
      <c r="A142" s="274" t="s">
        <v>124</v>
      </c>
      <c r="B142" s="24">
        <f t="shared" si="10"/>
        <v>0</v>
      </c>
      <c r="C142" s="259"/>
      <c r="D142" s="275"/>
      <c r="E142" s="276"/>
      <c r="F142" s="14"/>
      <c r="G142" s="13"/>
      <c r="H142" s="6"/>
      <c r="I142" s="6"/>
      <c r="J142" s="6"/>
      <c r="K142" s="6"/>
      <c r="L142" s="6"/>
      <c r="M142" s="6"/>
      <c r="N142" s="6"/>
      <c r="O142" s="6"/>
      <c r="P142" s="6"/>
      <c r="CG142" s="5"/>
      <c r="CH142" s="5"/>
      <c r="CI142" s="5"/>
      <c r="CJ142" s="5"/>
      <c r="CK142" s="5"/>
      <c r="CL142" s="5"/>
      <c r="CM142" s="5"/>
      <c r="CN142" s="5"/>
    </row>
    <row r="143" spans="1:92" ht="16.149999999999999" customHeight="1" x14ac:dyDescent="0.2">
      <c r="A143" s="274" t="s">
        <v>125</v>
      </c>
      <c r="B143" s="24">
        <f t="shared" si="10"/>
        <v>1</v>
      </c>
      <c r="C143" s="259">
        <v>1</v>
      </c>
      <c r="D143" s="275"/>
      <c r="E143" s="276"/>
      <c r="F143" s="14"/>
      <c r="G143" s="13"/>
      <c r="H143" s="6"/>
      <c r="I143" s="6"/>
      <c r="J143" s="6"/>
      <c r="K143" s="6"/>
      <c r="L143" s="6"/>
      <c r="M143" s="6"/>
      <c r="N143" s="6"/>
      <c r="O143" s="6"/>
      <c r="P143" s="6"/>
      <c r="CG143" s="5"/>
      <c r="CH143" s="5"/>
      <c r="CI143" s="5"/>
      <c r="CJ143" s="5"/>
      <c r="CK143" s="5"/>
      <c r="CL143" s="5"/>
      <c r="CM143" s="5"/>
      <c r="CN143" s="5"/>
    </row>
    <row r="144" spans="1:92" ht="25.9" customHeight="1" x14ac:dyDescent="0.2">
      <c r="A144" s="277" t="s">
        <v>126</v>
      </c>
      <c r="B144" s="24">
        <f t="shared" si="10"/>
        <v>0</v>
      </c>
      <c r="C144" s="259"/>
      <c r="D144" s="275"/>
      <c r="E144" s="276"/>
      <c r="F144" s="14"/>
      <c r="G144" s="13"/>
      <c r="H144" s="6"/>
      <c r="I144" s="6"/>
      <c r="J144" s="6"/>
      <c r="K144" s="6"/>
      <c r="L144" s="6"/>
      <c r="M144" s="6"/>
      <c r="N144" s="6"/>
      <c r="O144" s="6"/>
      <c r="P144" s="6"/>
      <c r="CG144" s="5"/>
      <c r="CH144" s="5"/>
      <c r="CI144" s="5"/>
      <c r="CJ144" s="5"/>
      <c r="CK144" s="5"/>
      <c r="CL144" s="5"/>
      <c r="CM144" s="5"/>
      <c r="CN144" s="5"/>
    </row>
    <row r="145" spans="1:92" ht="25.9" customHeight="1" x14ac:dyDescent="0.2">
      <c r="A145" s="274" t="s">
        <v>127</v>
      </c>
      <c r="B145" s="24">
        <f t="shared" si="10"/>
        <v>0</v>
      </c>
      <c r="C145" s="259"/>
      <c r="D145" s="275"/>
      <c r="E145" s="276"/>
      <c r="F145" s="14"/>
      <c r="G145" s="13"/>
      <c r="H145" s="6"/>
      <c r="I145" s="6"/>
      <c r="J145" s="6"/>
      <c r="K145" s="6"/>
      <c r="L145" s="6"/>
      <c r="M145" s="6"/>
      <c r="N145" s="6"/>
      <c r="O145" s="6"/>
      <c r="P145" s="6"/>
      <c r="CG145" s="5"/>
      <c r="CH145" s="5"/>
      <c r="CI145" s="5"/>
      <c r="CJ145" s="5"/>
      <c r="CK145" s="5"/>
      <c r="CL145" s="5"/>
      <c r="CM145" s="5"/>
      <c r="CN145" s="5"/>
    </row>
    <row r="146" spans="1:92" ht="16.149999999999999" customHeight="1" x14ac:dyDescent="0.2">
      <c r="A146" s="274" t="s">
        <v>128</v>
      </c>
      <c r="B146" s="24">
        <f t="shared" si="10"/>
        <v>0</v>
      </c>
      <c r="C146" s="259"/>
      <c r="D146" s="275"/>
      <c r="E146" s="276"/>
      <c r="F146" s="14"/>
      <c r="G146" s="13"/>
      <c r="H146" s="6"/>
      <c r="I146" s="6"/>
      <c r="J146" s="6"/>
      <c r="K146" s="6"/>
      <c r="L146" s="6"/>
      <c r="M146" s="6"/>
      <c r="N146" s="6"/>
      <c r="O146" s="6"/>
      <c r="P146" s="6"/>
      <c r="CG146" s="5"/>
      <c r="CH146" s="5"/>
      <c r="CI146" s="5"/>
      <c r="CJ146" s="5"/>
      <c r="CK146" s="5"/>
      <c r="CL146" s="5"/>
      <c r="CM146" s="5"/>
      <c r="CN146" s="5"/>
    </row>
    <row r="147" spans="1:92" ht="16.149999999999999" customHeight="1" x14ac:dyDescent="0.2">
      <c r="A147" s="274" t="s">
        <v>129</v>
      </c>
      <c r="B147" s="24">
        <f t="shared" si="10"/>
        <v>0</v>
      </c>
      <c r="C147" s="259"/>
      <c r="D147" s="275"/>
      <c r="E147" s="276"/>
      <c r="F147" s="14"/>
      <c r="G147" s="13"/>
      <c r="H147" s="6"/>
      <c r="I147" s="6"/>
      <c r="J147" s="6"/>
      <c r="K147" s="6"/>
      <c r="L147" s="6"/>
      <c r="M147" s="6"/>
      <c r="N147" s="6"/>
      <c r="O147" s="6"/>
      <c r="P147" s="6"/>
      <c r="CG147" s="5"/>
      <c r="CH147" s="5"/>
      <c r="CI147" s="5"/>
      <c r="CJ147" s="5"/>
      <c r="CK147" s="5"/>
      <c r="CL147" s="5"/>
      <c r="CM147" s="5"/>
      <c r="CN147" s="5"/>
    </row>
    <row r="148" spans="1:92" ht="16.149999999999999" customHeight="1" x14ac:dyDescent="0.2">
      <c r="A148" s="274" t="s">
        <v>130</v>
      </c>
      <c r="B148" s="24">
        <f t="shared" si="10"/>
        <v>0</v>
      </c>
      <c r="C148" s="259"/>
      <c r="D148" s="275"/>
      <c r="E148" s="276"/>
      <c r="F148" s="14"/>
      <c r="G148" s="13"/>
      <c r="H148" s="6"/>
      <c r="I148" s="6"/>
      <c r="J148" s="6"/>
      <c r="K148" s="6"/>
      <c r="L148" s="6"/>
      <c r="M148" s="6"/>
      <c r="N148" s="6"/>
      <c r="O148" s="6"/>
      <c r="P148" s="6"/>
      <c r="CG148" s="5"/>
      <c r="CH148" s="5"/>
      <c r="CI148" s="5"/>
      <c r="CJ148" s="5"/>
      <c r="CK148" s="5"/>
      <c r="CL148" s="5"/>
      <c r="CM148" s="5"/>
      <c r="CN148" s="5"/>
    </row>
    <row r="149" spans="1:92" ht="16.149999999999999" customHeight="1" x14ac:dyDescent="0.2">
      <c r="A149" s="274" t="s">
        <v>131</v>
      </c>
      <c r="B149" s="24">
        <f t="shared" si="10"/>
        <v>0</v>
      </c>
      <c r="C149" s="259"/>
      <c r="D149" s="275"/>
      <c r="E149" s="276"/>
      <c r="F149" s="14"/>
      <c r="G149" s="13"/>
      <c r="H149" s="6"/>
      <c r="I149" s="6"/>
      <c r="J149" s="6"/>
      <c r="K149" s="6"/>
      <c r="L149" s="6"/>
      <c r="M149" s="6"/>
      <c r="N149" s="6"/>
      <c r="O149" s="6"/>
      <c r="P149" s="6"/>
      <c r="CG149" s="5"/>
      <c r="CH149" s="5"/>
      <c r="CI149" s="5"/>
      <c r="CJ149" s="5"/>
      <c r="CK149" s="5"/>
      <c r="CL149" s="5"/>
      <c r="CM149" s="5"/>
      <c r="CN149" s="5"/>
    </row>
    <row r="150" spans="1:92" ht="16.149999999999999" customHeight="1" x14ac:dyDescent="0.2">
      <c r="A150" s="278" t="s">
        <v>3</v>
      </c>
      <c r="B150" s="111">
        <f t="shared" si="10"/>
        <v>0</v>
      </c>
      <c r="C150" s="262"/>
      <c r="D150" s="279"/>
      <c r="E150" s="280"/>
      <c r="F150" s="14"/>
      <c r="G150" s="13"/>
      <c r="H150" s="6"/>
      <c r="I150" s="6"/>
      <c r="J150" s="6"/>
      <c r="K150" s="6"/>
      <c r="L150" s="6"/>
      <c r="M150" s="6"/>
      <c r="N150" s="6"/>
      <c r="O150" s="6"/>
      <c r="P150" s="6"/>
      <c r="CG150" s="5"/>
      <c r="CH150" s="5"/>
      <c r="CI150" s="5"/>
      <c r="CJ150" s="5"/>
      <c r="CK150" s="5"/>
      <c r="CL150" s="5"/>
      <c r="CM150" s="5"/>
      <c r="CN150" s="5"/>
    </row>
    <row r="151" spans="1:92" ht="16.149999999999999" customHeight="1" x14ac:dyDescent="0.2">
      <c r="A151" s="281" t="s">
        <v>132</v>
      </c>
      <c r="F151" s="40"/>
      <c r="G151" s="37"/>
      <c r="H151" s="6"/>
      <c r="I151" s="6"/>
      <c r="J151" s="6"/>
      <c r="K151" s="6"/>
      <c r="L151" s="6"/>
      <c r="M151" s="6"/>
      <c r="N151" s="6"/>
      <c r="O151" s="6"/>
      <c r="P151" s="6"/>
      <c r="CG151" s="5"/>
      <c r="CH151" s="5"/>
      <c r="CI151" s="5"/>
      <c r="CJ151" s="5"/>
      <c r="CK151" s="5"/>
      <c r="CL151" s="5"/>
      <c r="CM151" s="5"/>
      <c r="CN151" s="5"/>
    </row>
    <row r="152" spans="1:92" x14ac:dyDescent="0.2">
      <c r="CG152" s="5"/>
      <c r="CH152" s="5"/>
      <c r="CI152" s="5"/>
      <c r="CJ152" s="5"/>
      <c r="CK152" s="5"/>
      <c r="CL152" s="5"/>
      <c r="CM152" s="5"/>
      <c r="CN152" s="5"/>
    </row>
    <row r="153" spans="1:92" x14ac:dyDescent="0.2">
      <c r="CG153" s="5"/>
      <c r="CH153" s="5"/>
      <c r="CI153" s="5"/>
      <c r="CJ153" s="5"/>
      <c r="CK153" s="5"/>
      <c r="CL153" s="5"/>
      <c r="CM153" s="5"/>
      <c r="CN153" s="5"/>
    </row>
    <row r="154" spans="1:92" x14ac:dyDescent="0.2">
      <c r="CG154" s="5"/>
      <c r="CH154" s="5"/>
      <c r="CI154" s="5"/>
      <c r="CJ154" s="5"/>
      <c r="CK154" s="5"/>
      <c r="CL154" s="5"/>
      <c r="CM154" s="5"/>
      <c r="CN154" s="5"/>
    </row>
    <row r="155" spans="1:92" x14ac:dyDescent="0.2">
      <c r="CG155" s="5"/>
      <c r="CH155" s="5"/>
      <c r="CI155" s="5"/>
      <c r="CJ155" s="5"/>
      <c r="CK155" s="5"/>
      <c r="CL155" s="5"/>
      <c r="CM155" s="5"/>
      <c r="CN155" s="5"/>
    </row>
    <row r="156" spans="1:92" x14ac:dyDescent="0.2">
      <c r="CG156" s="5"/>
      <c r="CH156" s="5"/>
      <c r="CI156" s="5"/>
      <c r="CJ156" s="5"/>
      <c r="CK156" s="5"/>
      <c r="CL156" s="5"/>
      <c r="CM156" s="5"/>
      <c r="CN156" s="5"/>
    </row>
    <row r="157" spans="1:92" x14ac:dyDescent="0.2">
      <c r="CG157" s="5"/>
      <c r="CH157" s="5"/>
      <c r="CI157" s="5"/>
      <c r="CJ157" s="5"/>
      <c r="CK157" s="5"/>
      <c r="CL157" s="5"/>
      <c r="CM157" s="5"/>
      <c r="CN157" s="5"/>
    </row>
    <row r="194" spans="1:93" ht="11.25" customHeight="1" x14ac:dyDescent="0.2"/>
    <row r="195" spans="1:93" s="11" customFormat="1" hidden="1" x14ac:dyDescent="0.2">
      <c r="A195" s="11">
        <f>SUM(D12:D15,D22:D27,D31:D43,B49,C69:H69,C79:H79,C83:H88,C93:C98,C116:C121,C133,B141:B150,C53:C62,B102:B106,B109:B113,D16:D17,C136:C137)</f>
        <v>1218</v>
      </c>
      <c r="B195" s="11">
        <f>SUM(CG5:CN157)</f>
        <v>0</v>
      </c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</row>
  </sheetData>
  <mergeCells count="123">
    <mergeCell ref="C139:C140"/>
    <mergeCell ref="D139:D140"/>
    <mergeCell ref="E139:E140"/>
    <mergeCell ref="A132:B132"/>
    <mergeCell ref="A133:B133"/>
    <mergeCell ref="A135:B135"/>
    <mergeCell ref="A136:A137"/>
    <mergeCell ref="A139:A140"/>
    <mergeCell ref="B139:B140"/>
    <mergeCell ref="D125:E125"/>
    <mergeCell ref="F125:G125"/>
    <mergeCell ref="A127:B127"/>
    <mergeCell ref="A128:A130"/>
    <mergeCell ref="A131:B131"/>
    <mergeCell ref="A117:A119"/>
    <mergeCell ref="A120:B120"/>
    <mergeCell ref="A121:B121"/>
    <mergeCell ref="A125:B126"/>
    <mergeCell ref="C125:C126"/>
    <mergeCell ref="A107:D107"/>
    <mergeCell ref="D112:D113"/>
    <mergeCell ref="E112:E113"/>
    <mergeCell ref="A115:B115"/>
    <mergeCell ref="A116:B116"/>
    <mergeCell ref="A93:B93"/>
    <mergeCell ref="A94:A96"/>
    <mergeCell ref="A97:B97"/>
    <mergeCell ref="A98:B98"/>
    <mergeCell ref="A100:E100"/>
    <mergeCell ref="A87:B87"/>
    <mergeCell ref="A88:B88"/>
    <mergeCell ref="A90:I90"/>
    <mergeCell ref="A91:B92"/>
    <mergeCell ref="C91:C92"/>
    <mergeCell ref="A79:B79"/>
    <mergeCell ref="A81:H81"/>
    <mergeCell ref="A82:B82"/>
    <mergeCell ref="A83:B83"/>
    <mergeCell ref="A84:A86"/>
    <mergeCell ref="A74:B74"/>
    <mergeCell ref="A75:B75"/>
    <mergeCell ref="A76:B76"/>
    <mergeCell ref="A77:B77"/>
    <mergeCell ref="A78:B78"/>
    <mergeCell ref="A72:B73"/>
    <mergeCell ref="C72:C73"/>
    <mergeCell ref="D72:D73"/>
    <mergeCell ref="E72:G72"/>
    <mergeCell ref="H72:H73"/>
    <mergeCell ref="A66:B66"/>
    <mergeCell ref="A67:B67"/>
    <mergeCell ref="A68:B68"/>
    <mergeCell ref="A69:B69"/>
    <mergeCell ref="A71:L71"/>
    <mergeCell ref="A40:A43"/>
    <mergeCell ref="B42:B43"/>
    <mergeCell ref="A44:H44"/>
    <mergeCell ref="A45:A46"/>
    <mergeCell ref="B45:B46"/>
    <mergeCell ref="A51:A52"/>
    <mergeCell ref="B51:B52"/>
    <mergeCell ref="C51:C52"/>
    <mergeCell ref="A53:A55"/>
    <mergeCell ref="B40:B41"/>
    <mergeCell ref="A62:B62"/>
    <mergeCell ref="A56:A59"/>
    <mergeCell ref="A60:A61"/>
    <mergeCell ref="A63:I63"/>
    <mergeCell ref="A64:B65"/>
    <mergeCell ref="C64:C65"/>
    <mergeCell ref="D64:D65"/>
    <mergeCell ref="E64:G64"/>
    <mergeCell ref="B19:C21"/>
    <mergeCell ref="A19:A21"/>
    <mergeCell ref="S10:T10"/>
    <mergeCell ref="U10:V10"/>
    <mergeCell ref="W10:X10"/>
    <mergeCell ref="D19:F20"/>
    <mergeCell ref="G19:Z19"/>
    <mergeCell ref="G20:H20"/>
    <mergeCell ref="I20:J20"/>
    <mergeCell ref="K20:L20"/>
    <mergeCell ref="M20:N20"/>
    <mergeCell ref="O20:P20"/>
    <mergeCell ref="Q20:R20"/>
    <mergeCell ref="S20:T20"/>
    <mergeCell ref="U20:V20"/>
    <mergeCell ref="W20:X20"/>
    <mergeCell ref="Y20:Z20"/>
    <mergeCell ref="A31:A39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H64:H65"/>
    <mergeCell ref="B24:B25"/>
    <mergeCell ref="A26:B27"/>
    <mergeCell ref="A28:C28"/>
    <mergeCell ref="A29:J29"/>
    <mergeCell ref="A30:C30"/>
    <mergeCell ref="B9:C11"/>
    <mergeCell ref="D9:F10"/>
    <mergeCell ref="G9:Z9"/>
    <mergeCell ref="G10:H10"/>
    <mergeCell ref="I10:J10"/>
    <mergeCell ref="K10:L10"/>
    <mergeCell ref="M10:N10"/>
    <mergeCell ref="O10:P10"/>
    <mergeCell ref="Q10:R10"/>
    <mergeCell ref="A9:A11"/>
    <mergeCell ref="Y10:Z10"/>
    <mergeCell ref="A12:A13"/>
    <mergeCell ref="A22:A25"/>
    <mergeCell ref="B22:B23"/>
    <mergeCell ref="A14:B14"/>
    <mergeCell ref="A15:C15"/>
    <mergeCell ref="A16:C16"/>
    <mergeCell ref="A17:C17"/>
  </mergeCells>
  <dataValidations count="4">
    <dataValidation type="whole" allowBlank="1" showInputMessage="1" showErrorMessage="1" errorTitle="ERROR" error="Por favor ingrese solo Números" sqref="D133:E140 C151:E1048576 C138:C140 B107:B108 D122:F126 G89:G126 F133:G1048576 D89:F115 C89:C92 A1:A1048576 B114:B1048576 C63:C65 C99:C135 H89:H1048576 C79:H82 B49:B101 G28:H65 E44:F65 C69:H73 C1:C52 B1:B46 G18:Z21 D18:D65 AA1:XFD1048576 E18:F30 G1:Z11 G15:Z15 D1:F15 I28:Z1048576" xr:uid="{9833F4BE-87DA-4363-91DD-666740BC74BD}">
      <formula1>0</formula1>
      <formula2>1000000000</formula2>
    </dataValidation>
    <dataValidation type="whole" allowBlank="1" showInputMessage="1" showErrorMessage="1" errorTitle="ERROR" error="Debe ingresar sólo números enteros positivos." sqref="D16:Z17" xr:uid="{C2BB9330-CAD0-4D7F-9FB0-C748A4C5A5CB}">
      <formula1>0</formula1>
      <formula2>1000000</formula2>
    </dataValidation>
    <dataValidation type="whole" allowBlank="1" showInputMessage="1" showErrorMessage="1" errorTitle="Error de ingreso" error="Debe ingresar sólo números." sqref="B109:B113" xr:uid="{2822B7AE-EC2C-42BE-9A68-49D23C2F1CB9}">
      <formula1>0</formula1>
      <formula2>1000000</formula2>
    </dataValidation>
    <dataValidation type="whole" allowBlank="1" showInputMessage="1" showErrorMessage="1" errorTitle="Error de ingreso" error="Debe ingresar sólo números enteros positivos." sqref="G12:Z14 C141:E150 C136:C137 D127:G132 D116:F121 B102:B106 C93:C98 C83:H88 C74:H78 C66:H68 C53:C62 B47:B48 E31:F43 G22:Z27" xr:uid="{5E4EC180-E8DF-4572-815E-E6375310FF36}">
      <formula1>0</formula1>
      <formula2>1000000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Z195"/>
  <sheetViews>
    <sheetView workbookViewId="0">
      <selection activeCell="C136" sqref="C136:C137"/>
    </sheetView>
  </sheetViews>
  <sheetFormatPr baseColWidth="10" defaultColWidth="11.42578125" defaultRowHeight="14.25" x14ac:dyDescent="0.2"/>
  <cols>
    <col min="1" max="1" width="39.42578125" style="2" customWidth="1"/>
    <col min="2" max="2" width="18.140625" style="2" customWidth="1"/>
    <col min="3" max="3" width="23.85546875" style="2" customWidth="1"/>
    <col min="4" max="4" width="13" style="2" customWidth="1"/>
    <col min="5" max="5" width="12.42578125" style="2" customWidth="1"/>
    <col min="6" max="6" width="12.7109375" style="2" customWidth="1"/>
    <col min="7" max="7" width="11.42578125" style="2"/>
    <col min="8" max="8" width="13.42578125" style="2" customWidth="1"/>
    <col min="9" max="76" width="11.42578125" style="2"/>
    <col min="77" max="77" width="11.42578125" style="3"/>
    <col min="78" max="78" width="11.140625" style="3" customWidth="1"/>
    <col min="79" max="93" width="11.140625" style="4" hidden="1" customWidth="1"/>
    <col min="94" max="104" width="11.140625" style="49" hidden="1" customWidth="1"/>
    <col min="105" max="105" width="11.140625" style="2" customWidth="1"/>
    <col min="106" max="16384" width="11.42578125" style="2"/>
  </cols>
  <sheetData>
    <row r="1" spans="1:92" ht="16.149999999999999" customHeight="1" x14ac:dyDescent="0.2">
      <c r="A1" s="1" t="s">
        <v>0</v>
      </c>
      <c r="CA1" s="4" t="s">
        <v>8</v>
      </c>
    </row>
    <row r="2" spans="1:92" ht="16.149999999999999" customHeight="1" x14ac:dyDescent="0.2">
      <c r="A2" s="1" t="str">
        <f>CONCATENATE("COMUNA: ",[2]NOMBRE!B2," - ","( ",[2]NOMBRE!C2,[2]NOMBRE!D2,[2]NOMBRE!E2,[2]NOMBRE!F2,[2]NOMBRE!G2," )")</f>
        <v>COMUNA: LINARES - ( 07401 )</v>
      </c>
    </row>
    <row r="3" spans="1:92" ht="16.149999999999999" customHeight="1" x14ac:dyDescent="0.2">
      <c r="A3" s="1" t="str">
        <f>CONCATENATE("ESTABLECIMIENTO/ESTRATEGIA: ",[2]NOMBRE!B3," - ","( ",[2]NOMBRE!C3,[2]NOMBRE!D3,[2]NOMBRE!E3,[2]NOMBRE!F3,[2]NOMBRE!G3,[2]NOMBRE!H3," )")</f>
        <v>ESTABLECIMIENTO/ESTRATEGIA: HOSPITAL PRESIDENTE CARLOS IBAÑEZ DEL CAMPO - ( 116108 )</v>
      </c>
    </row>
    <row r="4" spans="1:92" ht="16.149999999999999" customHeight="1" x14ac:dyDescent="0.2">
      <c r="A4" s="1" t="str">
        <f>CONCATENATE("MES: ",[2]NOMBRE!B6," - ","( ",[2]NOMBRE!C6,[2]NOMBRE!D6," )")</f>
        <v>MES: ENERO - ( 01 )</v>
      </c>
    </row>
    <row r="5" spans="1:92" ht="16.149999999999999" customHeight="1" x14ac:dyDescent="0.2">
      <c r="A5" s="1" t="str">
        <f>CONCATENATE("AÑO: ",[2]NOMBRE!B7)</f>
        <v>AÑO: 2018</v>
      </c>
      <c r="CG5" s="5"/>
      <c r="CH5" s="5"/>
      <c r="CI5" s="5"/>
      <c r="CJ5" s="5"/>
      <c r="CK5" s="5"/>
      <c r="CL5" s="5"/>
      <c r="CM5" s="5"/>
      <c r="CN5" s="5"/>
    </row>
    <row r="6" spans="1:92" ht="15" x14ac:dyDescent="0.2">
      <c r="A6" s="50"/>
      <c r="B6" s="50"/>
      <c r="C6" s="50"/>
      <c r="D6" s="50"/>
      <c r="E6" s="50"/>
      <c r="F6" s="8" t="s">
        <v>9</v>
      </c>
      <c r="G6" s="50"/>
      <c r="H6" s="50"/>
      <c r="I6" s="50"/>
      <c r="J6" s="51"/>
      <c r="K6" s="52"/>
      <c r="L6" s="13"/>
      <c r="CG6" s="5"/>
      <c r="CH6" s="5"/>
      <c r="CI6" s="5"/>
      <c r="CJ6" s="5"/>
      <c r="CK6" s="5"/>
      <c r="CL6" s="5"/>
      <c r="CM6" s="5"/>
      <c r="CN6" s="5"/>
    </row>
    <row r="7" spans="1:92" ht="15" x14ac:dyDescent="0.2">
      <c r="A7" s="51"/>
      <c r="B7" s="51"/>
      <c r="C7" s="51"/>
      <c r="D7" s="51"/>
      <c r="E7" s="51"/>
      <c r="F7" s="51"/>
      <c r="G7" s="51"/>
      <c r="H7" s="51"/>
      <c r="I7" s="51"/>
      <c r="J7" s="51"/>
      <c r="K7" s="52"/>
      <c r="L7" s="13"/>
      <c r="CG7" s="5"/>
      <c r="CH7" s="5"/>
      <c r="CI7" s="5"/>
      <c r="CJ7" s="5"/>
      <c r="CK7" s="5"/>
      <c r="CL7" s="5"/>
      <c r="CM7" s="5"/>
      <c r="CN7" s="5"/>
    </row>
    <row r="8" spans="1:92" ht="31.9" customHeight="1" x14ac:dyDescent="0.2">
      <c r="A8" s="53" t="s">
        <v>10</v>
      </c>
      <c r="B8" s="53"/>
      <c r="C8" s="53"/>
      <c r="D8" s="53"/>
      <c r="E8" s="53"/>
      <c r="F8" s="53"/>
      <c r="G8" s="53"/>
      <c r="H8" s="53"/>
      <c r="I8" s="53"/>
      <c r="J8" s="54"/>
      <c r="K8" s="55"/>
      <c r="L8" s="56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CG8" s="5"/>
      <c r="CH8" s="5"/>
      <c r="CI8" s="5"/>
      <c r="CJ8" s="5"/>
      <c r="CK8" s="5"/>
      <c r="CL8" s="5"/>
      <c r="CM8" s="5"/>
      <c r="CN8" s="5"/>
    </row>
    <row r="9" spans="1:92" ht="16.149999999999999" customHeight="1" x14ac:dyDescent="0.2">
      <c r="A9" s="467" t="s">
        <v>11</v>
      </c>
      <c r="B9" s="467" t="s">
        <v>12</v>
      </c>
      <c r="C9" s="467"/>
      <c r="D9" s="468" t="s">
        <v>1</v>
      </c>
      <c r="E9" s="469"/>
      <c r="F9" s="470"/>
      <c r="G9" s="474" t="s">
        <v>13</v>
      </c>
      <c r="H9" s="475"/>
      <c r="I9" s="475"/>
      <c r="J9" s="475"/>
      <c r="K9" s="475"/>
      <c r="L9" s="475"/>
      <c r="M9" s="475"/>
      <c r="N9" s="475"/>
      <c r="O9" s="475"/>
      <c r="P9" s="475"/>
      <c r="Q9" s="475"/>
      <c r="R9" s="475"/>
      <c r="S9" s="475"/>
      <c r="T9" s="475"/>
      <c r="U9" s="475"/>
      <c r="V9" s="475"/>
      <c r="W9" s="475"/>
      <c r="X9" s="475"/>
      <c r="Y9" s="475"/>
      <c r="Z9" s="476"/>
      <c r="CG9" s="5"/>
      <c r="CH9" s="5"/>
      <c r="CI9" s="5"/>
      <c r="CJ9" s="5"/>
      <c r="CK9" s="5"/>
      <c r="CL9" s="5"/>
      <c r="CM9" s="5"/>
      <c r="CN9" s="5"/>
    </row>
    <row r="10" spans="1:92" ht="16.149999999999999" customHeight="1" x14ac:dyDescent="0.2">
      <c r="A10" s="467"/>
      <c r="B10" s="467"/>
      <c r="C10" s="467"/>
      <c r="D10" s="471"/>
      <c r="E10" s="472"/>
      <c r="F10" s="473"/>
      <c r="G10" s="477" t="s">
        <v>14</v>
      </c>
      <c r="H10" s="477"/>
      <c r="I10" s="477" t="s">
        <v>15</v>
      </c>
      <c r="J10" s="477"/>
      <c r="K10" s="477" t="s">
        <v>16</v>
      </c>
      <c r="L10" s="477"/>
      <c r="M10" s="477" t="s">
        <v>17</v>
      </c>
      <c r="N10" s="477"/>
      <c r="O10" s="477" t="s">
        <v>18</v>
      </c>
      <c r="P10" s="477"/>
      <c r="Q10" s="477" t="s">
        <v>19</v>
      </c>
      <c r="R10" s="477"/>
      <c r="S10" s="477" t="s">
        <v>20</v>
      </c>
      <c r="T10" s="477"/>
      <c r="U10" s="477" t="s">
        <v>21</v>
      </c>
      <c r="V10" s="477"/>
      <c r="W10" s="477" t="s">
        <v>22</v>
      </c>
      <c r="X10" s="477"/>
      <c r="Y10" s="477" t="s">
        <v>23</v>
      </c>
      <c r="Z10" s="477"/>
      <c r="CG10" s="5"/>
      <c r="CH10" s="5"/>
      <c r="CI10" s="5"/>
      <c r="CJ10" s="5"/>
      <c r="CK10" s="5"/>
      <c r="CL10" s="5"/>
      <c r="CM10" s="5"/>
      <c r="CN10" s="5"/>
    </row>
    <row r="11" spans="1:92" ht="16.149999999999999" customHeight="1" x14ac:dyDescent="0.2">
      <c r="A11" s="467"/>
      <c r="B11" s="467"/>
      <c r="C11" s="467"/>
      <c r="D11" s="16" t="s">
        <v>5</v>
      </c>
      <c r="E11" s="15" t="s">
        <v>6</v>
      </c>
      <c r="F11" s="47" t="s">
        <v>7</v>
      </c>
      <c r="G11" s="57" t="s">
        <v>6</v>
      </c>
      <c r="H11" s="58" t="s">
        <v>7</v>
      </c>
      <c r="I11" s="59" t="s">
        <v>6</v>
      </c>
      <c r="J11" s="60" t="s">
        <v>7</v>
      </c>
      <c r="K11" s="59" t="s">
        <v>6</v>
      </c>
      <c r="L11" s="60" t="s">
        <v>7</v>
      </c>
      <c r="M11" s="59" t="s">
        <v>6</v>
      </c>
      <c r="N11" s="60" t="s">
        <v>7</v>
      </c>
      <c r="O11" s="59" t="s">
        <v>6</v>
      </c>
      <c r="P11" s="60" t="s">
        <v>7</v>
      </c>
      <c r="Q11" s="59" t="s">
        <v>6</v>
      </c>
      <c r="R11" s="60" t="s">
        <v>7</v>
      </c>
      <c r="S11" s="59" t="s">
        <v>6</v>
      </c>
      <c r="T11" s="60" t="s">
        <v>7</v>
      </c>
      <c r="U11" s="59" t="s">
        <v>6</v>
      </c>
      <c r="V11" s="60" t="s">
        <v>7</v>
      </c>
      <c r="W11" s="59" t="s">
        <v>6</v>
      </c>
      <c r="X11" s="60" t="s">
        <v>7</v>
      </c>
      <c r="Y11" s="59" t="s">
        <v>6</v>
      </c>
      <c r="Z11" s="60" t="s">
        <v>7</v>
      </c>
      <c r="AA11" s="3"/>
      <c r="CG11" s="5"/>
      <c r="CH11" s="5"/>
      <c r="CI11" s="5"/>
      <c r="CJ11" s="5"/>
      <c r="CK11" s="5"/>
      <c r="CL11" s="5"/>
      <c r="CM11" s="5"/>
      <c r="CN11" s="5"/>
    </row>
    <row r="12" spans="1:92" ht="16.149999999999999" customHeight="1" x14ac:dyDescent="0.2">
      <c r="A12" s="478" t="s">
        <v>24</v>
      </c>
      <c r="B12" s="61" t="s">
        <v>25</v>
      </c>
      <c r="C12" s="62" t="s">
        <v>26</v>
      </c>
      <c r="D12" s="63">
        <f>SUM(E12+F12)</f>
        <v>9</v>
      </c>
      <c r="E12" s="64">
        <f t="shared" ref="E12:F15" si="0">SUM(G12+I12+K12+M12+O12+Q12+S12+U12+W12+Y12)</f>
        <v>8</v>
      </c>
      <c r="F12" s="65">
        <f t="shared" si="0"/>
        <v>1</v>
      </c>
      <c r="G12" s="28">
        <v>4</v>
      </c>
      <c r="H12" s="29"/>
      <c r="I12" s="28">
        <v>4</v>
      </c>
      <c r="J12" s="29"/>
      <c r="K12" s="28"/>
      <c r="L12" s="29">
        <v>1</v>
      </c>
      <c r="M12" s="28"/>
      <c r="N12" s="29"/>
      <c r="O12" s="28"/>
      <c r="P12" s="29"/>
      <c r="Q12" s="28"/>
      <c r="R12" s="29"/>
      <c r="S12" s="28"/>
      <c r="T12" s="29"/>
      <c r="U12" s="28"/>
      <c r="V12" s="29"/>
      <c r="W12" s="28"/>
      <c r="X12" s="29"/>
      <c r="Y12" s="28"/>
      <c r="Z12" s="29"/>
      <c r="AA12" s="3"/>
      <c r="CG12" s="5"/>
      <c r="CH12" s="5"/>
      <c r="CI12" s="5"/>
      <c r="CJ12" s="5"/>
      <c r="CK12" s="5"/>
      <c r="CL12" s="5"/>
      <c r="CM12" s="5"/>
      <c r="CN12" s="5"/>
    </row>
    <row r="13" spans="1:92" ht="16.149999999999999" customHeight="1" x14ac:dyDescent="0.2">
      <c r="A13" s="479"/>
      <c r="B13" s="66" t="s">
        <v>27</v>
      </c>
      <c r="C13" s="67" t="s">
        <v>26</v>
      </c>
      <c r="D13" s="68">
        <f>SUM(E13+F13)</f>
        <v>4</v>
      </c>
      <c r="E13" s="69">
        <f t="shared" si="0"/>
        <v>4</v>
      </c>
      <c r="F13" s="70">
        <f t="shared" si="0"/>
        <v>0</v>
      </c>
      <c r="G13" s="71">
        <v>1</v>
      </c>
      <c r="H13" s="72"/>
      <c r="I13" s="17">
        <v>1</v>
      </c>
      <c r="J13" s="20"/>
      <c r="K13" s="17"/>
      <c r="L13" s="20"/>
      <c r="M13" s="17"/>
      <c r="N13" s="19"/>
      <c r="O13" s="17"/>
      <c r="P13" s="19"/>
      <c r="Q13" s="17"/>
      <c r="R13" s="19"/>
      <c r="S13" s="17">
        <v>2</v>
      </c>
      <c r="T13" s="19"/>
      <c r="U13" s="17"/>
      <c r="V13" s="19"/>
      <c r="W13" s="17"/>
      <c r="X13" s="19"/>
      <c r="Y13" s="17"/>
      <c r="Z13" s="19"/>
      <c r="AA13" s="3"/>
      <c r="CG13" s="5"/>
      <c r="CH13" s="5"/>
      <c r="CI13" s="5"/>
      <c r="CJ13" s="5"/>
      <c r="CK13" s="5"/>
      <c r="CL13" s="5"/>
      <c r="CM13" s="5"/>
      <c r="CN13" s="5"/>
    </row>
    <row r="14" spans="1:92" ht="16.149999999999999" customHeight="1" x14ac:dyDescent="0.2">
      <c r="A14" s="481" t="s">
        <v>28</v>
      </c>
      <c r="B14" s="482"/>
      <c r="C14" s="73" t="s">
        <v>26</v>
      </c>
      <c r="D14" s="74">
        <f>SUM(E14+F14)</f>
        <v>213</v>
      </c>
      <c r="E14" s="75">
        <f t="shared" si="0"/>
        <v>112</v>
      </c>
      <c r="F14" s="76">
        <f t="shared" si="0"/>
        <v>101</v>
      </c>
      <c r="G14" s="35"/>
      <c r="H14" s="77">
        <v>2</v>
      </c>
      <c r="I14" s="35">
        <v>17</v>
      </c>
      <c r="J14" s="77">
        <v>20</v>
      </c>
      <c r="K14" s="35">
        <v>13</v>
      </c>
      <c r="L14" s="77">
        <v>13</v>
      </c>
      <c r="M14" s="78">
        <v>12</v>
      </c>
      <c r="N14" s="36">
        <v>16</v>
      </c>
      <c r="O14" s="78">
        <v>11</v>
      </c>
      <c r="P14" s="36">
        <v>14</v>
      </c>
      <c r="Q14" s="78">
        <v>16</v>
      </c>
      <c r="R14" s="36">
        <v>11</v>
      </c>
      <c r="S14" s="78">
        <v>19</v>
      </c>
      <c r="T14" s="36">
        <v>7</v>
      </c>
      <c r="U14" s="78">
        <v>10</v>
      </c>
      <c r="V14" s="36">
        <v>9</v>
      </c>
      <c r="W14" s="78">
        <v>12</v>
      </c>
      <c r="X14" s="36">
        <v>9</v>
      </c>
      <c r="Y14" s="78">
        <v>2</v>
      </c>
      <c r="Z14" s="36"/>
      <c r="AA14" s="3"/>
      <c r="CG14" s="5"/>
      <c r="CH14" s="5"/>
      <c r="CI14" s="5"/>
      <c r="CJ14" s="5"/>
      <c r="CK14" s="5"/>
      <c r="CL14" s="5"/>
      <c r="CM14" s="5"/>
      <c r="CN14" s="5"/>
    </row>
    <row r="15" spans="1:92" ht="16.149999999999999" customHeight="1" thickBot="1" x14ac:dyDescent="0.25">
      <c r="A15" s="483" t="s">
        <v>1</v>
      </c>
      <c r="B15" s="484"/>
      <c r="C15" s="485"/>
      <c r="D15" s="79">
        <f>SUM(E15+F15)</f>
        <v>226</v>
      </c>
      <c r="E15" s="80">
        <f t="shared" si="0"/>
        <v>124</v>
      </c>
      <c r="F15" s="81">
        <f t="shared" si="0"/>
        <v>102</v>
      </c>
      <c r="G15" s="82">
        <f t="shared" ref="G15:Z15" si="1">SUM(G12:G14)</f>
        <v>5</v>
      </c>
      <c r="H15" s="83">
        <f t="shared" si="1"/>
        <v>2</v>
      </c>
      <c r="I15" s="82">
        <f t="shared" si="1"/>
        <v>22</v>
      </c>
      <c r="J15" s="83">
        <f t="shared" si="1"/>
        <v>20</v>
      </c>
      <c r="K15" s="82">
        <f t="shared" si="1"/>
        <v>13</v>
      </c>
      <c r="L15" s="83">
        <f t="shared" si="1"/>
        <v>14</v>
      </c>
      <c r="M15" s="84">
        <f t="shared" si="1"/>
        <v>12</v>
      </c>
      <c r="N15" s="85">
        <f t="shared" si="1"/>
        <v>16</v>
      </c>
      <c r="O15" s="84">
        <f t="shared" si="1"/>
        <v>11</v>
      </c>
      <c r="P15" s="85">
        <f t="shared" si="1"/>
        <v>14</v>
      </c>
      <c r="Q15" s="84">
        <f t="shared" si="1"/>
        <v>16</v>
      </c>
      <c r="R15" s="85">
        <f t="shared" si="1"/>
        <v>11</v>
      </c>
      <c r="S15" s="84">
        <f t="shared" si="1"/>
        <v>21</v>
      </c>
      <c r="T15" s="85">
        <f t="shared" si="1"/>
        <v>7</v>
      </c>
      <c r="U15" s="84">
        <f t="shared" si="1"/>
        <v>10</v>
      </c>
      <c r="V15" s="85">
        <f t="shared" si="1"/>
        <v>9</v>
      </c>
      <c r="W15" s="84">
        <f t="shared" si="1"/>
        <v>12</v>
      </c>
      <c r="X15" s="85">
        <f t="shared" si="1"/>
        <v>9</v>
      </c>
      <c r="Y15" s="84">
        <f t="shared" si="1"/>
        <v>2</v>
      </c>
      <c r="Z15" s="85">
        <f t="shared" si="1"/>
        <v>0</v>
      </c>
      <c r="AA15" s="3"/>
      <c r="CG15" s="5"/>
      <c r="CH15" s="5"/>
      <c r="CI15" s="5"/>
      <c r="CJ15" s="5"/>
      <c r="CK15" s="5"/>
      <c r="CL15" s="5"/>
      <c r="CM15" s="5"/>
      <c r="CN15" s="5"/>
    </row>
    <row r="16" spans="1:92" ht="16.149999999999999" customHeight="1" thickTop="1" x14ac:dyDescent="0.2">
      <c r="A16" s="486" t="s">
        <v>29</v>
      </c>
      <c r="B16" s="487"/>
      <c r="C16" s="488"/>
      <c r="D16" s="86">
        <v>20</v>
      </c>
      <c r="E16" s="87"/>
      <c r="F16" s="88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9"/>
      <c r="AA16" s="3"/>
      <c r="CG16" s="5"/>
      <c r="CH16" s="5"/>
      <c r="CI16" s="5"/>
      <c r="CJ16" s="5"/>
      <c r="CK16" s="5"/>
      <c r="CL16" s="5"/>
      <c r="CM16" s="5"/>
      <c r="CN16" s="5"/>
    </row>
    <row r="17" spans="1:92" ht="16.149999999999999" customHeight="1" x14ac:dyDescent="0.2">
      <c r="A17" s="462" t="s">
        <v>30</v>
      </c>
      <c r="B17" s="463"/>
      <c r="C17" s="464"/>
      <c r="D17" s="71">
        <v>0</v>
      </c>
      <c r="E17" s="90"/>
      <c r="F17" s="91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2"/>
      <c r="AA17" s="3"/>
      <c r="CG17" s="5"/>
      <c r="CH17" s="5"/>
      <c r="CI17" s="5"/>
      <c r="CJ17" s="5"/>
      <c r="CK17" s="5"/>
      <c r="CL17" s="5"/>
      <c r="CM17" s="5"/>
      <c r="CN17" s="5"/>
    </row>
    <row r="18" spans="1:92" ht="31.9" customHeight="1" x14ac:dyDescent="0.2">
      <c r="A18" s="93" t="s">
        <v>31</v>
      </c>
      <c r="B18" s="94"/>
      <c r="CG18" s="5"/>
      <c r="CH18" s="5"/>
      <c r="CI18" s="5"/>
      <c r="CJ18" s="5"/>
      <c r="CK18" s="5"/>
      <c r="CL18" s="5"/>
      <c r="CM18" s="5"/>
      <c r="CN18" s="5"/>
    </row>
    <row r="19" spans="1:92" ht="16.149999999999999" customHeight="1" x14ac:dyDescent="0.2">
      <c r="A19" s="467" t="s">
        <v>11</v>
      </c>
      <c r="B19" s="467" t="s">
        <v>12</v>
      </c>
      <c r="C19" s="467"/>
      <c r="D19" s="468" t="s">
        <v>1</v>
      </c>
      <c r="E19" s="469"/>
      <c r="F19" s="470"/>
      <c r="G19" s="496" t="s">
        <v>13</v>
      </c>
      <c r="H19" s="497"/>
      <c r="I19" s="497"/>
      <c r="J19" s="497"/>
      <c r="K19" s="497"/>
      <c r="L19" s="497"/>
      <c r="M19" s="497"/>
      <c r="N19" s="497"/>
      <c r="O19" s="497"/>
      <c r="P19" s="497"/>
      <c r="Q19" s="497"/>
      <c r="R19" s="497"/>
      <c r="S19" s="497"/>
      <c r="T19" s="497"/>
      <c r="U19" s="497"/>
      <c r="V19" s="497"/>
      <c r="W19" s="497"/>
      <c r="X19" s="497"/>
      <c r="Y19" s="497"/>
      <c r="Z19" s="498"/>
      <c r="CG19" s="5"/>
      <c r="CH19" s="5"/>
      <c r="CI19" s="5"/>
      <c r="CJ19" s="5"/>
      <c r="CK19" s="5"/>
      <c r="CL19" s="5"/>
      <c r="CM19" s="5"/>
      <c r="CN19" s="5"/>
    </row>
    <row r="20" spans="1:92" ht="16.149999999999999" customHeight="1" x14ac:dyDescent="0.2">
      <c r="A20" s="467"/>
      <c r="B20" s="467"/>
      <c r="C20" s="467"/>
      <c r="D20" s="471"/>
      <c r="E20" s="472"/>
      <c r="F20" s="472"/>
      <c r="G20" s="477" t="s">
        <v>14</v>
      </c>
      <c r="H20" s="477"/>
      <c r="I20" s="477" t="s">
        <v>15</v>
      </c>
      <c r="J20" s="477"/>
      <c r="K20" s="477" t="s">
        <v>16</v>
      </c>
      <c r="L20" s="477"/>
      <c r="M20" s="477" t="s">
        <v>17</v>
      </c>
      <c r="N20" s="477"/>
      <c r="O20" s="477" t="s">
        <v>18</v>
      </c>
      <c r="P20" s="477"/>
      <c r="Q20" s="477" t="s">
        <v>19</v>
      </c>
      <c r="R20" s="477"/>
      <c r="S20" s="477" t="s">
        <v>20</v>
      </c>
      <c r="T20" s="477"/>
      <c r="U20" s="477" t="s">
        <v>21</v>
      </c>
      <c r="V20" s="477"/>
      <c r="W20" s="477" t="s">
        <v>22</v>
      </c>
      <c r="X20" s="477"/>
      <c r="Y20" s="477" t="s">
        <v>23</v>
      </c>
      <c r="Z20" s="477"/>
      <c r="CG20" s="5"/>
      <c r="CH20" s="5"/>
      <c r="CI20" s="5"/>
      <c r="CJ20" s="5"/>
      <c r="CK20" s="5"/>
      <c r="CL20" s="5"/>
      <c r="CM20" s="5"/>
      <c r="CN20" s="5"/>
    </row>
    <row r="21" spans="1:92" ht="16.149999999999999" customHeight="1" x14ac:dyDescent="0.2">
      <c r="A21" s="467"/>
      <c r="B21" s="467"/>
      <c r="C21" s="467"/>
      <c r="D21" s="16" t="s">
        <v>5</v>
      </c>
      <c r="E21" s="15" t="s">
        <v>6</v>
      </c>
      <c r="F21" s="46" t="s">
        <v>7</v>
      </c>
      <c r="G21" s="57" t="s">
        <v>6</v>
      </c>
      <c r="H21" s="58" t="s">
        <v>7</v>
      </c>
      <c r="I21" s="57" t="s">
        <v>6</v>
      </c>
      <c r="J21" s="95" t="s">
        <v>7</v>
      </c>
      <c r="K21" s="57" t="s">
        <v>6</v>
      </c>
      <c r="L21" s="58" t="s">
        <v>7</v>
      </c>
      <c r="M21" s="57" t="s">
        <v>6</v>
      </c>
      <c r="N21" s="58" t="s">
        <v>7</v>
      </c>
      <c r="O21" s="57" t="s">
        <v>6</v>
      </c>
      <c r="P21" s="58" t="s">
        <v>7</v>
      </c>
      <c r="Q21" s="57" t="s">
        <v>6</v>
      </c>
      <c r="R21" s="58" t="s">
        <v>7</v>
      </c>
      <c r="S21" s="57" t="s">
        <v>6</v>
      </c>
      <c r="T21" s="58" t="s">
        <v>7</v>
      </c>
      <c r="U21" s="57" t="s">
        <v>6</v>
      </c>
      <c r="V21" s="58" t="s">
        <v>7</v>
      </c>
      <c r="W21" s="57" t="s">
        <v>6</v>
      </c>
      <c r="X21" s="58" t="s">
        <v>7</v>
      </c>
      <c r="Y21" s="57" t="s">
        <v>6</v>
      </c>
      <c r="Z21" s="58" t="s">
        <v>7</v>
      </c>
      <c r="CG21" s="5"/>
      <c r="CH21" s="5"/>
      <c r="CI21" s="5"/>
      <c r="CJ21" s="5"/>
      <c r="CK21" s="5"/>
      <c r="CL21" s="5"/>
      <c r="CM21" s="5"/>
      <c r="CN21" s="5"/>
    </row>
    <row r="22" spans="1:92" ht="16.149999999999999" customHeight="1" x14ac:dyDescent="0.2">
      <c r="A22" s="479" t="s">
        <v>24</v>
      </c>
      <c r="B22" s="456" t="s">
        <v>25</v>
      </c>
      <c r="C22" s="97" t="s">
        <v>32</v>
      </c>
      <c r="D22" s="98">
        <f t="shared" ref="D22:D27" si="2">SUM(E22+F22)</f>
        <v>1</v>
      </c>
      <c r="E22" s="99">
        <f t="shared" ref="E22:F27" si="3">SUM(G22+I22+K22+M22+O22+Q22+S22+U22+W22+Y22)</f>
        <v>1</v>
      </c>
      <c r="F22" s="100">
        <f t="shared" si="3"/>
        <v>0</v>
      </c>
      <c r="G22" s="17">
        <v>1</v>
      </c>
      <c r="H22" s="19"/>
      <c r="I22" s="28"/>
      <c r="J22" s="29"/>
      <c r="K22" s="101"/>
      <c r="L22" s="18"/>
      <c r="M22" s="101"/>
      <c r="N22" s="18"/>
      <c r="O22" s="101"/>
      <c r="P22" s="18"/>
      <c r="Q22" s="101"/>
      <c r="R22" s="18"/>
      <c r="S22" s="101"/>
      <c r="T22" s="18"/>
      <c r="U22" s="101"/>
      <c r="V22" s="18"/>
      <c r="W22" s="101"/>
      <c r="X22" s="18"/>
      <c r="Y22" s="28"/>
      <c r="Z22" s="18"/>
      <c r="AA22" s="3"/>
      <c r="CG22" s="5"/>
      <c r="CH22" s="5"/>
      <c r="CI22" s="5"/>
      <c r="CJ22" s="5"/>
      <c r="CK22" s="5"/>
      <c r="CL22" s="5"/>
      <c r="CM22" s="5"/>
      <c r="CN22" s="5"/>
    </row>
    <row r="23" spans="1:92" ht="16.149999999999999" customHeight="1" x14ac:dyDescent="0.2">
      <c r="A23" s="479"/>
      <c r="B23" s="457"/>
      <c r="C23" s="102" t="s">
        <v>33</v>
      </c>
      <c r="D23" s="103">
        <f t="shared" si="2"/>
        <v>0</v>
      </c>
      <c r="E23" s="104">
        <f t="shared" si="3"/>
        <v>0</v>
      </c>
      <c r="F23" s="105">
        <f t="shared" si="3"/>
        <v>0</v>
      </c>
      <c r="G23" s="42"/>
      <c r="H23" s="43"/>
      <c r="I23" s="71"/>
      <c r="J23" s="72"/>
      <c r="K23" s="106"/>
      <c r="L23" s="30"/>
      <c r="M23" s="106"/>
      <c r="N23" s="30"/>
      <c r="O23" s="106"/>
      <c r="P23" s="30"/>
      <c r="Q23" s="106"/>
      <c r="R23" s="30"/>
      <c r="S23" s="106"/>
      <c r="T23" s="30"/>
      <c r="U23" s="106"/>
      <c r="V23" s="30"/>
      <c r="W23" s="106"/>
      <c r="X23" s="30"/>
      <c r="Y23" s="106"/>
      <c r="Z23" s="30"/>
      <c r="AA23" s="3"/>
      <c r="CG23" s="5"/>
      <c r="CH23" s="5"/>
      <c r="CI23" s="5"/>
      <c r="CJ23" s="5"/>
      <c r="CK23" s="5"/>
      <c r="CL23" s="5"/>
      <c r="CM23" s="5"/>
      <c r="CN23" s="5"/>
    </row>
    <row r="24" spans="1:92" ht="16.149999999999999" customHeight="1" x14ac:dyDescent="0.2">
      <c r="A24" s="479"/>
      <c r="B24" s="456" t="s">
        <v>27</v>
      </c>
      <c r="C24" s="24" t="s">
        <v>32</v>
      </c>
      <c r="D24" s="107">
        <f t="shared" si="2"/>
        <v>0</v>
      </c>
      <c r="E24" s="108">
        <f t="shared" si="3"/>
        <v>0</v>
      </c>
      <c r="F24" s="109">
        <f t="shared" si="3"/>
        <v>0</v>
      </c>
      <c r="G24" s="21"/>
      <c r="H24" s="22"/>
      <c r="I24" s="21"/>
      <c r="J24" s="23"/>
      <c r="K24" s="110"/>
      <c r="L24" s="22"/>
      <c r="M24" s="110"/>
      <c r="N24" s="22"/>
      <c r="O24" s="110"/>
      <c r="P24" s="22"/>
      <c r="Q24" s="110"/>
      <c r="R24" s="22"/>
      <c r="S24" s="110"/>
      <c r="T24" s="22"/>
      <c r="U24" s="110"/>
      <c r="V24" s="22"/>
      <c r="W24" s="110"/>
      <c r="X24" s="22"/>
      <c r="Y24" s="110"/>
      <c r="Z24" s="22"/>
      <c r="AA24" s="3"/>
      <c r="CG24" s="5"/>
      <c r="CH24" s="5"/>
      <c r="CI24" s="5"/>
      <c r="CJ24" s="5"/>
      <c r="CK24" s="5"/>
      <c r="CL24" s="5"/>
      <c r="CM24" s="5"/>
      <c r="CN24" s="5"/>
    </row>
    <row r="25" spans="1:92" ht="16.149999999999999" customHeight="1" x14ac:dyDescent="0.2">
      <c r="A25" s="480"/>
      <c r="B25" s="457"/>
      <c r="C25" s="111" t="s">
        <v>33</v>
      </c>
      <c r="D25" s="103">
        <f t="shared" si="2"/>
        <v>0</v>
      </c>
      <c r="E25" s="104">
        <f t="shared" si="3"/>
        <v>0</v>
      </c>
      <c r="F25" s="105">
        <f t="shared" si="3"/>
        <v>0</v>
      </c>
      <c r="G25" s="42"/>
      <c r="H25" s="43"/>
      <c r="I25" s="42"/>
      <c r="J25" s="31"/>
      <c r="K25" s="112"/>
      <c r="L25" s="43"/>
      <c r="M25" s="112"/>
      <c r="N25" s="43"/>
      <c r="O25" s="112"/>
      <c r="P25" s="43"/>
      <c r="Q25" s="112"/>
      <c r="R25" s="43"/>
      <c r="S25" s="112"/>
      <c r="T25" s="43"/>
      <c r="U25" s="112"/>
      <c r="V25" s="43"/>
      <c r="W25" s="112"/>
      <c r="X25" s="43"/>
      <c r="Y25" s="112"/>
      <c r="Z25" s="43"/>
      <c r="AA25" s="3"/>
      <c r="CG25" s="5"/>
      <c r="CH25" s="5"/>
      <c r="CI25" s="5"/>
      <c r="CJ25" s="5"/>
      <c r="CK25" s="5"/>
      <c r="CL25" s="5"/>
      <c r="CM25" s="5"/>
      <c r="CN25" s="5"/>
    </row>
    <row r="26" spans="1:92" ht="16.149999999999999" customHeight="1" x14ac:dyDescent="0.2">
      <c r="A26" s="458" t="s">
        <v>28</v>
      </c>
      <c r="B26" s="459"/>
      <c r="C26" s="24" t="s">
        <v>32</v>
      </c>
      <c r="D26" s="113">
        <f t="shared" si="2"/>
        <v>53</v>
      </c>
      <c r="E26" s="114">
        <f t="shared" si="3"/>
        <v>27</v>
      </c>
      <c r="F26" s="115">
        <f t="shared" si="3"/>
        <v>26</v>
      </c>
      <c r="G26" s="116">
        <v>1</v>
      </c>
      <c r="H26" s="117">
        <v>2</v>
      </c>
      <c r="I26" s="118">
        <v>6</v>
      </c>
      <c r="J26" s="119">
        <v>3</v>
      </c>
      <c r="K26" s="116">
        <v>4</v>
      </c>
      <c r="L26" s="117">
        <v>6</v>
      </c>
      <c r="M26" s="116">
        <v>5</v>
      </c>
      <c r="N26" s="117">
        <v>2</v>
      </c>
      <c r="O26" s="116">
        <v>3</v>
      </c>
      <c r="P26" s="117">
        <v>5</v>
      </c>
      <c r="Q26" s="116">
        <v>4</v>
      </c>
      <c r="R26" s="117">
        <v>1</v>
      </c>
      <c r="S26" s="116">
        <v>2</v>
      </c>
      <c r="T26" s="117">
        <v>3</v>
      </c>
      <c r="U26" s="116">
        <v>1</v>
      </c>
      <c r="V26" s="117">
        <v>3</v>
      </c>
      <c r="W26" s="116">
        <v>1</v>
      </c>
      <c r="X26" s="117">
        <v>1</v>
      </c>
      <c r="Y26" s="116"/>
      <c r="Z26" s="117"/>
      <c r="AA26" s="3"/>
      <c r="CG26" s="5"/>
      <c r="CH26" s="5"/>
      <c r="CI26" s="5"/>
      <c r="CJ26" s="5"/>
      <c r="CK26" s="5"/>
      <c r="CL26" s="5"/>
      <c r="CM26" s="5"/>
      <c r="CN26" s="5"/>
    </row>
    <row r="27" spans="1:92" ht="16.149999999999999" customHeight="1" x14ac:dyDescent="0.2">
      <c r="A27" s="460"/>
      <c r="B27" s="461"/>
      <c r="C27" s="111" t="s">
        <v>33</v>
      </c>
      <c r="D27" s="103">
        <f t="shared" si="2"/>
        <v>0</v>
      </c>
      <c r="E27" s="104">
        <f t="shared" si="3"/>
        <v>0</v>
      </c>
      <c r="F27" s="105">
        <f t="shared" si="3"/>
        <v>0</v>
      </c>
      <c r="G27" s="112"/>
      <c r="H27" s="43"/>
      <c r="I27" s="42"/>
      <c r="J27" s="31"/>
      <c r="K27" s="112"/>
      <c r="L27" s="43"/>
      <c r="M27" s="112"/>
      <c r="N27" s="43"/>
      <c r="O27" s="112"/>
      <c r="P27" s="43"/>
      <c r="Q27" s="112"/>
      <c r="R27" s="43"/>
      <c r="S27" s="112"/>
      <c r="T27" s="43"/>
      <c r="U27" s="112"/>
      <c r="V27" s="43"/>
      <c r="W27" s="112"/>
      <c r="X27" s="43"/>
      <c r="Y27" s="112"/>
      <c r="Z27" s="43"/>
      <c r="AA27" s="3"/>
      <c r="CG27" s="5"/>
      <c r="CH27" s="5"/>
      <c r="CI27" s="5"/>
      <c r="CJ27" s="5"/>
      <c r="CK27" s="5"/>
      <c r="CL27" s="5"/>
      <c r="CM27" s="5"/>
      <c r="CN27" s="5"/>
    </row>
    <row r="28" spans="1:92" ht="16.149999999999999" customHeight="1" x14ac:dyDescent="0.2">
      <c r="A28" s="462" t="s">
        <v>1</v>
      </c>
      <c r="B28" s="463"/>
      <c r="C28" s="464"/>
      <c r="D28" s="120">
        <f t="shared" ref="D28:Z28" si="4">SUM(D22:D27)</f>
        <v>54</v>
      </c>
      <c r="E28" s="121">
        <f t="shared" si="4"/>
        <v>28</v>
      </c>
      <c r="F28" s="122">
        <f t="shared" si="4"/>
        <v>26</v>
      </c>
      <c r="G28" s="123">
        <f t="shared" si="4"/>
        <v>2</v>
      </c>
      <c r="H28" s="124">
        <f t="shared" si="4"/>
        <v>2</v>
      </c>
      <c r="I28" s="125">
        <f t="shared" si="4"/>
        <v>6</v>
      </c>
      <c r="J28" s="126">
        <f t="shared" si="4"/>
        <v>3</v>
      </c>
      <c r="K28" s="123">
        <f t="shared" si="4"/>
        <v>4</v>
      </c>
      <c r="L28" s="124">
        <f t="shared" si="4"/>
        <v>6</v>
      </c>
      <c r="M28" s="123">
        <f t="shared" si="4"/>
        <v>5</v>
      </c>
      <c r="N28" s="124">
        <f t="shared" si="4"/>
        <v>2</v>
      </c>
      <c r="O28" s="123">
        <f t="shared" si="4"/>
        <v>3</v>
      </c>
      <c r="P28" s="124">
        <f t="shared" si="4"/>
        <v>5</v>
      </c>
      <c r="Q28" s="123">
        <f t="shared" si="4"/>
        <v>4</v>
      </c>
      <c r="R28" s="124">
        <f t="shared" si="4"/>
        <v>1</v>
      </c>
      <c r="S28" s="123">
        <f t="shared" si="4"/>
        <v>2</v>
      </c>
      <c r="T28" s="124">
        <f t="shared" si="4"/>
        <v>3</v>
      </c>
      <c r="U28" s="123">
        <f t="shared" si="4"/>
        <v>1</v>
      </c>
      <c r="V28" s="124">
        <f t="shared" si="4"/>
        <v>3</v>
      </c>
      <c r="W28" s="123">
        <f t="shared" si="4"/>
        <v>1</v>
      </c>
      <c r="X28" s="124">
        <f t="shared" si="4"/>
        <v>1</v>
      </c>
      <c r="Y28" s="123">
        <f t="shared" si="4"/>
        <v>0</v>
      </c>
      <c r="Z28" s="124">
        <f t="shared" si="4"/>
        <v>0</v>
      </c>
      <c r="AA28" s="3"/>
      <c r="CG28" s="5"/>
      <c r="CH28" s="5"/>
      <c r="CI28" s="5"/>
      <c r="CJ28" s="5"/>
      <c r="CK28" s="5"/>
      <c r="CL28" s="5"/>
      <c r="CM28" s="5"/>
      <c r="CN28" s="5"/>
    </row>
    <row r="29" spans="1:92" ht="31.9" customHeight="1" x14ac:dyDescent="0.2">
      <c r="A29" s="465" t="s">
        <v>34</v>
      </c>
      <c r="B29" s="465"/>
      <c r="C29" s="465"/>
      <c r="D29" s="465"/>
      <c r="E29" s="465"/>
      <c r="F29" s="465"/>
      <c r="G29" s="465"/>
      <c r="H29" s="465"/>
      <c r="I29" s="465"/>
      <c r="J29" s="465"/>
      <c r="K29" s="45"/>
      <c r="L29" s="26"/>
      <c r="CG29" s="5"/>
      <c r="CH29" s="5"/>
      <c r="CI29" s="5"/>
      <c r="CJ29" s="5"/>
      <c r="CK29" s="5"/>
      <c r="CL29" s="5"/>
      <c r="CM29" s="5"/>
      <c r="CN29" s="5"/>
    </row>
    <row r="30" spans="1:92" ht="16.149999999999999" customHeight="1" x14ac:dyDescent="0.2">
      <c r="A30" s="466" t="s">
        <v>4</v>
      </c>
      <c r="B30" s="466"/>
      <c r="C30" s="466"/>
      <c r="D30" s="127" t="s">
        <v>1</v>
      </c>
      <c r="E30" s="128" t="s">
        <v>35</v>
      </c>
      <c r="F30" s="129" t="s">
        <v>36</v>
      </c>
      <c r="G30" s="130"/>
      <c r="H30" s="131"/>
      <c r="I30" s="131"/>
      <c r="J30" s="132"/>
      <c r="K30" s="45"/>
      <c r="L30" s="2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CG30" s="5"/>
      <c r="CH30" s="5"/>
      <c r="CI30" s="5"/>
      <c r="CJ30" s="5"/>
      <c r="CK30" s="5"/>
      <c r="CL30" s="5"/>
      <c r="CM30" s="5"/>
      <c r="CN30" s="5"/>
    </row>
    <row r="31" spans="1:92" ht="16.149999999999999" customHeight="1" x14ac:dyDescent="0.2">
      <c r="A31" s="489" t="s">
        <v>37</v>
      </c>
      <c r="B31" s="490" t="s">
        <v>38</v>
      </c>
      <c r="C31" s="491"/>
      <c r="D31" s="133">
        <f t="shared" ref="D31:D43" si="5">SUM(E31+F31)</f>
        <v>0</v>
      </c>
      <c r="E31" s="134"/>
      <c r="F31" s="135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CG31" s="5"/>
      <c r="CH31" s="5"/>
      <c r="CI31" s="5"/>
      <c r="CJ31" s="5"/>
      <c r="CK31" s="5"/>
      <c r="CL31" s="5"/>
      <c r="CM31" s="5"/>
      <c r="CN31" s="5"/>
    </row>
    <row r="32" spans="1:92" ht="16.149999999999999" customHeight="1" x14ac:dyDescent="0.2">
      <c r="A32" s="456"/>
      <c r="B32" s="492" t="s">
        <v>39</v>
      </c>
      <c r="C32" s="493"/>
      <c r="D32" s="136">
        <f t="shared" si="5"/>
        <v>0</v>
      </c>
      <c r="E32" s="137"/>
      <c r="F32" s="138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CG32" s="5"/>
      <c r="CH32" s="5"/>
      <c r="CI32" s="5"/>
      <c r="CJ32" s="5"/>
      <c r="CK32" s="5"/>
      <c r="CL32" s="5"/>
      <c r="CM32" s="5"/>
      <c r="CN32" s="5"/>
    </row>
    <row r="33" spans="1:92" ht="16.149999999999999" customHeight="1" x14ac:dyDescent="0.2">
      <c r="A33" s="456"/>
      <c r="B33" s="492" t="s">
        <v>40</v>
      </c>
      <c r="C33" s="493"/>
      <c r="D33" s="136">
        <f t="shared" si="5"/>
        <v>0</v>
      </c>
      <c r="E33" s="137"/>
      <c r="F33" s="138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CG33" s="5"/>
      <c r="CH33" s="5"/>
      <c r="CI33" s="5"/>
      <c r="CJ33" s="5"/>
      <c r="CK33" s="5"/>
      <c r="CL33" s="5"/>
      <c r="CM33" s="5"/>
      <c r="CN33" s="5"/>
    </row>
    <row r="34" spans="1:92" ht="16.149999999999999" customHeight="1" x14ac:dyDescent="0.2">
      <c r="A34" s="456"/>
      <c r="B34" s="492" t="s">
        <v>41</v>
      </c>
      <c r="C34" s="493"/>
      <c r="D34" s="136">
        <f t="shared" si="5"/>
        <v>0</v>
      </c>
      <c r="E34" s="139"/>
      <c r="F34" s="140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CG34" s="5"/>
      <c r="CH34" s="5"/>
      <c r="CI34" s="5"/>
      <c r="CJ34" s="5"/>
      <c r="CK34" s="5"/>
      <c r="CL34" s="5"/>
      <c r="CM34" s="5"/>
      <c r="CN34" s="5"/>
    </row>
    <row r="35" spans="1:92" ht="16.149999999999999" customHeight="1" x14ac:dyDescent="0.2">
      <c r="A35" s="456"/>
      <c r="B35" s="492" t="s">
        <v>42</v>
      </c>
      <c r="C35" s="493"/>
      <c r="D35" s="136">
        <f t="shared" si="5"/>
        <v>0</v>
      </c>
      <c r="E35" s="139"/>
      <c r="F35" s="140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CG35" s="5"/>
      <c r="CH35" s="5"/>
      <c r="CI35" s="5"/>
      <c r="CJ35" s="5"/>
      <c r="CK35" s="5"/>
      <c r="CL35" s="5"/>
      <c r="CM35" s="5"/>
      <c r="CN35" s="5"/>
    </row>
    <row r="36" spans="1:92" ht="16.149999999999999" customHeight="1" x14ac:dyDescent="0.2">
      <c r="A36" s="456"/>
      <c r="B36" s="492" t="s">
        <v>43</v>
      </c>
      <c r="C36" s="493"/>
      <c r="D36" s="136">
        <f t="shared" si="5"/>
        <v>0</v>
      </c>
      <c r="E36" s="139"/>
      <c r="F36" s="140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CG36" s="5"/>
      <c r="CH36" s="5"/>
      <c r="CI36" s="5"/>
      <c r="CJ36" s="5"/>
      <c r="CK36" s="5"/>
      <c r="CL36" s="5"/>
      <c r="CM36" s="5"/>
      <c r="CN36" s="5"/>
    </row>
    <row r="37" spans="1:92" ht="16.149999999999999" customHeight="1" x14ac:dyDescent="0.2">
      <c r="A37" s="456"/>
      <c r="B37" s="492" t="s">
        <v>44</v>
      </c>
      <c r="C37" s="493"/>
      <c r="D37" s="136">
        <f t="shared" si="5"/>
        <v>0</v>
      </c>
      <c r="E37" s="139"/>
      <c r="F37" s="140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CG37" s="5"/>
      <c r="CH37" s="5"/>
      <c r="CI37" s="5"/>
      <c r="CJ37" s="5"/>
      <c r="CK37" s="5"/>
      <c r="CL37" s="5"/>
      <c r="CM37" s="5"/>
      <c r="CN37" s="5"/>
    </row>
    <row r="38" spans="1:92" ht="16.149999999999999" customHeight="1" x14ac:dyDescent="0.2">
      <c r="A38" s="456"/>
      <c r="B38" s="492" t="s">
        <v>45</v>
      </c>
      <c r="C38" s="493"/>
      <c r="D38" s="136">
        <f t="shared" si="5"/>
        <v>0</v>
      </c>
      <c r="E38" s="139"/>
      <c r="F38" s="140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CG38" s="5"/>
      <c r="CH38" s="5"/>
      <c r="CI38" s="5"/>
      <c r="CJ38" s="5"/>
      <c r="CK38" s="5"/>
      <c r="CL38" s="5"/>
      <c r="CM38" s="5"/>
      <c r="CN38" s="5"/>
    </row>
    <row r="39" spans="1:92" ht="16.149999999999999" customHeight="1" x14ac:dyDescent="0.2">
      <c r="A39" s="457"/>
      <c r="B39" s="494" t="s">
        <v>46</v>
      </c>
      <c r="C39" s="495"/>
      <c r="D39" s="141">
        <f t="shared" si="5"/>
        <v>0</v>
      </c>
      <c r="E39" s="142"/>
      <c r="F39" s="143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CG39" s="5"/>
      <c r="CH39" s="5"/>
      <c r="CI39" s="5"/>
      <c r="CJ39" s="5"/>
      <c r="CK39" s="5"/>
      <c r="CL39" s="5"/>
      <c r="CM39" s="5"/>
      <c r="CN39" s="5"/>
    </row>
    <row r="40" spans="1:92" ht="16.149999999999999" customHeight="1" x14ac:dyDescent="0.2">
      <c r="A40" s="489" t="s">
        <v>47</v>
      </c>
      <c r="B40" s="489" t="s">
        <v>48</v>
      </c>
      <c r="C40" s="61" t="s">
        <v>49</v>
      </c>
      <c r="D40" s="133">
        <f t="shared" si="5"/>
        <v>0</v>
      </c>
      <c r="E40" s="144"/>
      <c r="F40" s="145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CG40" s="5"/>
      <c r="CH40" s="5"/>
      <c r="CI40" s="5"/>
      <c r="CJ40" s="5"/>
      <c r="CK40" s="5"/>
      <c r="CL40" s="5"/>
      <c r="CM40" s="5"/>
      <c r="CN40" s="5"/>
    </row>
    <row r="41" spans="1:92" ht="16.149999999999999" customHeight="1" x14ac:dyDescent="0.2">
      <c r="A41" s="456"/>
      <c r="B41" s="457"/>
      <c r="C41" s="66" t="s">
        <v>50</v>
      </c>
      <c r="D41" s="141">
        <f t="shared" si="5"/>
        <v>0</v>
      </c>
      <c r="E41" s="146"/>
      <c r="F41" s="143"/>
      <c r="G41" s="6"/>
      <c r="H41" s="6"/>
      <c r="I41" s="10"/>
      <c r="J41" s="10"/>
      <c r="K41" s="10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CG41" s="5"/>
      <c r="CH41" s="5"/>
      <c r="CI41" s="5"/>
      <c r="CJ41" s="5"/>
      <c r="CK41" s="5"/>
      <c r="CL41" s="5"/>
      <c r="CM41" s="5"/>
      <c r="CN41" s="5"/>
    </row>
    <row r="42" spans="1:92" ht="16.149999999999999" customHeight="1" x14ac:dyDescent="0.2">
      <c r="A42" s="456"/>
      <c r="B42" s="489" t="s">
        <v>51</v>
      </c>
      <c r="C42" s="61" t="s">
        <v>49</v>
      </c>
      <c r="D42" s="133">
        <f t="shared" si="5"/>
        <v>0</v>
      </c>
      <c r="E42" s="144"/>
      <c r="F42" s="145"/>
      <c r="G42" s="6"/>
      <c r="H42" s="6"/>
      <c r="I42" s="10"/>
      <c r="J42" s="10"/>
      <c r="K42" s="10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CG42" s="5"/>
      <c r="CH42" s="5"/>
      <c r="CI42" s="5"/>
      <c r="CJ42" s="5"/>
      <c r="CK42" s="5"/>
      <c r="CL42" s="5"/>
      <c r="CM42" s="5"/>
      <c r="CN42" s="5"/>
    </row>
    <row r="43" spans="1:92" ht="16.149999999999999" customHeight="1" x14ac:dyDescent="0.2">
      <c r="A43" s="457"/>
      <c r="B43" s="457"/>
      <c r="C43" s="147" t="s">
        <v>50</v>
      </c>
      <c r="D43" s="141">
        <f t="shared" si="5"/>
        <v>0</v>
      </c>
      <c r="E43" s="146"/>
      <c r="F43" s="143"/>
      <c r="G43" s="6"/>
      <c r="H43" s="6"/>
      <c r="I43" s="10"/>
      <c r="J43" s="10"/>
      <c r="K43" s="10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CG43" s="5"/>
      <c r="CH43" s="5"/>
      <c r="CI43" s="5"/>
      <c r="CJ43" s="5"/>
      <c r="CK43" s="5"/>
      <c r="CL43" s="5"/>
      <c r="CM43" s="5"/>
      <c r="CN43" s="5"/>
    </row>
    <row r="44" spans="1:92" ht="31.9" customHeight="1" x14ac:dyDescent="0.2">
      <c r="A44" s="465" t="s">
        <v>52</v>
      </c>
      <c r="B44" s="465"/>
      <c r="C44" s="465"/>
      <c r="D44" s="465"/>
      <c r="E44" s="465"/>
      <c r="F44" s="465"/>
      <c r="G44" s="465"/>
      <c r="H44" s="465"/>
      <c r="I44" s="27"/>
      <c r="J44" s="27"/>
      <c r="K44" s="33"/>
      <c r="L44" s="26"/>
      <c r="CG44" s="5"/>
      <c r="CH44" s="5"/>
      <c r="CI44" s="5"/>
      <c r="CJ44" s="5"/>
      <c r="CK44" s="5"/>
      <c r="CL44" s="5"/>
      <c r="CM44" s="5"/>
      <c r="CN44" s="5"/>
    </row>
    <row r="45" spans="1:92" ht="16.149999999999999" customHeight="1" x14ac:dyDescent="0.2">
      <c r="A45" s="503" t="s">
        <v>53</v>
      </c>
      <c r="B45" s="505" t="s">
        <v>1</v>
      </c>
      <c r="C45" s="26"/>
      <c r="D45" s="6"/>
      <c r="E45" s="6"/>
      <c r="F45" s="6"/>
      <c r="G45" s="6"/>
      <c r="H45" s="6"/>
      <c r="I45" s="10"/>
      <c r="J45" s="10"/>
      <c r="K45" s="10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CG45" s="5"/>
      <c r="CH45" s="5"/>
      <c r="CI45" s="5"/>
      <c r="CJ45" s="5"/>
      <c r="CK45" s="5"/>
      <c r="CL45" s="5"/>
      <c r="CM45" s="5"/>
      <c r="CN45" s="5"/>
    </row>
    <row r="46" spans="1:92" ht="16.149999999999999" customHeight="1" x14ac:dyDescent="0.2">
      <c r="A46" s="504"/>
      <c r="B46" s="506"/>
      <c r="C46" s="148"/>
      <c r="D46" s="26"/>
      <c r="E46" s="6"/>
      <c r="F46" s="6"/>
      <c r="G46" s="6"/>
      <c r="H46" s="6"/>
      <c r="I46" s="10"/>
      <c r="J46" s="10"/>
      <c r="K46" s="10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CG46" s="5"/>
      <c r="CH46" s="5"/>
      <c r="CI46" s="5"/>
      <c r="CJ46" s="5"/>
      <c r="CK46" s="5"/>
      <c r="CL46" s="5"/>
      <c r="CM46" s="5"/>
      <c r="CN46" s="5"/>
    </row>
    <row r="47" spans="1:92" ht="16.149999999999999" customHeight="1" x14ac:dyDescent="0.2">
      <c r="A47" s="61" t="s">
        <v>54</v>
      </c>
      <c r="B47" s="149">
        <v>221</v>
      </c>
      <c r="C47" s="150"/>
      <c r="D47" s="26"/>
      <c r="E47" s="6"/>
      <c r="F47" s="6"/>
      <c r="G47" s="6"/>
      <c r="H47" s="6"/>
      <c r="I47" s="10"/>
      <c r="J47" s="10"/>
      <c r="K47" s="10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CG47" s="5"/>
      <c r="CH47" s="5"/>
      <c r="CI47" s="5"/>
      <c r="CJ47" s="5"/>
      <c r="CK47" s="5"/>
      <c r="CL47" s="5"/>
      <c r="CM47" s="5"/>
      <c r="CN47" s="5"/>
    </row>
    <row r="48" spans="1:92" ht="16.149999999999999" customHeight="1" x14ac:dyDescent="0.2">
      <c r="A48" s="147" t="s">
        <v>55</v>
      </c>
      <c r="B48" s="151">
        <v>5</v>
      </c>
      <c r="C48" s="150"/>
      <c r="D48" s="26"/>
      <c r="E48" s="6"/>
      <c r="F48" s="6"/>
      <c r="G48" s="6"/>
      <c r="H48" s="6"/>
      <c r="I48" s="10"/>
      <c r="J48" s="10"/>
      <c r="K48" s="10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CG48" s="5"/>
      <c r="CH48" s="5"/>
      <c r="CI48" s="5"/>
      <c r="CJ48" s="5"/>
      <c r="CK48" s="5"/>
      <c r="CL48" s="5"/>
      <c r="CM48" s="5"/>
      <c r="CN48" s="5"/>
    </row>
    <row r="49" spans="1:92" ht="16.149999999999999" customHeight="1" x14ac:dyDescent="0.2">
      <c r="A49" s="48" t="s">
        <v>1</v>
      </c>
      <c r="B49" s="152">
        <f>SUM(B47+B48)</f>
        <v>226</v>
      </c>
      <c r="C49" s="153"/>
      <c r="D49" s="2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CG49" s="5"/>
      <c r="CH49" s="5"/>
      <c r="CI49" s="5"/>
      <c r="CJ49" s="5"/>
      <c r="CK49" s="5"/>
      <c r="CL49" s="5"/>
      <c r="CM49" s="5"/>
      <c r="CN49" s="5"/>
    </row>
    <row r="50" spans="1:92" ht="31.9" customHeight="1" x14ac:dyDescent="0.2">
      <c r="A50" s="154" t="s">
        <v>56</v>
      </c>
      <c r="B50" s="154"/>
      <c r="C50" s="154"/>
      <c r="D50" s="26"/>
      <c r="CG50" s="5"/>
      <c r="CH50" s="5"/>
      <c r="CI50" s="5"/>
      <c r="CJ50" s="5"/>
      <c r="CK50" s="5"/>
      <c r="CL50" s="5"/>
      <c r="CM50" s="5"/>
      <c r="CN50" s="5"/>
    </row>
    <row r="51" spans="1:92" ht="16.149999999999999" customHeight="1" x14ac:dyDescent="0.2">
      <c r="A51" s="489" t="s">
        <v>57</v>
      </c>
      <c r="B51" s="507" t="s">
        <v>12</v>
      </c>
      <c r="C51" s="508" t="s">
        <v>1</v>
      </c>
      <c r="D51" s="2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CG51" s="5"/>
      <c r="CH51" s="5"/>
      <c r="CI51" s="5"/>
      <c r="CJ51" s="5"/>
      <c r="CK51" s="5"/>
      <c r="CL51" s="5"/>
      <c r="CM51" s="5"/>
      <c r="CN51" s="5"/>
    </row>
    <row r="52" spans="1:92" ht="16.149999999999999" customHeight="1" x14ac:dyDescent="0.2">
      <c r="A52" s="457"/>
      <c r="B52" s="461"/>
      <c r="C52" s="509"/>
      <c r="D52" s="2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CG52" s="5"/>
      <c r="CH52" s="5"/>
      <c r="CI52" s="5"/>
      <c r="CJ52" s="5"/>
      <c r="CK52" s="5"/>
      <c r="CL52" s="5"/>
      <c r="CM52" s="5"/>
      <c r="CN52" s="5"/>
    </row>
    <row r="53" spans="1:92" ht="16.149999999999999" customHeight="1" x14ac:dyDescent="0.2">
      <c r="A53" s="489" t="s">
        <v>58</v>
      </c>
      <c r="B53" s="155" t="s">
        <v>59</v>
      </c>
      <c r="C53" s="149"/>
      <c r="D53" s="2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CG53" s="5"/>
      <c r="CH53" s="5"/>
      <c r="CI53" s="5"/>
      <c r="CJ53" s="5"/>
      <c r="CK53" s="5"/>
      <c r="CL53" s="5"/>
      <c r="CM53" s="5"/>
      <c r="CN53" s="5"/>
    </row>
    <row r="54" spans="1:92" ht="16.149999999999999" customHeight="1" x14ac:dyDescent="0.2">
      <c r="A54" s="456"/>
      <c r="B54" s="156" t="s">
        <v>60</v>
      </c>
      <c r="C54" s="157"/>
      <c r="D54" s="2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CG54" s="5"/>
      <c r="CH54" s="5"/>
      <c r="CI54" s="5"/>
      <c r="CJ54" s="5"/>
      <c r="CK54" s="5"/>
      <c r="CL54" s="5"/>
      <c r="CM54" s="5"/>
      <c r="CN54" s="5"/>
    </row>
    <row r="55" spans="1:92" ht="16.149999999999999" customHeight="1" x14ac:dyDescent="0.2">
      <c r="A55" s="457"/>
      <c r="B55" s="158" t="s">
        <v>61</v>
      </c>
      <c r="C55" s="151"/>
      <c r="D55" s="2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CG55" s="5"/>
      <c r="CH55" s="5"/>
      <c r="CI55" s="5"/>
      <c r="CJ55" s="5"/>
      <c r="CK55" s="5"/>
      <c r="CL55" s="5"/>
      <c r="CM55" s="5"/>
      <c r="CN55" s="5"/>
    </row>
    <row r="56" spans="1:92" ht="16.149999999999999" customHeight="1" x14ac:dyDescent="0.2">
      <c r="A56" s="489" t="s">
        <v>62</v>
      </c>
      <c r="B56" s="155" t="s">
        <v>63</v>
      </c>
      <c r="C56" s="149"/>
      <c r="D56" s="2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CG56" s="5"/>
      <c r="CH56" s="5"/>
      <c r="CI56" s="5"/>
      <c r="CJ56" s="5"/>
      <c r="CK56" s="5"/>
      <c r="CL56" s="5"/>
      <c r="CM56" s="5"/>
      <c r="CN56" s="5"/>
    </row>
    <row r="57" spans="1:92" ht="22.15" customHeight="1" x14ac:dyDescent="0.2">
      <c r="A57" s="456"/>
      <c r="B57" s="156" t="s">
        <v>64</v>
      </c>
      <c r="C57" s="157"/>
      <c r="D57" s="2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CG57" s="5"/>
      <c r="CH57" s="5"/>
      <c r="CI57" s="5"/>
      <c r="CJ57" s="5"/>
      <c r="CK57" s="5"/>
      <c r="CL57" s="5"/>
      <c r="CM57" s="5"/>
      <c r="CN57" s="5"/>
    </row>
    <row r="58" spans="1:92" ht="24.6" customHeight="1" x14ac:dyDescent="0.2">
      <c r="A58" s="456"/>
      <c r="B58" s="159" t="s">
        <v>65</v>
      </c>
      <c r="C58" s="157"/>
      <c r="D58" s="2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CG58" s="5"/>
      <c r="CH58" s="5"/>
      <c r="CI58" s="5"/>
      <c r="CJ58" s="5"/>
      <c r="CK58" s="5"/>
      <c r="CL58" s="5"/>
      <c r="CM58" s="5"/>
      <c r="CN58" s="5"/>
    </row>
    <row r="59" spans="1:92" ht="16.149999999999999" customHeight="1" x14ac:dyDescent="0.2">
      <c r="A59" s="457"/>
      <c r="B59" s="158" t="s">
        <v>66</v>
      </c>
      <c r="C59" s="151"/>
      <c r="D59" s="2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CG59" s="5"/>
      <c r="CH59" s="5"/>
      <c r="CI59" s="5"/>
      <c r="CJ59" s="5"/>
      <c r="CK59" s="5"/>
      <c r="CL59" s="5"/>
      <c r="CM59" s="5"/>
      <c r="CN59" s="5"/>
    </row>
    <row r="60" spans="1:92" ht="38.450000000000003" customHeight="1" x14ac:dyDescent="0.2">
      <c r="A60" s="489" t="s">
        <v>67</v>
      </c>
      <c r="B60" s="160" t="s">
        <v>68</v>
      </c>
      <c r="C60" s="149"/>
      <c r="D60" s="2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CG60" s="5"/>
      <c r="CH60" s="5"/>
      <c r="CI60" s="5"/>
      <c r="CJ60" s="5"/>
      <c r="CK60" s="5"/>
      <c r="CL60" s="5"/>
      <c r="CM60" s="5"/>
      <c r="CN60" s="5"/>
    </row>
    <row r="61" spans="1:92" ht="24" customHeight="1" x14ac:dyDescent="0.2">
      <c r="A61" s="457"/>
      <c r="B61" s="161" t="s">
        <v>69</v>
      </c>
      <c r="C61" s="151"/>
      <c r="D61" s="2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CG61" s="5"/>
      <c r="CH61" s="5"/>
      <c r="CI61" s="5"/>
      <c r="CJ61" s="5"/>
      <c r="CK61" s="5"/>
      <c r="CL61" s="5"/>
      <c r="CM61" s="5"/>
      <c r="CN61" s="5"/>
    </row>
    <row r="62" spans="1:92" ht="16.149999999999999" customHeight="1" x14ac:dyDescent="0.2">
      <c r="A62" s="510" t="s">
        <v>70</v>
      </c>
      <c r="B62" s="511"/>
      <c r="C62" s="162"/>
      <c r="D62" s="2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CG62" s="5"/>
      <c r="CH62" s="5"/>
      <c r="CI62" s="5"/>
      <c r="CJ62" s="5"/>
      <c r="CK62" s="5"/>
      <c r="CL62" s="5"/>
      <c r="CM62" s="5"/>
      <c r="CN62" s="5"/>
    </row>
    <row r="63" spans="1:92" ht="31.9" customHeight="1" x14ac:dyDescent="0.2">
      <c r="A63" s="465" t="s">
        <v>71</v>
      </c>
      <c r="B63" s="465"/>
      <c r="C63" s="465"/>
      <c r="D63" s="465"/>
      <c r="E63" s="465"/>
      <c r="F63" s="465"/>
      <c r="G63" s="465"/>
      <c r="H63" s="465"/>
      <c r="I63" s="465"/>
      <c r="J63" s="26"/>
      <c r="CG63" s="5"/>
      <c r="CH63" s="5"/>
      <c r="CI63" s="5"/>
      <c r="CJ63" s="5"/>
      <c r="CK63" s="5"/>
      <c r="CL63" s="5"/>
      <c r="CM63" s="5"/>
      <c r="CN63" s="5"/>
    </row>
    <row r="64" spans="1:92" ht="16.149999999999999" customHeight="1" x14ac:dyDescent="0.2">
      <c r="A64" s="512" t="s">
        <v>72</v>
      </c>
      <c r="B64" s="512"/>
      <c r="C64" s="454" t="s">
        <v>73</v>
      </c>
      <c r="D64" s="454" t="s">
        <v>74</v>
      </c>
      <c r="E64" s="455" t="s">
        <v>62</v>
      </c>
      <c r="F64" s="454"/>
      <c r="G64" s="454"/>
      <c r="H64" s="454" t="s">
        <v>75</v>
      </c>
      <c r="I64" s="13"/>
      <c r="J64" s="2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CG64" s="5"/>
      <c r="CH64" s="5"/>
      <c r="CI64" s="5"/>
      <c r="CJ64" s="5"/>
      <c r="CK64" s="5"/>
      <c r="CL64" s="5"/>
      <c r="CM64" s="5"/>
      <c r="CN64" s="5"/>
    </row>
    <row r="65" spans="1:92" ht="16.149999999999999" customHeight="1" x14ac:dyDescent="0.2">
      <c r="A65" s="512"/>
      <c r="B65" s="512"/>
      <c r="C65" s="454"/>
      <c r="D65" s="454"/>
      <c r="E65" s="163" t="s">
        <v>76</v>
      </c>
      <c r="F65" s="164" t="s">
        <v>77</v>
      </c>
      <c r="G65" s="165" t="s">
        <v>78</v>
      </c>
      <c r="H65" s="455"/>
      <c r="I65" s="13"/>
      <c r="J65" s="2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CG65" s="5"/>
      <c r="CH65" s="5"/>
      <c r="CI65" s="5"/>
      <c r="CJ65" s="5"/>
      <c r="CK65" s="5"/>
      <c r="CL65" s="5"/>
      <c r="CM65" s="5"/>
      <c r="CN65" s="5"/>
    </row>
    <row r="66" spans="1:92" ht="16.149999999999999" customHeight="1" x14ac:dyDescent="0.2">
      <c r="A66" s="499" t="s">
        <v>79</v>
      </c>
      <c r="B66" s="499"/>
      <c r="C66" s="166"/>
      <c r="D66" s="166"/>
      <c r="E66" s="167"/>
      <c r="F66" s="168"/>
      <c r="G66" s="169"/>
      <c r="H66" s="169"/>
      <c r="I66" s="13"/>
      <c r="J66" s="2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CG66" s="5"/>
      <c r="CH66" s="5"/>
      <c r="CI66" s="5"/>
      <c r="CJ66" s="5"/>
      <c r="CK66" s="5"/>
      <c r="CL66" s="5"/>
      <c r="CM66" s="5"/>
      <c r="CN66" s="5"/>
    </row>
    <row r="67" spans="1:92" ht="16.149999999999999" customHeight="1" x14ac:dyDescent="0.2">
      <c r="A67" s="500" t="s">
        <v>80</v>
      </c>
      <c r="B67" s="500"/>
      <c r="C67" s="171"/>
      <c r="D67" s="171"/>
      <c r="E67" s="172"/>
      <c r="F67" s="173"/>
      <c r="G67" s="174"/>
      <c r="H67" s="174"/>
      <c r="I67" s="13"/>
      <c r="J67" s="2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CG67" s="5"/>
      <c r="CH67" s="5"/>
      <c r="CI67" s="5"/>
      <c r="CJ67" s="5"/>
      <c r="CK67" s="5"/>
      <c r="CL67" s="5"/>
      <c r="CM67" s="5"/>
      <c r="CN67" s="5"/>
    </row>
    <row r="68" spans="1:92" ht="16.149999999999999" customHeight="1" x14ac:dyDescent="0.2">
      <c r="A68" s="501" t="s">
        <v>81</v>
      </c>
      <c r="B68" s="501"/>
      <c r="C68" s="175"/>
      <c r="D68" s="175"/>
      <c r="E68" s="176"/>
      <c r="F68" s="177"/>
      <c r="G68" s="178"/>
      <c r="H68" s="178"/>
      <c r="I68" s="13"/>
      <c r="J68" s="2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CG68" s="5"/>
      <c r="CH68" s="5"/>
      <c r="CI68" s="5"/>
      <c r="CJ68" s="5"/>
      <c r="CK68" s="5"/>
      <c r="CL68" s="5"/>
      <c r="CM68" s="5"/>
      <c r="CN68" s="5"/>
    </row>
    <row r="69" spans="1:92" ht="16.149999999999999" customHeight="1" x14ac:dyDescent="0.2">
      <c r="A69" s="502" t="s">
        <v>1</v>
      </c>
      <c r="B69" s="502"/>
      <c r="C69" s="179">
        <f t="shared" ref="C69:H69" si="6">SUM(C66:C68)</f>
        <v>0</v>
      </c>
      <c r="D69" s="179">
        <f t="shared" si="6"/>
        <v>0</v>
      </c>
      <c r="E69" s="179">
        <f t="shared" si="6"/>
        <v>0</v>
      </c>
      <c r="F69" s="179">
        <f t="shared" si="6"/>
        <v>0</v>
      </c>
      <c r="G69" s="179">
        <f t="shared" si="6"/>
        <v>0</v>
      </c>
      <c r="H69" s="180">
        <f t="shared" si="6"/>
        <v>0</v>
      </c>
      <c r="I69" s="181"/>
      <c r="J69" s="2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CG69" s="5"/>
      <c r="CH69" s="5"/>
      <c r="CI69" s="5"/>
      <c r="CJ69" s="5"/>
      <c r="CK69" s="5"/>
      <c r="CL69" s="5"/>
      <c r="CM69" s="5"/>
      <c r="CN69" s="5"/>
    </row>
    <row r="70" spans="1:92" ht="16.149999999999999" customHeight="1" x14ac:dyDescent="0.2">
      <c r="A70" s="182" t="s">
        <v>82</v>
      </c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CG70" s="5"/>
      <c r="CH70" s="5"/>
      <c r="CI70" s="5"/>
      <c r="CJ70" s="5"/>
      <c r="CK70" s="5"/>
      <c r="CL70" s="5"/>
      <c r="CM70" s="5"/>
      <c r="CN70" s="5"/>
    </row>
    <row r="71" spans="1:92" ht="31.9" customHeight="1" x14ac:dyDescent="0.2">
      <c r="A71" s="465" t="s">
        <v>83</v>
      </c>
      <c r="B71" s="465"/>
      <c r="C71" s="465"/>
      <c r="D71" s="465"/>
      <c r="E71" s="465"/>
      <c r="F71" s="465"/>
      <c r="G71" s="465"/>
      <c r="H71" s="465"/>
      <c r="I71" s="465"/>
      <c r="J71" s="465"/>
      <c r="K71" s="465"/>
      <c r="L71" s="465"/>
      <c r="CG71" s="5"/>
      <c r="CH71" s="5"/>
      <c r="CI71" s="5"/>
      <c r="CJ71" s="5"/>
      <c r="CK71" s="5"/>
      <c r="CL71" s="5"/>
      <c r="CM71" s="5"/>
      <c r="CN71" s="5"/>
    </row>
    <row r="72" spans="1:92" ht="16.149999999999999" customHeight="1" x14ac:dyDescent="0.2">
      <c r="A72" s="512" t="s">
        <v>72</v>
      </c>
      <c r="B72" s="512"/>
      <c r="C72" s="454" t="s">
        <v>73</v>
      </c>
      <c r="D72" s="454" t="s">
        <v>74</v>
      </c>
      <c r="E72" s="515" t="s">
        <v>62</v>
      </c>
      <c r="F72" s="516"/>
      <c r="G72" s="517"/>
      <c r="H72" s="455" t="s">
        <v>75</v>
      </c>
      <c r="I72" s="13"/>
      <c r="J72" s="13"/>
      <c r="K72" s="14"/>
      <c r="L72" s="44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CG72" s="5"/>
      <c r="CH72" s="5"/>
      <c r="CI72" s="5"/>
      <c r="CJ72" s="5"/>
      <c r="CK72" s="5"/>
      <c r="CL72" s="5"/>
      <c r="CM72" s="5"/>
      <c r="CN72" s="5"/>
    </row>
    <row r="73" spans="1:92" ht="16.149999999999999" customHeight="1" x14ac:dyDescent="0.2">
      <c r="A73" s="512"/>
      <c r="B73" s="512"/>
      <c r="C73" s="454"/>
      <c r="D73" s="454"/>
      <c r="E73" s="185" t="s">
        <v>76</v>
      </c>
      <c r="F73" s="164" t="s">
        <v>77</v>
      </c>
      <c r="G73" s="129" t="s">
        <v>78</v>
      </c>
      <c r="H73" s="455"/>
      <c r="I73" s="13"/>
      <c r="J73" s="13"/>
      <c r="K73" s="14"/>
      <c r="L73" s="44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CG73" s="5"/>
      <c r="CH73" s="5"/>
      <c r="CI73" s="5"/>
      <c r="CJ73" s="5"/>
      <c r="CK73" s="5"/>
      <c r="CL73" s="5"/>
      <c r="CM73" s="5"/>
      <c r="CN73" s="5"/>
    </row>
    <row r="74" spans="1:92" ht="16.149999999999999" customHeight="1" x14ac:dyDescent="0.2">
      <c r="A74" s="499" t="s">
        <v>80</v>
      </c>
      <c r="B74" s="499"/>
      <c r="C74" s="166">
        <v>1</v>
      </c>
      <c r="D74" s="166"/>
      <c r="E74" s="186">
        <v>70</v>
      </c>
      <c r="F74" s="168"/>
      <c r="G74" s="187"/>
      <c r="H74" s="169"/>
      <c r="I74" s="13"/>
      <c r="J74" s="13"/>
      <c r="K74" s="14"/>
      <c r="L74" s="13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CG74" s="5"/>
      <c r="CH74" s="5"/>
      <c r="CI74" s="5"/>
      <c r="CJ74" s="5"/>
      <c r="CK74" s="5"/>
      <c r="CL74" s="5"/>
      <c r="CM74" s="5"/>
      <c r="CN74" s="5"/>
    </row>
    <row r="75" spans="1:92" ht="16.149999999999999" customHeight="1" x14ac:dyDescent="0.2">
      <c r="A75" s="500" t="s">
        <v>84</v>
      </c>
      <c r="B75" s="500"/>
      <c r="C75" s="157"/>
      <c r="D75" s="157"/>
      <c r="E75" s="188"/>
      <c r="F75" s="189"/>
      <c r="G75" s="190"/>
      <c r="H75" s="191"/>
      <c r="I75" s="13"/>
      <c r="J75" s="13"/>
      <c r="K75" s="14"/>
      <c r="L75" s="13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CG75" s="5"/>
      <c r="CH75" s="5"/>
      <c r="CI75" s="5"/>
      <c r="CJ75" s="5"/>
      <c r="CK75" s="5"/>
      <c r="CL75" s="5"/>
      <c r="CM75" s="5"/>
      <c r="CN75" s="5"/>
    </row>
    <row r="76" spans="1:92" ht="16.149999999999999" customHeight="1" x14ac:dyDescent="0.2">
      <c r="A76" s="513" t="s">
        <v>85</v>
      </c>
      <c r="B76" s="513"/>
      <c r="C76" s="157"/>
      <c r="D76" s="157"/>
      <c r="E76" s="188"/>
      <c r="F76" s="189"/>
      <c r="G76" s="190"/>
      <c r="H76" s="191"/>
      <c r="I76" s="13"/>
      <c r="J76" s="13"/>
      <c r="K76" s="14"/>
      <c r="L76" s="13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CG76" s="5"/>
      <c r="CH76" s="5"/>
      <c r="CI76" s="5"/>
      <c r="CJ76" s="5"/>
      <c r="CK76" s="5"/>
      <c r="CL76" s="5"/>
      <c r="CM76" s="5"/>
      <c r="CN76" s="5"/>
    </row>
    <row r="77" spans="1:92" ht="16.149999999999999" customHeight="1" x14ac:dyDescent="0.2">
      <c r="A77" s="500" t="s">
        <v>86</v>
      </c>
      <c r="B77" s="500"/>
      <c r="C77" s="157"/>
      <c r="D77" s="157">
        <v>6</v>
      </c>
      <c r="E77" s="188"/>
      <c r="F77" s="189"/>
      <c r="G77" s="190"/>
      <c r="H77" s="191"/>
      <c r="I77" s="13"/>
      <c r="J77" s="13"/>
      <c r="K77" s="14"/>
      <c r="L77" s="13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CG77" s="5"/>
      <c r="CH77" s="5"/>
      <c r="CI77" s="5"/>
      <c r="CJ77" s="5"/>
      <c r="CK77" s="5"/>
      <c r="CL77" s="5"/>
      <c r="CM77" s="5"/>
      <c r="CN77" s="5"/>
    </row>
    <row r="78" spans="1:92" ht="16.149999999999999" customHeight="1" x14ac:dyDescent="0.2">
      <c r="A78" s="514" t="s">
        <v>81</v>
      </c>
      <c r="B78" s="514"/>
      <c r="C78" s="175"/>
      <c r="D78" s="151">
        <v>3</v>
      </c>
      <c r="E78" s="192"/>
      <c r="F78" s="177"/>
      <c r="G78" s="193"/>
      <c r="H78" s="178"/>
      <c r="I78" s="13"/>
      <c r="J78" s="13"/>
      <c r="K78" s="14"/>
      <c r="L78" s="13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CG78" s="5"/>
      <c r="CH78" s="5"/>
      <c r="CI78" s="5"/>
      <c r="CJ78" s="5"/>
      <c r="CK78" s="5"/>
      <c r="CL78" s="5"/>
      <c r="CM78" s="5"/>
      <c r="CN78" s="5"/>
    </row>
    <row r="79" spans="1:92" ht="16.149999999999999" customHeight="1" x14ac:dyDescent="0.2">
      <c r="A79" s="502" t="s">
        <v>1</v>
      </c>
      <c r="B79" s="502"/>
      <c r="C79" s="179">
        <f t="shared" ref="C79:H79" si="7">SUM(C74:C78)</f>
        <v>1</v>
      </c>
      <c r="D79" s="180">
        <f t="shared" si="7"/>
        <v>9</v>
      </c>
      <c r="E79" s="194">
        <f t="shared" si="7"/>
        <v>70</v>
      </c>
      <c r="F79" s="179">
        <f t="shared" si="7"/>
        <v>0</v>
      </c>
      <c r="G79" s="180">
        <f t="shared" si="7"/>
        <v>0</v>
      </c>
      <c r="H79" s="195">
        <f t="shared" si="7"/>
        <v>0</v>
      </c>
      <c r="I79" s="181"/>
      <c r="J79" s="13"/>
      <c r="K79" s="14"/>
      <c r="L79" s="13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CG79" s="5"/>
      <c r="CH79" s="5"/>
      <c r="CI79" s="5"/>
      <c r="CJ79" s="5"/>
      <c r="CK79" s="5"/>
      <c r="CL79" s="5"/>
      <c r="CM79" s="5"/>
      <c r="CN79" s="5"/>
    </row>
    <row r="80" spans="1:92" ht="16.149999999999999" customHeight="1" x14ac:dyDescent="0.2">
      <c r="A80" s="182" t="s">
        <v>82</v>
      </c>
      <c r="B80" s="38"/>
      <c r="C80" s="196"/>
      <c r="D80" s="196"/>
      <c r="E80" s="196"/>
      <c r="F80" s="196"/>
      <c r="G80" s="196"/>
      <c r="H80" s="196"/>
      <c r="I80" s="37"/>
      <c r="J80" s="37"/>
      <c r="K80" s="40"/>
      <c r="L80" s="37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CG80" s="5"/>
      <c r="CH80" s="5"/>
      <c r="CI80" s="5"/>
      <c r="CJ80" s="5"/>
      <c r="CK80" s="5"/>
      <c r="CL80" s="5"/>
      <c r="CM80" s="5"/>
      <c r="CN80" s="5"/>
    </row>
    <row r="81" spans="1:92" ht="31.9" customHeight="1" x14ac:dyDescent="0.2">
      <c r="A81" s="528" t="s">
        <v>87</v>
      </c>
      <c r="B81" s="528"/>
      <c r="C81" s="528"/>
      <c r="D81" s="528"/>
      <c r="E81" s="528"/>
      <c r="F81" s="528"/>
      <c r="G81" s="528"/>
      <c r="H81" s="528"/>
      <c r="I81" s="37"/>
      <c r="J81" s="37"/>
      <c r="K81" s="40"/>
      <c r="L81" s="37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CG81" s="5"/>
      <c r="CH81" s="5"/>
      <c r="CI81" s="5"/>
      <c r="CJ81" s="5"/>
      <c r="CK81" s="5"/>
      <c r="CL81" s="5"/>
      <c r="CM81" s="5"/>
      <c r="CN81" s="5"/>
    </row>
    <row r="82" spans="1:92" ht="61.9" customHeight="1" x14ac:dyDescent="0.2">
      <c r="A82" s="529" t="s">
        <v>2</v>
      </c>
      <c r="B82" s="530"/>
      <c r="C82" s="197" t="s">
        <v>1</v>
      </c>
      <c r="D82" s="163" t="s">
        <v>88</v>
      </c>
      <c r="E82" s="164" t="s">
        <v>89</v>
      </c>
      <c r="F82" s="164" t="s">
        <v>90</v>
      </c>
      <c r="G82" s="164" t="s">
        <v>91</v>
      </c>
      <c r="H82" s="198" t="s">
        <v>92</v>
      </c>
      <c r="I82" s="37"/>
      <c r="J82" s="37"/>
      <c r="K82" s="40"/>
      <c r="L82" s="37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CG82" s="5"/>
      <c r="CH82" s="5"/>
      <c r="CI82" s="5"/>
      <c r="CJ82" s="5"/>
      <c r="CK82" s="5"/>
      <c r="CL82" s="5"/>
      <c r="CM82" s="5"/>
      <c r="CN82" s="5"/>
    </row>
    <row r="83" spans="1:92" ht="16.149999999999999" customHeight="1" x14ac:dyDescent="0.2">
      <c r="A83" s="531" t="s">
        <v>73</v>
      </c>
      <c r="B83" s="532"/>
      <c r="C83" s="199"/>
      <c r="D83" s="200"/>
      <c r="E83" s="201"/>
      <c r="F83" s="201"/>
      <c r="G83" s="201"/>
      <c r="H83" s="202"/>
      <c r="I83" s="37"/>
      <c r="J83" s="37"/>
      <c r="K83" s="40"/>
      <c r="L83" s="37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CG83" s="5"/>
      <c r="CH83" s="5"/>
      <c r="CI83" s="5"/>
      <c r="CJ83" s="5"/>
      <c r="CK83" s="5"/>
      <c r="CL83" s="5"/>
      <c r="CM83" s="5"/>
      <c r="CN83" s="5"/>
    </row>
    <row r="84" spans="1:92" ht="16.149999999999999" customHeight="1" x14ac:dyDescent="0.2">
      <c r="A84" s="489" t="s">
        <v>62</v>
      </c>
      <c r="B84" s="203" t="s">
        <v>63</v>
      </c>
      <c r="C84" s="166"/>
      <c r="D84" s="204"/>
      <c r="E84" s="205"/>
      <c r="F84" s="205"/>
      <c r="G84" s="205"/>
      <c r="H84" s="206"/>
      <c r="I84" s="37"/>
      <c r="J84" s="37"/>
      <c r="K84" s="40"/>
      <c r="L84" s="37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CG84" s="5"/>
      <c r="CH84" s="5"/>
      <c r="CI84" s="5"/>
      <c r="CJ84" s="5"/>
      <c r="CK84" s="5"/>
      <c r="CL84" s="5"/>
      <c r="CM84" s="5"/>
      <c r="CN84" s="5"/>
    </row>
    <row r="85" spans="1:92" ht="16.149999999999999" customHeight="1" x14ac:dyDescent="0.2">
      <c r="A85" s="456"/>
      <c r="B85" s="207" t="s">
        <v>93</v>
      </c>
      <c r="C85" s="171"/>
      <c r="D85" s="172"/>
      <c r="E85" s="173"/>
      <c r="F85" s="173"/>
      <c r="G85" s="173"/>
      <c r="H85" s="174"/>
      <c r="I85" s="37"/>
      <c r="J85" s="37"/>
      <c r="K85" s="40"/>
      <c r="L85" s="37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CG85" s="5"/>
      <c r="CH85" s="5"/>
      <c r="CI85" s="5"/>
      <c r="CJ85" s="5"/>
      <c r="CK85" s="5"/>
      <c r="CL85" s="5"/>
      <c r="CM85" s="5"/>
      <c r="CN85" s="5"/>
    </row>
    <row r="86" spans="1:92" ht="16.149999999999999" customHeight="1" x14ac:dyDescent="0.2">
      <c r="A86" s="457"/>
      <c r="B86" s="208" t="s">
        <v>66</v>
      </c>
      <c r="C86" s="209"/>
      <c r="D86" s="210"/>
      <c r="E86" s="211"/>
      <c r="F86" s="211"/>
      <c r="G86" s="211"/>
      <c r="H86" s="212"/>
      <c r="I86" s="37"/>
      <c r="J86" s="37"/>
      <c r="K86" s="40"/>
      <c r="L86" s="37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CG86" s="5"/>
      <c r="CH86" s="5"/>
      <c r="CI86" s="5"/>
      <c r="CJ86" s="5"/>
      <c r="CK86" s="5"/>
      <c r="CL86" s="5"/>
      <c r="CM86" s="5"/>
      <c r="CN86" s="5"/>
    </row>
    <row r="87" spans="1:92" ht="16.149999999999999" customHeight="1" x14ac:dyDescent="0.2">
      <c r="A87" s="518" t="s">
        <v>74</v>
      </c>
      <c r="B87" s="519"/>
      <c r="C87" s="166"/>
      <c r="D87" s="204"/>
      <c r="E87" s="205"/>
      <c r="F87" s="205"/>
      <c r="G87" s="205"/>
      <c r="H87" s="206"/>
      <c r="I87" s="37"/>
      <c r="J87" s="37"/>
      <c r="K87" s="40"/>
      <c r="L87" s="37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CG87" s="5"/>
      <c r="CH87" s="5"/>
      <c r="CI87" s="5"/>
      <c r="CJ87" s="5"/>
      <c r="CK87" s="5"/>
      <c r="CL87" s="5"/>
      <c r="CM87" s="5"/>
      <c r="CN87" s="5"/>
    </row>
    <row r="88" spans="1:92" ht="16.149999999999999" customHeight="1" x14ac:dyDescent="0.2">
      <c r="A88" s="520" t="s">
        <v>70</v>
      </c>
      <c r="B88" s="521"/>
      <c r="C88" s="213"/>
      <c r="D88" s="176"/>
      <c r="E88" s="177"/>
      <c r="F88" s="177"/>
      <c r="G88" s="177"/>
      <c r="H88" s="214"/>
      <c r="I88" s="37"/>
      <c r="J88" s="37"/>
      <c r="K88" s="40"/>
      <c r="L88" s="37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CG88" s="5"/>
      <c r="CH88" s="5"/>
      <c r="CI88" s="5"/>
      <c r="CJ88" s="5"/>
      <c r="CK88" s="5"/>
      <c r="CL88" s="5"/>
      <c r="CM88" s="5"/>
      <c r="CN88" s="5"/>
    </row>
    <row r="89" spans="1:92" ht="16.149999999999999" customHeight="1" x14ac:dyDescent="0.2">
      <c r="A89" s="182" t="s">
        <v>82</v>
      </c>
      <c r="B89" s="215"/>
      <c r="C89" s="216"/>
      <c r="D89" s="217"/>
      <c r="E89" s="217"/>
      <c r="F89" s="217"/>
      <c r="G89" s="217"/>
      <c r="H89" s="217"/>
      <c r="I89" s="37"/>
      <c r="J89" s="37"/>
      <c r="K89" s="40"/>
      <c r="L89" s="37"/>
      <c r="CG89" s="5"/>
      <c r="CH89" s="5"/>
      <c r="CI89" s="5"/>
      <c r="CJ89" s="5"/>
      <c r="CK89" s="5"/>
      <c r="CL89" s="5"/>
      <c r="CM89" s="5"/>
      <c r="CN89" s="5"/>
    </row>
    <row r="90" spans="1:92" ht="31.9" customHeight="1" x14ac:dyDescent="0.2">
      <c r="A90" s="465" t="s">
        <v>94</v>
      </c>
      <c r="B90" s="465"/>
      <c r="C90" s="465"/>
      <c r="D90" s="465"/>
      <c r="E90" s="465"/>
      <c r="F90" s="465"/>
      <c r="G90" s="465"/>
      <c r="H90" s="465"/>
      <c r="I90" s="465"/>
      <c r="J90" s="37"/>
      <c r="K90" s="40"/>
      <c r="L90" s="37"/>
      <c r="CG90" s="5"/>
      <c r="CH90" s="5"/>
      <c r="CI90" s="5"/>
      <c r="CJ90" s="5"/>
      <c r="CK90" s="5"/>
      <c r="CL90" s="5"/>
      <c r="CM90" s="5"/>
      <c r="CN90" s="5"/>
    </row>
    <row r="91" spans="1:92" ht="16.149999999999999" customHeight="1" x14ac:dyDescent="0.2">
      <c r="A91" s="522" t="s">
        <v>72</v>
      </c>
      <c r="B91" s="523"/>
      <c r="C91" s="526" t="s">
        <v>1</v>
      </c>
      <c r="D91" s="13"/>
      <c r="E91" s="7"/>
      <c r="F91" s="7"/>
      <c r="G91" s="7"/>
      <c r="H91" s="7"/>
      <c r="I91" s="7"/>
      <c r="J91" s="37"/>
      <c r="K91" s="40"/>
      <c r="L91" s="37"/>
      <c r="M91" s="6"/>
      <c r="N91" s="6"/>
      <c r="O91" s="6"/>
      <c r="P91" s="6"/>
      <c r="Q91" s="6"/>
      <c r="R91" s="6"/>
      <c r="S91" s="6"/>
      <c r="CG91" s="5"/>
      <c r="CH91" s="5"/>
      <c r="CI91" s="5"/>
      <c r="CJ91" s="5"/>
      <c r="CK91" s="5"/>
      <c r="CL91" s="5"/>
      <c r="CM91" s="5"/>
      <c r="CN91" s="5"/>
    </row>
    <row r="92" spans="1:92" ht="16.149999999999999" customHeight="1" x14ac:dyDescent="0.2">
      <c r="A92" s="524"/>
      <c r="B92" s="525"/>
      <c r="C92" s="527"/>
      <c r="D92" s="13"/>
      <c r="E92" s="7"/>
      <c r="F92" s="7"/>
      <c r="G92" s="7"/>
      <c r="H92" s="7"/>
      <c r="I92" s="7"/>
      <c r="J92" s="37"/>
      <c r="K92" s="40"/>
      <c r="L92" s="37"/>
      <c r="M92" s="6"/>
      <c r="N92" s="6"/>
      <c r="O92" s="6"/>
      <c r="P92" s="6"/>
      <c r="Q92" s="6"/>
      <c r="R92" s="6"/>
      <c r="S92" s="6"/>
      <c r="CG92" s="5"/>
      <c r="CH92" s="5"/>
      <c r="CI92" s="5"/>
      <c r="CJ92" s="5"/>
      <c r="CK92" s="5"/>
      <c r="CL92" s="5"/>
      <c r="CM92" s="5"/>
      <c r="CN92" s="5"/>
    </row>
    <row r="93" spans="1:92" ht="16.149999999999999" customHeight="1" x14ac:dyDescent="0.2">
      <c r="A93" s="531" t="s">
        <v>73</v>
      </c>
      <c r="B93" s="532"/>
      <c r="C93" s="199"/>
      <c r="D93" s="13"/>
      <c r="E93" s="7"/>
      <c r="F93" s="7"/>
      <c r="G93" s="7"/>
      <c r="H93" s="7"/>
      <c r="I93" s="7"/>
      <c r="J93" s="45"/>
      <c r="K93" s="26"/>
      <c r="L93" s="6"/>
      <c r="M93" s="6"/>
      <c r="N93" s="6"/>
      <c r="O93" s="6"/>
      <c r="P93" s="6"/>
      <c r="Q93" s="6"/>
      <c r="R93" s="6"/>
      <c r="S93" s="6"/>
      <c r="CG93" s="5"/>
      <c r="CH93" s="5"/>
      <c r="CI93" s="5"/>
      <c r="CJ93" s="5"/>
      <c r="CK93" s="5"/>
      <c r="CL93" s="5"/>
      <c r="CM93" s="5"/>
      <c r="CN93" s="5"/>
    </row>
    <row r="94" spans="1:92" ht="16.149999999999999" customHeight="1" x14ac:dyDescent="0.2">
      <c r="A94" s="539" t="s">
        <v>62</v>
      </c>
      <c r="B94" s="219" t="s">
        <v>63</v>
      </c>
      <c r="C94" s="220"/>
      <c r="D94" s="13"/>
      <c r="E94" s="7"/>
      <c r="F94" s="7"/>
      <c r="G94" s="7"/>
      <c r="H94" s="7"/>
      <c r="I94" s="7"/>
      <c r="J94" s="221"/>
      <c r="K94" s="45"/>
      <c r="L94" s="26"/>
      <c r="M94" s="6"/>
      <c r="N94" s="6"/>
      <c r="O94" s="6"/>
      <c r="P94" s="6"/>
      <c r="Q94" s="6"/>
      <c r="R94" s="6"/>
      <c r="S94" s="6"/>
      <c r="CG94" s="5"/>
      <c r="CH94" s="5"/>
      <c r="CI94" s="5"/>
      <c r="CJ94" s="5"/>
      <c r="CK94" s="5"/>
      <c r="CL94" s="5"/>
      <c r="CM94" s="5"/>
      <c r="CN94" s="5"/>
    </row>
    <row r="95" spans="1:92" ht="16.149999999999999" customHeight="1" x14ac:dyDescent="0.2">
      <c r="A95" s="539"/>
      <c r="B95" s="222" t="s">
        <v>93</v>
      </c>
      <c r="C95" s="171"/>
      <c r="D95" s="13"/>
      <c r="E95" s="7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CG95" s="5"/>
      <c r="CH95" s="5"/>
      <c r="CI95" s="5"/>
      <c r="CJ95" s="5"/>
      <c r="CK95" s="5"/>
      <c r="CL95" s="5"/>
      <c r="CM95" s="5"/>
      <c r="CN95" s="5"/>
    </row>
    <row r="96" spans="1:92" ht="16.149999999999999" customHeight="1" x14ac:dyDescent="0.2">
      <c r="A96" s="504"/>
      <c r="B96" s="223" t="s">
        <v>66</v>
      </c>
      <c r="C96" s="209"/>
      <c r="D96" s="13"/>
      <c r="E96" s="7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CG96" s="5"/>
      <c r="CH96" s="5"/>
      <c r="CI96" s="5"/>
      <c r="CJ96" s="5"/>
      <c r="CK96" s="5"/>
      <c r="CL96" s="5"/>
      <c r="CM96" s="5"/>
      <c r="CN96" s="5"/>
    </row>
    <row r="97" spans="1:92" ht="16.149999999999999" customHeight="1" x14ac:dyDescent="0.2">
      <c r="A97" s="518" t="s">
        <v>74</v>
      </c>
      <c r="B97" s="519"/>
      <c r="C97" s="220"/>
      <c r="D97" s="13"/>
      <c r="E97" s="7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CG97" s="5"/>
      <c r="CH97" s="5"/>
      <c r="CI97" s="5"/>
      <c r="CJ97" s="5"/>
      <c r="CK97" s="5"/>
      <c r="CL97" s="5"/>
      <c r="CM97" s="5"/>
      <c r="CN97" s="5"/>
    </row>
    <row r="98" spans="1:92" ht="16.149999999999999" customHeight="1" x14ac:dyDescent="0.2">
      <c r="A98" s="520" t="s">
        <v>70</v>
      </c>
      <c r="B98" s="521"/>
      <c r="C98" s="209"/>
      <c r="D98" s="13"/>
      <c r="E98" s="7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CG98" s="5"/>
      <c r="CH98" s="5"/>
      <c r="CI98" s="5"/>
      <c r="CJ98" s="5"/>
      <c r="CK98" s="5"/>
      <c r="CL98" s="5"/>
      <c r="CM98" s="5"/>
      <c r="CN98" s="5"/>
    </row>
    <row r="99" spans="1:92" ht="16.149999999999999" customHeight="1" x14ac:dyDescent="0.2">
      <c r="A99" s="182" t="s">
        <v>82</v>
      </c>
      <c r="B99" s="215"/>
      <c r="C99" s="216"/>
      <c r="D99" s="37"/>
      <c r="E99" s="7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CG99" s="5"/>
      <c r="CH99" s="5"/>
      <c r="CI99" s="5"/>
      <c r="CJ99" s="5"/>
      <c r="CK99" s="5"/>
      <c r="CL99" s="5"/>
      <c r="CM99" s="5"/>
      <c r="CN99" s="5"/>
    </row>
    <row r="100" spans="1:92" ht="31.9" customHeight="1" x14ac:dyDescent="0.2">
      <c r="A100" s="465" t="s">
        <v>95</v>
      </c>
      <c r="B100" s="465"/>
      <c r="C100" s="465"/>
      <c r="D100" s="465"/>
      <c r="E100" s="465"/>
      <c r="CG100" s="5"/>
      <c r="CH100" s="5"/>
      <c r="CI100" s="5"/>
      <c r="CJ100" s="5"/>
      <c r="CK100" s="5"/>
      <c r="CL100" s="5"/>
      <c r="CM100" s="5"/>
      <c r="CN100" s="5"/>
    </row>
    <row r="101" spans="1:92" ht="21" x14ac:dyDescent="0.2">
      <c r="A101" s="224" t="s">
        <v>96</v>
      </c>
      <c r="B101" s="225" t="s">
        <v>97</v>
      </c>
      <c r="C101" s="226"/>
      <c r="D101" s="227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CG101" s="5"/>
      <c r="CH101" s="5"/>
      <c r="CI101" s="5"/>
      <c r="CJ101" s="5"/>
      <c r="CK101" s="5"/>
      <c r="CL101" s="5"/>
      <c r="CM101" s="5"/>
      <c r="CN101" s="5"/>
    </row>
    <row r="102" spans="1:92" x14ac:dyDescent="0.2">
      <c r="A102" s="207" t="s">
        <v>98</v>
      </c>
      <c r="B102" s="228"/>
      <c r="C102" s="226"/>
      <c r="D102" s="227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CG102" s="5"/>
      <c r="CH102" s="5"/>
      <c r="CI102" s="5"/>
      <c r="CJ102" s="5"/>
      <c r="CK102" s="5"/>
      <c r="CL102" s="5"/>
      <c r="CM102" s="5"/>
      <c r="CN102" s="5"/>
    </row>
    <row r="103" spans="1:92" x14ac:dyDescent="0.2">
      <c r="A103" s="207" t="s">
        <v>99</v>
      </c>
      <c r="B103" s="229"/>
      <c r="C103" s="226"/>
      <c r="D103" s="227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CG103" s="5"/>
      <c r="CH103" s="5"/>
      <c r="CI103" s="5"/>
      <c r="CJ103" s="5"/>
      <c r="CK103" s="5"/>
      <c r="CL103" s="5"/>
      <c r="CM103" s="5"/>
      <c r="CN103" s="5"/>
    </row>
    <row r="104" spans="1:92" x14ac:dyDescent="0.2">
      <c r="A104" s="207" t="s">
        <v>100</v>
      </c>
      <c r="B104" s="229"/>
      <c r="C104" s="226"/>
      <c r="D104" s="227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CG104" s="5"/>
      <c r="CH104" s="5"/>
      <c r="CI104" s="5"/>
      <c r="CJ104" s="5"/>
      <c r="CK104" s="5"/>
      <c r="CL104" s="5"/>
      <c r="CM104" s="5"/>
      <c r="CN104" s="5"/>
    </row>
    <row r="105" spans="1:92" x14ac:dyDescent="0.2">
      <c r="A105" s="207" t="s">
        <v>101</v>
      </c>
      <c r="B105" s="229"/>
      <c r="C105" s="230"/>
      <c r="D105" s="227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CG105" s="5"/>
      <c r="CH105" s="5"/>
      <c r="CI105" s="5"/>
      <c r="CJ105" s="5"/>
      <c r="CK105" s="5"/>
      <c r="CL105" s="5"/>
      <c r="CM105" s="5"/>
      <c r="CN105" s="5"/>
    </row>
    <row r="106" spans="1:92" x14ac:dyDescent="0.2">
      <c r="A106" s="208" t="s">
        <v>102</v>
      </c>
      <c r="B106" s="231"/>
      <c r="C106" s="230"/>
      <c r="D106" s="227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CG106" s="5"/>
      <c r="CH106" s="5"/>
      <c r="CI106" s="5"/>
      <c r="CJ106" s="5"/>
      <c r="CK106" s="5"/>
      <c r="CL106" s="5"/>
      <c r="CM106" s="5"/>
      <c r="CN106" s="5"/>
    </row>
    <row r="107" spans="1:92" ht="31.9" customHeight="1" x14ac:dyDescent="0.2">
      <c r="A107" s="533" t="s">
        <v>103</v>
      </c>
      <c r="B107" s="534"/>
      <c r="C107" s="534"/>
      <c r="D107" s="534"/>
      <c r="CG107" s="5"/>
      <c r="CH107" s="5"/>
      <c r="CI107" s="5"/>
      <c r="CJ107" s="5"/>
      <c r="CK107" s="5"/>
      <c r="CL107" s="5"/>
      <c r="CM107" s="5"/>
      <c r="CN107" s="5"/>
    </row>
    <row r="108" spans="1:92" ht="28.15" customHeight="1" x14ac:dyDescent="0.2">
      <c r="A108" s="224" t="s">
        <v>96</v>
      </c>
      <c r="B108" s="225" t="s">
        <v>97</v>
      </c>
      <c r="C108" s="226"/>
      <c r="D108" s="227"/>
      <c r="E108" s="232"/>
      <c r="F108" s="6"/>
      <c r="G108" s="6"/>
      <c r="H108" s="6"/>
      <c r="I108" s="6"/>
      <c r="J108" s="6"/>
      <c r="K108" s="6"/>
      <c r="CG108" s="5"/>
      <c r="CH108" s="5"/>
      <c r="CI108" s="5"/>
      <c r="CJ108" s="5"/>
      <c r="CK108" s="5"/>
      <c r="CL108" s="5"/>
      <c r="CM108" s="5"/>
      <c r="CN108" s="5"/>
    </row>
    <row r="109" spans="1:92" ht="16.149999999999999" customHeight="1" x14ac:dyDescent="0.2">
      <c r="A109" s="207" t="s">
        <v>98</v>
      </c>
      <c r="B109" s="228">
        <v>8</v>
      </c>
      <c r="C109" s="226"/>
      <c r="D109" s="227"/>
      <c r="E109" s="226"/>
      <c r="F109" s="25"/>
      <c r="G109" s="26"/>
      <c r="H109" s="26"/>
      <c r="I109" s="227"/>
      <c r="J109" s="226"/>
      <c r="K109" s="45"/>
      <c r="L109" s="26"/>
      <c r="CG109" s="5"/>
      <c r="CH109" s="5"/>
      <c r="CI109" s="5"/>
      <c r="CJ109" s="5"/>
      <c r="CK109" s="5"/>
      <c r="CL109" s="5"/>
      <c r="CM109" s="5"/>
      <c r="CN109" s="5"/>
    </row>
    <row r="110" spans="1:92" ht="16.149999999999999" customHeight="1" x14ac:dyDescent="0.2">
      <c r="A110" s="207" t="s">
        <v>99</v>
      </c>
      <c r="B110" s="229">
        <v>5</v>
      </c>
      <c r="C110" s="226"/>
      <c r="D110" s="227"/>
      <c r="E110" s="226"/>
      <c r="F110" s="25"/>
      <c r="G110" s="26"/>
      <c r="H110" s="26"/>
      <c r="I110" s="227"/>
      <c r="J110" s="226"/>
      <c r="K110" s="45"/>
      <c r="L110" s="26"/>
      <c r="CG110" s="5"/>
      <c r="CH110" s="5"/>
      <c r="CI110" s="5"/>
      <c r="CJ110" s="5"/>
      <c r="CK110" s="5"/>
      <c r="CL110" s="5"/>
      <c r="CM110" s="5"/>
      <c r="CN110" s="5"/>
    </row>
    <row r="111" spans="1:92" ht="16.149999999999999" customHeight="1" x14ac:dyDescent="0.2">
      <c r="A111" s="207" t="s">
        <v>100</v>
      </c>
      <c r="B111" s="229">
        <v>2</v>
      </c>
      <c r="C111" s="226"/>
      <c r="D111" s="227"/>
      <c r="E111" s="226"/>
      <c r="F111" s="25"/>
      <c r="G111" s="26"/>
      <c r="H111" s="26"/>
      <c r="I111" s="227"/>
      <c r="J111" s="226"/>
      <c r="K111" s="45"/>
      <c r="L111" s="26"/>
      <c r="CG111" s="5"/>
      <c r="CH111" s="5"/>
      <c r="CI111" s="5"/>
      <c r="CJ111" s="5"/>
      <c r="CK111" s="5"/>
      <c r="CL111" s="5"/>
      <c r="CM111" s="5"/>
      <c r="CN111" s="5"/>
    </row>
    <row r="112" spans="1:92" ht="16.149999999999999" customHeight="1" x14ac:dyDescent="0.2">
      <c r="A112" s="207" t="s">
        <v>101</v>
      </c>
      <c r="B112" s="229">
        <v>2</v>
      </c>
      <c r="C112" s="230"/>
      <c r="D112" s="535"/>
      <c r="E112" s="536"/>
      <c r="F112" s="25"/>
      <c r="G112" s="26"/>
      <c r="H112" s="26"/>
      <c r="I112" s="227"/>
      <c r="J112" s="226"/>
      <c r="K112" s="45"/>
      <c r="L112" s="26"/>
      <c r="CG112" s="5"/>
      <c r="CH112" s="5"/>
      <c r="CI112" s="5"/>
      <c r="CJ112" s="5"/>
      <c r="CK112" s="5"/>
      <c r="CL112" s="5"/>
      <c r="CM112" s="5"/>
      <c r="CN112" s="5"/>
    </row>
    <row r="113" spans="1:92" ht="16.149999999999999" customHeight="1" x14ac:dyDescent="0.2">
      <c r="A113" s="208" t="s">
        <v>102</v>
      </c>
      <c r="B113" s="231">
        <v>1</v>
      </c>
      <c r="C113" s="230"/>
      <c r="D113" s="535"/>
      <c r="E113" s="536"/>
      <c r="F113" s="25"/>
      <c r="G113" s="26"/>
      <c r="H113" s="26"/>
      <c r="I113" s="227"/>
      <c r="J113" s="226"/>
      <c r="K113" s="45"/>
      <c r="L113" s="26"/>
      <c r="CG113" s="5"/>
      <c r="CH113" s="5"/>
      <c r="CI113" s="5"/>
      <c r="CJ113" s="5"/>
      <c r="CK113" s="5"/>
      <c r="CL113" s="5"/>
      <c r="CM113" s="5"/>
      <c r="CN113" s="5"/>
    </row>
    <row r="114" spans="1:92" ht="31.9" customHeight="1" x14ac:dyDescent="0.2">
      <c r="A114" s="235" t="s">
        <v>104</v>
      </c>
      <c r="B114" s="236"/>
      <c r="C114" s="236"/>
      <c r="D114" s="236"/>
      <c r="E114" s="236"/>
      <c r="F114" s="236"/>
      <c r="G114" s="9"/>
      <c r="H114" s="9"/>
      <c r="I114" s="9"/>
      <c r="J114" s="221"/>
      <c r="K114" s="45"/>
      <c r="L114" s="26"/>
      <c r="CG114" s="5"/>
      <c r="CH114" s="5"/>
      <c r="CI114" s="5"/>
      <c r="CJ114" s="5"/>
      <c r="CK114" s="5"/>
      <c r="CL114" s="5"/>
      <c r="CM114" s="5"/>
      <c r="CN114" s="5"/>
    </row>
    <row r="115" spans="1:92" ht="16.149999999999999" customHeight="1" x14ac:dyDescent="0.2">
      <c r="A115" s="529" t="s">
        <v>12</v>
      </c>
      <c r="B115" s="530"/>
      <c r="C115" s="197" t="s">
        <v>1</v>
      </c>
      <c r="D115" s="163" t="s">
        <v>105</v>
      </c>
      <c r="E115" s="164" t="s">
        <v>106</v>
      </c>
      <c r="F115" s="165" t="s">
        <v>107</v>
      </c>
      <c r="G115" s="7"/>
      <c r="H115" s="7"/>
      <c r="I115" s="7"/>
      <c r="J115" s="45"/>
      <c r="K115" s="26"/>
      <c r="L115" s="6"/>
      <c r="M115" s="6"/>
      <c r="N115" s="6"/>
      <c r="O115" s="6"/>
      <c r="CG115" s="5"/>
      <c r="CH115" s="5"/>
      <c r="CI115" s="5"/>
      <c r="CJ115" s="5"/>
      <c r="CK115" s="5"/>
      <c r="CL115" s="5"/>
      <c r="CM115" s="5"/>
      <c r="CN115" s="5"/>
    </row>
    <row r="116" spans="1:92" ht="16.149999999999999" customHeight="1" x14ac:dyDescent="0.2">
      <c r="A116" s="537" t="s">
        <v>73</v>
      </c>
      <c r="B116" s="538"/>
      <c r="C116" s="237">
        <f t="shared" ref="C116:C121" si="8">SUM(D116:F116)</f>
        <v>0</v>
      </c>
      <c r="D116" s="238"/>
      <c r="E116" s="239"/>
      <c r="F116" s="240"/>
      <c r="G116" s="241"/>
      <c r="H116" s="7"/>
      <c r="I116" s="7"/>
      <c r="J116" s="45"/>
      <c r="K116" s="26"/>
      <c r="L116" s="6"/>
      <c r="M116" s="6"/>
      <c r="N116" s="6"/>
      <c r="O116" s="6"/>
      <c r="CG116" s="5"/>
      <c r="CH116" s="5"/>
      <c r="CI116" s="5"/>
      <c r="CJ116" s="5"/>
      <c r="CK116" s="5"/>
      <c r="CL116" s="5"/>
      <c r="CM116" s="5"/>
      <c r="CN116" s="5"/>
    </row>
    <row r="117" spans="1:92" ht="16.149999999999999" customHeight="1" x14ac:dyDescent="0.2">
      <c r="A117" s="503" t="s">
        <v>62</v>
      </c>
      <c r="B117" s="242" t="s">
        <v>108</v>
      </c>
      <c r="C117" s="243">
        <f t="shared" si="8"/>
        <v>0</v>
      </c>
      <c r="D117" s="167"/>
      <c r="E117" s="168"/>
      <c r="F117" s="169"/>
      <c r="G117" s="241"/>
      <c r="H117" s="7"/>
      <c r="I117" s="7"/>
      <c r="J117" s="45"/>
      <c r="K117" s="26"/>
      <c r="L117" s="6"/>
      <c r="M117" s="6"/>
      <c r="N117" s="6"/>
      <c r="O117" s="6"/>
      <c r="CG117" s="5"/>
      <c r="CH117" s="5"/>
      <c r="CI117" s="5"/>
      <c r="CJ117" s="5"/>
      <c r="CK117" s="5"/>
      <c r="CL117" s="5"/>
      <c r="CM117" s="5"/>
      <c r="CN117" s="5"/>
    </row>
    <row r="118" spans="1:92" ht="16.149999999999999" customHeight="1" x14ac:dyDescent="0.2">
      <c r="A118" s="539"/>
      <c r="B118" s="222" t="s">
        <v>93</v>
      </c>
      <c r="C118" s="244">
        <f t="shared" si="8"/>
        <v>0</v>
      </c>
      <c r="D118" s="245"/>
      <c r="E118" s="189"/>
      <c r="F118" s="191"/>
      <c r="G118" s="241"/>
      <c r="H118" s="7"/>
      <c r="I118" s="7"/>
      <c r="J118" s="45"/>
      <c r="K118" s="26"/>
      <c r="L118" s="6"/>
      <c r="M118" s="6"/>
      <c r="N118" s="6"/>
      <c r="O118" s="6"/>
      <c r="CG118" s="5"/>
      <c r="CH118" s="5"/>
      <c r="CI118" s="5"/>
      <c r="CJ118" s="5"/>
      <c r="CK118" s="5"/>
      <c r="CL118" s="5"/>
      <c r="CM118" s="5"/>
      <c r="CN118" s="5"/>
    </row>
    <row r="119" spans="1:92" ht="16.149999999999999" customHeight="1" x14ac:dyDescent="0.2">
      <c r="A119" s="504"/>
      <c r="B119" s="223" t="s">
        <v>109</v>
      </c>
      <c r="C119" s="246">
        <f t="shared" si="8"/>
        <v>0</v>
      </c>
      <c r="D119" s="176"/>
      <c r="E119" s="177"/>
      <c r="F119" s="214"/>
      <c r="G119" s="241"/>
      <c r="H119" s="7"/>
      <c r="I119" s="7"/>
      <c r="J119" s="45"/>
      <c r="K119" s="26"/>
      <c r="L119" s="6"/>
      <c r="M119" s="6"/>
      <c r="N119" s="6"/>
      <c r="O119" s="6"/>
      <c r="CG119" s="5"/>
      <c r="CH119" s="5"/>
      <c r="CI119" s="5"/>
      <c r="CJ119" s="5"/>
      <c r="CK119" s="5"/>
      <c r="CL119" s="5"/>
      <c r="CM119" s="5"/>
      <c r="CN119" s="5"/>
    </row>
    <row r="120" spans="1:92" ht="16.149999999999999" customHeight="1" x14ac:dyDescent="0.2">
      <c r="A120" s="540" t="s">
        <v>74</v>
      </c>
      <c r="B120" s="541"/>
      <c r="C120" s="248">
        <f t="shared" si="8"/>
        <v>0</v>
      </c>
      <c r="D120" s="249"/>
      <c r="E120" s="250"/>
      <c r="F120" s="251"/>
      <c r="G120" s="241"/>
      <c r="H120" s="7"/>
      <c r="I120" s="7"/>
      <c r="J120" s="45"/>
      <c r="K120" s="26"/>
      <c r="L120" s="6"/>
      <c r="M120" s="6"/>
      <c r="N120" s="6"/>
      <c r="O120" s="6"/>
      <c r="CG120" s="5"/>
      <c r="CH120" s="5"/>
      <c r="CI120" s="5"/>
      <c r="CJ120" s="5"/>
      <c r="CK120" s="5"/>
      <c r="CL120" s="5"/>
      <c r="CM120" s="5"/>
      <c r="CN120" s="5"/>
    </row>
    <row r="121" spans="1:92" ht="16.149999999999999" customHeight="1" x14ac:dyDescent="0.2">
      <c r="A121" s="520" t="s">
        <v>70</v>
      </c>
      <c r="B121" s="521"/>
      <c r="C121" s="246">
        <f t="shared" si="8"/>
        <v>0</v>
      </c>
      <c r="D121" s="176"/>
      <c r="E121" s="177"/>
      <c r="F121" s="214"/>
      <c r="G121" s="241"/>
      <c r="H121" s="7"/>
      <c r="I121" s="7"/>
      <c r="J121" s="45"/>
      <c r="K121" s="26"/>
      <c r="L121" s="6"/>
      <c r="M121" s="6"/>
      <c r="N121" s="6"/>
      <c r="O121" s="6"/>
      <c r="CG121" s="5"/>
      <c r="CH121" s="5"/>
      <c r="CI121" s="5"/>
      <c r="CJ121" s="5"/>
      <c r="CK121" s="5"/>
      <c r="CL121" s="5"/>
      <c r="CM121" s="5"/>
      <c r="CN121" s="5"/>
    </row>
    <row r="122" spans="1:92" ht="16.149999999999999" customHeight="1" x14ac:dyDescent="0.2">
      <c r="A122" s="182" t="s">
        <v>82</v>
      </c>
      <c r="B122" s="182"/>
      <c r="C122" s="196"/>
      <c r="D122" s="196"/>
      <c r="E122" s="217"/>
      <c r="F122" s="37"/>
      <c r="G122" s="7"/>
      <c r="H122" s="7"/>
      <c r="I122" s="7"/>
      <c r="J122" s="45"/>
      <c r="K122" s="26"/>
      <c r="L122" s="6"/>
      <c r="M122" s="6"/>
      <c r="N122" s="6"/>
      <c r="O122" s="6"/>
      <c r="CG122" s="5"/>
      <c r="CH122" s="5"/>
      <c r="CI122" s="5"/>
      <c r="CJ122" s="5"/>
      <c r="CK122" s="5"/>
      <c r="CL122" s="5"/>
      <c r="CM122" s="5"/>
      <c r="CN122" s="5"/>
    </row>
    <row r="123" spans="1:92" ht="16.149999999999999" customHeight="1" x14ac:dyDescent="0.2">
      <c r="A123" s="182" t="s">
        <v>110</v>
      </c>
      <c r="B123" s="252"/>
      <c r="C123" s="196"/>
      <c r="D123" s="196"/>
      <c r="E123" s="196"/>
      <c r="F123" s="196"/>
      <c r="G123" s="7"/>
      <c r="H123" s="7"/>
      <c r="I123" s="7"/>
      <c r="J123" s="45"/>
      <c r="K123" s="26"/>
      <c r="L123" s="6"/>
      <c r="M123" s="6"/>
      <c r="N123" s="6"/>
      <c r="O123" s="6"/>
      <c r="CG123" s="5"/>
      <c r="CH123" s="5"/>
      <c r="CI123" s="5"/>
      <c r="CJ123" s="5"/>
      <c r="CK123" s="5"/>
      <c r="CL123" s="5"/>
      <c r="CM123" s="5"/>
      <c r="CN123" s="5"/>
    </row>
    <row r="124" spans="1:92" ht="31.9" customHeight="1" x14ac:dyDescent="0.2">
      <c r="A124" s="53" t="s">
        <v>111</v>
      </c>
      <c r="B124" s="53"/>
      <c r="C124" s="53"/>
      <c r="D124" s="53"/>
      <c r="E124" s="53"/>
      <c r="F124" s="253"/>
      <c r="G124" s="253"/>
      <c r="H124" s="9"/>
      <c r="I124" s="9"/>
      <c r="J124" s="45"/>
      <c r="K124" s="26"/>
      <c r="CG124" s="5"/>
      <c r="CH124" s="5"/>
      <c r="CI124" s="5"/>
      <c r="CJ124" s="5"/>
      <c r="CK124" s="5"/>
      <c r="CL124" s="5"/>
      <c r="CM124" s="5"/>
      <c r="CN124" s="5"/>
    </row>
    <row r="125" spans="1:92" ht="16.149999999999999" customHeight="1" x14ac:dyDescent="0.2">
      <c r="A125" s="542" t="s">
        <v>112</v>
      </c>
      <c r="B125" s="507"/>
      <c r="C125" s="508" t="s">
        <v>1</v>
      </c>
      <c r="D125" s="496" t="s">
        <v>113</v>
      </c>
      <c r="E125" s="498"/>
      <c r="F125" s="496" t="s">
        <v>114</v>
      </c>
      <c r="G125" s="498"/>
      <c r="H125" s="7"/>
      <c r="I125" s="7"/>
      <c r="J125" s="45"/>
      <c r="K125" s="26"/>
      <c r="L125" s="6"/>
      <c r="M125" s="6"/>
      <c r="N125" s="6"/>
      <c r="O125" s="6"/>
      <c r="P125" s="6"/>
      <c r="Q125" s="6"/>
      <c r="R125" s="6"/>
      <c r="CG125" s="5"/>
      <c r="CH125" s="5"/>
      <c r="CI125" s="5"/>
      <c r="CJ125" s="5"/>
      <c r="CK125" s="5"/>
      <c r="CL125" s="5"/>
      <c r="CM125" s="5"/>
      <c r="CN125" s="5"/>
    </row>
    <row r="126" spans="1:92" ht="16.149999999999999" customHeight="1" x14ac:dyDescent="0.2">
      <c r="A126" s="460"/>
      <c r="B126" s="461"/>
      <c r="C126" s="509"/>
      <c r="D126" s="34" t="s">
        <v>115</v>
      </c>
      <c r="E126" s="254" t="s">
        <v>116</v>
      </c>
      <c r="F126" s="34" t="s">
        <v>117</v>
      </c>
      <c r="G126" s="254" t="s">
        <v>116</v>
      </c>
      <c r="H126" s="7"/>
      <c r="I126" s="7"/>
      <c r="J126" s="45"/>
      <c r="K126" s="26"/>
      <c r="L126" s="6"/>
      <c r="M126" s="6"/>
      <c r="N126" s="6"/>
      <c r="O126" s="6"/>
      <c r="P126" s="6"/>
      <c r="Q126" s="6"/>
      <c r="R126" s="6"/>
      <c r="CG126" s="5"/>
      <c r="CH126" s="5"/>
      <c r="CI126" s="5"/>
      <c r="CJ126" s="5"/>
      <c r="CK126" s="5"/>
      <c r="CL126" s="5"/>
      <c r="CM126" s="5"/>
      <c r="CN126" s="5"/>
    </row>
    <row r="127" spans="1:92" ht="16.149999999999999" customHeight="1" x14ac:dyDescent="0.2">
      <c r="A127" s="531" t="s">
        <v>73</v>
      </c>
      <c r="B127" s="532"/>
      <c r="C127" s="255">
        <f t="shared" ref="C127:C132" si="9">SUM(D127:G127)</f>
        <v>236</v>
      </c>
      <c r="D127" s="256">
        <v>2</v>
      </c>
      <c r="E127" s="257"/>
      <c r="F127" s="256">
        <v>234</v>
      </c>
      <c r="G127" s="257"/>
      <c r="H127" s="241"/>
      <c r="I127" s="7"/>
      <c r="J127" s="45"/>
      <c r="K127" s="26"/>
      <c r="L127" s="6"/>
      <c r="M127" s="6"/>
      <c r="N127" s="6"/>
      <c r="O127" s="6"/>
      <c r="P127" s="6"/>
      <c r="Q127" s="6"/>
      <c r="R127" s="6"/>
      <c r="CG127" s="5"/>
      <c r="CH127" s="5"/>
      <c r="CI127" s="5"/>
      <c r="CJ127" s="5"/>
      <c r="CK127" s="5"/>
      <c r="CL127" s="5"/>
      <c r="CM127" s="5"/>
      <c r="CN127" s="5"/>
    </row>
    <row r="128" spans="1:92" ht="16.149999999999999" customHeight="1" x14ac:dyDescent="0.2">
      <c r="A128" s="503" t="s">
        <v>62</v>
      </c>
      <c r="B128" s="242" t="s">
        <v>108</v>
      </c>
      <c r="C128" s="255">
        <f t="shared" si="9"/>
        <v>78</v>
      </c>
      <c r="D128" s="256"/>
      <c r="E128" s="257"/>
      <c r="F128" s="256">
        <v>78</v>
      </c>
      <c r="G128" s="257"/>
      <c r="H128" s="241"/>
      <c r="I128" s="7"/>
      <c r="J128" s="45"/>
      <c r="K128" s="26"/>
      <c r="L128" s="6"/>
      <c r="M128" s="6"/>
      <c r="N128" s="6"/>
      <c r="O128" s="6"/>
      <c r="P128" s="6"/>
      <c r="Q128" s="6"/>
      <c r="R128" s="6"/>
      <c r="CG128" s="5"/>
      <c r="CH128" s="5"/>
      <c r="CI128" s="5"/>
      <c r="CJ128" s="5"/>
      <c r="CK128" s="5"/>
      <c r="CL128" s="5"/>
      <c r="CM128" s="5"/>
      <c r="CN128" s="5"/>
    </row>
    <row r="129" spans="1:92" ht="16.149999999999999" customHeight="1" x14ac:dyDescent="0.2">
      <c r="A129" s="539"/>
      <c r="B129" s="222" t="s">
        <v>93</v>
      </c>
      <c r="C129" s="258">
        <f t="shared" si="9"/>
        <v>0</v>
      </c>
      <c r="D129" s="259"/>
      <c r="E129" s="260"/>
      <c r="F129" s="259"/>
      <c r="G129" s="260"/>
      <c r="H129" s="241"/>
      <c r="I129" s="7"/>
      <c r="J129" s="45"/>
      <c r="K129" s="26"/>
      <c r="L129" s="6"/>
      <c r="M129" s="6"/>
      <c r="N129" s="6"/>
      <c r="O129" s="6"/>
      <c r="P129" s="6"/>
      <c r="Q129" s="6"/>
      <c r="R129" s="6"/>
      <c r="CG129" s="5"/>
      <c r="CH129" s="5"/>
      <c r="CI129" s="5"/>
      <c r="CJ129" s="5"/>
      <c r="CK129" s="5"/>
      <c r="CL129" s="5"/>
      <c r="CM129" s="5"/>
      <c r="CN129" s="5"/>
    </row>
    <row r="130" spans="1:92" ht="16.149999999999999" customHeight="1" x14ac:dyDescent="0.2">
      <c r="A130" s="504"/>
      <c r="B130" s="223" t="s">
        <v>109</v>
      </c>
      <c r="C130" s="261">
        <f t="shared" si="9"/>
        <v>0</v>
      </c>
      <c r="D130" s="262"/>
      <c r="E130" s="263"/>
      <c r="F130" s="262"/>
      <c r="G130" s="263"/>
      <c r="H130" s="241"/>
      <c r="I130" s="7"/>
      <c r="J130" s="45"/>
      <c r="K130" s="26"/>
      <c r="L130" s="6"/>
      <c r="M130" s="6"/>
      <c r="N130" s="6"/>
      <c r="O130" s="6"/>
      <c r="P130" s="6"/>
      <c r="Q130" s="6"/>
      <c r="R130" s="6"/>
      <c r="CG130" s="5"/>
      <c r="CH130" s="5"/>
      <c r="CI130" s="5"/>
      <c r="CJ130" s="5"/>
      <c r="CK130" s="5"/>
      <c r="CL130" s="5"/>
      <c r="CM130" s="5"/>
      <c r="CN130" s="5"/>
    </row>
    <row r="131" spans="1:92" ht="16.149999999999999" customHeight="1" x14ac:dyDescent="0.2">
      <c r="A131" s="518" t="s">
        <v>74</v>
      </c>
      <c r="B131" s="519"/>
      <c r="C131" s="264">
        <f t="shared" si="9"/>
        <v>120</v>
      </c>
      <c r="D131" s="28"/>
      <c r="E131" s="18"/>
      <c r="F131" s="28">
        <v>120</v>
      </c>
      <c r="G131" s="18"/>
      <c r="H131" s="241"/>
      <c r="I131" s="7"/>
      <c r="J131" s="45"/>
      <c r="K131" s="26"/>
      <c r="L131" s="6"/>
      <c r="M131" s="6"/>
      <c r="N131" s="6"/>
      <c r="O131" s="6"/>
      <c r="P131" s="6"/>
      <c r="Q131" s="6"/>
      <c r="R131" s="6"/>
      <c r="CG131" s="5"/>
      <c r="CH131" s="5"/>
      <c r="CI131" s="5"/>
      <c r="CJ131" s="5"/>
      <c r="CK131" s="5"/>
      <c r="CL131" s="5"/>
      <c r="CM131" s="5"/>
      <c r="CN131" s="5"/>
    </row>
    <row r="132" spans="1:92" ht="16.149999999999999" customHeight="1" x14ac:dyDescent="0.2">
      <c r="A132" s="520" t="s">
        <v>70</v>
      </c>
      <c r="B132" s="521"/>
      <c r="C132" s="265">
        <f t="shared" si="9"/>
        <v>0</v>
      </c>
      <c r="D132" s="71"/>
      <c r="E132" s="30"/>
      <c r="F132" s="71"/>
      <c r="G132" s="30"/>
      <c r="H132" s="241"/>
      <c r="I132" s="7"/>
      <c r="J132" s="45"/>
      <c r="K132" s="26"/>
      <c r="L132" s="6"/>
      <c r="M132" s="6"/>
      <c r="N132" s="6"/>
      <c r="O132" s="6"/>
      <c r="P132" s="6"/>
      <c r="Q132" s="6"/>
      <c r="R132" s="6"/>
      <c r="CG132" s="5"/>
      <c r="CH132" s="5"/>
      <c r="CI132" s="5"/>
      <c r="CJ132" s="5"/>
      <c r="CK132" s="5"/>
      <c r="CL132" s="5"/>
      <c r="CM132" s="5"/>
      <c r="CN132" s="5"/>
    </row>
    <row r="133" spans="1:92" ht="16.149999999999999" customHeight="1" x14ac:dyDescent="0.2">
      <c r="A133" s="547" t="s">
        <v>1</v>
      </c>
      <c r="B133" s="548"/>
      <c r="C133" s="180">
        <f>SUM(D133:G133)</f>
        <v>434</v>
      </c>
      <c r="D133" s="266">
        <f>SUM(D127:D132)</f>
        <v>2</v>
      </c>
      <c r="E133" s="267">
        <f>SUM(E127:E132)</f>
        <v>0</v>
      </c>
      <c r="F133" s="266">
        <f>SUM(F127:F132)</f>
        <v>432</v>
      </c>
      <c r="G133" s="267">
        <f>SUM(G127:G132)</f>
        <v>0</v>
      </c>
      <c r="H133" s="7"/>
      <c r="I133" s="7"/>
      <c r="J133" s="45"/>
      <c r="K133" s="26"/>
      <c r="L133" s="6"/>
      <c r="M133" s="6"/>
      <c r="N133" s="6"/>
      <c r="O133" s="6"/>
      <c r="P133" s="6"/>
      <c r="Q133" s="6"/>
      <c r="R133" s="6"/>
      <c r="CG133" s="5"/>
      <c r="CH133" s="5"/>
      <c r="CI133" s="5"/>
      <c r="CJ133" s="5"/>
      <c r="CK133" s="5"/>
      <c r="CL133" s="5"/>
      <c r="CM133" s="5"/>
      <c r="CN133" s="5"/>
    </row>
    <row r="134" spans="1:92" ht="31.9" customHeight="1" x14ac:dyDescent="0.2">
      <c r="A134" s="268" t="s">
        <v>118</v>
      </c>
      <c r="B134" s="268"/>
      <c r="C134" s="268"/>
      <c r="D134" s="253"/>
      <c r="E134" s="253"/>
      <c r="F134" s="196"/>
      <c r="G134" s="9"/>
      <c r="H134" s="7"/>
      <c r="I134" s="7"/>
      <c r="J134" s="45"/>
      <c r="K134" s="26"/>
      <c r="L134" s="6"/>
      <c r="M134" s="6"/>
      <c r="N134" s="6"/>
      <c r="O134" s="6"/>
      <c r="P134" s="6"/>
      <c r="Q134" s="6"/>
      <c r="R134" s="6"/>
      <c r="CG134" s="5"/>
      <c r="CH134" s="5"/>
      <c r="CI134" s="5"/>
      <c r="CJ134" s="5"/>
      <c r="CK134" s="5"/>
      <c r="CL134" s="5"/>
      <c r="CM134" s="5"/>
      <c r="CN134" s="5"/>
    </row>
    <row r="135" spans="1:92" ht="16.149999999999999" customHeight="1" x14ac:dyDescent="0.2">
      <c r="A135" s="542" t="s">
        <v>4</v>
      </c>
      <c r="B135" s="549"/>
      <c r="C135" s="39" t="s">
        <v>1</v>
      </c>
      <c r="D135" s="253"/>
      <c r="E135" s="253"/>
      <c r="F135" s="269"/>
      <c r="G135" s="7"/>
      <c r="H135" s="7"/>
      <c r="I135" s="7"/>
      <c r="J135" s="45"/>
      <c r="K135" s="26"/>
      <c r="L135" s="6"/>
      <c r="M135" s="6"/>
      <c r="N135" s="6"/>
      <c r="O135" s="6"/>
      <c r="P135" s="6"/>
      <c r="Q135" s="6"/>
      <c r="R135" s="6"/>
      <c r="CG135" s="5"/>
      <c r="CH135" s="5"/>
      <c r="CI135" s="5"/>
      <c r="CJ135" s="5"/>
      <c r="CK135" s="5"/>
      <c r="CL135" s="5"/>
      <c r="CM135" s="5"/>
      <c r="CN135" s="5"/>
    </row>
    <row r="136" spans="1:92" ht="16.149999999999999" customHeight="1" x14ac:dyDescent="0.2">
      <c r="A136" s="550" t="s">
        <v>119</v>
      </c>
      <c r="B136" s="270" t="s">
        <v>120</v>
      </c>
      <c r="C136" s="271">
        <v>265</v>
      </c>
      <c r="D136" s="253"/>
      <c r="E136" s="253"/>
      <c r="F136" s="269"/>
      <c r="G136" s="7"/>
      <c r="H136" s="7"/>
      <c r="I136" s="7"/>
      <c r="J136" s="45"/>
      <c r="K136" s="26"/>
      <c r="L136" s="6"/>
      <c r="M136" s="6"/>
      <c r="N136" s="6"/>
      <c r="O136" s="6"/>
      <c r="P136" s="6"/>
      <c r="Q136" s="6"/>
      <c r="R136" s="6"/>
      <c r="CG136" s="5"/>
      <c r="CH136" s="5"/>
      <c r="CI136" s="5"/>
      <c r="CJ136" s="5"/>
      <c r="CK136" s="5"/>
      <c r="CL136" s="5"/>
      <c r="CM136" s="5"/>
      <c r="CN136" s="5"/>
    </row>
    <row r="137" spans="1:92" ht="16.149999999999999" customHeight="1" x14ac:dyDescent="0.2">
      <c r="A137" s="551"/>
      <c r="B137" s="272" t="s">
        <v>121</v>
      </c>
      <c r="C137" s="273">
        <v>236</v>
      </c>
      <c r="D137" s="253"/>
      <c r="E137" s="253"/>
      <c r="F137" s="269"/>
      <c r="G137" s="7"/>
      <c r="H137" s="7"/>
      <c r="I137" s="7"/>
      <c r="J137" s="45"/>
      <c r="K137" s="26"/>
      <c r="L137" s="6"/>
      <c r="M137" s="6"/>
      <c r="N137" s="6"/>
      <c r="O137" s="6"/>
      <c r="P137" s="6"/>
      <c r="Q137" s="6"/>
      <c r="R137" s="6"/>
      <c r="CG137" s="5"/>
      <c r="CH137" s="5"/>
      <c r="CI137" s="5"/>
      <c r="CJ137" s="5"/>
      <c r="CK137" s="5"/>
      <c r="CL137" s="5"/>
      <c r="CM137" s="5"/>
      <c r="CN137" s="5"/>
    </row>
    <row r="138" spans="1:92" ht="31.9" customHeight="1" x14ac:dyDescent="0.2">
      <c r="A138" s="32" t="s">
        <v>122</v>
      </c>
      <c r="B138" s="32"/>
      <c r="C138" s="32"/>
      <c r="D138" s="253"/>
      <c r="E138" s="253"/>
      <c r="F138" s="7"/>
      <c r="G138" s="7"/>
      <c r="H138" s="7"/>
      <c r="I138" s="7"/>
      <c r="J138" s="45"/>
      <c r="K138" s="26"/>
      <c r="CG138" s="5"/>
      <c r="CH138" s="5"/>
      <c r="CI138" s="5"/>
      <c r="CJ138" s="5"/>
      <c r="CK138" s="5"/>
      <c r="CL138" s="5"/>
      <c r="CM138" s="5"/>
      <c r="CN138" s="5"/>
    </row>
    <row r="139" spans="1:92" ht="16.149999999999999" customHeight="1" x14ac:dyDescent="0.2">
      <c r="A139" s="508" t="s">
        <v>4</v>
      </c>
      <c r="B139" s="508" t="s">
        <v>1</v>
      </c>
      <c r="C139" s="543" t="s">
        <v>58</v>
      </c>
      <c r="D139" s="545" t="s">
        <v>67</v>
      </c>
      <c r="E139" s="470" t="s">
        <v>62</v>
      </c>
      <c r="F139" s="7"/>
      <c r="G139" s="7"/>
      <c r="H139" s="7"/>
      <c r="I139" s="7"/>
      <c r="J139" s="45"/>
      <c r="K139" s="26"/>
      <c r="L139" s="6"/>
      <c r="M139" s="6"/>
      <c r="N139" s="6"/>
      <c r="O139" s="6"/>
      <c r="P139" s="6"/>
      <c r="CG139" s="5"/>
      <c r="CH139" s="5"/>
      <c r="CI139" s="5"/>
      <c r="CJ139" s="5"/>
      <c r="CK139" s="5"/>
      <c r="CL139" s="5"/>
      <c r="CM139" s="5"/>
      <c r="CN139" s="5"/>
    </row>
    <row r="140" spans="1:92" ht="16.149999999999999" customHeight="1" x14ac:dyDescent="0.2">
      <c r="A140" s="509"/>
      <c r="B140" s="509"/>
      <c r="C140" s="544"/>
      <c r="D140" s="546"/>
      <c r="E140" s="473"/>
      <c r="F140" s="7"/>
      <c r="G140" s="7"/>
      <c r="H140" s="7"/>
      <c r="I140" s="7"/>
      <c r="J140" s="221"/>
      <c r="K140" s="45"/>
      <c r="L140" s="26"/>
      <c r="M140" s="6"/>
      <c r="N140" s="6"/>
      <c r="O140" s="6"/>
      <c r="P140" s="6"/>
      <c r="CG140" s="5"/>
      <c r="CH140" s="5"/>
      <c r="CI140" s="5"/>
      <c r="CJ140" s="5"/>
      <c r="CK140" s="5"/>
      <c r="CL140" s="5"/>
      <c r="CM140" s="5"/>
      <c r="CN140" s="5"/>
    </row>
    <row r="141" spans="1:92" ht="16.149999999999999" customHeight="1" x14ac:dyDescent="0.2">
      <c r="A141" s="274" t="s">
        <v>123</v>
      </c>
      <c r="B141" s="24">
        <f t="shared" ref="B141:B150" si="10">SUM(C141:E141)</f>
        <v>0</v>
      </c>
      <c r="C141" s="259"/>
      <c r="D141" s="275"/>
      <c r="E141" s="276"/>
      <c r="F141" s="14"/>
      <c r="G141" s="13"/>
      <c r="H141" s="6"/>
      <c r="I141" s="6"/>
      <c r="J141" s="6"/>
      <c r="K141" s="6"/>
      <c r="L141" s="6"/>
      <c r="M141" s="6"/>
      <c r="N141" s="6"/>
      <c r="O141" s="6"/>
      <c r="P141" s="6"/>
      <c r="CG141" s="5"/>
      <c r="CH141" s="5"/>
      <c r="CI141" s="5"/>
      <c r="CJ141" s="5"/>
      <c r="CK141" s="5"/>
      <c r="CL141" s="5"/>
      <c r="CM141" s="5"/>
      <c r="CN141" s="5"/>
    </row>
    <row r="142" spans="1:92" ht="16.149999999999999" customHeight="1" x14ac:dyDescent="0.2">
      <c r="A142" s="274" t="s">
        <v>124</v>
      </c>
      <c r="B142" s="24">
        <f t="shared" si="10"/>
        <v>0</v>
      </c>
      <c r="C142" s="259"/>
      <c r="D142" s="275"/>
      <c r="E142" s="276"/>
      <c r="F142" s="14"/>
      <c r="G142" s="13"/>
      <c r="H142" s="6"/>
      <c r="I142" s="6"/>
      <c r="J142" s="6"/>
      <c r="K142" s="6"/>
      <c r="L142" s="6"/>
      <c r="M142" s="6"/>
      <c r="N142" s="6"/>
      <c r="O142" s="6"/>
      <c r="P142" s="6"/>
      <c r="CG142" s="5"/>
      <c r="CH142" s="5"/>
      <c r="CI142" s="5"/>
      <c r="CJ142" s="5"/>
      <c r="CK142" s="5"/>
      <c r="CL142" s="5"/>
      <c r="CM142" s="5"/>
      <c r="CN142" s="5"/>
    </row>
    <row r="143" spans="1:92" ht="16.149999999999999" customHeight="1" x14ac:dyDescent="0.2">
      <c r="A143" s="274" t="s">
        <v>125</v>
      </c>
      <c r="B143" s="24">
        <f t="shared" si="10"/>
        <v>0</v>
      </c>
      <c r="C143" s="259"/>
      <c r="D143" s="275"/>
      <c r="E143" s="276"/>
      <c r="F143" s="14"/>
      <c r="G143" s="13"/>
      <c r="H143" s="6"/>
      <c r="I143" s="6"/>
      <c r="J143" s="6"/>
      <c r="K143" s="6"/>
      <c r="L143" s="6"/>
      <c r="M143" s="6"/>
      <c r="N143" s="6"/>
      <c r="O143" s="6"/>
      <c r="P143" s="6"/>
      <c r="CG143" s="5"/>
      <c r="CH143" s="5"/>
      <c r="CI143" s="5"/>
      <c r="CJ143" s="5"/>
      <c r="CK143" s="5"/>
      <c r="CL143" s="5"/>
      <c r="CM143" s="5"/>
      <c r="CN143" s="5"/>
    </row>
    <row r="144" spans="1:92" ht="25.9" customHeight="1" x14ac:dyDescent="0.2">
      <c r="A144" s="277" t="s">
        <v>126</v>
      </c>
      <c r="B144" s="24">
        <f t="shared" si="10"/>
        <v>0</v>
      </c>
      <c r="C144" s="259"/>
      <c r="D144" s="275"/>
      <c r="E144" s="276"/>
      <c r="F144" s="14"/>
      <c r="G144" s="13"/>
      <c r="H144" s="6"/>
      <c r="I144" s="6"/>
      <c r="J144" s="6"/>
      <c r="K144" s="6"/>
      <c r="L144" s="6"/>
      <c r="M144" s="6"/>
      <c r="N144" s="6"/>
      <c r="O144" s="6"/>
      <c r="P144" s="6"/>
      <c r="CG144" s="5"/>
      <c r="CH144" s="5"/>
      <c r="CI144" s="5"/>
      <c r="CJ144" s="5"/>
      <c r="CK144" s="5"/>
      <c r="CL144" s="5"/>
      <c r="CM144" s="5"/>
      <c r="CN144" s="5"/>
    </row>
    <row r="145" spans="1:92" ht="25.9" customHeight="1" x14ac:dyDescent="0.2">
      <c r="A145" s="274" t="s">
        <v>127</v>
      </c>
      <c r="B145" s="24">
        <f t="shared" si="10"/>
        <v>0</v>
      </c>
      <c r="C145" s="259"/>
      <c r="D145" s="275"/>
      <c r="E145" s="276"/>
      <c r="F145" s="14"/>
      <c r="G145" s="13"/>
      <c r="H145" s="6"/>
      <c r="I145" s="6"/>
      <c r="J145" s="6"/>
      <c r="K145" s="6"/>
      <c r="L145" s="6"/>
      <c r="M145" s="6"/>
      <c r="N145" s="6"/>
      <c r="O145" s="6"/>
      <c r="P145" s="6"/>
      <c r="CG145" s="5"/>
      <c r="CH145" s="5"/>
      <c r="CI145" s="5"/>
      <c r="CJ145" s="5"/>
      <c r="CK145" s="5"/>
      <c r="CL145" s="5"/>
      <c r="CM145" s="5"/>
      <c r="CN145" s="5"/>
    </row>
    <row r="146" spans="1:92" ht="16.149999999999999" customHeight="1" x14ac:dyDescent="0.2">
      <c r="A146" s="274" t="s">
        <v>128</v>
      </c>
      <c r="B146" s="24">
        <f t="shared" si="10"/>
        <v>0</v>
      </c>
      <c r="C146" s="259"/>
      <c r="D146" s="275"/>
      <c r="E146" s="276"/>
      <c r="F146" s="14"/>
      <c r="G146" s="13"/>
      <c r="H146" s="6"/>
      <c r="I146" s="6"/>
      <c r="J146" s="6"/>
      <c r="K146" s="6"/>
      <c r="L146" s="6"/>
      <c r="M146" s="6"/>
      <c r="N146" s="6"/>
      <c r="O146" s="6"/>
      <c r="P146" s="6"/>
      <c r="CG146" s="5"/>
      <c r="CH146" s="5"/>
      <c r="CI146" s="5"/>
      <c r="CJ146" s="5"/>
      <c r="CK146" s="5"/>
      <c r="CL146" s="5"/>
      <c r="CM146" s="5"/>
      <c r="CN146" s="5"/>
    </row>
    <row r="147" spans="1:92" ht="16.149999999999999" customHeight="1" x14ac:dyDescent="0.2">
      <c r="A147" s="274" t="s">
        <v>129</v>
      </c>
      <c r="B147" s="24">
        <f t="shared" si="10"/>
        <v>0</v>
      </c>
      <c r="C147" s="259"/>
      <c r="D147" s="275"/>
      <c r="E147" s="276"/>
      <c r="F147" s="14"/>
      <c r="G147" s="13"/>
      <c r="H147" s="6"/>
      <c r="I147" s="6"/>
      <c r="J147" s="6"/>
      <c r="K147" s="6"/>
      <c r="L147" s="6"/>
      <c r="M147" s="6"/>
      <c r="N147" s="6"/>
      <c r="O147" s="6"/>
      <c r="P147" s="6"/>
      <c r="CG147" s="5"/>
      <c r="CH147" s="5"/>
      <c r="CI147" s="5"/>
      <c r="CJ147" s="5"/>
      <c r="CK147" s="5"/>
      <c r="CL147" s="5"/>
      <c r="CM147" s="5"/>
      <c r="CN147" s="5"/>
    </row>
    <row r="148" spans="1:92" ht="16.149999999999999" customHeight="1" x14ac:dyDescent="0.2">
      <c r="A148" s="274" t="s">
        <v>130</v>
      </c>
      <c r="B148" s="24">
        <f t="shared" si="10"/>
        <v>0</v>
      </c>
      <c r="C148" s="259"/>
      <c r="D148" s="275"/>
      <c r="E148" s="276"/>
      <c r="F148" s="14"/>
      <c r="G148" s="13"/>
      <c r="H148" s="6"/>
      <c r="I148" s="6"/>
      <c r="J148" s="6"/>
      <c r="K148" s="6"/>
      <c r="L148" s="6"/>
      <c r="M148" s="6"/>
      <c r="N148" s="6"/>
      <c r="O148" s="6"/>
      <c r="P148" s="6"/>
      <c r="CG148" s="5"/>
      <c r="CH148" s="5"/>
      <c r="CI148" s="5"/>
      <c r="CJ148" s="5"/>
      <c r="CK148" s="5"/>
      <c r="CL148" s="5"/>
      <c r="CM148" s="5"/>
      <c r="CN148" s="5"/>
    </row>
    <row r="149" spans="1:92" ht="16.149999999999999" customHeight="1" x14ac:dyDescent="0.2">
      <c r="A149" s="274" t="s">
        <v>131</v>
      </c>
      <c r="B149" s="24">
        <f t="shared" si="10"/>
        <v>0</v>
      </c>
      <c r="C149" s="259"/>
      <c r="D149" s="275"/>
      <c r="E149" s="276"/>
      <c r="F149" s="14"/>
      <c r="G149" s="13"/>
      <c r="H149" s="6"/>
      <c r="I149" s="6"/>
      <c r="J149" s="6"/>
      <c r="K149" s="6"/>
      <c r="L149" s="6"/>
      <c r="M149" s="6"/>
      <c r="N149" s="6"/>
      <c r="O149" s="6"/>
      <c r="P149" s="6"/>
      <c r="CG149" s="5"/>
      <c r="CH149" s="5"/>
      <c r="CI149" s="5"/>
      <c r="CJ149" s="5"/>
      <c r="CK149" s="5"/>
      <c r="CL149" s="5"/>
      <c r="CM149" s="5"/>
      <c r="CN149" s="5"/>
    </row>
    <row r="150" spans="1:92" ht="16.149999999999999" customHeight="1" x14ac:dyDescent="0.2">
      <c r="A150" s="278" t="s">
        <v>3</v>
      </c>
      <c r="B150" s="111">
        <f t="shared" si="10"/>
        <v>0</v>
      </c>
      <c r="C150" s="262"/>
      <c r="D150" s="279"/>
      <c r="E150" s="280"/>
      <c r="F150" s="14"/>
      <c r="G150" s="13"/>
      <c r="H150" s="6"/>
      <c r="I150" s="6"/>
      <c r="J150" s="6"/>
      <c r="K150" s="6"/>
      <c r="L150" s="6"/>
      <c r="M150" s="6"/>
      <c r="N150" s="6"/>
      <c r="O150" s="6"/>
      <c r="P150" s="6"/>
      <c r="CG150" s="5"/>
      <c r="CH150" s="5"/>
      <c r="CI150" s="5"/>
      <c r="CJ150" s="5"/>
      <c r="CK150" s="5"/>
      <c r="CL150" s="5"/>
      <c r="CM150" s="5"/>
      <c r="CN150" s="5"/>
    </row>
    <row r="151" spans="1:92" ht="16.149999999999999" customHeight="1" x14ac:dyDescent="0.2">
      <c r="A151" s="281" t="s">
        <v>132</v>
      </c>
      <c r="F151" s="40"/>
      <c r="G151" s="37"/>
      <c r="H151" s="6"/>
      <c r="I151" s="6"/>
      <c r="J151" s="6"/>
      <c r="K151" s="6"/>
      <c r="L151" s="6"/>
      <c r="M151" s="6"/>
      <c r="N151" s="6"/>
      <c r="O151" s="6"/>
      <c r="P151" s="6"/>
      <c r="CG151" s="5"/>
      <c r="CH151" s="5"/>
      <c r="CI151" s="5"/>
      <c r="CJ151" s="5"/>
      <c r="CK151" s="5"/>
      <c r="CL151" s="5"/>
      <c r="CM151" s="5"/>
      <c r="CN151" s="5"/>
    </row>
    <row r="152" spans="1:92" x14ac:dyDescent="0.2">
      <c r="CG152" s="5"/>
      <c r="CH152" s="5"/>
      <c r="CI152" s="5"/>
      <c r="CJ152" s="5"/>
      <c r="CK152" s="5"/>
      <c r="CL152" s="5"/>
      <c r="CM152" s="5"/>
      <c r="CN152" s="5"/>
    </row>
    <row r="153" spans="1:92" x14ac:dyDescent="0.2">
      <c r="CG153" s="5"/>
      <c r="CH153" s="5"/>
      <c r="CI153" s="5"/>
      <c r="CJ153" s="5"/>
      <c r="CK153" s="5"/>
      <c r="CL153" s="5"/>
      <c r="CM153" s="5"/>
      <c r="CN153" s="5"/>
    </row>
    <row r="154" spans="1:92" x14ac:dyDescent="0.2">
      <c r="CG154" s="5"/>
      <c r="CH154" s="5"/>
      <c r="CI154" s="5"/>
      <c r="CJ154" s="5"/>
      <c r="CK154" s="5"/>
      <c r="CL154" s="5"/>
      <c r="CM154" s="5"/>
      <c r="CN154" s="5"/>
    </row>
    <row r="155" spans="1:92" x14ac:dyDescent="0.2">
      <c r="CG155" s="5"/>
      <c r="CH155" s="5"/>
      <c r="CI155" s="5"/>
      <c r="CJ155" s="5"/>
      <c r="CK155" s="5"/>
      <c r="CL155" s="5"/>
      <c r="CM155" s="5"/>
      <c r="CN155" s="5"/>
    </row>
    <row r="156" spans="1:92" x14ac:dyDescent="0.2">
      <c r="CG156" s="5"/>
      <c r="CH156" s="5"/>
      <c r="CI156" s="5"/>
      <c r="CJ156" s="5"/>
      <c r="CK156" s="5"/>
      <c r="CL156" s="5"/>
      <c r="CM156" s="5"/>
      <c r="CN156" s="5"/>
    </row>
    <row r="157" spans="1:92" x14ac:dyDescent="0.2">
      <c r="CG157" s="5"/>
      <c r="CH157" s="5"/>
      <c r="CI157" s="5"/>
      <c r="CJ157" s="5"/>
      <c r="CK157" s="5"/>
      <c r="CL157" s="5"/>
      <c r="CM157" s="5"/>
      <c r="CN157" s="5"/>
    </row>
    <row r="194" spans="1:93" ht="11.25" customHeight="1" x14ac:dyDescent="0.2"/>
    <row r="195" spans="1:93" s="11" customFormat="1" hidden="1" x14ac:dyDescent="0.2">
      <c r="A195" s="11">
        <f>SUM(D12:D15,D22:D27,D31:D43,B49,C69:H69,C79:H79,C83:H88,C93:C98,C116:C121,C133,B141:B150,C53:C62,B102:B106,B109:B113,D16:D17,C136:C137)</f>
        <v>1785</v>
      </c>
      <c r="B195" s="11">
        <f>SUM(CG5:CN157)</f>
        <v>0</v>
      </c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</row>
  </sheetData>
  <mergeCells count="123">
    <mergeCell ref="C139:C140"/>
    <mergeCell ref="D139:D140"/>
    <mergeCell ref="E139:E140"/>
    <mergeCell ref="A132:B132"/>
    <mergeCell ref="A133:B133"/>
    <mergeCell ref="A135:B135"/>
    <mergeCell ref="A136:A137"/>
    <mergeCell ref="A139:A140"/>
    <mergeCell ref="B139:B140"/>
    <mergeCell ref="D125:E125"/>
    <mergeCell ref="F125:G125"/>
    <mergeCell ref="A127:B127"/>
    <mergeCell ref="A128:A130"/>
    <mergeCell ref="A131:B131"/>
    <mergeCell ref="A117:A119"/>
    <mergeCell ref="A120:B120"/>
    <mergeCell ref="A121:B121"/>
    <mergeCell ref="A125:B126"/>
    <mergeCell ref="C125:C126"/>
    <mergeCell ref="A107:D107"/>
    <mergeCell ref="D112:D113"/>
    <mergeCell ref="E112:E113"/>
    <mergeCell ref="A115:B115"/>
    <mergeCell ref="A116:B116"/>
    <mergeCell ref="A93:B93"/>
    <mergeCell ref="A94:A96"/>
    <mergeCell ref="A97:B97"/>
    <mergeCell ref="A98:B98"/>
    <mergeCell ref="A100:E100"/>
    <mergeCell ref="A87:B87"/>
    <mergeCell ref="A88:B88"/>
    <mergeCell ref="A90:I90"/>
    <mergeCell ref="A91:B92"/>
    <mergeCell ref="C91:C92"/>
    <mergeCell ref="A79:B79"/>
    <mergeCell ref="A81:H81"/>
    <mergeCell ref="A82:B82"/>
    <mergeCell ref="A83:B83"/>
    <mergeCell ref="A84:A86"/>
    <mergeCell ref="A74:B74"/>
    <mergeCell ref="A75:B75"/>
    <mergeCell ref="A76:B76"/>
    <mergeCell ref="A77:B77"/>
    <mergeCell ref="A78:B78"/>
    <mergeCell ref="A72:B73"/>
    <mergeCell ref="C72:C73"/>
    <mergeCell ref="D72:D73"/>
    <mergeCell ref="E72:G72"/>
    <mergeCell ref="H72:H73"/>
    <mergeCell ref="A66:B66"/>
    <mergeCell ref="A67:B67"/>
    <mergeCell ref="A68:B68"/>
    <mergeCell ref="A69:B69"/>
    <mergeCell ref="A71:L71"/>
    <mergeCell ref="A40:A43"/>
    <mergeCell ref="B42:B43"/>
    <mergeCell ref="A44:H44"/>
    <mergeCell ref="A45:A46"/>
    <mergeCell ref="B45:B46"/>
    <mergeCell ref="A51:A52"/>
    <mergeCell ref="B51:B52"/>
    <mergeCell ref="C51:C52"/>
    <mergeCell ref="A53:A55"/>
    <mergeCell ref="B40:B41"/>
    <mergeCell ref="A62:B62"/>
    <mergeCell ref="A56:A59"/>
    <mergeCell ref="A60:A61"/>
    <mergeCell ref="A63:I63"/>
    <mergeCell ref="A64:B65"/>
    <mergeCell ref="C64:C65"/>
    <mergeCell ref="D64:D65"/>
    <mergeCell ref="E64:G64"/>
    <mergeCell ref="B19:C21"/>
    <mergeCell ref="A19:A21"/>
    <mergeCell ref="S10:T10"/>
    <mergeCell ref="U10:V10"/>
    <mergeCell ref="W10:X10"/>
    <mergeCell ref="D19:F20"/>
    <mergeCell ref="G19:Z19"/>
    <mergeCell ref="G20:H20"/>
    <mergeCell ref="I20:J20"/>
    <mergeCell ref="K20:L20"/>
    <mergeCell ref="M20:N20"/>
    <mergeCell ref="O20:P20"/>
    <mergeCell ref="Q20:R20"/>
    <mergeCell ref="S20:T20"/>
    <mergeCell ref="U20:V20"/>
    <mergeCell ref="W20:X20"/>
    <mergeCell ref="Y20:Z20"/>
    <mergeCell ref="A31:A39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H64:H65"/>
    <mergeCell ref="B24:B25"/>
    <mergeCell ref="A26:B27"/>
    <mergeCell ref="A28:C28"/>
    <mergeCell ref="A29:J29"/>
    <mergeCell ref="A30:C30"/>
    <mergeCell ref="B9:C11"/>
    <mergeCell ref="D9:F10"/>
    <mergeCell ref="G9:Z9"/>
    <mergeCell ref="G10:H10"/>
    <mergeCell ref="I10:J10"/>
    <mergeCell ref="K10:L10"/>
    <mergeCell ref="M10:N10"/>
    <mergeCell ref="O10:P10"/>
    <mergeCell ref="Q10:R10"/>
    <mergeCell ref="A9:A11"/>
    <mergeCell ref="Y10:Z10"/>
    <mergeCell ref="A12:A13"/>
    <mergeCell ref="A22:A25"/>
    <mergeCell ref="B22:B23"/>
    <mergeCell ref="A14:B14"/>
    <mergeCell ref="A15:C15"/>
    <mergeCell ref="A16:C16"/>
    <mergeCell ref="A17:C17"/>
  </mergeCells>
  <dataValidations count="2">
    <dataValidation type="whole" allowBlank="1" showInputMessage="1" showErrorMessage="1" errorTitle="Error de ingreso" error="Debe ingresar sólo números." sqref="G12:Z14 G22:Z27 E31:F43 B47:B48 C53:C62 C66:H68 C74:H78 C83:H88 C93:C98 B102:B106 B109:B113 D116:F121 D127:G132 C136:C137 C141:E150" xr:uid="{00000000-0002-0000-0100-000000000000}">
      <formula1>0</formula1>
      <formula2>1000000000</formula2>
    </dataValidation>
    <dataValidation type="whole" allowBlank="1" showInputMessage="1" showErrorMessage="1" errorTitle="ERROR" error="Por favor ingrese solo Números" sqref="D122:F126 D133:E140 C151:E1048576 C138:C140 B107:B108 G89:G126 F133:G1048576 D89:F115 C89:C92 A1:A1048576 B114:B1048576 C63:C65 C99:C135 C79:H82 G28:H65 H89:H1048576 C69:H73 E44:F65 B49:B101 C1:C52 B1:B46 E1:F30 D1:D65 G15:Z21 AA1:XFD1048576 I28:Z1048576 G1:Z11" xr:uid="{00000000-0002-0000-0100-000001000000}">
      <formula1>0</formula1>
      <formula2>1000000000</formula2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Z195"/>
  <sheetViews>
    <sheetView workbookViewId="0">
      <selection activeCell="C141" sqref="C141:E150"/>
    </sheetView>
  </sheetViews>
  <sheetFormatPr baseColWidth="10" defaultColWidth="11.42578125" defaultRowHeight="14.25" x14ac:dyDescent="0.2"/>
  <cols>
    <col min="1" max="1" width="39.42578125" style="2" customWidth="1"/>
    <col min="2" max="2" width="18.140625" style="2" customWidth="1"/>
    <col min="3" max="3" width="23.85546875" style="2" customWidth="1"/>
    <col min="4" max="4" width="13" style="2" customWidth="1"/>
    <col min="5" max="5" width="12.42578125" style="2" customWidth="1"/>
    <col min="6" max="6" width="12.7109375" style="2" customWidth="1"/>
    <col min="7" max="7" width="11.42578125" style="2"/>
    <col min="8" max="8" width="13.42578125" style="2" customWidth="1"/>
    <col min="9" max="76" width="11.42578125" style="2"/>
    <col min="77" max="77" width="11.42578125" style="3"/>
    <col min="78" max="78" width="11.140625" style="3" customWidth="1"/>
    <col min="79" max="93" width="11.140625" style="4" hidden="1" customWidth="1"/>
    <col min="94" max="104" width="11.140625" style="49" hidden="1" customWidth="1"/>
    <col min="105" max="105" width="11.140625" style="2" customWidth="1"/>
    <col min="106" max="16384" width="11.42578125" style="2"/>
  </cols>
  <sheetData>
    <row r="1" spans="1:92" ht="16.149999999999999" customHeight="1" x14ac:dyDescent="0.2">
      <c r="A1" s="1" t="s">
        <v>0</v>
      </c>
      <c r="CA1" s="4" t="s">
        <v>8</v>
      </c>
    </row>
    <row r="2" spans="1:92" ht="16.149999999999999" customHeight="1" x14ac:dyDescent="0.2">
      <c r="A2" s="1" t="str">
        <f>CONCATENATE("COMUNA: ",[3]NOMBRE!B2," - ","( ",[3]NOMBRE!C2,[3]NOMBRE!D2,[3]NOMBRE!E2,[3]NOMBRE!F2,[3]NOMBRE!G2," )")</f>
        <v>COMUNA: LINARES - ( 07401 )</v>
      </c>
    </row>
    <row r="3" spans="1:92" ht="16.149999999999999" customHeight="1" x14ac:dyDescent="0.2">
      <c r="A3" s="1" t="str">
        <f>CONCATENATE("ESTABLECIMIENTO/ESTRATEGIA: ",[3]NOMBRE!B3," - ","( ",[3]NOMBRE!C3,[3]NOMBRE!D3,[3]NOMBRE!E3,[3]NOMBRE!F3,[3]NOMBRE!G3,[3]NOMBRE!H3," )")</f>
        <v>ESTABLECIMIENTO/ESTRATEGIA: HOSPITAL PRESIDENTE CARLOS IBAÑEZ DEL CAMPO - ( 116108 )</v>
      </c>
    </row>
    <row r="4" spans="1:92" ht="16.149999999999999" customHeight="1" x14ac:dyDescent="0.2">
      <c r="A4" s="1" t="str">
        <f>CONCATENATE("MES: ",[3]NOMBRE!B6," - ","( ",[3]NOMBRE!C6,[3]NOMBRE!D6," )")</f>
        <v>MES: FEBRERO - ( 02 )</v>
      </c>
    </row>
    <row r="5" spans="1:92" ht="16.149999999999999" customHeight="1" x14ac:dyDescent="0.2">
      <c r="A5" s="1" t="str">
        <f>CONCATENATE("AÑO: ",[3]NOMBRE!B7)</f>
        <v>AÑO: 2018</v>
      </c>
      <c r="CG5" s="5"/>
      <c r="CH5" s="5"/>
      <c r="CI5" s="5"/>
      <c r="CJ5" s="5"/>
      <c r="CK5" s="5"/>
      <c r="CL5" s="5"/>
      <c r="CM5" s="5"/>
      <c r="CN5" s="5"/>
    </row>
    <row r="6" spans="1:92" ht="15" x14ac:dyDescent="0.2">
      <c r="A6" s="50"/>
      <c r="B6" s="50"/>
      <c r="C6" s="50"/>
      <c r="D6" s="50"/>
      <c r="E6" s="50"/>
      <c r="F6" s="8" t="s">
        <v>9</v>
      </c>
      <c r="G6" s="50"/>
      <c r="H6" s="50"/>
      <c r="I6" s="50"/>
      <c r="J6" s="51"/>
      <c r="K6" s="52"/>
      <c r="L6" s="13"/>
      <c r="CG6" s="5"/>
      <c r="CH6" s="5"/>
      <c r="CI6" s="5"/>
      <c r="CJ6" s="5"/>
      <c r="CK6" s="5"/>
      <c r="CL6" s="5"/>
      <c r="CM6" s="5"/>
      <c r="CN6" s="5"/>
    </row>
    <row r="7" spans="1:92" ht="15" x14ac:dyDescent="0.2">
      <c r="A7" s="51"/>
      <c r="B7" s="51"/>
      <c r="C7" s="51"/>
      <c r="D7" s="51"/>
      <c r="E7" s="51"/>
      <c r="F7" s="51"/>
      <c r="G7" s="51"/>
      <c r="H7" s="51"/>
      <c r="I7" s="51"/>
      <c r="J7" s="51"/>
      <c r="K7" s="52"/>
      <c r="L7" s="13"/>
      <c r="CG7" s="5"/>
      <c r="CH7" s="5"/>
      <c r="CI7" s="5"/>
      <c r="CJ7" s="5"/>
      <c r="CK7" s="5"/>
      <c r="CL7" s="5"/>
      <c r="CM7" s="5"/>
      <c r="CN7" s="5"/>
    </row>
    <row r="8" spans="1:92" ht="31.9" customHeight="1" x14ac:dyDescent="0.2">
      <c r="A8" s="53" t="s">
        <v>10</v>
      </c>
      <c r="B8" s="53"/>
      <c r="C8" s="53"/>
      <c r="D8" s="53"/>
      <c r="E8" s="53"/>
      <c r="F8" s="53"/>
      <c r="G8" s="53"/>
      <c r="H8" s="53"/>
      <c r="I8" s="53"/>
      <c r="J8" s="54"/>
      <c r="K8" s="55"/>
      <c r="L8" s="56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CG8" s="5"/>
      <c r="CH8" s="5"/>
      <c r="CI8" s="5"/>
      <c r="CJ8" s="5"/>
      <c r="CK8" s="5"/>
      <c r="CL8" s="5"/>
      <c r="CM8" s="5"/>
      <c r="CN8" s="5"/>
    </row>
    <row r="9" spans="1:92" ht="16.149999999999999" customHeight="1" x14ac:dyDescent="0.2">
      <c r="A9" s="467" t="s">
        <v>11</v>
      </c>
      <c r="B9" s="467" t="s">
        <v>12</v>
      </c>
      <c r="C9" s="467"/>
      <c r="D9" s="468" t="s">
        <v>1</v>
      </c>
      <c r="E9" s="469"/>
      <c r="F9" s="470"/>
      <c r="G9" s="474" t="s">
        <v>13</v>
      </c>
      <c r="H9" s="475"/>
      <c r="I9" s="475"/>
      <c r="J9" s="475"/>
      <c r="K9" s="475"/>
      <c r="L9" s="475"/>
      <c r="M9" s="475"/>
      <c r="N9" s="475"/>
      <c r="O9" s="475"/>
      <c r="P9" s="475"/>
      <c r="Q9" s="475"/>
      <c r="R9" s="475"/>
      <c r="S9" s="475"/>
      <c r="T9" s="475"/>
      <c r="U9" s="475"/>
      <c r="V9" s="475"/>
      <c r="W9" s="475"/>
      <c r="X9" s="475"/>
      <c r="Y9" s="475"/>
      <c r="Z9" s="476"/>
      <c r="CG9" s="5"/>
      <c r="CH9" s="5"/>
      <c r="CI9" s="5"/>
      <c r="CJ9" s="5"/>
      <c r="CK9" s="5"/>
      <c r="CL9" s="5"/>
      <c r="CM9" s="5"/>
      <c r="CN9" s="5"/>
    </row>
    <row r="10" spans="1:92" ht="16.149999999999999" customHeight="1" x14ac:dyDescent="0.2">
      <c r="A10" s="467"/>
      <c r="B10" s="467"/>
      <c r="C10" s="467"/>
      <c r="D10" s="471"/>
      <c r="E10" s="472"/>
      <c r="F10" s="473"/>
      <c r="G10" s="477" t="s">
        <v>14</v>
      </c>
      <c r="H10" s="477"/>
      <c r="I10" s="477" t="s">
        <v>15</v>
      </c>
      <c r="J10" s="477"/>
      <c r="K10" s="477" t="s">
        <v>16</v>
      </c>
      <c r="L10" s="477"/>
      <c r="M10" s="477" t="s">
        <v>17</v>
      </c>
      <c r="N10" s="477"/>
      <c r="O10" s="477" t="s">
        <v>18</v>
      </c>
      <c r="P10" s="477"/>
      <c r="Q10" s="477" t="s">
        <v>19</v>
      </c>
      <c r="R10" s="477"/>
      <c r="S10" s="477" t="s">
        <v>20</v>
      </c>
      <c r="T10" s="477"/>
      <c r="U10" s="477" t="s">
        <v>21</v>
      </c>
      <c r="V10" s="477"/>
      <c r="W10" s="477" t="s">
        <v>22</v>
      </c>
      <c r="X10" s="477"/>
      <c r="Y10" s="477" t="s">
        <v>23</v>
      </c>
      <c r="Z10" s="477"/>
      <c r="CG10" s="5"/>
      <c r="CH10" s="5"/>
      <c r="CI10" s="5"/>
      <c r="CJ10" s="5"/>
      <c r="CK10" s="5"/>
      <c r="CL10" s="5"/>
      <c r="CM10" s="5"/>
      <c r="CN10" s="5"/>
    </row>
    <row r="11" spans="1:92" ht="16.149999999999999" customHeight="1" x14ac:dyDescent="0.2">
      <c r="A11" s="467"/>
      <c r="B11" s="467"/>
      <c r="C11" s="467"/>
      <c r="D11" s="16" t="s">
        <v>5</v>
      </c>
      <c r="E11" s="15" t="s">
        <v>6</v>
      </c>
      <c r="F11" s="47" t="s">
        <v>7</v>
      </c>
      <c r="G11" s="57" t="s">
        <v>6</v>
      </c>
      <c r="H11" s="58" t="s">
        <v>7</v>
      </c>
      <c r="I11" s="59" t="s">
        <v>6</v>
      </c>
      <c r="J11" s="60" t="s">
        <v>7</v>
      </c>
      <c r="K11" s="59" t="s">
        <v>6</v>
      </c>
      <c r="L11" s="60" t="s">
        <v>7</v>
      </c>
      <c r="M11" s="59" t="s">
        <v>6</v>
      </c>
      <c r="N11" s="60" t="s">
        <v>7</v>
      </c>
      <c r="O11" s="59" t="s">
        <v>6</v>
      </c>
      <c r="P11" s="60" t="s">
        <v>7</v>
      </c>
      <c r="Q11" s="59" t="s">
        <v>6</v>
      </c>
      <c r="R11" s="60" t="s">
        <v>7</v>
      </c>
      <c r="S11" s="59" t="s">
        <v>6</v>
      </c>
      <c r="T11" s="60" t="s">
        <v>7</v>
      </c>
      <c r="U11" s="59" t="s">
        <v>6</v>
      </c>
      <c r="V11" s="60" t="s">
        <v>7</v>
      </c>
      <c r="W11" s="59" t="s">
        <v>6</v>
      </c>
      <c r="X11" s="60" t="s">
        <v>7</v>
      </c>
      <c r="Y11" s="59" t="s">
        <v>6</v>
      </c>
      <c r="Z11" s="60" t="s">
        <v>7</v>
      </c>
      <c r="AA11" s="3"/>
      <c r="CG11" s="5"/>
      <c r="CH11" s="5"/>
      <c r="CI11" s="5"/>
      <c r="CJ11" s="5"/>
      <c r="CK11" s="5"/>
      <c r="CL11" s="5"/>
      <c r="CM11" s="5"/>
      <c r="CN11" s="5"/>
    </row>
    <row r="12" spans="1:92" ht="16.149999999999999" customHeight="1" x14ac:dyDescent="0.2">
      <c r="A12" s="478" t="s">
        <v>24</v>
      </c>
      <c r="B12" s="61" t="s">
        <v>25</v>
      </c>
      <c r="C12" s="62" t="s">
        <v>26</v>
      </c>
      <c r="D12" s="63">
        <f>SUM(E12+F12)</f>
        <v>6</v>
      </c>
      <c r="E12" s="64">
        <f t="shared" ref="E12:F15" si="0">SUM(G12+I12+K12+M12+O12+Q12+S12+U12+W12+Y12)</f>
        <v>3</v>
      </c>
      <c r="F12" s="65">
        <f t="shared" si="0"/>
        <v>3</v>
      </c>
      <c r="G12" s="28"/>
      <c r="H12" s="29"/>
      <c r="I12" s="28">
        <v>1</v>
      </c>
      <c r="J12" s="29">
        <v>1</v>
      </c>
      <c r="K12" s="28"/>
      <c r="L12" s="29"/>
      <c r="M12" s="28">
        <v>1</v>
      </c>
      <c r="N12" s="29"/>
      <c r="O12" s="28"/>
      <c r="P12" s="29"/>
      <c r="Q12" s="28"/>
      <c r="R12" s="29"/>
      <c r="S12" s="28"/>
      <c r="T12" s="29">
        <v>1</v>
      </c>
      <c r="U12" s="28"/>
      <c r="V12" s="29">
        <v>1</v>
      </c>
      <c r="W12" s="28">
        <v>1</v>
      </c>
      <c r="X12" s="29"/>
      <c r="Y12" s="28"/>
      <c r="Z12" s="29"/>
      <c r="AA12" s="3"/>
      <c r="CG12" s="5"/>
      <c r="CH12" s="5"/>
      <c r="CI12" s="5"/>
      <c r="CJ12" s="5"/>
      <c r="CK12" s="5"/>
      <c r="CL12" s="5"/>
      <c r="CM12" s="5"/>
      <c r="CN12" s="5"/>
    </row>
    <row r="13" spans="1:92" ht="16.149999999999999" customHeight="1" x14ac:dyDescent="0.2">
      <c r="A13" s="479"/>
      <c r="B13" s="66" t="s">
        <v>27</v>
      </c>
      <c r="C13" s="67" t="s">
        <v>26</v>
      </c>
      <c r="D13" s="68">
        <f>SUM(E13+F13)</f>
        <v>5</v>
      </c>
      <c r="E13" s="69">
        <f t="shared" si="0"/>
        <v>3</v>
      </c>
      <c r="F13" s="70">
        <f t="shared" si="0"/>
        <v>2</v>
      </c>
      <c r="G13" s="71"/>
      <c r="H13" s="72">
        <v>1</v>
      </c>
      <c r="I13" s="17">
        <v>1</v>
      </c>
      <c r="J13" s="20"/>
      <c r="K13" s="17"/>
      <c r="L13" s="20"/>
      <c r="M13" s="17"/>
      <c r="N13" s="19">
        <v>1</v>
      </c>
      <c r="O13" s="17">
        <v>1</v>
      </c>
      <c r="P13" s="19"/>
      <c r="Q13" s="17"/>
      <c r="R13" s="19"/>
      <c r="S13" s="17"/>
      <c r="T13" s="19"/>
      <c r="U13" s="17">
        <v>1</v>
      </c>
      <c r="V13" s="19"/>
      <c r="W13" s="17"/>
      <c r="X13" s="19"/>
      <c r="Y13" s="17"/>
      <c r="Z13" s="19"/>
      <c r="AA13" s="3"/>
      <c r="CG13" s="5"/>
      <c r="CH13" s="5"/>
      <c r="CI13" s="5"/>
      <c r="CJ13" s="5"/>
      <c r="CK13" s="5"/>
      <c r="CL13" s="5"/>
      <c r="CM13" s="5"/>
      <c r="CN13" s="5"/>
    </row>
    <row r="14" spans="1:92" ht="16.149999999999999" customHeight="1" x14ac:dyDescent="0.2">
      <c r="A14" s="481" t="s">
        <v>28</v>
      </c>
      <c r="B14" s="482"/>
      <c r="C14" s="73" t="s">
        <v>26</v>
      </c>
      <c r="D14" s="74">
        <f>SUM(E14+F14)</f>
        <v>187</v>
      </c>
      <c r="E14" s="75">
        <f t="shared" si="0"/>
        <v>104</v>
      </c>
      <c r="F14" s="76">
        <f t="shared" si="0"/>
        <v>83</v>
      </c>
      <c r="G14" s="35">
        <v>2</v>
      </c>
      <c r="H14" s="77">
        <v>2</v>
      </c>
      <c r="I14" s="35">
        <v>9</v>
      </c>
      <c r="J14" s="77">
        <v>13</v>
      </c>
      <c r="K14" s="35">
        <v>14</v>
      </c>
      <c r="L14" s="77">
        <v>16</v>
      </c>
      <c r="M14" s="78">
        <v>17</v>
      </c>
      <c r="N14" s="36">
        <v>14</v>
      </c>
      <c r="O14" s="78">
        <v>15</v>
      </c>
      <c r="P14" s="36">
        <v>14</v>
      </c>
      <c r="Q14" s="78">
        <v>18</v>
      </c>
      <c r="R14" s="36">
        <v>10</v>
      </c>
      <c r="S14" s="78">
        <v>9</v>
      </c>
      <c r="T14" s="36">
        <v>3</v>
      </c>
      <c r="U14" s="78">
        <v>13</v>
      </c>
      <c r="V14" s="36">
        <v>6</v>
      </c>
      <c r="W14" s="78">
        <v>4</v>
      </c>
      <c r="X14" s="36">
        <v>4</v>
      </c>
      <c r="Y14" s="78">
        <v>3</v>
      </c>
      <c r="Z14" s="36">
        <v>1</v>
      </c>
      <c r="AA14" s="3"/>
      <c r="CG14" s="5"/>
      <c r="CH14" s="5"/>
      <c r="CI14" s="5"/>
      <c r="CJ14" s="5"/>
      <c r="CK14" s="5"/>
      <c r="CL14" s="5"/>
      <c r="CM14" s="5"/>
      <c r="CN14" s="5"/>
    </row>
    <row r="15" spans="1:92" ht="16.149999999999999" customHeight="1" thickBot="1" x14ac:dyDescent="0.25">
      <c r="A15" s="483" t="s">
        <v>1</v>
      </c>
      <c r="B15" s="484"/>
      <c r="C15" s="485"/>
      <c r="D15" s="79">
        <f>SUM(E15+F15)</f>
        <v>198</v>
      </c>
      <c r="E15" s="80">
        <f t="shared" si="0"/>
        <v>110</v>
      </c>
      <c r="F15" s="81">
        <f t="shared" si="0"/>
        <v>88</v>
      </c>
      <c r="G15" s="82">
        <f t="shared" ref="G15:Z15" si="1">SUM(G12:G14)</f>
        <v>2</v>
      </c>
      <c r="H15" s="83">
        <f t="shared" si="1"/>
        <v>3</v>
      </c>
      <c r="I15" s="82">
        <f t="shared" si="1"/>
        <v>11</v>
      </c>
      <c r="J15" s="83">
        <f t="shared" si="1"/>
        <v>14</v>
      </c>
      <c r="K15" s="82">
        <f t="shared" si="1"/>
        <v>14</v>
      </c>
      <c r="L15" s="83">
        <f t="shared" si="1"/>
        <v>16</v>
      </c>
      <c r="M15" s="84">
        <f t="shared" si="1"/>
        <v>18</v>
      </c>
      <c r="N15" s="85">
        <f t="shared" si="1"/>
        <v>15</v>
      </c>
      <c r="O15" s="84">
        <f t="shared" si="1"/>
        <v>16</v>
      </c>
      <c r="P15" s="85">
        <f t="shared" si="1"/>
        <v>14</v>
      </c>
      <c r="Q15" s="84">
        <f t="shared" si="1"/>
        <v>18</v>
      </c>
      <c r="R15" s="85">
        <f t="shared" si="1"/>
        <v>10</v>
      </c>
      <c r="S15" s="84">
        <f t="shared" si="1"/>
        <v>9</v>
      </c>
      <c r="T15" s="85">
        <f t="shared" si="1"/>
        <v>4</v>
      </c>
      <c r="U15" s="84">
        <f t="shared" si="1"/>
        <v>14</v>
      </c>
      <c r="V15" s="85">
        <f t="shared" si="1"/>
        <v>7</v>
      </c>
      <c r="W15" s="84">
        <f t="shared" si="1"/>
        <v>5</v>
      </c>
      <c r="X15" s="85">
        <f t="shared" si="1"/>
        <v>4</v>
      </c>
      <c r="Y15" s="84">
        <f t="shared" si="1"/>
        <v>3</v>
      </c>
      <c r="Z15" s="85">
        <f t="shared" si="1"/>
        <v>1</v>
      </c>
      <c r="AA15" s="3"/>
      <c r="CG15" s="5"/>
      <c r="CH15" s="5"/>
      <c r="CI15" s="5"/>
      <c r="CJ15" s="5"/>
      <c r="CK15" s="5"/>
      <c r="CL15" s="5"/>
      <c r="CM15" s="5"/>
      <c r="CN15" s="5"/>
    </row>
    <row r="16" spans="1:92" ht="16.149999999999999" customHeight="1" thickTop="1" x14ac:dyDescent="0.2">
      <c r="A16" s="486" t="s">
        <v>29</v>
      </c>
      <c r="B16" s="487"/>
      <c r="C16" s="488"/>
      <c r="D16" s="86"/>
      <c r="E16" s="87"/>
      <c r="F16" s="88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9"/>
      <c r="AA16" s="3"/>
      <c r="CG16" s="5"/>
      <c r="CH16" s="5"/>
      <c r="CI16" s="5"/>
      <c r="CJ16" s="5"/>
      <c r="CK16" s="5"/>
      <c r="CL16" s="5"/>
      <c r="CM16" s="5"/>
      <c r="CN16" s="5"/>
    </row>
    <row r="17" spans="1:92" ht="16.149999999999999" customHeight="1" x14ac:dyDescent="0.2">
      <c r="A17" s="462" t="s">
        <v>30</v>
      </c>
      <c r="B17" s="463"/>
      <c r="C17" s="464"/>
      <c r="D17" s="71"/>
      <c r="E17" s="90"/>
      <c r="F17" s="91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2"/>
      <c r="AA17" s="3"/>
      <c r="CG17" s="5"/>
      <c r="CH17" s="5"/>
      <c r="CI17" s="5"/>
      <c r="CJ17" s="5"/>
      <c r="CK17" s="5"/>
      <c r="CL17" s="5"/>
      <c r="CM17" s="5"/>
      <c r="CN17" s="5"/>
    </row>
    <row r="18" spans="1:92" ht="31.9" customHeight="1" x14ac:dyDescent="0.2">
      <c r="A18" s="93" t="s">
        <v>31</v>
      </c>
      <c r="B18" s="94"/>
      <c r="CG18" s="5"/>
      <c r="CH18" s="5"/>
      <c r="CI18" s="5"/>
      <c r="CJ18" s="5"/>
      <c r="CK18" s="5"/>
      <c r="CL18" s="5"/>
      <c r="CM18" s="5"/>
      <c r="CN18" s="5"/>
    </row>
    <row r="19" spans="1:92" ht="16.149999999999999" customHeight="1" x14ac:dyDescent="0.2">
      <c r="A19" s="467" t="s">
        <v>11</v>
      </c>
      <c r="B19" s="467" t="s">
        <v>12</v>
      </c>
      <c r="C19" s="467"/>
      <c r="D19" s="468" t="s">
        <v>1</v>
      </c>
      <c r="E19" s="469"/>
      <c r="F19" s="470"/>
      <c r="G19" s="496" t="s">
        <v>13</v>
      </c>
      <c r="H19" s="497"/>
      <c r="I19" s="497"/>
      <c r="J19" s="497"/>
      <c r="K19" s="497"/>
      <c r="L19" s="497"/>
      <c r="M19" s="497"/>
      <c r="N19" s="497"/>
      <c r="O19" s="497"/>
      <c r="P19" s="497"/>
      <c r="Q19" s="497"/>
      <c r="R19" s="497"/>
      <c r="S19" s="497"/>
      <c r="T19" s="497"/>
      <c r="U19" s="497"/>
      <c r="V19" s="497"/>
      <c r="W19" s="497"/>
      <c r="X19" s="497"/>
      <c r="Y19" s="497"/>
      <c r="Z19" s="498"/>
      <c r="CG19" s="5"/>
      <c r="CH19" s="5"/>
      <c r="CI19" s="5"/>
      <c r="CJ19" s="5"/>
      <c r="CK19" s="5"/>
      <c r="CL19" s="5"/>
      <c r="CM19" s="5"/>
      <c r="CN19" s="5"/>
    </row>
    <row r="20" spans="1:92" ht="16.149999999999999" customHeight="1" x14ac:dyDescent="0.2">
      <c r="A20" s="467"/>
      <c r="B20" s="467"/>
      <c r="C20" s="467"/>
      <c r="D20" s="471"/>
      <c r="E20" s="472"/>
      <c r="F20" s="472"/>
      <c r="G20" s="477" t="s">
        <v>14</v>
      </c>
      <c r="H20" s="477"/>
      <c r="I20" s="477" t="s">
        <v>15</v>
      </c>
      <c r="J20" s="477"/>
      <c r="K20" s="477" t="s">
        <v>16</v>
      </c>
      <c r="L20" s="477"/>
      <c r="M20" s="477" t="s">
        <v>17</v>
      </c>
      <c r="N20" s="477"/>
      <c r="O20" s="477" t="s">
        <v>18</v>
      </c>
      <c r="P20" s="477"/>
      <c r="Q20" s="477" t="s">
        <v>19</v>
      </c>
      <c r="R20" s="477"/>
      <c r="S20" s="477" t="s">
        <v>20</v>
      </c>
      <c r="T20" s="477"/>
      <c r="U20" s="477" t="s">
        <v>21</v>
      </c>
      <c r="V20" s="477"/>
      <c r="W20" s="477" t="s">
        <v>22</v>
      </c>
      <c r="X20" s="477"/>
      <c r="Y20" s="477" t="s">
        <v>23</v>
      </c>
      <c r="Z20" s="477"/>
      <c r="CG20" s="5"/>
      <c r="CH20" s="5"/>
      <c r="CI20" s="5"/>
      <c r="CJ20" s="5"/>
      <c r="CK20" s="5"/>
      <c r="CL20" s="5"/>
      <c r="CM20" s="5"/>
      <c r="CN20" s="5"/>
    </row>
    <row r="21" spans="1:92" ht="16.149999999999999" customHeight="1" x14ac:dyDescent="0.2">
      <c r="A21" s="467"/>
      <c r="B21" s="467"/>
      <c r="C21" s="467"/>
      <c r="D21" s="16" t="s">
        <v>5</v>
      </c>
      <c r="E21" s="15" t="s">
        <v>6</v>
      </c>
      <c r="F21" s="46" t="s">
        <v>7</v>
      </c>
      <c r="G21" s="57" t="s">
        <v>6</v>
      </c>
      <c r="H21" s="58" t="s">
        <v>7</v>
      </c>
      <c r="I21" s="57" t="s">
        <v>6</v>
      </c>
      <c r="J21" s="95" t="s">
        <v>7</v>
      </c>
      <c r="K21" s="57" t="s">
        <v>6</v>
      </c>
      <c r="L21" s="58" t="s">
        <v>7</v>
      </c>
      <c r="M21" s="57" t="s">
        <v>6</v>
      </c>
      <c r="N21" s="58" t="s">
        <v>7</v>
      </c>
      <c r="O21" s="57" t="s">
        <v>6</v>
      </c>
      <c r="P21" s="58" t="s">
        <v>7</v>
      </c>
      <c r="Q21" s="57" t="s">
        <v>6</v>
      </c>
      <c r="R21" s="58" t="s">
        <v>7</v>
      </c>
      <c r="S21" s="57" t="s">
        <v>6</v>
      </c>
      <c r="T21" s="58" t="s">
        <v>7</v>
      </c>
      <c r="U21" s="57" t="s">
        <v>6</v>
      </c>
      <c r="V21" s="58" t="s">
        <v>7</v>
      </c>
      <c r="W21" s="57" t="s">
        <v>6</v>
      </c>
      <c r="X21" s="58" t="s">
        <v>7</v>
      </c>
      <c r="Y21" s="57" t="s">
        <v>6</v>
      </c>
      <c r="Z21" s="58" t="s">
        <v>7</v>
      </c>
      <c r="CG21" s="5"/>
      <c r="CH21" s="5"/>
      <c r="CI21" s="5"/>
      <c r="CJ21" s="5"/>
      <c r="CK21" s="5"/>
      <c r="CL21" s="5"/>
      <c r="CM21" s="5"/>
      <c r="CN21" s="5"/>
    </row>
    <row r="22" spans="1:92" ht="16.149999999999999" customHeight="1" x14ac:dyDescent="0.2">
      <c r="A22" s="479" t="s">
        <v>24</v>
      </c>
      <c r="B22" s="456" t="s">
        <v>25</v>
      </c>
      <c r="C22" s="97" t="s">
        <v>32</v>
      </c>
      <c r="D22" s="98">
        <f t="shared" ref="D22:D27" si="2">SUM(E22+F22)</f>
        <v>0</v>
      </c>
      <c r="E22" s="99">
        <f t="shared" ref="E22:F27" si="3">SUM(G22+I22+K22+M22+O22+Q22+S22+U22+W22+Y22)</f>
        <v>0</v>
      </c>
      <c r="F22" s="100">
        <f t="shared" si="3"/>
        <v>0</v>
      </c>
      <c r="G22" s="17"/>
      <c r="H22" s="19"/>
      <c r="I22" s="28"/>
      <c r="J22" s="29"/>
      <c r="K22" s="101"/>
      <c r="L22" s="18"/>
      <c r="M22" s="101"/>
      <c r="N22" s="18"/>
      <c r="O22" s="101"/>
      <c r="P22" s="18"/>
      <c r="Q22" s="101"/>
      <c r="R22" s="18"/>
      <c r="S22" s="101"/>
      <c r="T22" s="18"/>
      <c r="U22" s="101"/>
      <c r="V22" s="18"/>
      <c r="W22" s="101"/>
      <c r="X22" s="18"/>
      <c r="Y22" s="28"/>
      <c r="Z22" s="18"/>
      <c r="AA22" s="3"/>
      <c r="CG22" s="5"/>
      <c r="CH22" s="5"/>
      <c r="CI22" s="5"/>
      <c r="CJ22" s="5"/>
      <c r="CK22" s="5"/>
      <c r="CL22" s="5"/>
      <c r="CM22" s="5"/>
      <c r="CN22" s="5"/>
    </row>
    <row r="23" spans="1:92" ht="16.149999999999999" customHeight="1" x14ac:dyDescent="0.2">
      <c r="A23" s="479"/>
      <c r="B23" s="457"/>
      <c r="C23" s="102" t="s">
        <v>33</v>
      </c>
      <c r="D23" s="103">
        <f t="shared" si="2"/>
        <v>0</v>
      </c>
      <c r="E23" s="104">
        <f t="shared" si="3"/>
        <v>0</v>
      </c>
      <c r="F23" s="105">
        <f t="shared" si="3"/>
        <v>0</v>
      </c>
      <c r="G23" s="42"/>
      <c r="H23" s="43"/>
      <c r="I23" s="71"/>
      <c r="J23" s="72"/>
      <c r="K23" s="106"/>
      <c r="L23" s="30"/>
      <c r="M23" s="106"/>
      <c r="N23" s="30"/>
      <c r="O23" s="106"/>
      <c r="P23" s="30"/>
      <c r="Q23" s="106"/>
      <c r="R23" s="30"/>
      <c r="S23" s="106"/>
      <c r="T23" s="30"/>
      <c r="U23" s="106"/>
      <c r="V23" s="30"/>
      <c r="W23" s="106"/>
      <c r="X23" s="30"/>
      <c r="Y23" s="106"/>
      <c r="Z23" s="30"/>
      <c r="AA23" s="3"/>
      <c r="CG23" s="5"/>
      <c r="CH23" s="5"/>
      <c r="CI23" s="5"/>
      <c r="CJ23" s="5"/>
      <c r="CK23" s="5"/>
      <c r="CL23" s="5"/>
      <c r="CM23" s="5"/>
      <c r="CN23" s="5"/>
    </row>
    <row r="24" spans="1:92" ht="16.149999999999999" customHeight="1" x14ac:dyDescent="0.2">
      <c r="A24" s="479"/>
      <c r="B24" s="456" t="s">
        <v>27</v>
      </c>
      <c r="C24" s="24" t="s">
        <v>32</v>
      </c>
      <c r="D24" s="107">
        <f t="shared" si="2"/>
        <v>0</v>
      </c>
      <c r="E24" s="108">
        <f t="shared" si="3"/>
        <v>0</v>
      </c>
      <c r="F24" s="109">
        <f t="shared" si="3"/>
        <v>0</v>
      </c>
      <c r="G24" s="21"/>
      <c r="H24" s="22"/>
      <c r="I24" s="21"/>
      <c r="J24" s="23"/>
      <c r="K24" s="110"/>
      <c r="L24" s="22"/>
      <c r="M24" s="110"/>
      <c r="N24" s="22"/>
      <c r="O24" s="110"/>
      <c r="P24" s="22"/>
      <c r="Q24" s="110"/>
      <c r="R24" s="22"/>
      <c r="S24" s="110"/>
      <c r="T24" s="22"/>
      <c r="U24" s="110"/>
      <c r="V24" s="22"/>
      <c r="W24" s="110"/>
      <c r="X24" s="22"/>
      <c r="Y24" s="110"/>
      <c r="Z24" s="22"/>
      <c r="AA24" s="3"/>
      <c r="CG24" s="5"/>
      <c r="CH24" s="5"/>
      <c r="CI24" s="5"/>
      <c r="CJ24" s="5"/>
      <c r="CK24" s="5"/>
      <c r="CL24" s="5"/>
      <c r="CM24" s="5"/>
      <c r="CN24" s="5"/>
    </row>
    <row r="25" spans="1:92" ht="16.149999999999999" customHeight="1" x14ac:dyDescent="0.2">
      <c r="A25" s="480"/>
      <c r="B25" s="457"/>
      <c r="C25" s="111" t="s">
        <v>33</v>
      </c>
      <c r="D25" s="103">
        <f t="shared" si="2"/>
        <v>0</v>
      </c>
      <c r="E25" s="104">
        <f t="shared" si="3"/>
        <v>0</v>
      </c>
      <c r="F25" s="105">
        <f t="shared" si="3"/>
        <v>0</v>
      </c>
      <c r="G25" s="42"/>
      <c r="H25" s="43"/>
      <c r="I25" s="42"/>
      <c r="J25" s="31"/>
      <c r="K25" s="112"/>
      <c r="L25" s="43"/>
      <c r="M25" s="112"/>
      <c r="N25" s="43"/>
      <c r="O25" s="112"/>
      <c r="P25" s="43"/>
      <c r="Q25" s="112"/>
      <c r="R25" s="43"/>
      <c r="S25" s="112"/>
      <c r="T25" s="43"/>
      <c r="U25" s="112"/>
      <c r="V25" s="43"/>
      <c r="W25" s="112"/>
      <c r="X25" s="43"/>
      <c r="Y25" s="112"/>
      <c r="Z25" s="43"/>
      <c r="AA25" s="3"/>
      <c r="CG25" s="5"/>
      <c r="CH25" s="5"/>
      <c r="CI25" s="5"/>
      <c r="CJ25" s="5"/>
      <c r="CK25" s="5"/>
      <c r="CL25" s="5"/>
      <c r="CM25" s="5"/>
      <c r="CN25" s="5"/>
    </row>
    <row r="26" spans="1:92" ht="16.149999999999999" customHeight="1" x14ac:dyDescent="0.2">
      <c r="A26" s="458" t="s">
        <v>28</v>
      </c>
      <c r="B26" s="459"/>
      <c r="C26" s="24" t="s">
        <v>32</v>
      </c>
      <c r="D26" s="113">
        <f t="shared" si="2"/>
        <v>46</v>
      </c>
      <c r="E26" s="114">
        <f t="shared" si="3"/>
        <v>23</v>
      </c>
      <c r="F26" s="115">
        <f t="shared" si="3"/>
        <v>23</v>
      </c>
      <c r="G26" s="116">
        <v>1</v>
      </c>
      <c r="H26" s="117">
        <v>1</v>
      </c>
      <c r="I26" s="118">
        <v>4</v>
      </c>
      <c r="J26" s="119">
        <v>8</v>
      </c>
      <c r="K26" s="116">
        <v>6</v>
      </c>
      <c r="L26" s="117">
        <v>2</v>
      </c>
      <c r="M26" s="116">
        <v>2</v>
      </c>
      <c r="N26" s="117">
        <v>3</v>
      </c>
      <c r="O26" s="116">
        <v>1</v>
      </c>
      <c r="P26" s="117">
        <v>2</v>
      </c>
      <c r="Q26" s="116">
        <v>3</v>
      </c>
      <c r="R26" s="117">
        <v>3</v>
      </c>
      <c r="S26" s="116">
        <v>1</v>
      </c>
      <c r="T26" s="117">
        <v>1</v>
      </c>
      <c r="U26" s="116">
        <v>4</v>
      </c>
      <c r="V26" s="117">
        <v>1</v>
      </c>
      <c r="W26" s="116">
        <v>1</v>
      </c>
      <c r="X26" s="117">
        <v>1</v>
      </c>
      <c r="Y26" s="116"/>
      <c r="Z26" s="117">
        <v>1</v>
      </c>
      <c r="AA26" s="3"/>
      <c r="CG26" s="5"/>
      <c r="CH26" s="5"/>
      <c r="CI26" s="5"/>
      <c r="CJ26" s="5"/>
      <c r="CK26" s="5"/>
      <c r="CL26" s="5"/>
      <c r="CM26" s="5"/>
      <c r="CN26" s="5"/>
    </row>
    <row r="27" spans="1:92" ht="16.149999999999999" customHeight="1" x14ac:dyDescent="0.2">
      <c r="A27" s="460"/>
      <c r="B27" s="461"/>
      <c r="C27" s="111" t="s">
        <v>33</v>
      </c>
      <c r="D27" s="103">
        <f t="shared" si="2"/>
        <v>3</v>
      </c>
      <c r="E27" s="104">
        <f t="shared" si="3"/>
        <v>3</v>
      </c>
      <c r="F27" s="105">
        <f t="shared" si="3"/>
        <v>0</v>
      </c>
      <c r="G27" s="112"/>
      <c r="H27" s="43"/>
      <c r="I27" s="42"/>
      <c r="J27" s="31"/>
      <c r="K27" s="112"/>
      <c r="L27" s="43"/>
      <c r="M27" s="112"/>
      <c r="N27" s="43"/>
      <c r="O27" s="112">
        <v>1</v>
      </c>
      <c r="P27" s="43"/>
      <c r="Q27" s="112">
        <v>1</v>
      </c>
      <c r="R27" s="43"/>
      <c r="S27" s="112"/>
      <c r="T27" s="43"/>
      <c r="U27" s="112"/>
      <c r="V27" s="43"/>
      <c r="W27" s="112">
        <v>1</v>
      </c>
      <c r="X27" s="43"/>
      <c r="Y27" s="112"/>
      <c r="Z27" s="43"/>
      <c r="AA27" s="3"/>
      <c r="CG27" s="5"/>
      <c r="CH27" s="5"/>
      <c r="CI27" s="5"/>
      <c r="CJ27" s="5"/>
      <c r="CK27" s="5"/>
      <c r="CL27" s="5"/>
      <c r="CM27" s="5"/>
      <c r="CN27" s="5"/>
    </row>
    <row r="28" spans="1:92" ht="16.149999999999999" customHeight="1" x14ac:dyDescent="0.2">
      <c r="A28" s="462" t="s">
        <v>1</v>
      </c>
      <c r="B28" s="463"/>
      <c r="C28" s="464"/>
      <c r="D28" s="120">
        <f t="shared" ref="D28:Z28" si="4">SUM(D22:D27)</f>
        <v>49</v>
      </c>
      <c r="E28" s="121">
        <f t="shared" si="4"/>
        <v>26</v>
      </c>
      <c r="F28" s="122">
        <f t="shared" si="4"/>
        <v>23</v>
      </c>
      <c r="G28" s="123">
        <f t="shared" si="4"/>
        <v>1</v>
      </c>
      <c r="H28" s="124">
        <f t="shared" si="4"/>
        <v>1</v>
      </c>
      <c r="I28" s="125">
        <f t="shared" si="4"/>
        <v>4</v>
      </c>
      <c r="J28" s="126">
        <f t="shared" si="4"/>
        <v>8</v>
      </c>
      <c r="K28" s="123">
        <f t="shared" si="4"/>
        <v>6</v>
      </c>
      <c r="L28" s="124">
        <f t="shared" si="4"/>
        <v>2</v>
      </c>
      <c r="M28" s="123">
        <f t="shared" si="4"/>
        <v>2</v>
      </c>
      <c r="N28" s="124">
        <f t="shared" si="4"/>
        <v>3</v>
      </c>
      <c r="O28" s="123">
        <f t="shared" si="4"/>
        <v>2</v>
      </c>
      <c r="P28" s="124">
        <f t="shared" si="4"/>
        <v>2</v>
      </c>
      <c r="Q28" s="123">
        <f t="shared" si="4"/>
        <v>4</v>
      </c>
      <c r="R28" s="124">
        <f t="shared" si="4"/>
        <v>3</v>
      </c>
      <c r="S28" s="123">
        <f t="shared" si="4"/>
        <v>1</v>
      </c>
      <c r="T28" s="124">
        <f t="shared" si="4"/>
        <v>1</v>
      </c>
      <c r="U28" s="123">
        <f t="shared" si="4"/>
        <v>4</v>
      </c>
      <c r="V28" s="124">
        <f t="shared" si="4"/>
        <v>1</v>
      </c>
      <c r="W28" s="123">
        <f t="shared" si="4"/>
        <v>2</v>
      </c>
      <c r="X28" s="124">
        <f t="shared" si="4"/>
        <v>1</v>
      </c>
      <c r="Y28" s="123">
        <f t="shared" si="4"/>
        <v>0</v>
      </c>
      <c r="Z28" s="124">
        <f t="shared" si="4"/>
        <v>1</v>
      </c>
      <c r="AA28" s="3"/>
      <c r="CG28" s="5"/>
      <c r="CH28" s="5"/>
      <c r="CI28" s="5"/>
      <c r="CJ28" s="5"/>
      <c r="CK28" s="5"/>
      <c r="CL28" s="5"/>
      <c r="CM28" s="5"/>
      <c r="CN28" s="5"/>
    </row>
    <row r="29" spans="1:92" ht="31.9" customHeight="1" x14ac:dyDescent="0.2">
      <c r="A29" s="465" t="s">
        <v>34</v>
      </c>
      <c r="B29" s="465"/>
      <c r="C29" s="465"/>
      <c r="D29" s="465"/>
      <c r="E29" s="465"/>
      <c r="F29" s="465"/>
      <c r="G29" s="465"/>
      <c r="H29" s="465"/>
      <c r="I29" s="465"/>
      <c r="J29" s="465"/>
      <c r="K29" s="45"/>
      <c r="L29" s="26"/>
      <c r="CG29" s="5"/>
      <c r="CH29" s="5"/>
      <c r="CI29" s="5"/>
      <c r="CJ29" s="5"/>
      <c r="CK29" s="5"/>
      <c r="CL29" s="5"/>
      <c r="CM29" s="5"/>
      <c r="CN29" s="5"/>
    </row>
    <row r="30" spans="1:92" ht="16.149999999999999" customHeight="1" x14ac:dyDescent="0.2">
      <c r="A30" s="466" t="s">
        <v>4</v>
      </c>
      <c r="B30" s="466"/>
      <c r="C30" s="466"/>
      <c r="D30" s="127" t="s">
        <v>1</v>
      </c>
      <c r="E30" s="128" t="s">
        <v>35</v>
      </c>
      <c r="F30" s="129" t="s">
        <v>36</v>
      </c>
      <c r="G30" s="130"/>
      <c r="H30" s="131"/>
      <c r="I30" s="131"/>
      <c r="J30" s="132"/>
      <c r="K30" s="45"/>
      <c r="L30" s="2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CG30" s="5"/>
      <c r="CH30" s="5"/>
      <c r="CI30" s="5"/>
      <c r="CJ30" s="5"/>
      <c r="CK30" s="5"/>
      <c r="CL30" s="5"/>
      <c r="CM30" s="5"/>
      <c r="CN30" s="5"/>
    </row>
    <row r="31" spans="1:92" ht="16.149999999999999" customHeight="1" x14ac:dyDescent="0.2">
      <c r="A31" s="489" t="s">
        <v>37</v>
      </c>
      <c r="B31" s="490" t="s">
        <v>38</v>
      </c>
      <c r="C31" s="491"/>
      <c r="D31" s="133">
        <f t="shared" ref="D31:D43" si="5">SUM(E31+F31)</f>
        <v>0</v>
      </c>
      <c r="E31" s="134"/>
      <c r="F31" s="135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CG31" s="5"/>
      <c r="CH31" s="5"/>
      <c r="CI31" s="5"/>
      <c r="CJ31" s="5"/>
      <c r="CK31" s="5"/>
      <c r="CL31" s="5"/>
      <c r="CM31" s="5"/>
      <c r="CN31" s="5"/>
    </row>
    <row r="32" spans="1:92" ht="16.149999999999999" customHeight="1" x14ac:dyDescent="0.2">
      <c r="A32" s="456"/>
      <c r="B32" s="492" t="s">
        <v>39</v>
      </c>
      <c r="C32" s="493"/>
      <c r="D32" s="136">
        <f t="shared" si="5"/>
        <v>0</v>
      </c>
      <c r="E32" s="137"/>
      <c r="F32" s="138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CG32" s="5"/>
      <c r="CH32" s="5"/>
      <c r="CI32" s="5"/>
      <c r="CJ32" s="5"/>
      <c r="CK32" s="5"/>
      <c r="CL32" s="5"/>
      <c r="CM32" s="5"/>
      <c r="CN32" s="5"/>
    </row>
    <row r="33" spans="1:92" ht="16.149999999999999" customHeight="1" x14ac:dyDescent="0.2">
      <c r="A33" s="456"/>
      <c r="B33" s="492" t="s">
        <v>40</v>
      </c>
      <c r="C33" s="493"/>
      <c r="D33" s="136">
        <f t="shared" si="5"/>
        <v>0</v>
      </c>
      <c r="E33" s="137"/>
      <c r="F33" s="138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CG33" s="5"/>
      <c r="CH33" s="5"/>
      <c r="CI33" s="5"/>
      <c r="CJ33" s="5"/>
      <c r="CK33" s="5"/>
      <c r="CL33" s="5"/>
      <c r="CM33" s="5"/>
      <c r="CN33" s="5"/>
    </row>
    <row r="34" spans="1:92" ht="16.149999999999999" customHeight="1" x14ac:dyDescent="0.2">
      <c r="A34" s="456"/>
      <c r="B34" s="492" t="s">
        <v>41</v>
      </c>
      <c r="C34" s="493"/>
      <c r="D34" s="136">
        <f t="shared" si="5"/>
        <v>0</v>
      </c>
      <c r="E34" s="139"/>
      <c r="F34" s="140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CG34" s="5"/>
      <c r="CH34" s="5"/>
      <c r="CI34" s="5"/>
      <c r="CJ34" s="5"/>
      <c r="CK34" s="5"/>
      <c r="CL34" s="5"/>
      <c r="CM34" s="5"/>
      <c r="CN34" s="5"/>
    </row>
    <row r="35" spans="1:92" ht="16.149999999999999" customHeight="1" x14ac:dyDescent="0.2">
      <c r="A35" s="456"/>
      <c r="B35" s="492" t="s">
        <v>42</v>
      </c>
      <c r="C35" s="493"/>
      <c r="D35" s="136">
        <f t="shared" si="5"/>
        <v>0</v>
      </c>
      <c r="E35" s="139"/>
      <c r="F35" s="140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CG35" s="5"/>
      <c r="CH35" s="5"/>
      <c r="CI35" s="5"/>
      <c r="CJ35" s="5"/>
      <c r="CK35" s="5"/>
      <c r="CL35" s="5"/>
      <c r="CM35" s="5"/>
      <c r="CN35" s="5"/>
    </row>
    <row r="36" spans="1:92" ht="16.149999999999999" customHeight="1" x14ac:dyDescent="0.2">
      <c r="A36" s="456"/>
      <c r="B36" s="492" t="s">
        <v>43</v>
      </c>
      <c r="C36" s="493"/>
      <c r="D36" s="136">
        <f t="shared" si="5"/>
        <v>0</v>
      </c>
      <c r="E36" s="139"/>
      <c r="F36" s="140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CG36" s="5"/>
      <c r="CH36" s="5"/>
      <c r="CI36" s="5"/>
      <c r="CJ36" s="5"/>
      <c r="CK36" s="5"/>
      <c r="CL36" s="5"/>
      <c r="CM36" s="5"/>
      <c r="CN36" s="5"/>
    </row>
    <row r="37" spans="1:92" ht="16.149999999999999" customHeight="1" x14ac:dyDescent="0.2">
      <c r="A37" s="456"/>
      <c r="B37" s="492" t="s">
        <v>44</v>
      </c>
      <c r="C37" s="493"/>
      <c r="D37" s="136">
        <f t="shared" si="5"/>
        <v>0</v>
      </c>
      <c r="E37" s="139"/>
      <c r="F37" s="140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CG37" s="5"/>
      <c r="CH37" s="5"/>
      <c r="CI37" s="5"/>
      <c r="CJ37" s="5"/>
      <c r="CK37" s="5"/>
      <c r="CL37" s="5"/>
      <c r="CM37" s="5"/>
      <c r="CN37" s="5"/>
    </row>
    <row r="38" spans="1:92" ht="16.149999999999999" customHeight="1" x14ac:dyDescent="0.2">
      <c r="A38" s="456"/>
      <c r="B38" s="492" t="s">
        <v>45</v>
      </c>
      <c r="C38" s="493"/>
      <c r="D38" s="136">
        <f t="shared" si="5"/>
        <v>0</v>
      </c>
      <c r="E38" s="139"/>
      <c r="F38" s="140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CG38" s="5"/>
      <c r="CH38" s="5"/>
      <c r="CI38" s="5"/>
      <c r="CJ38" s="5"/>
      <c r="CK38" s="5"/>
      <c r="CL38" s="5"/>
      <c r="CM38" s="5"/>
      <c r="CN38" s="5"/>
    </row>
    <row r="39" spans="1:92" ht="16.149999999999999" customHeight="1" x14ac:dyDescent="0.2">
      <c r="A39" s="457"/>
      <c r="B39" s="494" t="s">
        <v>46</v>
      </c>
      <c r="C39" s="495"/>
      <c r="D39" s="141">
        <f t="shared" si="5"/>
        <v>0</v>
      </c>
      <c r="E39" s="142"/>
      <c r="F39" s="143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CG39" s="5"/>
      <c r="CH39" s="5"/>
      <c r="CI39" s="5"/>
      <c r="CJ39" s="5"/>
      <c r="CK39" s="5"/>
      <c r="CL39" s="5"/>
      <c r="CM39" s="5"/>
      <c r="CN39" s="5"/>
    </row>
    <row r="40" spans="1:92" ht="16.149999999999999" customHeight="1" x14ac:dyDescent="0.2">
      <c r="A40" s="489" t="s">
        <v>47</v>
      </c>
      <c r="B40" s="489" t="s">
        <v>48</v>
      </c>
      <c r="C40" s="61" t="s">
        <v>49</v>
      </c>
      <c r="D40" s="133">
        <f t="shared" si="5"/>
        <v>1</v>
      </c>
      <c r="E40" s="144"/>
      <c r="F40" s="145">
        <v>1</v>
      </c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CG40" s="5"/>
      <c r="CH40" s="5"/>
      <c r="CI40" s="5"/>
      <c r="CJ40" s="5"/>
      <c r="CK40" s="5"/>
      <c r="CL40" s="5"/>
      <c r="CM40" s="5"/>
      <c r="CN40" s="5"/>
    </row>
    <row r="41" spans="1:92" ht="16.149999999999999" customHeight="1" x14ac:dyDescent="0.2">
      <c r="A41" s="456"/>
      <c r="B41" s="457"/>
      <c r="C41" s="66" t="s">
        <v>50</v>
      </c>
      <c r="D41" s="141">
        <f t="shared" si="5"/>
        <v>0</v>
      </c>
      <c r="E41" s="146"/>
      <c r="F41" s="143"/>
      <c r="G41" s="6"/>
      <c r="H41" s="6"/>
      <c r="I41" s="10"/>
      <c r="J41" s="10"/>
      <c r="K41" s="10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CG41" s="5"/>
      <c r="CH41" s="5"/>
      <c r="CI41" s="5"/>
      <c r="CJ41" s="5"/>
      <c r="CK41" s="5"/>
      <c r="CL41" s="5"/>
      <c r="CM41" s="5"/>
      <c r="CN41" s="5"/>
    </row>
    <row r="42" spans="1:92" ht="16.149999999999999" customHeight="1" x14ac:dyDescent="0.2">
      <c r="A42" s="456"/>
      <c r="B42" s="489" t="s">
        <v>51</v>
      </c>
      <c r="C42" s="61" t="s">
        <v>49</v>
      </c>
      <c r="D42" s="133">
        <f t="shared" si="5"/>
        <v>0</v>
      </c>
      <c r="E42" s="144"/>
      <c r="F42" s="145"/>
      <c r="G42" s="6"/>
      <c r="H42" s="6"/>
      <c r="I42" s="10"/>
      <c r="J42" s="10"/>
      <c r="K42" s="10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CG42" s="5"/>
      <c r="CH42" s="5"/>
      <c r="CI42" s="5"/>
      <c r="CJ42" s="5"/>
      <c r="CK42" s="5"/>
      <c r="CL42" s="5"/>
      <c r="CM42" s="5"/>
      <c r="CN42" s="5"/>
    </row>
    <row r="43" spans="1:92" ht="16.149999999999999" customHeight="1" x14ac:dyDescent="0.2">
      <c r="A43" s="457"/>
      <c r="B43" s="457"/>
      <c r="C43" s="147" t="s">
        <v>50</v>
      </c>
      <c r="D43" s="141">
        <f t="shared" si="5"/>
        <v>0</v>
      </c>
      <c r="E43" s="146"/>
      <c r="F43" s="143"/>
      <c r="G43" s="6"/>
      <c r="H43" s="6"/>
      <c r="I43" s="10"/>
      <c r="J43" s="10"/>
      <c r="K43" s="10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CG43" s="5"/>
      <c r="CH43" s="5"/>
      <c r="CI43" s="5"/>
      <c r="CJ43" s="5"/>
      <c r="CK43" s="5"/>
      <c r="CL43" s="5"/>
      <c r="CM43" s="5"/>
      <c r="CN43" s="5"/>
    </row>
    <row r="44" spans="1:92" ht="31.9" customHeight="1" x14ac:dyDescent="0.2">
      <c r="A44" s="465" t="s">
        <v>52</v>
      </c>
      <c r="B44" s="465"/>
      <c r="C44" s="465"/>
      <c r="D44" s="465"/>
      <c r="E44" s="465"/>
      <c r="F44" s="465"/>
      <c r="G44" s="465"/>
      <c r="H44" s="465"/>
      <c r="I44" s="27"/>
      <c r="J44" s="27"/>
      <c r="K44" s="33"/>
      <c r="L44" s="26"/>
      <c r="CG44" s="5"/>
      <c r="CH44" s="5"/>
      <c r="CI44" s="5"/>
      <c r="CJ44" s="5"/>
      <c r="CK44" s="5"/>
      <c r="CL44" s="5"/>
      <c r="CM44" s="5"/>
      <c r="CN44" s="5"/>
    </row>
    <row r="45" spans="1:92" ht="16.149999999999999" customHeight="1" x14ac:dyDescent="0.2">
      <c r="A45" s="503" t="s">
        <v>53</v>
      </c>
      <c r="B45" s="505" t="s">
        <v>1</v>
      </c>
      <c r="C45" s="26"/>
      <c r="D45" s="6"/>
      <c r="E45" s="6"/>
      <c r="F45" s="6"/>
      <c r="G45" s="6"/>
      <c r="H45" s="6"/>
      <c r="I45" s="10"/>
      <c r="J45" s="10"/>
      <c r="K45" s="10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CG45" s="5"/>
      <c r="CH45" s="5"/>
      <c r="CI45" s="5"/>
      <c r="CJ45" s="5"/>
      <c r="CK45" s="5"/>
      <c r="CL45" s="5"/>
      <c r="CM45" s="5"/>
      <c r="CN45" s="5"/>
    </row>
    <row r="46" spans="1:92" ht="16.149999999999999" customHeight="1" x14ac:dyDescent="0.2">
      <c r="A46" s="504"/>
      <c r="B46" s="506"/>
      <c r="C46" s="148"/>
      <c r="D46" s="26"/>
      <c r="E46" s="6"/>
      <c r="F46" s="6"/>
      <c r="G46" s="6"/>
      <c r="H46" s="6"/>
      <c r="I46" s="10"/>
      <c r="J46" s="10"/>
      <c r="K46" s="10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CG46" s="5"/>
      <c r="CH46" s="5"/>
      <c r="CI46" s="5"/>
      <c r="CJ46" s="5"/>
      <c r="CK46" s="5"/>
      <c r="CL46" s="5"/>
      <c r="CM46" s="5"/>
      <c r="CN46" s="5"/>
    </row>
    <row r="47" spans="1:92" ht="16.149999999999999" customHeight="1" x14ac:dyDescent="0.2">
      <c r="A47" s="61" t="s">
        <v>54</v>
      </c>
      <c r="B47" s="149">
        <v>186</v>
      </c>
      <c r="C47" s="150"/>
      <c r="D47" s="26"/>
      <c r="E47" s="6"/>
      <c r="F47" s="6"/>
      <c r="G47" s="6"/>
      <c r="H47" s="6"/>
      <c r="I47" s="10"/>
      <c r="J47" s="10"/>
      <c r="K47" s="10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CG47" s="5"/>
      <c r="CH47" s="5"/>
      <c r="CI47" s="5"/>
      <c r="CJ47" s="5"/>
      <c r="CK47" s="5"/>
      <c r="CL47" s="5"/>
      <c r="CM47" s="5"/>
      <c r="CN47" s="5"/>
    </row>
    <row r="48" spans="1:92" ht="16.149999999999999" customHeight="1" x14ac:dyDescent="0.2">
      <c r="A48" s="147" t="s">
        <v>55</v>
      </c>
      <c r="B48" s="151">
        <v>12</v>
      </c>
      <c r="C48" s="150"/>
      <c r="D48" s="26"/>
      <c r="E48" s="6"/>
      <c r="F48" s="6"/>
      <c r="G48" s="6"/>
      <c r="H48" s="6"/>
      <c r="I48" s="10"/>
      <c r="J48" s="10"/>
      <c r="K48" s="10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CG48" s="5"/>
      <c r="CH48" s="5"/>
      <c r="CI48" s="5"/>
      <c r="CJ48" s="5"/>
      <c r="CK48" s="5"/>
      <c r="CL48" s="5"/>
      <c r="CM48" s="5"/>
      <c r="CN48" s="5"/>
    </row>
    <row r="49" spans="1:92" ht="16.149999999999999" customHeight="1" x14ac:dyDescent="0.2">
      <c r="A49" s="48" t="s">
        <v>1</v>
      </c>
      <c r="B49" s="152">
        <f>SUM(B47+B48)</f>
        <v>198</v>
      </c>
      <c r="C49" s="153"/>
      <c r="D49" s="2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CG49" s="5"/>
      <c r="CH49" s="5"/>
      <c r="CI49" s="5"/>
      <c r="CJ49" s="5"/>
      <c r="CK49" s="5"/>
      <c r="CL49" s="5"/>
      <c r="CM49" s="5"/>
      <c r="CN49" s="5"/>
    </row>
    <row r="50" spans="1:92" ht="31.9" customHeight="1" x14ac:dyDescent="0.2">
      <c r="A50" s="154" t="s">
        <v>56</v>
      </c>
      <c r="B50" s="154"/>
      <c r="C50" s="154"/>
      <c r="D50" s="26"/>
      <c r="CG50" s="5"/>
      <c r="CH50" s="5"/>
      <c r="CI50" s="5"/>
      <c r="CJ50" s="5"/>
      <c r="CK50" s="5"/>
      <c r="CL50" s="5"/>
      <c r="CM50" s="5"/>
      <c r="CN50" s="5"/>
    </row>
    <row r="51" spans="1:92" ht="16.149999999999999" customHeight="1" x14ac:dyDescent="0.2">
      <c r="A51" s="489" t="s">
        <v>57</v>
      </c>
      <c r="B51" s="507" t="s">
        <v>12</v>
      </c>
      <c r="C51" s="508" t="s">
        <v>1</v>
      </c>
      <c r="D51" s="2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CG51" s="5"/>
      <c r="CH51" s="5"/>
      <c r="CI51" s="5"/>
      <c r="CJ51" s="5"/>
      <c r="CK51" s="5"/>
      <c r="CL51" s="5"/>
      <c r="CM51" s="5"/>
      <c r="CN51" s="5"/>
    </row>
    <row r="52" spans="1:92" ht="16.149999999999999" customHeight="1" x14ac:dyDescent="0.2">
      <c r="A52" s="457"/>
      <c r="B52" s="461"/>
      <c r="C52" s="509"/>
      <c r="D52" s="2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CG52" s="5"/>
      <c r="CH52" s="5"/>
      <c r="CI52" s="5"/>
      <c r="CJ52" s="5"/>
      <c r="CK52" s="5"/>
      <c r="CL52" s="5"/>
      <c r="CM52" s="5"/>
      <c r="CN52" s="5"/>
    </row>
    <row r="53" spans="1:92" ht="16.149999999999999" customHeight="1" x14ac:dyDescent="0.2">
      <c r="A53" s="489" t="s">
        <v>58</v>
      </c>
      <c r="B53" s="155" t="s">
        <v>59</v>
      </c>
      <c r="C53" s="149"/>
      <c r="D53" s="2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CG53" s="5"/>
      <c r="CH53" s="5"/>
      <c r="CI53" s="5"/>
      <c r="CJ53" s="5"/>
      <c r="CK53" s="5"/>
      <c r="CL53" s="5"/>
      <c r="CM53" s="5"/>
      <c r="CN53" s="5"/>
    </row>
    <row r="54" spans="1:92" ht="16.149999999999999" customHeight="1" x14ac:dyDescent="0.2">
      <c r="A54" s="456"/>
      <c r="B54" s="156" t="s">
        <v>60</v>
      </c>
      <c r="C54" s="157"/>
      <c r="D54" s="2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CG54" s="5"/>
      <c r="CH54" s="5"/>
      <c r="CI54" s="5"/>
      <c r="CJ54" s="5"/>
      <c r="CK54" s="5"/>
      <c r="CL54" s="5"/>
      <c r="CM54" s="5"/>
      <c r="CN54" s="5"/>
    </row>
    <row r="55" spans="1:92" ht="16.149999999999999" customHeight="1" x14ac:dyDescent="0.2">
      <c r="A55" s="457"/>
      <c r="B55" s="158" t="s">
        <v>61</v>
      </c>
      <c r="C55" s="151"/>
      <c r="D55" s="2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CG55" s="5"/>
      <c r="CH55" s="5"/>
      <c r="CI55" s="5"/>
      <c r="CJ55" s="5"/>
      <c r="CK55" s="5"/>
      <c r="CL55" s="5"/>
      <c r="CM55" s="5"/>
      <c r="CN55" s="5"/>
    </row>
    <row r="56" spans="1:92" ht="16.149999999999999" customHeight="1" x14ac:dyDescent="0.2">
      <c r="A56" s="489" t="s">
        <v>62</v>
      </c>
      <c r="B56" s="155" t="s">
        <v>63</v>
      </c>
      <c r="C56" s="149"/>
      <c r="D56" s="2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CG56" s="5"/>
      <c r="CH56" s="5"/>
      <c r="CI56" s="5"/>
      <c r="CJ56" s="5"/>
      <c r="CK56" s="5"/>
      <c r="CL56" s="5"/>
      <c r="CM56" s="5"/>
      <c r="CN56" s="5"/>
    </row>
    <row r="57" spans="1:92" ht="22.15" customHeight="1" x14ac:dyDescent="0.2">
      <c r="A57" s="456"/>
      <c r="B57" s="156" t="s">
        <v>64</v>
      </c>
      <c r="C57" s="157"/>
      <c r="D57" s="2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CG57" s="5"/>
      <c r="CH57" s="5"/>
      <c r="CI57" s="5"/>
      <c r="CJ57" s="5"/>
      <c r="CK57" s="5"/>
      <c r="CL57" s="5"/>
      <c r="CM57" s="5"/>
      <c r="CN57" s="5"/>
    </row>
    <row r="58" spans="1:92" ht="24.6" customHeight="1" x14ac:dyDescent="0.2">
      <c r="A58" s="456"/>
      <c r="B58" s="159" t="s">
        <v>65</v>
      </c>
      <c r="C58" s="157"/>
      <c r="D58" s="2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CG58" s="5"/>
      <c r="CH58" s="5"/>
      <c r="CI58" s="5"/>
      <c r="CJ58" s="5"/>
      <c r="CK58" s="5"/>
      <c r="CL58" s="5"/>
      <c r="CM58" s="5"/>
      <c r="CN58" s="5"/>
    </row>
    <row r="59" spans="1:92" ht="16.149999999999999" customHeight="1" x14ac:dyDescent="0.2">
      <c r="A59" s="457"/>
      <c r="B59" s="158" t="s">
        <v>66</v>
      </c>
      <c r="C59" s="151"/>
      <c r="D59" s="2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CG59" s="5"/>
      <c r="CH59" s="5"/>
      <c r="CI59" s="5"/>
      <c r="CJ59" s="5"/>
      <c r="CK59" s="5"/>
      <c r="CL59" s="5"/>
      <c r="CM59" s="5"/>
      <c r="CN59" s="5"/>
    </row>
    <row r="60" spans="1:92" ht="38.450000000000003" customHeight="1" x14ac:dyDescent="0.2">
      <c r="A60" s="489" t="s">
        <v>67</v>
      </c>
      <c r="B60" s="160" t="s">
        <v>68</v>
      </c>
      <c r="C60" s="149"/>
      <c r="D60" s="2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CG60" s="5"/>
      <c r="CH60" s="5"/>
      <c r="CI60" s="5"/>
      <c r="CJ60" s="5"/>
      <c r="CK60" s="5"/>
      <c r="CL60" s="5"/>
      <c r="CM60" s="5"/>
      <c r="CN60" s="5"/>
    </row>
    <row r="61" spans="1:92" ht="24" customHeight="1" x14ac:dyDescent="0.2">
      <c r="A61" s="457"/>
      <c r="B61" s="161" t="s">
        <v>69</v>
      </c>
      <c r="C61" s="151"/>
      <c r="D61" s="2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CG61" s="5"/>
      <c r="CH61" s="5"/>
      <c r="CI61" s="5"/>
      <c r="CJ61" s="5"/>
      <c r="CK61" s="5"/>
      <c r="CL61" s="5"/>
      <c r="CM61" s="5"/>
      <c r="CN61" s="5"/>
    </row>
    <row r="62" spans="1:92" ht="16.149999999999999" customHeight="1" x14ac:dyDescent="0.2">
      <c r="A62" s="510" t="s">
        <v>70</v>
      </c>
      <c r="B62" s="511"/>
      <c r="C62" s="162"/>
      <c r="D62" s="2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CG62" s="5"/>
      <c r="CH62" s="5"/>
      <c r="CI62" s="5"/>
      <c r="CJ62" s="5"/>
      <c r="CK62" s="5"/>
      <c r="CL62" s="5"/>
      <c r="CM62" s="5"/>
      <c r="CN62" s="5"/>
    </row>
    <row r="63" spans="1:92" ht="31.9" customHeight="1" x14ac:dyDescent="0.2">
      <c r="A63" s="465" t="s">
        <v>71</v>
      </c>
      <c r="B63" s="465"/>
      <c r="C63" s="465"/>
      <c r="D63" s="465"/>
      <c r="E63" s="465"/>
      <c r="F63" s="465"/>
      <c r="G63" s="465"/>
      <c r="H63" s="465"/>
      <c r="I63" s="465"/>
      <c r="J63" s="26"/>
      <c r="CG63" s="5"/>
      <c r="CH63" s="5"/>
      <c r="CI63" s="5"/>
      <c r="CJ63" s="5"/>
      <c r="CK63" s="5"/>
      <c r="CL63" s="5"/>
      <c r="CM63" s="5"/>
      <c r="CN63" s="5"/>
    </row>
    <row r="64" spans="1:92" ht="16.149999999999999" customHeight="1" x14ac:dyDescent="0.2">
      <c r="A64" s="512" t="s">
        <v>72</v>
      </c>
      <c r="B64" s="512"/>
      <c r="C64" s="454" t="s">
        <v>73</v>
      </c>
      <c r="D64" s="454" t="s">
        <v>74</v>
      </c>
      <c r="E64" s="455" t="s">
        <v>62</v>
      </c>
      <c r="F64" s="454"/>
      <c r="G64" s="454"/>
      <c r="H64" s="454" t="s">
        <v>75</v>
      </c>
      <c r="I64" s="13"/>
      <c r="J64" s="2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CG64" s="5"/>
      <c r="CH64" s="5"/>
      <c r="CI64" s="5"/>
      <c r="CJ64" s="5"/>
      <c r="CK64" s="5"/>
      <c r="CL64" s="5"/>
      <c r="CM64" s="5"/>
      <c r="CN64" s="5"/>
    </row>
    <row r="65" spans="1:92" ht="16.149999999999999" customHeight="1" x14ac:dyDescent="0.2">
      <c r="A65" s="512"/>
      <c r="B65" s="512"/>
      <c r="C65" s="454"/>
      <c r="D65" s="454"/>
      <c r="E65" s="163" t="s">
        <v>76</v>
      </c>
      <c r="F65" s="164" t="s">
        <v>77</v>
      </c>
      <c r="G65" s="165" t="s">
        <v>78</v>
      </c>
      <c r="H65" s="455"/>
      <c r="I65" s="13"/>
      <c r="J65" s="2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CG65" s="5"/>
      <c r="CH65" s="5"/>
      <c r="CI65" s="5"/>
      <c r="CJ65" s="5"/>
      <c r="CK65" s="5"/>
      <c r="CL65" s="5"/>
      <c r="CM65" s="5"/>
      <c r="CN65" s="5"/>
    </row>
    <row r="66" spans="1:92" ht="16.149999999999999" customHeight="1" x14ac:dyDescent="0.2">
      <c r="A66" s="499" t="s">
        <v>79</v>
      </c>
      <c r="B66" s="499"/>
      <c r="C66" s="166"/>
      <c r="D66" s="166"/>
      <c r="E66" s="167"/>
      <c r="F66" s="168"/>
      <c r="G66" s="169"/>
      <c r="H66" s="169"/>
      <c r="I66" s="13"/>
      <c r="J66" s="2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CG66" s="5"/>
      <c r="CH66" s="5"/>
      <c r="CI66" s="5"/>
      <c r="CJ66" s="5"/>
      <c r="CK66" s="5"/>
      <c r="CL66" s="5"/>
      <c r="CM66" s="5"/>
      <c r="CN66" s="5"/>
    </row>
    <row r="67" spans="1:92" ht="16.149999999999999" customHeight="1" x14ac:dyDescent="0.2">
      <c r="A67" s="500" t="s">
        <v>80</v>
      </c>
      <c r="B67" s="500"/>
      <c r="C67" s="171"/>
      <c r="D67" s="171"/>
      <c r="E67" s="172"/>
      <c r="F67" s="173"/>
      <c r="G67" s="174"/>
      <c r="H67" s="174"/>
      <c r="I67" s="13"/>
      <c r="J67" s="2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CG67" s="5"/>
      <c r="CH67" s="5"/>
      <c r="CI67" s="5"/>
      <c r="CJ67" s="5"/>
      <c r="CK67" s="5"/>
      <c r="CL67" s="5"/>
      <c r="CM67" s="5"/>
      <c r="CN67" s="5"/>
    </row>
    <row r="68" spans="1:92" ht="16.149999999999999" customHeight="1" x14ac:dyDescent="0.2">
      <c r="A68" s="501" t="s">
        <v>81</v>
      </c>
      <c r="B68" s="501"/>
      <c r="C68" s="175"/>
      <c r="D68" s="175"/>
      <c r="E68" s="176"/>
      <c r="F68" s="177"/>
      <c r="G68" s="178"/>
      <c r="H68" s="178"/>
      <c r="I68" s="13"/>
      <c r="J68" s="2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CG68" s="5"/>
      <c r="CH68" s="5"/>
      <c r="CI68" s="5"/>
      <c r="CJ68" s="5"/>
      <c r="CK68" s="5"/>
      <c r="CL68" s="5"/>
      <c r="CM68" s="5"/>
      <c r="CN68" s="5"/>
    </row>
    <row r="69" spans="1:92" ht="16.149999999999999" customHeight="1" x14ac:dyDescent="0.2">
      <c r="A69" s="502" t="s">
        <v>1</v>
      </c>
      <c r="B69" s="502"/>
      <c r="C69" s="179">
        <f t="shared" ref="C69:H69" si="6">SUM(C66:C68)</f>
        <v>0</v>
      </c>
      <c r="D69" s="179">
        <f t="shared" si="6"/>
        <v>0</v>
      </c>
      <c r="E69" s="179">
        <f t="shared" si="6"/>
        <v>0</v>
      </c>
      <c r="F69" s="179">
        <f t="shared" si="6"/>
        <v>0</v>
      </c>
      <c r="G69" s="179">
        <f t="shared" si="6"/>
        <v>0</v>
      </c>
      <c r="H69" s="180">
        <f t="shared" si="6"/>
        <v>0</v>
      </c>
      <c r="I69" s="181"/>
      <c r="J69" s="2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CG69" s="5"/>
      <c r="CH69" s="5"/>
      <c r="CI69" s="5"/>
      <c r="CJ69" s="5"/>
      <c r="CK69" s="5"/>
      <c r="CL69" s="5"/>
      <c r="CM69" s="5"/>
      <c r="CN69" s="5"/>
    </row>
    <row r="70" spans="1:92" ht="16.149999999999999" customHeight="1" x14ac:dyDescent="0.2">
      <c r="A70" s="182" t="s">
        <v>82</v>
      </c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CG70" s="5"/>
      <c r="CH70" s="5"/>
      <c r="CI70" s="5"/>
      <c r="CJ70" s="5"/>
      <c r="CK70" s="5"/>
      <c r="CL70" s="5"/>
      <c r="CM70" s="5"/>
      <c r="CN70" s="5"/>
    </row>
    <row r="71" spans="1:92" ht="31.9" customHeight="1" x14ac:dyDescent="0.2">
      <c r="A71" s="465" t="s">
        <v>83</v>
      </c>
      <c r="B71" s="465"/>
      <c r="C71" s="465"/>
      <c r="D71" s="465"/>
      <c r="E71" s="465"/>
      <c r="F71" s="465"/>
      <c r="G71" s="465"/>
      <c r="H71" s="465"/>
      <c r="I71" s="465"/>
      <c r="J71" s="465"/>
      <c r="K71" s="465"/>
      <c r="L71" s="465"/>
      <c r="CG71" s="5"/>
      <c r="CH71" s="5"/>
      <c r="CI71" s="5"/>
      <c r="CJ71" s="5"/>
      <c r="CK71" s="5"/>
      <c r="CL71" s="5"/>
      <c r="CM71" s="5"/>
      <c r="CN71" s="5"/>
    </row>
    <row r="72" spans="1:92" ht="16.149999999999999" customHeight="1" x14ac:dyDescent="0.2">
      <c r="A72" s="512" t="s">
        <v>72</v>
      </c>
      <c r="B72" s="512"/>
      <c r="C72" s="454" t="s">
        <v>73</v>
      </c>
      <c r="D72" s="454" t="s">
        <v>74</v>
      </c>
      <c r="E72" s="515" t="s">
        <v>62</v>
      </c>
      <c r="F72" s="516"/>
      <c r="G72" s="517"/>
      <c r="H72" s="455" t="s">
        <v>75</v>
      </c>
      <c r="I72" s="13"/>
      <c r="J72" s="13"/>
      <c r="K72" s="14"/>
      <c r="L72" s="44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CG72" s="5"/>
      <c r="CH72" s="5"/>
      <c r="CI72" s="5"/>
      <c r="CJ72" s="5"/>
      <c r="CK72" s="5"/>
      <c r="CL72" s="5"/>
      <c r="CM72" s="5"/>
      <c r="CN72" s="5"/>
    </row>
    <row r="73" spans="1:92" ht="16.149999999999999" customHeight="1" x14ac:dyDescent="0.2">
      <c r="A73" s="512"/>
      <c r="B73" s="512"/>
      <c r="C73" s="454"/>
      <c r="D73" s="454"/>
      <c r="E73" s="185" t="s">
        <v>76</v>
      </c>
      <c r="F73" s="164" t="s">
        <v>77</v>
      </c>
      <c r="G73" s="129" t="s">
        <v>78</v>
      </c>
      <c r="H73" s="455"/>
      <c r="I73" s="13"/>
      <c r="J73" s="13"/>
      <c r="K73" s="14"/>
      <c r="L73" s="44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CG73" s="5"/>
      <c r="CH73" s="5"/>
      <c r="CI73" s="5"/>
      <c r="CJ73" s="5"/>
      <c r="CK73" s="5"/>
      <c r="CL73" s="5"/>
      <c r="CM73" s="5"/>
      <c r="CN73" s="5"/>
    </row>
    <row r="74" spans="1:92" ht="16.149999999999999" customHeight="1" x14ac:dyDescent="0.2">
      <c r="A74" s="499" t="s">
        <v>80</v>
      </c>
      <c r="B74" s="499"/>
      <c r="C74" s="166">
        <v>1</v>
      </c>
      <c r="D74" s="166"/>
      <c r="E74" s="186">
        <v>38</v>
      </c>
      <c r="F74" s="168"/>
      <c r="G74" s="187"/>
      <c r="H74" s="169"/>
      <c r="I74" s="13"/>
      <c r="J74" s="13"/>
      <c r="K74" s="14"/>
      <c r="L74" s="13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CG74" s="5"/>
      <c r="CH74" s="5"/>
      <c r="CI74" s="5"/>
      <c r="CJ74" s="5"/>
      <c r="CK74" s="5"/>
      <c r="CL74" s="5"/>
      <c r="CM74" s="5"/>
      <c r="CN74" s="5"/>
    </row>
    <row r="75" spans="1:92" ht="16.149999999999999" customHeight="1" x14ac:dyDescent="0.2">
      <c r="A75" s="500" t="s">
        <v>84</v>
      </c>
      <c r="B75" s="500"/>
      <c r="C75" s="157"/>
      <c r="D75" s="157"/>
      <c r="E75" s="188"/>
      <c r="F75" s="189"/>
      <c r="G75" s="190"/>
      <c r="H75" s="191"/>
      <c r="I75" s="13"/>
      <c r="J75" s="13"/>
      <c r="K75" s="14"/>
      <c r="L75" s="13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CG75" s="5"/>
      <c r="CH75" s="5"/>
      <c r="CI75" s="5"/>
      <c r="CJ75" s="5"/>
      <c r="CK75" s="5"/>
      <c r="CL75" s="5"/>
      <c r="CM75" s="5"/>
      <c r="CN75" s="5"/>
    </row>
    <row r="76" spans="1:92" ht="16.149999999999999" customHeight="1" x14ac:dyDescent="0.2">
      <c r="A76" s="513" t="s">
        <v>85</v>
      </c>
      <c r="B76" s="513"/>
      <c r="C76" s="157"/>
      <c r="D76" s="157"/>
      <c r="E76" s="188"/>
      <c r="F76" s="189"/>
      <c r="G76" s="190"/>
      <c r="H76" s="191"/>
      <c r="I76" s="13"/>
      <c r="J76" s="13"/>
      <c r="K76" s="14"/>
      <c r="L76" s="13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CG76" s="5"/>
      <c r="CH76" s="5"/>
      <c r="CI76" s="5"/>
      <c r="CJ76" s="5"/>
      <c r="CK76" s="5"/>
      <c r="CL76" s="5"/>
      <c r="CM76" s="5"/>
      <c r="CN76" s="5"/>
    </row>
    <row r="77" spans="1:92" ht="16.149999999999999" customHeight="1" x14ac:dyDescent="0.2">
      <c r="A77" s="500" t="s">
        <v>86</v>
      </c>
      <c r="B77" s="500"/>
      <c r="C77" s="157"/>
      <c r="D77" s="157">
        <v>7</v>
      </c>
      <c r="E77" s="188"/>
      <c r="F77" s="189"/>
      <c r="G77" s="190"/>
      <c r="H77" s="191"/>
      <c r="I77" s="13"/>
      <c r="J77" s="13"/>
      <c r="K77" s="14"/>
      <c r="L77" s="13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CG77" s="5"/>
      <c r="CH77" s="5"/>
      <c r="CI77" s="5"/>
      <c r="CJ77" s="5"/>
      <c r="CK77" s="5"/>
      <c r="CL77" s="5"/>
      <c r="CM77" s="5"/>
      <c r="CN77" s="5"/>
    </row>
    <row r="78" spans="1:92" ht="16.149999999999999" customHeight="1" x14ac:dyDescent="0.2">
      <c r="A78" s="514" t="s">
        <v>81</v>
      </c>
      <c r="B78" s="514"/>
      <c r="C78" s="175"/>
      <c r="D78" s="151">
        <v>1</v>
      </c>
      <c r="E78" s="192"/>
      <c r="F78" s="177"/>
      <c r="G78" s="193"/>
      <c r="H78" s="178"/>
      <c r="I78" s="13"/>
      <c r="J78" s="13"/>
      <c r="K78" s="14"/>
      <c r="L78" s="13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CG78" s="5"/>
      <c r="CH78" s="5"/>
      <c r="CI78" s="5"/>
      <c r="CJ78" s="5"/>
      <c r="CK78" s="5"/>
      <c r="CL78" s="5"/>
      <c r="CM78" s="5"/>
      <c r="CN78" s="5"/>
    </row>
    <row r="79" spans="1:92" ht="16.149999999999999" customHeight="1" x14ac:dyDescent="0.2">
      <c r="A79" s="502" t="s">
        <v>1</v>
      </c>
      <c r="B79" s="502"/>
      <c r="C79" s="179">
        <f t="shared" ref="C79:H79" si="7">SUM(C74:C78)</f>
        <v>1</v>
      </c>
      <c r="D79" s="180">
        <f t="shared" si="7"/>
        <v>8</v>
      </c>
      <c r="E79" s="194">
        <f t="shared" si="7"/>
        <v>38</v>
      </c>
      <c r="F79" s="179">
        <f t="shared" si="7"/>
        <v>0</v>
      </c>
      <c r="G79" s="180">
        <f t="shared" si="7"/>
        <v>0</v>
      </c>
      <c r="H79" s="195">
        <f t="shared" si="7"/>
        <v>0</v>
      </c>
      <c r="I79" s="181"/>
      <c r="J79" s="13"/>
      <c r="K79" s="14"/>
      <c r="L79" s="13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CG79" s="5"/>
      <c r="CH79" s="5"/>
      <c r="CI79" s="5"/>
      <c r="CJ79" s="5"/>
      <c r="CK79" s="5"/>
      <c r="CL79" s="5"/>
      <c r="CM79" s="5"/>
      <c r="CN79" s="5"/>
    </row>
    <row r="80" spans="1:92" ht="16.149999999999999" customHeight="1" x14ac:dyDescent="0.2">
      <c r="A80" s="182" t="s">
        <v>82</v>
      </c>
      <c r="B80" s="38"/>
      <c r="C80" s="196"/>
      <c r="D80" s="196"/>
      <c r="E80" s="196"/>
      <c r="F80" s="196"/>
      <c r="G80" s="196"/>
      <c r="H80" s="196"/>
      <c r="I80" s="37"/>
      <c r="J80" s="37"/>
      <c r="K80" s="40"/>
      <c r="L80" s="37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CG80" s="5"/>
      <c r="CH80" s="5"/>
      <c r="CI80" s="5"/>
      <c r="CJ80" s="5"/>
      <c r="CK80" s="5"/>
      <c r="CL80" s="5"/>
      <c r="CM80" s="5"/>
      <c r="CN80" s="5"/>
    </row>
    <row r="81" spans="1:92" ht="31.9" customHeight="1" x14ac:dyDescent="0.2">
      <c r="A81" s="528" t="s">
        <v>87</v>
      </c>
      <c r="B81" s="528"/>
      <c r="C81" s="528"/>
      <c r="D81" s="528"/>
      <c r="E81" s="528"/>
      <c r="F81" s="528"/>
      <c r="G81" s="528"/>
      <c r="H81" s="528"/>
      <c r="I81" s="37"/>
      <c r="J81" s="37"/>
      <c r="K81" s="40"/>
      <c r="L81" s="37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CG81" s="5"/>
      <c r="CH81" s="5"/>
      <c r="CI81" s="5"/>
      <c r="CJ81" s="5"/>
      <c r="CK81" s="5"/>
      <c r="CL81" s="5"/>
      <c r="CM81" s="5"/>
      <c r="CN81" s="5"/>
    </row>
    <row r="82" spans="1:92" ht="61.9" customHeight="1" x14ac:dyDescent="0.2">
      <c r="A82" s="529" t="s">
        <v>2</v>
      </c>
      <c r="B82" s="530"/>
      <c r="C82" s="197" t="s">
        <v>1</v>
      </c>
      <c r="D82" s="163" t="s">
        <v>88</v>
      </c>
      <c r="E82" s="164" t="s">
        <v>89</v>
      </c>
      <c r="F82" s="164" t="s">
        <v>90</v>
      </c>
      <c r="G82" s="164" t="s">
        <v>91</v>
      </c>
      <c r="H82" s="198" t="s">
        <v>92</v>
      </c>
      <c r="I82" s="37"/>
      <c r="J82" s="37"/>
      <c r="K82" s="40"/>
      <c r="L82" s="37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CG82" s="5"/>
      <c r="CH82" s="5"/>
      <c r="CI82" s="5"/>
      <c r="CJ82" s="5"/>
      <c r="CK82" s="5"/>
      <c r="CL82" s="5"/>
      <c r="CM82" s="5"/>
      <c r="CN82" s="5"/>
    </row>
    <row r="83" spans="1:92" ht="16.149999999999999" customHeight="1" x14ac:dyDescent="0.2">
      <c r="A83" s="531" t="s">
        <v>73</v>
      </c>
      <c r="B83" s="532"/>
      <c r="C83" s="199"/>
      <c r="D83" s="200"/>
      <c r="E83" s="201"/>
      <c r="F83" s="201"/>
      <c r="G83" s="201"/>
      <c r="H83" s="202"/>
      <c r="I83" s="37"/>
      <c r="J83" s="37"/>
      <c r="K83" s="40"/>
      <c r="L83" s="37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CG83" s="5"/>
      <c r="CH83" s="5"/>
      <c r="CI83" s="5"/>
      <c r="CJ83" s="5"/>
      <c r="CK83" s="5"/>
      <c r="CL83" s="5"/>
      <c r="CM83" s="5"/>
      <c r="CN83" s="5"/>
    </row>
    <row r="84" spans="1:92" ht="16.149999999999999" customHeight="1" x14ac:dyDescent="0.2">
      <c r="A84" s="489" t="s">
        <v>62</v>
      </c>
      <c r="B84" s="203" t="s">
        <v>63</v>
      </c>
      <c r="C84" s="166"/>
      <c r="D84" s="204"/>
      <c r="E84" s="205"/>
      <c r="F84" s="205"/>
      <c r="G84" s="205"/>
      <c r="H84" s="206"/>
      <c r="I84" s="37"/>
      <c r="J84" s="37"/>
      <c r="K84" s="40"/>
      <c r="L84" s="37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CG84" s="5"/>
      <c r="CH84" s="5"/>
      <c r="CI84" s="5"/>
      <c r="CJ84" s="5"/>
      <c r="CK84" s="5"/>
      <c r="CL84" s="5"/>
      <c r="CM84" s="5"/>
      <c r="CN84" s="5"/>
    </row>
    <row r="85" spans="1:92" ht="16.149999999999999" customHeight="1" x14ac:dyDescent="0.2">
      <c r="A85" s="456"/>
      <c r="B85" s="207" t="s">
        <v>93</v>
      </c>
      <c r="C85" s="171"/>
      <c r="D85" s="172"/>
      <c r="E85" s="173"/>
      <c r="F85" s="173"/>
      <c r="G85" s="173"/>
      <c r="H85" s="174"/>
      <c r="I85" s="37"/>
      <c r="J85" s="37"/>
      <c r="K85" s="40"/>
      <c r="L85" s="37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CG85" s="5"/>
      <c r="CH85" s="5"/>
      <c r="CI85" s="5"/>
      <c r="CJ85" s="5"/>
      <c r="CK85" s="5"/>
      <c r="CL85" s="5"/>
      <c r="CM85" s="5"/>
      <c r="CN85" s="5"/>
    </row>
    <row r="86" spans="1:92" ht="16.149999999999999" customHeight="1" x14ac:dyDescent="0.2">
      <c r="A86" s="457"/>
      <c r="B86" s="208" t="s">
        <v>66</v>
      </c>
      <c r="C86" s="209"/>
      <c r="D86" s="210"/>
      <c r="E86" s="211"/>
      <c r="F86" s="211"/>
      <c r="G86" s="211"/>
      <c r="H86" s="212"/>
      <c r="I86" s="37"/>
      <c r="J86" s="37"/>
      <c r="K86" s="40"/>
      <c r="L86" s="37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CG86" s="5"/>
      <c r="CH86" s="5"/>
      <c r="CI86" s="5"/>
      <c r="CJ86" s="5"/>
      <c r="CK86" s="5"/>
      <c r="CL86" s="5"/>
      <c r="CM86" s="5"/>
      <c r="CN86" s="5"/>
    </row>
    <row r="87" spans="1:92" ht="16.149999999999999" customHeight="1" x14ac:dyDescent="0.2">
      <c r="A87" s="518" t="s">
        <v>74</v>
      </c>
      <c r="B87" s="519"/>
      <c r="C87" s="166"/>
      <c r="D87" s="204"/>
      <c r="E87" s="205"/>
      <c r="F87" s="205"/>
      <c r="G87" s="205"/>
      <c r="H87" s="206"/>
      <c r="I87" s="37"/>
      <c r="J87" s="37"/>
      <c r="K87" s="40"/>
      <c r="L87" s="37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CG87" s="5"/>
      <c r="CH87" s="5"/>
      <c r="CI87" s="5"/>
      <c r="CJ87" s="5"/>
      <c r="CK87" s="5"/>
      <c r="CL87" s="5"/>
      <c r="CM87" s="5"/>
      <c r="CN87" s="5"/>
    </row>
    <row r="88" spans="1:92" ht="16.149999999999999" customHeight="1" x14ac:dyDescent="0.2">
      <c r="A88" s="520" t="s">
        <v>70</v>
      </c>
      <c r="B88" s="521"/>
      <c r="C88" s="213"/>
      <c r="D88" s="176"/>
      <c r="E88" s="177"/>
      <c r="F88" s="177"/>
      <c r="G88" s="177"/>
      <c r="H88" s="214"/>
      <c r="I88" s="37"/>
      <c r="J88" s="37"/>
      <c r="K88" s="40"/>
      <c r="L88" s="37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CG88" s="5"/>
      <c r="CH88" s="5"/>
      <c r="CI88" s="5"/>
      <c r="CJ88" s="5"/>
      <c r="CK88" s="5"/>
      <c r="CL88" s="5"/>
      <c r="CM88" s="5"/>
      <c r="CN88" s="5"/>
    </row>
    <row r="89" spans="1:92" ht="16.149999999999999" customHeight="1" x14ac:dyDescent="0.2">
      <c r="A89" s="182" t="s">
        <v>82</v>
      </c>
      <c r="B89" s="215"/>
      <c r="C89" s="216"/>
      <c r="D89" s="217"/>
      <c r="E89" s="217"/>
      <c r="F89" s="217"/>
      <c r="G89" s="217"/>
      <c r="H89" s="217"/>
      <c r="I89" s="37"/>
      <c r="J89" s="37"/>
      <c r="K89" s="40"/>
      <c r="L89" s="37"/>
      <c r="CG89" s="5"/>
      <c r="CH89" s="5"/>
      <c r="CI89" s="5"/>
      <c r="CJ89" s="5"/>
      <c r="CK89" s="5"/>
      <c r="CL89" s="5"/>
      <c r="CM89" s="5"/>
      <c r="CN89" s="5"/>
    </row>
    <row r="90" spans="1:92" ht="31.9" customHeight="1" x14ac:dyDescent="0.2">
      <c r="A90" s="465" t="s">
        <v>94</v>
      </c>
      <c r="B90" s="465"/>
      <c r="C90" s="465"/>
      <c r="D90" s="465"/>
      <c r="E90" s="465"/>
      <c r="F90" s="465"/>
      <c r="G90" s="465"/>
      <c r="H90" s="465"/>
      <c r="I90" s="465"/>
      <c r="J90" s="37"/>
      <c r="K90" s="40"/>
      <c r="L90" s="37"/>
      <c r="CG90" s="5"/>
      <c r="CH90" s="5"/>
      <c r="CI90" s="5"/>
      <c r="CJ90" s="5"/>
      <c r="CK90" s="5"/>
      <c r="CL90" s="5"/>
      <c r="CM90" s="5"/>
      <c r="CN90" s="5"/>
    </row>
    <row r="91" spans="1:92" ht="16.149999999999999" customHeight="1" x14ac:dyDescent="0.2">
      <c r="A91" s="522" t="s">
        <v>72</v>
      </c>
      <c r="B91" s="523"/>
      <c r="C91" s="526" t="s">
        <v>1</v>
      </c>
      <c r="D91" s="13"/>
      <c r="E91" s="7"/>
      <c r="F91" s="7"/>
      <c r="G91" s="7"/>
      <c r="H91" s="7"/>
      <c r="I91" s="7"/>
      <c r="J91" s="37"/>
      <c r="K91" s="40"/>
      <c r="L91" s="37"/>
      <c r="M91" s="6"/>
      <c r="N91" s="6"/>
      <c r="O91" s="6"/>
      <c r="P91" s="6"/>
      <c r="Q91" s="6"/>
      <c r="R91" s="6"/>
      <c r="S91" s="6"/>
      <c r="CG91" s="5"/>
      <c r="CH91" s="5"/>
      <c r="CI91" s="5"/>
      <c r="CJ91" s="5"/>
      <c r="CK91" s="5"/>
      <c r="CL91" s="5"/>
      <c r="CM91" s="5"/>
      <c r="CN91" s="5"/>
    </row>
    <row r="92" spans="1:92" ht="16.149999999999999" customHeight="1" x14ac:dyDescent="0.2">
      <c r="A92" s="524"/>
      <c r="B92" s="525"/>
      <c r="C92" s="527"/>
      <c r="D92" s="13"/>
      <c r="E92" s="7"/>
      <c r="F92" s="7"/>
      <c r="G92" s="7"/>
      <c r="H92" s="7"/>
      <c r="I92" s="7"/>
      <c r="J92" s="37"/>
      <c r="K92" s="40"/>
      <c r="L92" s="37"/>
      <c r="M92" s="6"/>
      <c r="N92" s="6"/>
      <c r="O92" s="6"/>
      <c r="P92" s="6"/>
      <c r="Q92" s="6"/>
      <c r="R92" s="6"/>
      <c r="S92" s="6"/>
      <c r="CG92" s="5"/>
      <c r="CH92" s="5"/>
      <c r="CI92" s="5"/>
      <c r="CJ92" s="5"/>
      <c r="CK92" s="5"/>
      <c r="CL92" s="5"/>
      <c r="CM92" s="5"/>
      <c r="CN92" s="5"/>
    </row>
    <row r="93" spans="1:92" ht="16.149999999999999" customHeight="1" x14ac:dyDescent="0.2">
      <c r="A93" s="531" t="s">
        <v>73</v>
      </c>
      <c r="B93" s="532"/>
      <c r="C93" s="199"/>
      <c r="D93" s="13"/>
      <c r="E93" s="7"/>
      <c r="F93" s="7"/>
      <c r="G93" s="7"/>
      <c r="H93" s="7"/>
      <c r="I93" s="7"/>
      <c r="J93" s="45"/>
      <c r="K93" s="26"/>
      <c r="L93" s="6"/>
      <c r="M93" s="6"/>
      <c r="N93" s="6"/>
      <c r="O93" s="6"/>
      <c r="P93" s="6"/>
      <c r="Q93" s="6"/>
      <c r="R93" s="6"/>
      <c r="S93" s="6"/>
      <c r="CG93" s="5"/>
      <c r="CH93" s="5"/>
      <c r="CI93" s="5"/>
      <c r="CJ93" s="5"/>
      <c r="CK93" s="5"/>
      <c r="CL93" s="5"/>
      <c r="CM93" s="5"/>
      <c r="CN93" s="5"/>
    </row>
    <row r="94" spans="1:92" ht="16.149999999999999" customHeight="1" x14ac:dyDescent="0.2">
      <c r="A94" s="539" t="s">
        <v>62</v>
      </c>
      <c r="B94" s="219" t="s">
        <v>63</v>
      </c>
      <c r="C94" s="220"/>
      <c r="D94" s="13"/>
      <c r="E94" s="7"/>
      <c r="F94" s="7"/>
      <c r="G94" s="7"/>
      <c r="H94" s="7"/>
      <c r="I94" s="7"/>
      <c r="J94" s="221"/>
      <c r="K94" s="45"/>
      <c r="L94" s="26"/>
      <c r="M94" s="6"/>
      <c r="N94" s="6"/>
      <c r="O94" s="6"/>
      <c r="P94" s="6"/>
      <c r="Q94" s="6"/>
      <c r="R94" s="6"/>
      <c r="S94" s="6"/>
      <c r="CG94" s="5"/>
      <c r="CH94" s="5"/>
      <c r="CI94" s="5"/>
      <c r="CJ94" s="5"/>
      <c r="CK94" s="5"/>
      <c r="CL94" s="5"/>
      <c r="CM94" s="5"/>
      <c r="CN94" s="5"/>
    </row>
    <row r="95" spans="1:92" ht="16.149999999999999" customHeight="1" x14ac:dyDescent="0.2">
      <c r="A95" s="539"/>
      <c r="B95" s="222" t="s">
        <v>93</v>
      </c>
      <c r="C95" s="171"/>
      <c r="D95" s="13"/>
      <c r="E95" s="7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CG95" s="5"/>
      <c r="CH95" s="5"/>
      <c r="CI95" s="5"/>
      <c r="CJ95" s="5"/>
      <c r="CK95" s="5"/>
      <c r="CL95" s="5"/>
      <c r="CM95" s="5"/>
      <c r="CN95" s="5"/>
    </row>
    <row r="96" spans="1:92" ht="16.149999999999999" customHeight="1" x14ac:dyDescent="0.2">
      <c r="A96" s="504"/>
      <c r="B96" s="223" t="s">
        <v>66</v>
      </c>
      <c r="C96" s="209"/>
      <c r="D96" s="13"/>
      <c r="E96" s="7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CG96" s="5"/>
      <c r="CH96" s="5"/>
      <c r="CI96" s="5"/>
      <c r="CJ96" s="5"/>
      <c r="CK96" s="5"/>
      <c r="CL96" s="5"/>
      <c r="CM96" s="5"/>
      <c r="CN96" s="5"/>
    </row>
    <row r="97" spans="1:92" ht="16.149999999999999" customHeight="1" x14ac:dyDescent="0.2">
      <c r="A97" s="518" t="s">
        <v>74</v>
      </c>
      <c r="B97" s="519"/>
      <c r="C97" s="220"/>
      <c r="D97" s="13"/>
      <c r="E97" s="7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CG97" s="5"/>
      <c r="CH97" s="5"/>
      <c r="CI97" s="5"/>
      <c r="CJ97" s="5"/>
      <c r="CK97" s="5"/>
      <c r="CL97" s="5"/>
      <c r="CM97" s="5"/>
      <c r="CN97" s="5"/>
    </row>
    <row r="98" spans="1:92" ht="16.149999999999999" customHeight="1" x14ac:dyDescent="0.2">
      <c r="A98" s="520" t="s">
        <v>70</v>
      </c>
      <c r="B98" s="521"/>
      <c r="C98" s="209"/>
      <c r="D98" s="13"/>
      <c r="E98" s="7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CG98" s="5"/>
      <c r="CH98" s="5"/>
      <c r="CI98" s="5"/>
      <c r="CJ98" s="5"/>
      <c r="CK98" s="5"/>
      <c r="CL98" s="5"/>
      <c r="CM98" s="5"/>
      <c r="CN98" s="5"/>
    </row>
    <row r="99" spans="1:92" ht="16.149999999999999" customHeight="1" x14ac:dyDescent="0.2">
      <c r="A99" s="182" t="s">
        <v>82</v>
      </c>
      <c r="B99" s="215"/>
      <c r="C99" s="216"/>
      <c r="D99" s="37"/>
      <c r="E99" s="7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CG99" s="5"/>
      <c r="CH99" s="5"/>
      <c r="CI99" s="5"/>
      <c r="CJ99" s="5"/>
      <c r="CK99" s="5"/>
      <c r="CL99" s="5"/>
      <c r="CM99" s="5"/>
      <c r="CN99" s="5"/>
    </row>
    <row r="100" spans="1:92" ht="31.9" customHeight="1" x14ac:dyDescent="0.2">
      <c r="A100" s="465" t="s">
        <v>95</v>
      </c>
      <c r="B100" s="465"/>
      <c r="C100" s="465"/>
      <c r="D100" s="465"/>
      <c r="E100" s="465"/>
      <c r="CG100" s="5"/>
      <c r="CH100" s="5"/>
      <c r="CI100" s="5"/>
      <c r="CJ100" s="5"/>
      <c r="CK100" s="5"/>
      <c r="CL100" s="5"/>
      <c r="CM100" s="5"/>
      <c r="CN100" s="5"/>
    </row>
    <row r="101" spans="1:92" ht="21" x14ac:dyDescent="0.2">
      <c r="A101" s="224" t="s">
        <v>96</v>
      </c>
      <c r="B101" s="225" t="s">
        <v>97</v>
      </c>
      <c r="C101" s="226"/>
      <c r="D101" s="227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CG101" s="5"/>
      <c r="CH101" s="5"/>
      <c r="CI101" s="5"/>
      <c r="CJ101" s="5"/>
      <c r="CK101" s="5"/>
      <c r="CL101" s="5"/>
      <c r="CM101" s="5"/>
      <c r="CN101" s="5"/>
    </row>
    <row r="102" spans="1:92" x14ac:dyDescent="0.2">
      <c r="A102" s="207" t="s">
        <v>98</v>
      </c>
      <c r="B102" s="228"/>
      <c r="C102" s="226"/>
      <c r="D102" s="227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CG102" s="5"/>
      <c r="CH102" s="5"/>
      <c r="CI102" s="5"/>
      <c r="CJ102" s="5"/>
      <c r="CK102" s="5"/>
      <c r="CL102" s="5"/>
      <c r="CM102" s="5"/>
      <c r="CN102" s="5"/>
    </row>
    <row r="103" spans="1:92" x14ac:dyDescent="0.2">
      <c r="A103" s="207" t="s">
        <v>99</v>
      </c>
      <c r="B103" s="229"/>
      <c r="C103" s="226"/>
      <c r="D103" s="227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CG103" s="5"/>
      <c r="CH103" s="5"/>
      <c r="CI103" s="5"/>
      <c r="CJ103" s="5"/>
      <c r="CK103" s="5"/>
      <c r="CL103" s="5"/>
      <c r="CM103" s="5"/>
      <c r="CN103" s="5"/>
    </row>
    <row r="104" spans="1:92" x14ac:dyDescent="0.2">
      <c r="A104" s="207" t="s">
        <v>100</v>
      </c>
      <c r="B104" s="229"/>
      <c r="C104" s="226"/>
      <c r="D104" s="227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CG104" s="5"/>
      <c r="CH104" s="5"/>
      <c r="CI104" s="5"/>
      <c r="CJ104" s="5"/>
      <c r="CK104" s="5"/>
      <c r="CL104" s="5"/>
      <c r="CM104" s="5"/>
      <c r="CN104" s="5"/>
    </row>
    <row r="105" spans="1:92" x14ac:dyDescent="0.2">
      <c r="A105" s="207" t="s">
        <v>101</v>
      </c>
      <c r="B105" s="229"/>
      <c r="C105" s="230"/>
      <c r="D105" s="227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CG105" s="5"/>
      <c r="CH105" s="5"/>
      <c r="CI105" s="5"/>
      <c r="CJ105" s="5"/>
      <c r="CK105" s="5"/>
      <c r="CL105" s="5"/>
      <c r="CM105" s="5"/>
      <c r="CN105" s="5"/>
    </row>
    <row r="106" spans="1:92" x14ac:dyDescent="0.2">
      <c r="A106" s="208" t="s">
        <v>102</v>
      </c>
      <c r="B106" s="231"/>
      <c r="C106" s="230"/>
      <c r="D106" s="227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CG106" s="5"/>
      <c r="CH106" s="5"/>
      <c r="CI106" s="5"/>
      <c r="CJ106" s="5"/>
      <c r="CK106" s="5"/>
      <c r="CL106" s="5"/>
      <c r="CM106" s="5"/>
      <c r="CN106" s="5"/>
    </row>
    <row r="107" spans="1:92" ht="31.9" customHeight="1" x14ac:dyDescent="0.2">
      <c r="A107" s="533" t="s">
        <v>103</v>
      </c>
      <c r="B107" s="534"/>
      <c r="C107" s="534"/>
      <c r="D107" s="534"/>
      <c r="CG107" s="5"/>
      <c r="CH107" s="5"/>
      <c r="CI107" s="5"/>
      <c r="CJ107" s="5"/>
      <c r="CK107" s="5"/>
      <c r="CL107" s="5"/>
      <c r="CM107" s="5"/>
      <c r="CN107" s="5"/>
    </row>
    <row r="108" spans="1:92" ht="28.15" customHeight="1" x14ac:dyDescent="0.2">
      <c r="A108" s="224" t="s">
        <v>96</v>
      </c>
      <c r="B108" s="225" t="s">
        <v>97</v>
      </c>
      <c r="C108" s="226"/>
      <c r="D108" s="227"/>
      <c r="E108" s="232"/>
      <c r="F108" s="6"/>
      <c r="G108" s="6"/>
      <c r="H108" s="6"/>
      <c r="I108" s="6"/>
      <c r="J108" s="6"/>
      <c r="K108" s="6"/>
      <c r="CG108" s="5"/>
      <c r="CH108" s="5"/>
      <c r="CI108" s="5"/>
      <c r="CJ108" s="5"/>
      <c r="CK108" s="5"/>
      <c r="CL108" s="5"/>
      <c r="CM108" s="5"/>
      <c r="CN108" s="5"/>
    </row>
    <row r="109" spans="1:92" ht="16.149999999999999" customHeight="1" x14ac:dyDescent="0.2">
      <c r="A109" s="207" t="s">
        <v>98</v>
      </c>
      <c r="B109" s="228">
        <v>28</v>
      </c>
      <c r="C109" s="226"/>
      <c r="D109" s="227"/>
      <c r="E109" s="226"/>
      <c r="F109" s="25"/>
      <c r="G109" s="26"/>
      <c r="H109" s="26"/>
      <c r="I109" s="227"/>
      <c r="J109" s="226"/>
      <c r="K109" s="45"/>
      <c r="L109" s="26"/>
      <c r="CG109" s="5"/>
      <c r="CH109" s="5"/>
      <c r="CI109" s="5"/>
      <c r="CJ109" s="5"/>
      <c r="CK109" s="5"/>
      <c r="CL109" s="5"/>
      <c r="CM109" s="5"/>
      <c r="CN109" s="5"/>
    </row>
    <row r="110" spans="1:92" ht="16.149999999999999" customHeight="1" x14ac:dyDescent="0.2">
      <c r="A110" s="207" t="s">
        <v>99</v>
      </c>
      <c r="B110" s="229">
        <v>28</v>
      </c>
      <c r="C110" s="226"/>
      <c r="D110" s="227"/>
      <c r="E110" s="226"/>
      <c r="F110" s="25"/>
      <c r="G110" s="26"/>
      <c r="H110" s="26"/>
      <c r="I110" s="227"/>
      <c r="J110" s="226"/>
      <c r="K110" s="45"/>
      <c r="L110" s="26"/>
      <c r="CG110" s="5"/>
      <c r="CH110" s="5"/>
      <c r="CI110" s="5"/>
      <c r="CJ110" s="5"/>
      <c r="CK110" s="5"/>
      <c r="CL110" s="5"/>
      <c r="CM110" s="5"/>
      <c r="CN110" s="5"/>
    </row>
    <row r="111" spans="1:92" ht="16.149999999999999" customHeight="1" x14ac:dyDescent="0.2">
      <c r="A111" s="207" t="s">
        <v>100</v>
      </c>
      <c r="B111" s="229">
        <v>28</v>
      </c>
      <c r="C111" s="226"/>
      <c r="D111" s="227"/>
      <c r="E111" s="226"/>
      <c r="F111" s="25"/>
      <c r="G111" s="26"/>
      <c r="H111" s="26"/>
      <c r="I111" s="227"/>
      <c r="J111" s="226"/>
      <c r="K111" s="45"/>
      <c r="L111" s="26"/>
      <c r="CG111" s="5"/>
      <c r="CH111" s="5"/>
      <c r="CI111" s="5"/>
      <c r="CJ111" s="5"/>
      <c r="CK111" s="5"/>
      <c r="CL111" s="5"/>
      <c r="CM111" s="5"/>
      <c r="CN111" s="5"/>
    </row>
    <row r="112" spans="1:92" ht="16.149999999999999" customHeight="1" x14ac:dyDescent="0.2">
      <c r="A112" s="207" t="s">
        <v>101</v>
      </c>
      <c r="B112" s="229">
        <v>2</v>
      </c>
      <c r="C112" s="230"/>
      <c r="D112" s="535"/>
      <c r="E112" s="536"/>
      <c r="F112" s="25"/>
      <c r="G112" s="26"/>
      <c r="H112" s="26"/>
      <c r="I112" s="227"/>
      <c r="J112" s="226"/>
      <c r="K112" s="45"/>
      <c r="L112" s="26"/>
      <c r="CG112" s="5"/>
      <c r="CH112" s="5"/>
      <c r="CI112" s="5"/>
      <c r="CJ112" s="5"/>
      <c r="CK112" s="5"/>
      <c r="CL112" s="5"/>
      <c r="CM112" s="5"/>
      <c r="CN112" s="5"/>
    </row>
    <row r="113" spans="1:92" ht="16.149999999999999" customHeight="1" x14ac:dyDescent="0.2">
      <c r="A113" s="208" t="s">
        <v>102</v>
      </c>
      <c r="B113" s="231">
        <v>2</v>
      </c>
      <c r="C113" s="230"/>
      <c r="D113" s="535"/>
      <c r="E113" s="536"/>
      <c r="F113" s="25"/>
      <c r="G113" s="26"/>
      <c r="H113" s="26"/>
      <c r="I113" s="227"/>
      <c r="J113" s="226"/>
      <c r="K113" s="45"/>
      <c r="L113" s="26"/>
      <c r="CG113" s="5"/>
      <c r="CH113" s="5"/>
      <c r="CI113" s="5"/>
      <c r="CJ113" s="5"/>
      <c r="CK113" s="5"/>
      <c r="CL113" s="5"/>
      <c r="CM113" s="5"/>
      <c r="CN113" s="5"/>
    </row>
    <row r="114" spans="1:92" ht="31.9" customHeight="1" x14ac:dyDescent="0.2">
      <c r="A114" s="235" t="s">
        <v>104</v>
      </c>
      <c r="B114" s="236"/>
      <c r="C114" s="236"/>
      <c r="D114" s="236"/>
      <c r="E114" s="236"/>
      <c r="F114" s="236"/>
      <c r="G114" s="9"/>
      <c r="H114" s="9"/>
      <c r="I114" s="9"/>
      <c r="J114" s="221"/>
      <c r="K114" s="45"/>
      <c r="L114" s="26"/>
      <c r="CG114" s="5"/>
      <c r="CH114" s="5"/>
      <c r="CI114" s="5"/>
      <c r="CJ114" s="5"/>
      <c r="CK114" s="5"/>
      <c r="CL114" s="5"/>
      <c r="CM114" s="5"/>
      <c r="CN114" s="5"/>
    </row>
    <row r="115" spans="1:92" ht="16.149999999999999" customHeight="1" x14ac:dyDescent="0.2">
      <c r="A115" s="529" t="s">
        <v>12</v>
      </c>
      <c r="B115" s="530"/>
      <c r="C115" s="197" t="s">
        <v>1</v>
      </c>
      <c r="D115" s="163" t="s">
        <v>105</v>
      </c>
      <c r="E115" s="164" t="s">
        <v>106</v>
      </c>
      <c r="F115" s="165" t="s">
        <v>107</v>
      </c>
      <c r="G115" s="7"/>
      <c r="H115" s="7"/>
      <c r="I115" s="7"/>
      <c r="J115" s="45"/>
      <c r="K115" s="26"/>
      <c r="L115" s="6"/>
      <c r="M115" s="6"/>
      <c r="N115" s="6"/>
      <c r="O115" s="6"/>
      <c r="CG115" s="5"/>
      <c r="CH115" s="5"/>
      <c r="CI115" s="5"/>
      <c r="CJ115" s="5"/>
      <c r="CK115" s="5"/>
      <c r="CL115" s="5"/>
      <c r="CM115" s="5"/>
      <c r="CN115" s="5"/>
    </row>
    <row r="116" spans="1:92" ht="16.149999999999999" customHeight="1" x14ac:dyDescent="0.2">
      <c r="A116" s="537" t="s">
        <v>73</v>
      </c>
      <c r="B116" s="538"/>
      <c r="C116" s="237">
        <f t="shared" ref="C116:C121" si="8">SUM(D116:F116)</f>
        <v>0</v>
      </c>
      <c r="D116" s="238"/>
      <c r="E116" s="239"/>
      <c r="F116" s="240"/>
      <c r="G116" s="241"/>
      <c r="H116" s="7"/>
      <c r="I116" s="7"/>
      <c r="J116" s="45"/>
      <c r="K116" s="26"/>
      <c r="L116" s="6"/>
      <c r="M116" s="6"/>
      <c r="N116" s="6"/>
      <c r="O116" s="6"/>
      <c r="CG116" s="5"/>
      <c r="CH116" s="5"/>
      <c r="CI116" s="5"/>
      <c r="CJ116" s="5"/>
      <c r="CK116" s="5"/>
      <c r="CL116" s="5"/>
      <c r="CM116" s="5"/>
      <c r="CN116" s="5"/>
    </row>
    <row r="117" spans="1:92" ht="16.149999999999999" customHeight="1" x14ac:dyDescent="0.2">
      <c r="A117" s="503" t="s">
        <v>62</v>
      </c>
      <c r="B117" s="242" t="s">
        <v>108</v>
      </c>
      <c r="C117" s="243">
        <f t="shared" si="8"/>
        <v>0</v>
      </c>
      <c r="D117" s="167"/>
      <c r="E117" s="168"/>
      <c r="F117" s="169"/>
      <c r="G117" s="241"/>
      <c r="H117" s="7"/>
      <c r="I117" s="7"/>
      <c r="J117" s="45"/>
      <c r="K117" s="26"/>
      <c r="L117" s="6"/>
      <c r="M117" s="6"/>
      <c r="N117" s="6"/>
      <c r="O117" s="6"/>
      <c r="CG117" s="5"/>
      <c r="CH117" s="5"/>
      <c r="CI117" s="5"/>
      <c r="CJ117" s="5"/>
      <c r="CK117" s="5"/>
      <c r="CL117" s="5"/>
      <c r="CM117" s="5"/>
      <c r="CN117" s="5"/>
    </row>
    <row r="118" spans="1:92" ht="16.149999999999999" customHeight="1" x14ac:dyDescent="0.2">
      <c r="A118" s="539"/>
      <c r="B118" s="222" t="s">
        <v>93</v>
      </c>
      <c r="C118" s="244">
        <f t="shared" si="8"/>
        <v>0</v>
      </c>
      <c r="D118" s="245"/>
      <c r="E118" s="189"/>
      <c r="F118" s="191"/>
      <c r="G118" s="241"/>
      <c r="H118" s="7"/>
      <c r="I118" s="7"/>
      <c r="J118" s="45"/>
      <c r="K118" s="26"/>
      <c r="L118" s="6"/>
      <c r="M118" s="6"/>
      <c r="N118" s="6"/>
      <c r="O118" s="6"/>
      <c r="CG118" s="5"/>
      <c r="CH118" s="5"/>
      <c r="CI118" s="5"/>
      <c r="CJ118" s="5"/>
      <c r="CK118" s="5"/>
      <c r="CL118" s="5"/>
      <c r="CM118" s="5"/>
      <c r="CN118" s="5"/>
    </row>
    <row r="119" spans="1:92" ht="16.149999999999999" customHeight="1" x14ac:dyDescent="0.2">
      <c r="A119" s="504"/>
      <c r="B119" s="223" t="s">
        <v>109</v>
      </c>
      <c r="C119" s="246">
        <f t="shared" si="8"/>
        <v>0</v>
      </c>
      <c r="D119" s="176"/>
      <c r="E119" s="177"/>
      <c r="F119" s="214"/>
      <c r="G119" s="241"/>
      <c r="H119" s="7"/>
      <c r="I119" s="7"/>
      <c r="J119" s="45"/>
      <c r="K119" s="26"/>
      <c r="L119" s="6"/>
      <c r="M119" s="6"/>
      <c r="N119" s="6"/>
      <c r="O119" s="6"/>
      <c r="CG119" s="5"/>
      <c r="CH119" s="5"/>
      <c r="CI119" s="5"/>
      <c r="CJ119" s="5"/>
      <c r="CK119" s="5"/>
      <c r="CL119" s="5"/>
      <c r="CM119" s="5"/>
      <c r="CN119" s="5"/>
    </row>
    <row r="120" spans="1:92" ht="16.149999999999999" customHeight="1" x14ac:dyDescent="0.2">
      <c r="A120" s="540" t="s">
        <v>74</v>
      </c>
      <c r="B120" s="541"/>
      <c r="C120" s="248">
        <f t="shared" si="8"/>
        <v>0</v>
      </c>
      <c r="D120" s="249"/>
      <c r="E120" s="250"/>
      <c r="F120" s="251"/>
      <c r="G120" s="241"/>
      <c r="H120" s="7"/>
      <c r="I120" s="7"/>
      <c r="J120" s="45"/>
      <c r="K120" s="26"/>
      <c r="L120" s="6"/>
      <c r="M120" s="6"/>
      <c r="N120" s="6"/>
      <c r="O120" s="6"/>
      <c r="CG120" s="5"/>
      <c r="CH120" s="5"/>
      <c r="CI120" s="5"/>
      <c r="CJ120" s="5"/>
      <c r="CK120" s="5"/>
      <c r="CL120" s="5"/>
      <c r="CM120" s="5"/>
      <c r="CN120" s="5"/>
    </row>
    <row r="121" spans="1:92" ht="16.149999999999999" customHeight="1" x14ac:dyDescent="0.2">
      <c r="A121" s="520" t="s">
        <v>70</v>
      </c>
      <c r="B121" s="521"/>
      <c r="C121" s="246">
        <f t="shared" si="8"/>
        <v>0</v>
      </c>
      <c r="D121" s="176"/>
      <c r="E121" s="177"/>
      <c r="F121" s="214"/>
      <c r="G121" s="241"/>
      <c r="H121" s="7"/>
      <c r="I121" s="7"/>
      <c r="J121" s="45"/>
      <c r="K121" s="26"/>
      <c r="L121" s="6"/>
      <c r="M121" s="6"/>
      <c r="N121" s="6"/>
      <c r="O121" s="6"/>
      <c r="CG121" s="5"/>
      <c r="CH121" s="5"/>
      <c r="CI121" s="5"/>
      <c r="CJ121" s="5"/>
      <c r="CK121" s="5"/>
      <c r="CL121" s="5"/>
      <c r="CM121" s="5"/>
      <c r="CN121" s="5"/>
    </row>
    <row r="122" spans="1:92" ht="16.149999999999999" customHeight="1" x14ac:dyDescent="0.2">
      <c r="A122" s="182" t="s">
        <v>82</v>
      </c>
      <c r="B122" s="182"/>
      <c r="C122" s="196"/>
      <c r="D122" s="196"/>
      <c r="E122" s="217"/>
      <c r="F122" s="37"/>
      <c r="G122" s="7"/>
      <c r="H122" s="7"/>
      <c r="I122" s="7"/>
      <c r="J122" s="45"/>
      <c r="K122" s="26"/>
      <c r="L122" s="6"/>
      <c r="M122" s="6"/>
      <c r="N122" s="6"/>
      <c r="O122" s="6"/>
      <c r="CG122" s="5"/>
      <c r="CH122" s="5"/>
      <c r="CI122" s="5"/>
      <c r="CJ122" s="5"/>
      <c r="CK122" s="5"/>
      <c r="CL122" s="5"/>
      <c r="CM122" s="5"/>
      <c r="CN122" s="5"/>
    </row>
    <row r="123" spans="1:92" ht="16.149999999999999" customHeight="1" x14ac:dyDescent="0.2">
      <c r="A123" s="182" t="s">
        <v>110</v>
      </c>
      <c r="B123" s="252"/>
      <c r="C123" s="196"/>
      <c r="D123" s="196"/>
      <c r="E123" s="196"/>
      <c r="F123" s="196"/>
      <c r="G123" s="7"/>
      <c r="H123" s="7"/>
      <c r="I123" s="7"/>
      <c r="J123" s="45"/>
      <c r="K123" s="26"/>
      <c r="L123" s="6"/>
      <c r="M123" s="6"/>
      <c r="N123" s="6"/>
      <c r="O123" s="6"/>
      <c r="CG123" s="5"/>
      <c r="CH123" s="5"/>
      <c r="CI123" s="5"/>
      <c r="CJ123" s="5"/>
      <c r="CK123" s="5"/>
      <c r="CL123" s="5"/>
      <c r="CM123" s="5"/>
      <c r="CN123" s="5"/>
    </row>
    <row r="124" spans="1:92" ht="31.9" customHeight="1" x14ac:dyDescent="0.2">
      <c r="A124" s="53" t="s">
        <v>111</v>
      </c>
      <c r="B124" s="53"/>
      <c r="C124" s="53"/>
      <c r="D124" s="53"/>
      <c r="E124" s="53"/>
      <c r="F124" s="253"/>
      <c r="G124" s="253"/>
      <c r="H124" s="9"/>
      <c r="I124" s="9"/>
      <c r="J124" s="45"/>
      <c r="K124" s="26"/>
      <c r="CG124" s="5"/>
      <c r="CH124" s="5"/>
      <c r="CI124" s="5"/>
      <c r="CJ124" s="5"/>
      <c r="CK124" s="5"/>
      <c r="CL124" s="5"/>
      <c r="CM124" s="5"/>
      <c r="CN124" s="5"/>
    </row>
    <row r="125" spans="1:92" ht="16.149999999999999" customHeight="1" x14ac:dyDescent="0.2">
      <c r="A125" s="542" t="s">
        <v>112</v>
      </c>
      <c r="B125" s="507"/>
      <c r="C125" s="508" t="s">
        <v>1</v>
      </c>
      <c r="D125" s="496" t="s">
        <v>113</v>
      </c>
      <c r="E125" s="498"/>
      <c r="F125" s="496" t="s">
        <v>114</v>
      </c>
      <c r="G125" s="498"/>
      <c r="H125" s="7"/>
      <c r="I125" s="7"/>
      <c r="J125" s="45"/>
      <c r="K125" s="26"/>
      <c r="L125" s="6"/>
      <c r="M125" s="6"/>
      <c r="N125" s="6"/>
      <c r="O125" s="6"/>
      <c r="P125" s="6"/>
      <c r="Q125" s="6"/>
      <c r="R125" s="6"/>
      <c r="CG125" s="5"/>
      <c r="CH125" s="5"/>
      <c r="CI125" s="5"/>
      <c r="CJ125" s="5"/>
      <c r="CK125" s="5"/>
      <c r="CL125" s="5"/>
      <c r="CM125" s="5"/>
      <c r="CN125" s="5"/>
    </row>
    <row r="126" spans="1:92" ht="16.149999999999999" customHeight="1" x14ac:dyDescent="0.2">
      <c r="A126" s="460"/>
      <c r="B126" s="461"/>
      <c r="C126" s="509"/>
      <c r="D126" s="34" t="s">
        <v>115</v>
      </c>
      <c r="E126" s="254" t="s">
        <v>116</v>
      </c>
      <c r="F126" s="34" t="s">
        <v>117</v>
      </c>
      <c r="G126" s="254" t="s">
        <v>116</v>
      </c>
      <c r="H126" s="7"/>
      <c r="I126" s="7"/>
      <c r="J126" s="45"/>
      <c r="K126" s="26"/>
      <c r="L126" s="6"/>
      <c r="M126" s="6"/>
      <c r="N126" s="6"/>
      <c r="O126" s="6"/>
      <c r="P126" s="6"/>
      <c r="Q126" s="6"/>
      <c r="R126" s="6"/>
      <c r="CG126" s="5"/>
      <c r="CH126" s="5"/>
      <c r="CI126" s="5"/>
      <c r="CJ126" s="5"/>
      <c r="CK126" s="5"/>
      <c r="CL126" s="5"/>
      <c r="CM126" s="5"/>
      <c r="CN126" s="5"/>
    </row>
    <row r="127" spans="1:92" ht="16.149999999999999" customHeight="1" x14ac:dyDescent="0.2">
      <c r="A127" s="531" t="s">
        <v>73</v>
      </c>
      <c r="B127" s="532"/>
      <c r="C127" s="255">
        <f t="shared" ref="C127:C133" si="9">SUM(D127:G127)</f>
        <v>194</v>
      </c>
      <c r="D127" s="256">
        <v>3</v>
      </c>
      <c r="E127" s="257"/>
      <c r="F127" s="256">
        <v>191</v>
      </c>
      <c r="G127" s="257"/>
      <c r="H127" s="241"/>
      <c r="I127" s="7"/>
      <c r="J127" s="45"/>
      <c r="K127" s="26"/>
      <c r="L127" s="6"/>
      <c r="M127" s="6"/>
      <c r="N127" s="6"/>
      <c r="O127" s="6"/>
      <c r="P127" s="6"/>
      <c r="Q127" s="6"/>
      <c r="R127" s="6"/>
      <c r="CG127" s="5"/>
      <c r="CH127" s="5"/>
      <c r="CI127" s="5"/>
      <c r="CJ127" s="5"/>
      <c r="CK127" s="5"/>
      <c r="CL127" s="5"/>
      <c r="CM127" s="5"/>
      <c r="CN127" s="5"/>
    </row>
    <row r="128" spans="1:92" ht="16.149999999999999" customHeight="1" x14ac:dyDescent="0.2">
      <c r="A128" s="503" t="s">
        <v>62</v>
      </c>
      <c r="B128" s="242" t="s">
        <v>108</v>
      </c>
      <c r="C128" s="255">
        <f t="shared" si="9"/>
        <v>42</v>
      </c>
      <c r="D128" s="256"/>
      <c r="E128" s="257"/>
      <c r="F128" s="256">
        <v>42</v>
      </c>
      <c r="G128" s="257"/>
      <c r="H128" s="241"/>
      <c r="I128" s="7"/>
      <c r="J128" s="45"/>
      <c r="K128" s="26"/>
      <c r="L128" s="6"/>
      <c r="M128" s="6"/>
      <c r="N128" s="6"/>
      <c r="O128" s="6"/>
      <c r="P128" s="6"/>
      <c r="Q128" s="6"/>
      <c r="R128" s="6"/>
      <c r="CG128" s="5"/>
      <c r="CH128" s="5"/>
      <c r="CI128" s="5"/>
      <c r="CJ128" s="5"/>
      <c r="CK128" s="5"/>
      <c r="CL128" s="5"/>
      <c r="CM128" s="5"/>
      <c r="CN128" s="5"/>
    </row>
    <row r="129" spans="1:92" ht="16.149999999999999" customHeight="1" x14ac:dyDescent="0.2">
      <c r="A129" s="539"/>
      <c r="B129" s="222" t="s">
        <v>93</v>
      </c>
      <c r="C129" s="258">
        <f t="shared" si="9"/>
        <v>0</v>
      </c>
      <c r="D129" s="259"/>
      <c r="E129" s="260"/>
      <c r="F129" s="259"/>
      <c r="G129" s="260"/>
      <c r="H129" s="241"/>
      <c r="I129" s="7"/>
      <c r="J129" s="45"/>
      <c r="K129" s="26"/>
      <c r="L129" s="6"/>
      <c r="M129" s="6"/>
      <c r="N129" s="6"/>
      <c r="O129" s="6"/>
      <c r="P129" s="6"/>
      <c r="Q129" s="6"/>
      <c r="R129" s="6"/>
      <c r="CG129" s="5"/>
      <c r="CH129" s="5"/>
      <c r="CI129" s="5"/>
      <c r="CJ129" s="5"/>
      <c r="CK129" s="5"/>
      <c r="CL129" s="5"/>
      <c r="CM129" s="5"/>
      <c r="CN129" s="5"/>
    </row>
    <row r="130" spans="1:92" ht="16.149999999999999" customHeight="1" x14ac:dyDescent="0.2">
      <c r="A130" s="504"/>
      <c r="B130" s="223" t="s">
        <v>109</v>
      </c>
      <c r="C130" s="261">
        <f t="shared" si="9"/>
        <v>0</v>
      </c>
      <c r="D130" s="262"/>
      <c r="E130" s="263"/>
      <c r="F130" s="262"/>
      <c r="G130" s="263"/>
      <c r="H130" s="241"/>
      <c r="I130" s="7"/>
      <c r="J130" s="45"/>
      <c r="K130" s="26"/>
      <c r="L130" s="6"/>
      <c r="M130" s="6"/>
      <c r="N130" s="6"/>
      <c r="O130" s="6"/>
      <c r="P130" s="6"/>
      <c r="Q130" s="6"/>
      <c r="R130" s="6"/>
      <c r="CG130" s="5"/>
      <c r="CH130" s="5"/>
      <c r="CI130" s="5"/>
      <c r="CJ130" s="5"/>
      <c r="CK130" s="5"/>
      <c r="CL130" s="5"/>
      <c r="CM130" s="5"/>
      <c r="CN130" s="5"/>
    </row>
    <row r="131" spans="1:92" ht="16.149999999999999" customHeight="1" x14ac:dyDescent="0.2">
      <c r="A131" s="518" t="s">
        <v>74</v>
      </c>
      <c r="B131" s="519"/>
      <c r="C131" s="264">
        <f t="shared" si="9"/>
        <v>113</v>
      </c>
      <c r="D131" s="28"/>
      <c r="E131" s="18"/>
      <c r="F131" s="28">
        <v>113</v>
      </c>
      <c r="G131" s="18"/>
      <c r="H131" s="241"/>
      <c r="I131" s="7"/>
      <c r="J131" s="45"/>
      <c r="K131" s="26"/>
      <c r="L131" s="6"/>
      <c r="M131" s="6"/>
      <c r="N131" s="6"/>
      <c r="O131" s="6"/>
      <c r="P131" s="6"/>
      <c r="Q131" s="6"/>
      <c r="R131" s="6"/>
      <c r="CG131" s="5"/>
      <c r="CH131" s="5"/>
      <c r="CI131" s="5"/>
      <c r="CJ131" s="5"/>
      <c r="CK131" s="5"/>
      <c r="CL131" s="5"/>
      <c r="CM131" s="5"/>
      <c r="CN131" s="5"/>
    </row>
    <row r="132" spans="1:92" ht="16.149999999999999" customHeight="1" x14ac:dyDescent="0.2">
      <c r="A132" s="520" t="s">
        <v>70</v>
      </c>
      <c r="B132" s="521"/>
      <c r="C132" s="265">
        <f t="shared" si="9"/>
        <v>0</v>
      </c>
      <c r="D132" s="71"/>
      <c r="E132" s="30"/>
      <c r="F132" s="71"/>
      <c r="G132" s="30"/>
      <c r="H132" s="241"/>
      <c r="I132" s="7"/>
      <c r="J132" s="45"/>
      <c r="K132" s="26"/>
      <c r="L132" s="6"/>
      <c r="M132" s="6"/>
      <c r="N132" s="6"/>
      <c r="O132" s="6"/>
      <c r="P132" s="6"/>
      <c r="Q132" s="6"/>
      <c r="R132" s="6"/>
      <c r="CG132" s="5"/>
      <c r="CH132" s="5"/>
      <c r="CI132" s="5"/>
      <c r="CJ132" s="5"/>
      <c r="CK132" s="5"/>
      <c r="CL132" s="5"/>
      <c r="CM132" s="5"/>
      <c r="CN132" s="5"/>
    </row>
    <row r="133" spans="1:92" ht="16.149999999999999" customHeight="1" x14ac:dyDescent="0.2">
      <c r="A133" s="547" t="s">
        <v>1</v>
      </c>
      <c r="B133" s="548"/>
      <c r="C133" s="180">
        <f t="shared" si="9"/>
        <v>349</v>
      </c>
      <c r="D133" s="266">
        <f>SUM(D127:D132)</f>
        <v>3</v>
      </c>
      <c r="E133" s="267">
        <f>SUM(E127:E132)</f>
        <v>0</v>
      </c>
      <c r="F133" s="266">
        <f>SUM(F127:F132)</f>
        <v>346</v>
      </c>
      <c r="G133" s="267">
        <f>SUM(G127:G132)</f>
        <v>0</v>
      </c>
      <c r="H133" s="7"/>
      <c r="I133" s="7"/>
      <c r="J133" s="45"/>
      <c r="K133" s="26"/>
      <c r="L133" s="6"/>
      <c r="M133" s="6"/>
      <c r="N133" s="6"/>
      <c r="O133" s="6"/>
      <c r="P133" s="6"/>
      <c r="Q133" s="6"/>
      <c r="R133" s="6"/>
      <c r="CG133" s="5"/>
      <c r="CH133" s="5"/>
      <c r="CI133" s="5"/>
      <c r="CJ133" s="5"/>
      <c r="CK133" s="5"/>
      <c r="CL133" s="5"/>
      <c r="CM133" s="5"/>
      <c r="CN133" s="5"/>
    </row>
    <row r="134" spans="1:92" ht="31.9" customHeight="1" x14ac:dyDescent="0.2">
      <c r="A134" s="268" t="s">
        <v>118</v>
      </c>
      <c r="B134" s="268"/>
      <c r="C134" s="268"/>
      <c r="D134" s="253"/>
      <c r="E134" s="253"/>
      <c r="F134" s="196"/>
      <c r="G134" s="9"/>
      <c r="H134" s="7"/>
      <c r="I134" s="7"/>
      <c r="J134" s="45"/>
      <c r="K134" s="26"/>
      <c r="L134" s="6"/>
      <c r="M134" s="6"/>
      <c r="N134" s="6"/>
      <c r="O134" s="6"/>
      <c r="P134" s="6"/>
      <c r="Q134" s="6"/>
      <c r="R134" s="6"/>
      <c r="CG134" s="5"/>
      <c r="CH134" s="5"/>
      <c r="CI134" s="5"/>
      <c r="CJ134" s="5"/>
      <c r="CK134" s="5"/>
      <c r="CL134" s="5"/>
      <c r="CM134" s="5"/>
      <c r="CN134" s="5"/>
    </row>
    <row r="135" spans="1:92" ht="16.149999999999999" customHeight="1" x14ac:dyDescent="0.2">
      <c r="A135" s="542" t="s">
        <v>4</v>
      </c>
      <c r="B135" s="549"/>
      <c r="C135" s="39" t="s">
        <v>1</v>
      </c>
      <c r="D135" s="253"/>
      <c r="E135" s="253"/>
      <c r="F135" s="269"/>
      <c r="G135" s="7"/>
      <c r="H135" s="7"/>
      <c r="I135" s="7"/>
      <c r="J135" s="45"/>
      <c r="K135" s="26"/>
      <c r="L135" s="6"/>
      <c r="M135" s="6"/>
      <c r="N135" s="6"/>
      <c r="O135" s="6"/>
      <c r="P135" s="6"/>
      <c r="Q135" s="6"/>
      <c r="R135" s="6"/>
      <c r="CG135" s="5"/>
      <c r="CH135" s="5"/>
      <c r="CI135" s="5"/>
      <c r="CJ135" s="5"/>
      <c r="CK135" s="5"/>
      <c r="CL135" s="5"/>
      <c r="CM135" s="5"/>
      <c r="CN135" s="5"/>
    </row>
    <row r="136" spans="1:92" ht="16.149999999999999" customHeight="1" x14ac:dyDescent="0.2">
      <c r="A136" s="550" t="s">
        <v>119</v>
      </c>
      <c r="B136" s="270" t="s">
        <v>120</v>
      </c>
      <c r="C136" s="271">
        <v>228</v>
      </c>
      <c r="D136" s="253"/>
      <c r="E136" s="253"/>
      <c r="F136" s="269"/>
      <c r="G136" s="7"/>
      <c r="H136" s="7"/>
      <c r="I136" s="7"/>
      <c r="J136" s="45"/>
      <c r="K136" s="26"/>
      <c r="L136" s="6"/>
      <c r="M136" s="6"/>
      <c r="N136" s="6"/>
      <c r="O136" s="6"/>
      <c r="P136" s="6"/>
      <c r="Q136" s="6"/>
      <c r="R136" s="6"/>
      <c r="CG136" s="5"/>
      <c r="CH136" s="5"/>
      <c r="CI136" s="5"/>
      <c r="CJ136" s="5"/>
      <c r="CK136" s="5"/>
      <c r="CL136" s="5"/>
      <c r="CM136" s="5"/>
      <c r="CN136" s="5"/>
    </row>
    <row r="137" spans="1:92" ht="16.149999999999999" customHeight="1" x14ac:dyDescent="0.2">
      <c r="A137" s="551"/>
      <c r="B137" s="272" t="s">
        <v>121</v>
      </c>
      <c r="C137" s="273">
        <v>194</v>
      </c>
      <c r="D137" s="253"/>
      <c r="E137" s="253"/>
      <c r="F137" s="269"/>
      <c r="G137" s="7"/>
      <c r="H137" s="7"/>
      <c r="I137" s="7"/>
      <c r="J137" s="45"/>
      <c r="K137" s="26"/>
      <c r="L137" s="6"/>
      <c r="M137" s="6"/>
      <c r="N137" s="6"/>
      <c r="O137" s="6"/>
      <c r="P137" s="6"/>
      <c r="Q137" s="6"/>
      <c r="R137" s="6"/>
      <c r="CG137" s="5"/>
      <c r="CH137" s="5"/>
      <c r="CI137" s="5"/>
      <c r="CJ137" s="5"/>
      <c r="CK137" s="5"/>
      <c r="CL137" s="5"/>
      <c r="CM137" s="5"/>
      <c r="CN137" s="5"/>
    </row>
    <row r="138" spans="1:92" ht="31.9" customHeight="1" x14ac:dyDescent="0.2">
      <c r="A138" s="32" t="s">
        <v>122</v>
      </c>
      <c r="B138" s="32"/>
      <c r="C138" s="32"/>
      <c r="D138" s="253"/>
      <c r="E138" s="253"/>
      <c r="F138" s="7"/>
      <c r="G138" s="7"/>
      <c r="H138" s="7"/>
      <c r="I138" s="7"/>
      <c r="J138" s="45"/>
      <c r="K138" s="26"/>
      <c r="CG138" s="5"/>
      <c r="CH138" s="5"/>
      <c r="CI138" s="5"/>
      <c r="CJ138" s="5"/>
      <c r="CK138" s="5"/>
      <c r="CL138" s="5"/>
      <c r="CM138" s="5"/>
      <c r="CN138" s="5"/>
    </row>
    <row r="139" spans="1:92" ht="16.149999999999999" customHeight="1" x14ac:dyDescent="0.2">
      <c r="A139" s="508" t="s">
        <v>4</v>
      </c>
      <c r="B139" s="508" t="s">
        <v>1</v>
      </c>
      <c r="C139" s="543" t="s">
        <v>58</v>
      </c>
      <c r="D139" s="545" t="s">
        <v>67</v>
      </c>
      <c r="E139" s="470" t="s">
        <v>62</v>
      </c>
      <c r="F139" s="7"/>
      <c r="G139" s="7"/>
      <c r="H139" s="7"/>
      <c r="I139" s="7"/>
      <c r="J139" s="45"/>
      <c r="K139" s="26"/>
      <c r="L139" s="6"/>
      <c r="M139" s="6"/>
      <c r="N139" s="6"/>
      <c r="O139" s="6"/>
      <c r="P139" s="6"/>
      <c r="CG139" s="5"/>
      <c r="CH139" s="5"/>
      <c r="CI139" s="5"/>
      <c r="CJ139" s="5"/>
      <c r="CK139" s="5"/>
      <c r="CL139" s="5"/>
      <c r="CM139" s="5"/>
      <c r="CN139" s="5"/>
    </row>
    <row r="140" spans="1:92" ht="16.149999999999999" customHeight="1" x14ac:dyDescent="0.2">
      <c r="A140" s="509"/>
      <c r="B140" s="509"/>
      <c r="C140" s="544"/>
      <c r="D140" s="546"/>
      <c r="E140" s="473"/>
      <c r="F140" s="7"/>
      <c r="G140" s="7"/>
      <c r="H140" s="7"/>
      <c r="I140" s="7"/>
      <c r="J140" s="221"/>
      <c r="K140" s="45"/>
      <c r="L140" s="26"/>
      <c r="M140" s="6"/>
      <c r="N140" s="6"/>
      <c r="O140" s="6"/>
      <c r="P140" s="6"/>
      <c r="CG140" s="5"/>
      <c r="CH140" s="5"/>
      <c r="CI140" s="5"/>
      <c r="CJ140" s="5"/>
      <c r="CK140" s="5"/>
      <c r="CL140" s="5"/>
      <c r="CM140" s="5"/>
      <c r="CN140" s="5"/>
    </row>
    <row r="141" spans="1:92" ht="16.149999999999999" customHeight="1" x14ac:dyDescent="0.2">
      <c r="A141" s="274" t="s">
        <v>123</v>
      </c>
      <c r="B141" s="24">
        <f t="shared" ref="B141:B150" si="10">SUM(C141:E141)</f>
        <v>1</v>
      </c>
      <c r="C141" s="259">
        <v>1</v>
      </c>
      <c r="D141" s="275"/>
      <c r="E141" s="276"/>
      <c r="F141" s="14"/>
      <c r="G141" s="13"/>
      <c r="H141" s="6"/>
      <c r="I141" s="6"/>
      <c r="J141" s="6"/>
      <c r="K141" s="6"/>
      <c r="L141" s="6"/>
      <c r="M141" s="6"/>
      <c r="N141" s="6"/>
      <c r="O141" s="6"/>
      <c r="P141" s="6"/>
      <c r="CG141" s="5"/>
      <c r="CH141" s="5"/>
      <c r="CI141" s="5"/>
      <c r="CJ141" s="5"/>
      <c r="CK141" s="5"/>
      <c r="CL141" s="5"/>
      <c r="CM141" s="5"/>
      <c r="CN141" s="5"/>
    </row>
    <row r="142" spans="1:92" ht="16.149999999999999" customHeight="1" x14ac:dyDescent="0.2">
      <c r="A142" s="274" t="s">
        <v>124</v>
      </c>
      <c r="B142" s="24">
        <f t="shared" si="10"/>
        <v>0</v>
      </c>
      <c r="C142" s="259"/>
      <c r="D142" s="275"/>
      <c r="E142" s="276"/>
      <c r="F142" s="14"/>
      <c r="G142" s="13"/>
      <c r="H142" s="6"/>
      <c r="I142" s="6"/>
      <c r="J142" s="6"/>
      <c r="K142" s="6"/>
      <c r="L142" s="6"/>
      <c r="M142" s="6"/>
      <c r="N142" s="6"/>
      <c r="O142" s="6"/>
      <c r="P142" s="6"/>
      <c r="CG142" s="5"/>
      <c r="CH142" s="5"/>
      <c r="CI142" s="5"/>
      <c r="CJ142" s="5"/>
      <c r="CK142" s="5"/>
      <c r="CL142" s="5"/>
      <c r="CM142" s="5"/>
      <c r="CN142" s="5"/>
    </row>
    <row r="143" spans="1:92" ht="16.149999999999999" customHeight="1" x14ac:dyDescent="0.2">
      <c r="A143" s="274" t="s">
        <v>125</v>
      </c>
      <c r="B143" s="24">
        <f t="shared" si="10"/>
        <v>0</v>
      </c>
      <c r="C143" s="259"/>
      <c r="D143" s="275"/>
      <c r="E143" s="276"/>
      <c r="F143" s="14"/>
      <c r="G143" s="13"/>
      <c r="H143" s="6"/>
      <c r="I143" s="6"/>
      <c r="J143" s="6"/>
      <c r="K143" s="6"/>
      <c r="L143" s="6"/>
      <c r="M143" s="6"/>
      <c r="N143" s="6"/>
      <c r="O143" s="6"/>
      <c r="P143" s="6"/>
      <c r="CG143" s="5"/>
      <c r="CH143" s="5"/>
      <c r="CI143" s="5"/>
      <c r="CJ143" s="5"/>
      <c r="CK143" s="5"/>
      <c r="CL143" s="5"/>
      <c r="CM143" s="5"/>
      <c r="CN143" s="5"/>
    </row>
    <row r="144" spans="1:92" ht="25.9" customHeight="1" x14ac:dyDescent="0.2">
      <c r="A144" s="277" t="s">
        <v>126</v>
      </c>
      <c r="B144" s="24">
        <f t="shared" si="10"/>
        <v>0</v>
      </c>
      <c r="C144" s="259"/>
      <c r="D144" s="275"/>
      <c r="E144" s="276"/>
      <c r="F144" s="14"/>
      <c r="G144" s="13"/>
      <c r="H144" s="6"/>
      <c r="I144" s="6"/>
      <c r="J144" s="6"/>
      <c r="K144" s="6"/>
      <c r="L144" s="6"/>
      <c r="M144" s="6"/>
      <c r="N144" s="6"/>
      <c r="O144" s="6"/>
      <c r="P144" s="6"/>
      <c r="CG144" s="5"/>
      <c r="CH144" s="5"/>
      <c r="CI144" s="5"/>
      <c r="CJ144" s="5"/>
      <c r="CK144" s="5"/>
      <c r="CL144" s="5"/>
      <c r="CM144" s="5"/>
      <c r="CN144" s="5"/>
    </row>
    <row r="145" spans="1:92" ht="25.9" customHeight="1" x14ac:dyDescent="0.2">
      <c r="A145" s="274" t="s">
        <v>127</v>
      </c>
      <c r="B145" s="24">
        <f t="shared" si="10"/>
        <v>0</v>
      </c>
      <c r="C145" s="259"/>
      <c r="D145" s="275"/>
      <c r="E145" s="276"/>
      <c r="F145" s="14"/>
      <c r="G145" s="13"/>
      <c r="H145" s="6"/>
      <c r="I145" s="6"/>
      <c r="J145" s="6"/>
      <c r="K145" s="6"/>
      <c r="L145" s="6"/>
      <c r="M145" s="6"/>
      <c r="N145" s="6"/>
      <c r="O145" s="6"/>
      <c r="P145" s="6"/>
      <c r="CG145" s="5"/>
      <c r="CH145" s="5"/>
      <c r="CI145" s="5"/>
      <c r="CJ145" s="5"/>
      <c r="CK145" s="5"/>
      <c r="CL145" s="5"/>
      <c r="CM145" s="5"/>
      <c r="CN145" s="5"/>
    </row>
    <row r="146" spans="1:92" ht="16.149999999999999" customHeight="1" x14ac:dyDescent="0.2">
      <c r="A146" s="274" t="s">
        <v>128</v>
      </c>
      <c r="B146" s="24">
        <f t="shared" si="10"/>
        <v>0</v>
      </c>
      <c r="C146" s="259"/>
      <c r="D146" s="275"/>
      <c r="E146" s="276"/>
      <c r="F146" s="14"/>
      <c r="G146" s="13"/>
      <c r="H146" s="6"/>
      <c r="I146" s="6"/>
      <c r="J146" s="6"/>
      <c r="K146" s="6"/>
      <c r="L146" s="6"/>
      <c r="M146" s="6"/>
      <c r="N146" s="6"/>
      <c r="O146" s="6"/>
      <c r="P146" s="6"/>
      <c r="CG146" s="5"/>
      <c r="CH146" s="5"/>
      <c r="CI146" s="5"/>
      <c r="CJ146" s="5"/>
      <c r="CK146" s="5"/>
      <c r="CL146" s="5"/>
      <c r="CM146" s="5"/>
      <c r="CN146" s="5"/>
    </row>
    <row r="147" spans="1:92" ht="16.149999999999999" customHeight="1" x14ac:dyDescent="0.2">
      <c r="A147" s="274" t="s">
        <v>129</v>
      </c>
      <c r="B147" s="24">
        <f t="shared" si="10"/>
        <v>0</v>
      </c>
      <c r="C147" s="259"/>
      <c r="D147" s="275"/>
      <c r="E147" s="276"/>
      <c r="F147" s="14"/>
      <c r="G147" s="13"/>
      <c r="H147" s="6"/>
      <c r="I147" s="6"/>
      <c r="J147" s="6"/>
      <c r="K147" s="6"/>
      <c r="L147" s="6"/>
      <c r="M147" s="6"/>
      <c r="N147" s="6"/>
      <c r="O147" s="6"/>
      <c r="P147" s="6"/>
      <c r="CG147" s="5"/>
      <c r="CH147" s="5"/>
      <c r="CI147" s="5"/>
      <c r="CJ147" s="5"/>
      <c r="CK147" s="5"/>
      <c r="CL147" s="5"/>
      <c r="CM147" s="5"/>
      <c r="CN147" s="5"/>
    </row>
    <row r="148" spans="1:92" ht="16.149999999999999" customHeight="1" x14ac:dyDescent="0.2">
      <c r="A148" s="274" t="s">
        <v>130</v>
      </c>
      <c r="B148" s="24">
        <f t="shared" si="10"/>
        <v>0</v>
      </c>
      <c r="C148" s="259"/>
      <c r="D148" s="275"/>
      <c r="E148" s="276"/>
      <c r="F148" s="14"/>
      <c r="G148" s="13"/>
      <c r="H148" s="6"/>
      <c r="I148" s="6"/>
      <c r="J148" s="6"/>
      <c r="K148" s="6"/>
      <c r="L148" s="6"/>
      <c r="M148" s="6"/>
      <c r="N148" s="6"/>
      <c r="O148" s="6"/>
      <c r="P148" s="6"/>
      <c r="CG148" s="5"/>
      <c r="CH148" s="5"/>
      <c r="CI148" s="5"/>
      <c r="CJ148" s="5"/>
      <c r="CK148" s="5"/>
      <c r="CL148" s="5"/>
      <c r="CM148" s="5"/>
      <c r="CN148" s="5"/>
    </row>
    <row r="149" spans="1:92" ht="16.149999999999999" customHeight="1" x14ac:dyDescent="0.2">
      <c r="A149" s="274" t="s">
        <v>131</v>
      </c>
      <c r="B149" s="24">
        <f t="shared" si="10"/>
        <v>0</v>
      </c>
      <c r="C149" s="259"/>
      <c r="D149" s="275"/>
      <c r="E149" s="276"/>
      <c r="F149" s="14"/>
      <c r="G149" s="13"/>
      <c r="H149" s="6"/>
      <c r="I149" s="6"/>
      <c r="J149" s="6"/>
      <c r="K149" s="6"/>
      <c r="L149" s="6"/>
      <c r="M149" s="6"/>
      <c r="N149" s="6"/>
      <c r="O149" s="6"/>
      <c r="P149" s="6"/>
      <c r="CG149" s="5"/>
      <c r="CH149" s="5"/>
      <c r="CI149" s="5"/>
      <c r="CJ149" s="5"/>
      <c r="CK149" s="5"/>
      <c r="CL149" s="5"/>
      <c r="CM149" s="5"/>
      <c r="CN149" s="5"/>
    </row>
    <row r="150" spans="1:92" ht="16.149999999999999" customHeight="1" x14ac:dyDescent="0.2">
      <c r="A150" s="278" t="s">
        <v>3</v>
      </c>
      <c r="B150" s="111">
        <f t="shared" si="10"/>
        <v>1</v>
      </c>
      <c r="C150" s="262"/>
      <c r="D150" s="279">
        <v>1</v>
      </c>
      <c r="E150" s="280"/>
      <c r="F150" s="14"/>
      <c r="G150" s="13"/>
      <c r="H150" s="6"/>
      <c r="I150" s="6"/>
      <c r="J150" s="6"/>
      <c r="K150" s="6"/>
      <c r="L150" s="6"/>
      <c r="M150" s="6"/>
      <c r="N150" s="6"/>
      <c r="O150" s="6"/>
      <c r="P150" s="6"/>
      <c r="CG150" s="5"/>
      <c r="CH150" s="5"/>
      <c r="CI150" s="5"/>
      <c r="CJ150" s="5"/>
      <c r="CK150" s="5"/>
      <c r="CL150" s="5"/>
      <c r="CM150" s="5"/>
      <c r="CN150" s="5"/>
    </row>
    <row r="151" spans="1:92" ht="16.149999999999999" customHeight="1" x14ac:dyDescent="0.2">
      <c r="A151" s="281" t="s">
        <v>132</v>
      </c>
      <c r="F151" s="40"/>
      <c r="G151" s="37"/>
      <c r="H151" s="6"/>
      <c r="I151" s="6"/>
      <c r="J151" s="6"/>
      <c r="K151" s="6"/>
      <c r="L151" s="6"/>
      <c r="M151" s="6"/>
      <c r="N151" s="6"/>
      <c r="O151" s="6"/>
      <c r="P151" s="6"/>
      <c r="CG151" s="5"/>
      <c r="CH151" s="5"/>
      <c r="CI151" s="5"/>
      <c r="CJ151" s="5"/>
      <c r="CK151" s="5"/>
      <c r="CL151" s="5"/>
      <c r="CM151" s="5"/>
      <c r="CN151" s="5"/>
    </row>
    <row r="152" spans="1:92" x14ac:dyDescent="0.2">
      <c r="CG152" s="5"/>
      <c r="CH152" s="5"/>
      <c r="CI152" s="5"/>
      <c r="CJ152" s="5"/>
      <c r="CK152" s="5"/>
      <c r="CL152" s="5"/>
      <c r="CM152" s="5"/>
      <c r="CN152" s="5"/>
    </row>
    <row r="153" spans="1:92" x14ac:dyDescent="0.2">
      <c r="CG153" s="5"/>
      <c r="CH153" s="5"/>
      <c r="CI153" s="5"/>
      <c r="CJ153" s="5"/>
      <c r="CK153" s="5"/>
      <c r="CL153" s="5"/>
      <c r="CM153" s="5"/>
      <c r="CN153" s="5"/>
    </row>
    <row r="154" spans="1:92" x14ac:dyDescent="0.2">
      <c r="CG154" s="5"/>
      <c r="CH154" s="5"/>
      <c r="CI154" s="5"/>
      <c r="CJ154" s="5"/>
      <c r="CK154" s="5"/>
      <c r="CL154" s="5"/>
      <c r="CM154" s="5"/>
      <c r="CN154" s="5"/>
    </row>
    <row r="155" spans="1:92" x14ac:dyDescent="0.2">
      <c r="CG155" s="5"/>
      <c r="CH155" s="5"/>
      <c r="CI155" s="5"/>
      <c r="CJ155" s="5"/>
      <c r="CK155" s="5"/>
      <c r="CL155" s="5"/>
      <c r="CM155" s="5"/>
      <c r="CN155" s="5"/>
    </row>
    <row r="156" spans="1:92" x14ac:dyDescent="0.2">
      <c r="CG156" s="5"/>
      <c r="CH156" s="5"/>
      <c r="CI156" s="5"/>
      <c r="CJ156" s="5"/>
      <c r="CK156" s="5"/>
      <c r="CL156" s="5"/>
      <c r="CM156" s="5"/>
      <c r="CN156" s="5"/>
    </row>
    <row r="157" spans="1:92" x14ac:dyDescent="0.2">
      <c r="CG157" s="5"/>
      <c r="CH157" s="5"/>
      <c r="CI157" s="5"/>
      <c r="CJ157" s="5"/>
      <c r="CK157" s="5"/>
      <c r="CL157" s="5"/>
      <c r="CM157" s="5"/>
      <c r="CN157" s="5"/>
    </row>
    <row r="194" spans="1:93" ht="11.25" customHeight="1" x14ac:dyDescent="0.2"/>
    <row r="195" spans="1:93" s="11" customFormat="1" hidden="1" x14ac:dyDescent="0.2">
      <c r="A195" s="11">
        <f>SUM(D12:D15,D22:D27,D31:D43,B49,C69:H69,C79:H79,C83:H88,C93:C98,C116:C121,C133,B141:B150,C53:C62,B102:B106,B109:B113,D16:D17,C136:C137)</f>
        <v>1552</v>
      </c>
      <c r="B195" s="11">
        <f>SUM(CG5:CN157)</f>
        <v>0</v>
      </c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</row>
  </sheetData>
  <mergeCells count="123">
    <mergeCell ref="C139:C140"/>
    <mergeCell ref="D139:D140"/>
    <mergeCell ref="E139:E140"/>
    <mergeCell ref="A132:B132"/>
    <mergeCell ref="A133:B133"/>
    <mergeCell ref="A135:B135"/>
    <mergeCell ref="A136:A137"/>
    <mergeCell ref="A139:A140"/>
    <mergeCell ref="B139:B140"/>
    <mergeCell ref="D125:E125"/>
    <mergeCell ref="F125:G125"/>
    <mergeCell ref="A127:B127"/>
    <mergeCell ref="A128:A130"/>
    <mergeCell ref="A131:B131"/>
    <mergeCell ref="A117:A119"/>
    <mergeCell ref="A120:B120"/>
    <mergeCell ref="A121:B121"/>
    <mergeCell ref="A125:B126"/>
    <mergeCell ref="C125:C126"/>
    <mergeCell ref="A107:D107"/>
    <mergeCell ref="D112:D113"/>
    <mergeCell ref="E112:E113"/>
    <mergeCell ref="A115:B115"/>
    <mergeCell ref="A116:B116"/>
    <mergeCell ref="A93:B93"/>
    <mergeCell ref="A94:A96"/>
    <mergeCell ref="A97:B97"/>
    <mergeCell ref="A98:B98"/>
    <mergeCell ref="A100:E100"/>
    <mergeCell ref="A87:B87"/>
    <mergeCell ref="A88:B88"/>
    <mergeCell ref="A90:I90"/>
    <mergeCell ref="A91:B92"/>
    <mergeCell ref="C91:C92"/>
    <mergeCell ref="A79:B79"/>
    <mergeCell ref="A81:H81"/>
    <mergeCell ref="A82:B82"/>
    <mergeCell ref="A83:B83"/>
    <mergeCell ref="A84:A86"/>
    <mergeCell ref="A74:B74"/>
    <mergeCell ref="A75:B75"/>
    <mergeCell ref="A76:B76"/>
    <mergeCell ref="A77:B77"/>
    <mergeCell ref="A78:B78"/>
    <mergeCell ref="A72:B73"/>
    <mergeCell ref="C72:C73"/>
    <mergeCell ref="D72:D73"/>
    <mergeCell ref="E72:G72"/>
    <mergeCell ref="H72:H73"/>
    <mergeCell ref="A66:B66"/>
    <mergeCell ref="A67:B67"/>
    <mergeCell ref="A68:B68"/>
    <mergeCell ref="A69:B69"/>
    <mergeCell ref="A71:L71"/>
    <mergeCell ref="A40:A43"/>
    <mergeCell ref="B42:B43"/>
    <mergeCell ref="A44:H44"/>
    <mergeCell ref="A45:A46"/>
    <mergeCell ref="B45:B46"/>
    <mergeCell ref="A51:A52"/>
    <mergeCell ref="B51:B52"/>
    <mergeCell ref="C51:C52"/>
    <mergeCell ref="A53:A55"/>
    <mergeCell ref="B40:B41"/>
    <mergeCell ref="A62:B62"/>
    <mergeCell ref="A56:A59"/>
    <mergeCell ref="A60:A61"/>
    <mergeCell ref="A63:I63"/>
    <mergeCell ref="A64:B65"/>
    <mergeCell ref="C64:C65"/>
    <mergeCell ref="D64:D65"/>
    <mergeCell ref="E64:G64"/>
    <mergeCell ref="B19:C21"/>
    <mergeCell ref="A19:A21"/>
    <mergeCell ref="S10:T10"/>
    <mergeCell ref="U10:V10"/>
    <mergeCell ref="W10:X10"/>
    <mergeCell ref="D19:F20"/>
    <mergeCell ref="G19:Z19"/>
    <mergeCell ref="G20:H20"/>
    <mergeCell ref="I20:J20"/>
    <mergeCell ref="K20:L20"/>
    <mergeCell ref="M20:N20"/>
    <mergeCell ref="O20:P20"/>
    <mergeCell ref="Q20:R20"/>
    <mergeCell ref="S20:T20"/>
    <mergeCell ref="U20:V20"/>
    <mergeCell ref="W20:X20"/>
    <mergeCell ref="Y20:Z20"/>
    <mergeCell ref="A31:A39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H64:H65"/>
    <mergeCell ref="B24:B25"/>
    <mergeCell ref="A26:B27"/>
    <mergeCell ref="A28:C28"/>
    <mergeCell ref="A29:J29"/>
    <mergeCell ref="A30:C30"/>
    <mergeCell ref="B9:C11"/>
    <mergeCell ref="D9:F10"/>
    <mergeCell ref="G9:Z9"/>
    <mergeCell ref="G10:H10"/>
    <mergeCell ref="I10:J10"/>
    <mergeCell ref="K10:L10"/>
    <mergeCell ref="M10:N10"/>
    <mergeCell ref="O10:P10"/>
    <mergeCell ref="Q10:R10"/>
    <mergeCell ref="A9:A11"/>
    <mergeCell ref="Y10:Z10"/>
    <mergeCell ref="A12:A13"/>
    <mergeCell ref="A22:A25"/>
    <mergeCell ref="B22:B23"/>
    <mergeCell ref="A14:B14"/>
    <mergeCell ref="A15:C15"/>
    <mergeCell ref="A16:C16"/>
    <mergeCell ref="A17:C17"/>
  </mergeCells>
  <dataValidations count="2">
    <dataValidation type="whole" allowBlank="1" showInputMessage="1" showErrorMessage="1" errorTitle="Error de ingreso" error="Debe ingresar sólo números." sqref="G12:Z14 G22:Z27 E31:F43 B47:B48 C53:C62 C66:H68 C74:H78 C83:H88 C93:C98 B102:B106 B109:B113 D116:F121 D127:G132 C136:C137 C141:E150" xr:uid="{00000000-0002-0000-0200-000000000000}">
      <formula1>0</formula1>
      <formula2>1000000000</formula2>
    </dataValidation>
    <dataValidation type="whole" allowBlank="1" showInputMessage="1" showErrorMessage="1" errorTitle="ERROR" error="Por favor ingrese solo Números" sqref="D122:F126 D133:E140 C151:E1048576 C138:C140 B107:B108 G89:G126 F133:G1048576 D89:F115 C89:C92 A1:A1048576 B114:B1048576 C63:C65 C99:C135 C79:H82 G28:H65 H89:H1048576 C69:H73 E44:F65 B49:B101 C1:C52 B1:B46 E1:F30 D1:D65 G15:Z21 AA1:XFD1048576 I28:Z1048576 G1:Z11" xr:uid="{00000000-0002-0000-0200-000001000000}">
      <formula1>0</formula1>
      <formula2>1000000000</formula2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Z195"/>
  <sheetViews>
    <sheetView workbookViewId="0">
      <selection sqref="A1:XFD1048576"/>
    </sheetView>
  </sheetViews>
  <sheetFormatPr baseColWidth="10" defaultColWidth="11.42578125" defaultRowHeight="14.25" x14ac:dyDescent="0.2"/>
  <cols>
    <col min="1" max="1" width="39.42578125" style="2" customWidth="1"/>
    <col min="2" max="2" width="18.140625" style="2" customWidth="1"/>
    <col min="3" max="3" width="23.85546875" style="2" customWidth="1"/>
    <col min="4" max="4" width="13" style="2" customWidth="1"/>
    <col min="5" max="5" width="12.42578125" style="2" customWidth="1"/>
    <col min="6" max="6" width="12.7109375" style="2" customWidth="1"/>
    <col min="7" max="7" width="11.42578125" style="2"/>
    <col min="8" max="8" width="13.42578125" style="2" customWidth="1"/>
    <col min="9" max="76" width="11.42578125" style="2"/>
    <col min="77" max="77" width="11.42578125" style="3"/>
    <col min="78" max="78" width="11.140625" style="3" customWidth="1"/>
    <col min="79" max="93" width="11.140625" style="4" hidden="1" customWidth="1"/>
    <col min="94" max="104" width="11.140625" style="49" hidden="1" customWidth="1"/>
    <col min="105" max="105" width="11.140625" style="2" customWidth="1"/>
    <col min="106" max="16384" width="11.42578125" style="2"/>
  </cols>
  <sheetData>
    <row r="1" spans="1:92" ht="16.149999999999999" customHeight="1" x14ac:dyDescent="0.2">
      <c r="A1" s="1" t="s">
        <v>0</v>
      </c>
      <c r="CA1" s="4" t="s">
        <v>8</v>
      </c>
    </row>
    <row r="2" spans="1:92" ht="16.149999999999999" customHeight="1" x14ac:dyDescent="0.2">
      <c r="A2" s="1" t="str">
        <f>CONCATENATE("COMUNA: ",[4]NOMBRE!B2," - ","( ",[4]NOMBRE!C2,[4]NOMBRE!D2,[4]NOMBRE!E2,[4]NOMBRE!F2,[4]NOMBRE!G2," )")</f>
        <v>COMUNA: LINARES - ( 07401 )</v>
      </c>
    </row>
    <row r="3" spans="1:92" ht="16.149999999999999" customHeight="1" x14ac:dyDescent="0.2">
      <c r="A3" s="1" t="str">
        <f>CONCATENATE("ESTABLECIMIENTO/ESTRATEGIA: ",[4]NOMBRE!B3," - ","( ",[4]NOMBRE!C3,[4]NOMBRE!D3,[4]NOMBRE!E3,[4]NOMBRE!F3,[4]NOMBRE!G3,[4]NOMBRE!H3," )")</f>
        <v>ESTABLECIMIENTO/ESTRATEGIA: HOSPITAL PRESIDENTE CARLOS IBAÑEZ DEL CAMPO - ( 116108 )</v>
      </c>
    </row>
    <row r="4" spans="1:92" ht="16.149999999999999" customHeight="1" x14ac:dyDescent="0.2">
      <c r="A4" s="1" t="str">
        <f>CONCATENATE("MES: ",[4]NOMBRE!B6," - ","( ",[4]NOMBRE!C6,[4]NOMBRE!D6," )")</f>
        <v>MES: MARZO - ( 03 )</v>
      </c>
    </row>
    <row r="5" spans="1:92" ht="16.149999999999999" customHeight="1" x14ac:dyDescent="0.2">
      <c r="A5" s="1" t="str">
        <f>CONCATENATE("AÑO: ",[4]NOMBRE!B7)</f>
        <v>AÑO: 2018</v>
      </c>
      <c r="CG5" s="5"/>
      <c r="CH5" s="5"/>
      <c r="CI5" s="5"/>
      <c r="CJ5" s="5"/>
      <c r="CK5" s="5"/>
      <c r="CL5" s="5"/>
      <c r="CM5" s="5"/>
      <c r="CN5" s="5"/>
    </row>
    <row r="6" spans="1:92" ht="15" x14ac:dyDescent="0.2">
      <c r="A6" s="50"/>
      <c r="B6" s="50"/>
      <c r="C6" s="50"/>
      <c r="D6" s="50"/>
      <c r="E6" s="50"/>
      <c r="F6" s="8" t="s">
        <v>9</v>
      </c>
      <c r="G6" s="50"/>
      <c r="H6" s="50"/>
      <c r="I6" s="50"/>
      <c r="J6" s="51"/>
      <c r="K6" s="52"/>
      <c r="L6" s="13"/>
      <c r="CG6" s="5"/>
      <c r="CH6" s="5"/>
      <c r="CI6" s="5"/>
      <c r="CJ6" s="5"/>
      <c r="CK6" s="5"/>
      <c r="CL6" s="5"/>
      <c r="CM6" s="5"/>
      <c r="CN6" s="5"/>
    </row>
    <row r="7" spans="1:92" ht="15" x14ac:dyDescent="0.2">
      <c r="A7" s="51"/>
      <c r="B7" s="51"/>
      <c r="C7" s="51"/>
      <c r="D7" s="51"/>
      <c r="E7" s="51"/>
      <c r="F7" s="51"/>
      <c r="G7" s="51"/>
      <c r="H7" s="51"/>
      <c r="I7" s="51"/>
      <c r="J7" s="51"/>
      <c r="K7" s="52"/>
      <c r="L7" s="13"/>
      <c r="CG7" s="5"/>
      <c r="CH7" s="5"/>
      <c r="CI7" s="5"/>
      <c r="CJ7" s="5"/>
      <c r="CK7" s="5"/>
      <c r="CL7" s="5"/>
      <c r="CM7" s="5"/>
      <c r="CN7" s="5"/>
    </row>
    <row r="8" spans="1:92" ht="31.9" customHeight="1" x14ac:dyDescent="0.2">
      <c r="A8" s="53" t="s">
        <v>10</v>
      </c>
      <c r="B8" s="53"/>
      <c r="C8" s="53"/>
      <c r="D8" s="53"/>
      <c r="E8" s="53"/>
      <c r="F8" s="53"/>
      <c r="G8" s="53"/>
      <c r="H8" s="53"/>
      <c r="I8" s="53"/>
      <c r="J8" s="54"/>
      <c r="K8" s="55"/>
      <c r="L8" s="56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CG8" s="5"/>
      <c r="CH8" s="5"/>
      <c r="CI8" s="5"/>
      <c r="CJ8" s="5"/>
      <c r="CK8" s="5"/>
      <c r="CL8" s="5"/>
      <c r="CM8" s="5"/>
      <c r="CN8" s="5"/>
    </row>
    <row r="9" spans="1:92" ht="16.149999999999999" customHeight="1" x14ac:dyDescent="0.2">
      <c r="A9" s="467" t="s">
        <v>11</v>
      </c>
      <c r="B9" s="467" t="s">
        <v>12</v>
      </c>
      <c r="C9" s="467"/>
      <c r="D9" s="468" t="s">
        <v>1</v>
      </c>
      <c r="E9" s="469"/>
      <c r="F9" s="470"/>
      <c r="G9" s="474" t="s">
        <v>13</v>
      </c>
      <c r="H9" s="475"/>
      <c r="I9" s="475"/>
      <c r="J9" s="475"/>
      <c r="K9" s="475"/>
      <c r="L9" s="475"/>
      <c r="M9" s="475"/>
      <c r="N9" s="475"/>
      <c r="O9" s="475"/>
      <c r="P9" s="475"/>
      <c r="Q9" s="475"/>
      <c r="R9" s="475"/>
      <c r="S9" s="475"/>
      <c r="T9" s="475"/>
      <c r="U9" s="475"/>
      <c r="V9" s="475"/>
      <c r="W9" s="475"/>
      <c r="X9" s="475"/>
      <c r="Y9" s="475"/>
      <c r="Z9" s="476"/>
      <c r="CG9" s="5"/>
      <c r="CH9" s="5"/>
      <c r="CI9" s="5"/>
      <c r="CJ9" s="5"/>
      <c r="CK9" s="5"/>
      <c r="CL9" s="5"/>
      <c r="CM9" s="5"/>
      <c r="CN9" s="5"/>
    </row>
    <row r="10" spans="1:92" ht="16.149999999999999" customHeight="1" x14ac:dyDescent="0.2">
      <c r="A10" s="467"/>
      <c r="B10" s="467"/>
      <c r="C10" s="467"/>
      <c r="D10" s="471"/>
      <c r="E10" s="472"/>
      <c r="F10" s="473"/>
      <c r="G10" s="477" t="s">
        <v>14</v>
      </c>
      <c r="H10" s="477"/>
      <c r="I10" s="477" t="s">
        <v>15</v>
      </c>
      <c r="J10" s="477"/>
      <c r="K10" s="477" t="s">
        <v>16</v>
      </c>
      <c r="L10" s="477"/>
      <c r="M10" s="477" t="s">
        <v>17</v>
      </c>
      <c r="N10" s="477"/>
      <c r="O10" s="477" t="s">
        <v>18</v>
      </c>
      <c r="P10" s="477"/>
      <c r="Q10" s="477" t="s">
        <v>19</v>
      </c>
      <c r="R10" s="477"/>
      <c r="S10" s="477" t="s">
        <v>20</v>
      </c>
      <c r="T10" s="477"/>
      <c r="U10" s="477" t="s">
        <v>21</v>
      </c>
      <c r="V10" s="477"/>
      <c r="W10" s="477" t="s">
        <v>22</v>
      </c>
      <c r="X10" s="477"/>
      <c r="Y10" s="477" t="s">
        <v>23</v>
      </c>
      <c r="Z10" s="477"/>
      <c r="CG10" s="5"/>
      <c r="CH10" s="5"/>
      <c r="CI10" s="5"/>
      <c r="CJ10" s="5"/>
      <c r="CK10" s="5"/>
      <c r="CL10" s="5"/>
      <c r="CM10" s="5"/>
      <c r="CN10" s="5"/>
    </row>
    <row r="11" spans="1:92" ht="16.149999999999999" customHeight="1" x14ac:dyDescent="0.2">
      <c r="A11" s="467"/>
      <c r="B11" s="467"/>
      <c r="C11" s="467"/>
      <c r="D11" s="16" t="s">
        <v>5</v>
      </c>
      <c r="E11" s="15" t="s">
        <v>6</v>
      </c>
      <c r="F11" s="47" t="s">
        <v>7</v>
      </c>
      <c r="G11" s="57" t="s">
        <v>6</v>
      </c>
      <c r="H11" s="58" t="s">
        <v>7</v>
      </c>
      <c r="I11" s="59" t="s">
        <v>6</v>
      </c>
      <c r="J11" s="60" t="s">
        <v>7</v>
      </c>
      <c r="K11" s="59" t="s">
        <v>6</v>
      </c>
      <c r="L11" s="60" t="s">
        <v>7</v>
      </c>
      <c r="M11" s="59" t="s">
        <v>6</v>
      </c>
      <c r="N11" s="60" t="s">
        <v>7</v>
      </c>
      <c r="O11" s="59" t="s">
        <v>6</v>
      </c>
      <c r="P11" s="60" t="s">
        <v>7</v>
      </c>
      <c r="Q11" s="59" t="s">
        <v>6</v>
      </c>
      <c r="R11" s="60" t="s">
        <v>7</v>
      </c>
      <c r="S11" s="59" t="s">
        <v>6</v>
      </c>
      <c r="T11" s="60" t="s">
        <v>7</v>
      </c>
      <c r="U11" s="59" t="s">
        <v>6</v>
      </c>
      <c r="V11" s="60" t="s">
        <v>7</v>
      </c>
      <c r="W11" s="59" t="s">
        <v>6</v>
      </c>
      <c r="X11" s="60" t="s">
        <v>7</v>
      </c>
      <c r="Y11" s="59" t="s">
        <v>6</v>
      </c>
      <c r="Z11" s="60" t="s">
        <v>7</v>
      </c>
      <c r="AA11" s="3"/>
      <c r="CG11" s="5"/>
      <c r="CH11" s="5"/>
      <c r="CI11" s="5"/>
      <c r="CJ11" s="5"/>
      <c r="CK11" s="5"/>
      <c r="CL11" s="5"/>
      <c r="CM11" s="5"/>
      <c r="CN11" s="5"/>
    </row>
    <row r="12" spans="1:92" ht="16.149999999999999" customHeight="1" x14ac:dyDescent="0.2">
      <c r="A12" s="478" t="s">
        <v>24</v>
      </c>
      <c r="B12" s="61" t="s">
        <v>25</v>
      </c>
      <c r="C12" s="62" t="s">
        <v>26</v>
      </c>
      <c r="D12" s="63">
        <f>SUM(E12+F12)</f>
        <v>8</v>
      </c>
      <c r="E12" s="64">
        <f t="shared" ref="E12:F15" si="0">SUM(G12+I12+K12+M12+O12+Q12+S12+U12+W12+Y12)</f>
        <v>7</v>
      </c>
      <c r="F12" s="65">
        <f t="shared" si="0"/>
        <v>1</v>
      </c>
      <c r="G12" s="28"/>
      <c r="H12" s="29">
        <v>1</v>
      </c>
      <c r="I12" s="28">
        <v>3</v>
      </c>
      <c r="J12" s="29"/>
      <c r="K12" s="28">
        <v>2</v>
      </c>
      <c r="L12" s="29"/>
      <c r="M12" s="28"/>
      <c r="N12" s="29"/>
      <c r="O12" s="28"/>
      <c r="P12" s="29"/>
      <c r="Q12" s="28"/>
      <c r="R12" s="29"/>
      <c r="S12" s="28">
        <v>2</v>
      </c>
      <c r="T12" s="29"/>
      <c r="U12" s="28"/>
      <c r="V12" s="29"/>
      <c r="W12" s="28"/>
      <c r="X12" s="29"/>
      <c r="Y12" s="28"/>
      <c r="Z12" s="29"/>
      <c r="AA12" s="3"/>
      <c r="CG12" s="5"/>
      <c r="CH12" s="5"/>
      <c r="CI12" s="5"/>
      <c r="CJ12" s="5"/>
      <c r="CK12" s="5"/>
      <c r="CL12" s="5"/>
      <c r="CM12" s="5"/>
      <c r="CN12" s="5"/>
    </row>
    <row r="13" spans="1:92" ht="16.149999999999999" customHeight="1" x14ac:dyDescent="0.2">
      <c r="A13" s="479"/>
      <c r="B13" s="96" t="s">
        <v>27</v>
      </c>
      <c r="C13" s="67" t="s">
        <v>26</v>
      </c>
      <c r="D13" s="68">
        <f>SUM(E13+F13)</f>
        <v>6</v>
      </c>
      <c r="E13" s="69">
        <f t="shared" si="0"/>
        <v>4</v>
      </c>
      <c r="F13" s="70">
        <f t="shared" si="0"/>
        <v>2</v>
      </c>
      <c r="G13" s="71"/>
      <c r="H13" s="72"/>
      <c r="I13" s="17"/>
      <c r="J13" s="20">
        <v>2</v>
      </c>
      <c r="K13" s="17"/>
      <c r="L13" s="20"/>
      <c r="M13" s="17">
        <v>1</v>
      </c>
      <c r="N13" s="19"/>
      <c r="O13" s="17">
        <v>3</v>
      </c>
      <c r="P13" s="19"/>
      <c r="Q13" s="17"/>
      <c r="R13" s="19"/>
      <c r="S13" s="17"/>
      <c r="T13" s="19"/>
      <c r="U13" s="17"/>
      <c r="V13" s="19"/>
      <c r="W13" s="17"/>
      <c r="X13" s="19"/>
      <c r="Y13" s="17"/>
      <c r="Z13" s="19"/>
      <c r="AA13" s="3"/>
      <c r="CG13" s="5"/>
      <c r="CH13" s="5"/>
      <c r="CI13" s="5"/>
      <c r="CJ13" s="5"/>
      <c r="CK13" s="5"/>
      <c r="CL13" s="5"/>
      <c r="CM13" s="5"/>
      <c r="CN13" s="5"/>
    </row>
    <row r="14" spans="1:92" ht="16.149999999999999" customHeight="1" x14ac:dyDescent="0.2">
      <c r="A14" s="481" t="s">
        <v>28</v>
      </c>
      <c r="B14" s="482"/>
      <c r="C14" s="73" t="s">
        <v>26</v>
      </c>
      <c r="D14" s="74">
        <f>SUM(E14+F14)</f>
        <v>149</v>
      </c>
      <c r="E14" s="75">
        <f t="shared" si="0"/>
        <v>98</v>
      </c>
      <c r="F14" s="76">
        <f t="shared" si="0"/>
        <v>51</v>
      </c>
      <c r="G14" s="35">
        <v>3</v>
      </c>
      <c r="H14" s="77"/>
      <c r="I14" s="35">
        <v>13</v>
      </c>
      <c r="J14" s="77">
        <v>8</v>
      </c>
      <c r="K14" s="35">
        <v>10</v>
      </c>
      <c r="L14" s="77">
        <v>9</v>
      </c>
      <c r="M14" s="78">
        <v>10</v>
      </c>
      <c r="N14" s="36">
        <v>8</v>
      </c>
      <c r="O14" s="78">
        <v>14</v>
      </c>
      <c r="P14" s="36">
        <v>3</v>
      </c>
      <c r="Q14" s="78">
        <v>15</v>
      </c>
      <c r="R14" s="36">
        <v>9</v>
      </c>
      <c r="S14" s="78">
        <v>12</v>
      </c>
      <c r="T14" s="36">
        <v>5</v>
      </c>
      <c r="U14" s="78">
        <v>12</v>
      </c>
      <c r="V14" s="36">
        <v>6</v>
      </c>
      <c r="W14" s="78">
        <v>9</v>
      </c>
      <c r="X14" s="36">
        <v>3</v>
      </c>
      <c r="Y14" s="78"/>
      <c r="Z14" s="36"/>
      <c r="AA14" s="3"/>
      <c r="CG14" s="5"/>
      <c r="CH14" s="5"/>
      <c r="CI14" s="5"/>
      <c r="CJ14" s="5"/>
      <c r="CK14" s="5"/>
      <c r="CL14" s="5"/>
      <c r="CM14" s="5"/>
      <c r="CN14" s="5"/>
    </row>
    <row r="15" spans="1:92" ht="16.149999999999999" customHeight="1" thickBot="1" x14ac:dyDescent="0.25">
      <c r="A15" s="483" t="s">
        <v>1</v>
      </c>
      <c r="B15" s="484"/>
      <c r="C15" s="485"/>
      <c r="D15" s="79">
        <f>SUM(E15+F15)</f>
        <v>163</v>
      </c>
      <c r="E15" s="80">
        <f t="shared" si="0"/>
        <v>109</v>
      </c>
      <c r="F15" s="81">
        <f t="shared" si="0"/>
        <v>54</v>
      </c>
      <c r="G15" s="82">
        <f t="shared" ref="G15:Z15" si="1">SUM(G12:G14)</f>
        <v>3</v>
      </c>
      <c r="H15" s="83">
        <f t="shared" si="1"/>
        <v>1</v>
      </c>
      <c r="I15" s="82">
        <f t="shared" si="1"/>
        <v>16</v>
      </c>
      <c r="J15" s="83">
        <f t="shared" si="1"/>
        <v>10</v>
      </c>
      <c r="K15" s="82">
        <f t="shared" si="1"/>
        <v>12</v>
      </c>
      <c r="L15" s="83">
        <f t="shared" si="1"/>
        <v>9</v>
      </c>
      <c r="M15" s="84">
        <f t="shared" si="1"/>
        <v>11</v>
      </c>
      <c r="N15" s="85">
        <f t="shared" si="1"/>
        <v>8</v>
      </c>
      <c r="O15" s="84">
        <f t="shared" si="1"/>
        <v>17</v>
      </c>
      <c r="P15" s="85">
        <f t="shared" si="1"/>
        <v>3</v>
      </c>
      <c r="Q15" s="84">
        <f t="shared" si="1"/>
        <v>15</v>
      </c>
      <c r="R15" s="85">
        <f t="shared" si="1"/>
        <v>9</v>
      </c>
      <c r="S15" s="84">
        <f t="shared" si="1"/>
        <v>14</v>
      </c>
      <c r="T15" s="85">
        <f t="shared" si="1"/>
        <v>5</v>
      </c>
      <c r="U15" s="84">
        <f t="shared" si="1"/>
        <v>12</v>
      </c>
      <c r="V15" s="85">
        <f t="shared" si="1"/>
        <v>6</v>
      </c>
      <c r="W15" s="84">
        <f t="shared" si="1"/>
        <v>9</v>
      </c>
      <c r="X15" s="85">
        <f t="shared" si="1"/>
        <v>3</v>
      </c>
      <c r="Y15" s="84">
        <f t="shared" si="1"/>
        <v>0</v>
      </c>
      <c r="Z15" s="85">
        <f t="shared" si="1"/>
        <v>0</v>
      </c>
      <c r="AA15" s="3"/>
      <c r="CG15" s="5"/>
      <c r="CH15" s="5"/>
      <c r="CI15" s="5"/>
      <c r="CJ15" s="5"/>
      <c r="CK15" s="5"/>
      <c r="CL15" s="5"/>
      <c r="CM15" s="5"/>
      <c r="CN15" s="5"/>
    </row>
    <row r="16" spans="1:92" ht="16.149999999999999" customHeight="1" thickTop="1" x14ac:dyDescent="0.2">
      <c r="A16" s="486" t="s">
        <v>29</v>
      </c>
      <c r="B16" s="487"/>
      <c r="C16" s="488"/>
      <c r="D16" s="86">
        <v>21</v>
      </c>
      <c r="E16" s="87"/>
      <c r="F16" s="88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9"/>
      <c r="AA16" s="3"/>
      <c r="CG16" s="5"/>
      <c r="CH16" s="5"/>
      <c r="CI16" s="5"/>
      <c r="CJ16" s="5"/>
      <c r="CK16" s="5"/>
      <c r="CL16" s="5"/>
      <c r="CM16" s="5"/>
      <c r="CN16" s="5"/>
    </row>
    <row r="17" spans="1:92" ht="16.149999999999999" customHeight="1" x14ac:dyDescent="0.2">
      <c r="A17" s="462" t="s">
        <v>30</v>
      </c>
      <c r="B17" s="463"/>
      <c r="C17" s="464"/>
      <c r="D17" s="71">
        <v>0</v>
      </c>
      <c r="E17" s="90"/>
      <c r="F17" s="91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2"/>
      <c r="AA17" s="3"/>
      <c r="CG17" s="5"/>
      <c r="CH17" s="5"/>
      <c r="CI17" s="5"/>
      <c r="CJ17" s="5"/>
      <c r="CK17" s="5"/>
      <c r="CL17" s="5"/>
      <c r="CM17" s="5"/>
      <c r="CN17" s="5"/>
    </row>
    <row r="18" spans="1:92" ht="31.9" customHeight="1" x14ac:dyDescent="0.2">
      <c r="A18" s="93" t="s">
        <v>31</v>
      </c>
      <c r="B18" s="94"/>
      <c r="CG18" s="5"/>
      <c r="CH18" s="5"/>
      <c r="CI18" s="5"/>
      <c r="CJ18" s="5"/>
      <c r="CK18" s="5"/>
      <c r="CL18" s="5"/>
      <c r="CM18" s="5"/>
      <c r="CN18" s="5"/>
    </row>
    <row r="19" spans="1:92" ht="16.149999999999999" customHeight="1" x14ac:dyDescent="0.2">
      <c r="A19" s="467" t="s">
        <v>11</v>
      </c>
      <c r="B19" s="467" t="s">
        <v>12</v>
      </c>
      <c r="C19" s="467"/>
      <c r="D19" s="468" t="s">
        <v>1</v>
      </c>
      <c r="E19" s="469"/>
      <c r="F19" s="470"/>
      <c r="G19" s="496" t="s">
        <v>13</v>
      </c>
      <c r="H19" s="497"/>
      <c r="I19" s="497"/>
      <c r="J19" s="497"/>
      <c r="K19" s="497"/>
      <c r="L19" s="497"/>
      <c r="M19" s="497"/>
      <c r="N19" s="497"/>
      <c r="O19" s="497"/>
      <c r="P19" s="497"/>
      <c r="Q19" s="497"/>
      <c r="R19" s="497"/>
      <c r="S19" s="497"/>
      <c r="T19" s="497"/>
      <c r="U19" s="497"/>
      <c r="V19" s="497"/>
      <c r="W19" s="497"/>
      <c r="X19" s="497"/>
      <c r="Y19" s="497"/>
      <c r="Z19" s="498"/>
      <c r="CG19" s="5"/>
      <c r="CH19" s="5"/>
      <c r="CI19" s="5"/>
      <c r="CJ19" s="5"/>
      <c r="CK19" s="5"/>
      <c r="CL19" s="5"/>
      <c r="CM19" s="5"/>
      <c r="CN19" s="5"/>
    </row>
    <row r="20" spans="1:92" ht="16.149999999999999" customHeight="1" x14ac:dyDescent="0.2">
      <c r="A20" s="467"/>
      <c r="B20" s="467"/>
      <c r="C20" s="467"/>
      <c r="D20" s="471"/>
      <c r="E20" s="472"/>
      <c r="F20" s="472"/>
      <c r="G20" s="477" t="s">
        <v>14</v>
      </c>
      <c r="H20" s="477"/>
      <c r="I20" s="477" t="s">
        <v>15</v>
      </c>
      <c r="J20" s="477"/>
      <c r="K20" s="477" t="s">
        <v>16</v>
      </c>
      <c r="L20" s="477"/>
      <c r="M20" s="477" t="s">
        <v>17</v>
      </c>
      <c r="N20" s="477"/>
      <c r="O20" s="477" t="s">
        <v>18</v>
      </c>
      <c r="P20" s="477"/>
      <c r="Q20" s="477" t="s">
        <v>19</v>
      </c>
      <c r="R20" s="477"/>
      <c r="S20" s="477" t="s">
        <v>20</v>
      </c>
      <c r="T20" s="477"/>
      <c r="U20" s="477" t="s">
        <v>21</v>
      </c>
      <c r="V20" s="477"/>
      <c r="W20" s="477" t="s">
        <v>22</v>
      </c>
      <c r="X20" s="477"/>
      <c r="Y20" s="477" t="s">
        <v>23</v>
      </c>
      <c r="Z20" s="477"/>
      <c r="CG20" s="5"/>
      <c r="CH20" s="5"/>
      <c r="CI20" s="5"/>
      <c r="CJ20" s="5"/>
      <c r="CK20" s="5"/>
      <c r="CL20" s="5"/>
      <c r="CM20" s="5"/>
      <c r="CN20" s="5"/>
    </row>
    <row r="21" spans="1:92" ht="16.149999999999999" customHeight="1" x14ac:dyDescent="0.2">
      <c r="A21" s="467"/>
      <c r="B21" s="467"/>
      <c r="C21" s="467"/>
      <c r="D21" s="16" t="s">
        <v>5</v>
      </c>
      <c r="E21" s="15" t="s">
        <v>6</v>
      </c>
      <c r="F21" s="46" t="s">
        <v>7</v>
      </c>
      <c r="G21" s="57" t="s">
        <v>6</v>
      </c>
      <c r="H21" s="58" t="s">
        <v>7</v>
      </c>
      <c r="I21" s="57" t="s">
        <v>6</v>
      </c>
      <c r="J21" s="95" t="s">
        <v>7</v>
      </c>
      <c r="K21" s="57" t="s">
        <v>6</v>
      </c>
      <c r="L21" s="58" t="s">
        <v>7</v>
      </c>
      <c r="M21" s="57" t="s">
        <v>6</v>
      </c>
      <c r="N21" s="58" t="s">
        <v>7</v>
      </c>
      <c r="O21" s="57" t="s">
        <v>6</v>
      </c>
      <c r="P21" s="58" t="s">
        <v>7</v>
      </c>
      <c r="Q21" s="57" t="s">
        <v>6</v>
      </c>
      <c r="R21" s="58" t="s">
        <v>7</v>
      </c>
      <c r="S21" s="57" t="s">
        <v>6</v>
      </c>
      <c r="T21" s="58" t="s">
        <v>7</v>
      </c>
      <c r="U21" s="57" t="s">
        <v>6</v>
      </c>
      <c r="V21" s="58" t="s">
        <v>7</v>
      </c>
      <c r="W21" s="57" t="s">
        <v>6</v>
      </c>
      <c r="X21" s="58" t="s">
        <v>7</v>
      </c>
      <c r="Y21" s="57" t="s">
        <v>6</v>
      </c>
      <c r="Z21" s="58" t="s">
        <v>7</v>
      </c>
      <c r="CG21" s="5"/>
      <c r="CH21" s="5"/>
      <c r="CI21" s="5"/>
      <c r="CJ21" s="5"/>
      <c r="CK21" s="5"/>
      <c r="CL21" s="5"/>
      <c r="CM21" s="5"/>
      <c r="CN21" s="5"/>
    </row>
    <row r="22" spans="1:92" ht="16.149999999999999" customHeight="1" x14ac:dyDescent="0.2">
      <c r="A22" s="479" t="s">
        <v>24</v>
      </c>
      <c r="B22" s="456" t="s">
        <v>25</v>
      </c>
      <c r="C22" s="97" t="s">
        <v>32</v>
      </c>
      <c r="D22" s="98">
        <f t="shared" ref="D22:D27" si="2">SUM(E22+F22)</f>
        <v>2</v>
      </c>
      <c r="E22" s="99">
        <f t="shared" ref="E22:F27" si="3">SUM(G22+I22+K22+M22+O22+Q22+S22+U22+W22+Y22)</f>
        <v>1</v>
      </c>
      <c r="F22" s="100">
        <f t="shared" si="3"/>
        <v>1</v>
      </c>
      <c r="G22" s="17"/>
      <c r="H22" s="19"/>
      <c r="I22" s="28"/>
      <c r="J22" s="29"/>
      <c r="K22" s="101"/>
      <c r="L22" s="18">
        <v>1</v>
      </c>
      <c r="M22" s="101"/>
      <c r="N22" s="18"/>
      <c r="O22" s="101">
        <v>1</v>
      </c>
      <c r="P22" s="18"/>
      <c r="Q22" s="101"/>
      <c r="R22" s="18"/>
      <c r="S22" s="101"/>
      <c r="T22" s="18"/>
      <c r="U22" s="101"/>
      <c r="V22" s="18"/>
      <c r="W22" s="101"/>
      <c r="X22" s="18"/>
      <c r="Y22" s="28"/>
      <c r="Z22" s="18"/>
      <c r="AA22" s="3"/>
      <c r="CG22" s="5"/>
      <c r="CH22" s="5"/>
      <c r="CI22" s="5"/>
      <c r="CJ22" s="5"/>
      <c r="CK22" s="5"/>
      <c r="CL22" s="5"/>
      <c r="CM22" s="5"/>
      <c r="CN22" s="5"/>
    </row>
    <row r="23" spans="1:92" ht="16.149999999999999" customHeight="1" x14ac:dyDescent="0.2">
      <c r="A23" s="479"/>
      <c r="B23" s="457"/>
      <c r="C23" s="102" t="s">
        <v>33</v>
      </c>
      <c r="D23" s="103">
        <f t="shared" si="2"/>
        <v>0</v>
      </c>
      <c r="E23" s="104">
        <f t="shared" si="3"/>
        <v>0</v>
      </c>
      <c r="F23" s="105">
        <f t="shared" si="3"/>
        <v>0</v>
      </c>
      <c r="G23" s="42"/>
      <c r="H23" s="43"/>
      <c r="I23" s="71"/>
      <c r="J23" s="72"/>
      <c r="K23" s="106"/>
      <c r="L23" s="30"/>
      <c r="M23" s="106"/>
      <c r="N23" s="30"/>
      <c r="O23" s="106"/>
      <c r="P23" s="30"/>
      <c r="Q23" s="106"/>
      <c r="R23" s="30"/>
      <c r="S23" s="106"/>
      <c r="T23" s="30"/>
      <c r="U23" s="106"/>
      <c r="V23" s="30"/>
      <c r="W23" s="106"/>
      <c r="X23" s="30"/>
      <c r="Y23" s="106"/>
      <c r="Z23" s="30"/>
      <c r="AA23" s="3"/>
      <c r="CG23" s="5"/>
      <c r="CH23" s="5"/>
      <c r="CI23" s="5"/>
      <c r="CJ23" s="5"/>
      <c r="CK23" s="5"/>
      <c r="CL23" s="5"/>
      <c r="CM23" s="5"/>
      <c r="CN23" s="5"/>
    </row>
    <row r="24" spans="1:92" ht="16.149999999999999" customHeight="1" x14ac:dyDescent="0.2">
      <c r="A24" s="479"/>
      <c r="B24" s="456" t="s">
        <v>27</v>
      </c>
      <c r="C24" s="24" t="s">
        <v>32</v>
      </c>
      <c r="D24" s="107">
        <f t="shared" si="2"/>
        <v>3</v>
      </c>
      <c r="E24" s="108">
        <f t="shared" si="3"/>
        <v>2</v>
      </c>
      <c r="F24" s="109">
        <f t="shared" si="3"/>
        <v>1</v>
      </c>
      <c r="G24" s="21"/>
      <c r="H24" s="22"/>
      <c r="I24" s="21"/>
      <c r="J24" s="23"/>
      <c r="K24" s="110"/>
      <c r="L24" s="22"/>
      <c r="M24" s="110"/>
      <c r="N24" s="22">
        <v>1</v>
      </c>
      <c r="O24" s="110"/>
      <c r="P24" s="22"/>
      <c r="Q24" s="110">
        <v>1</v>
      </c>
      <c r="R24" s="22"/>
      <c r="S24" s="110">
        <v>1</v>
      </c>
      <c r="T24" s="22"/>
      <c r="U24" s="110"/>
      <c r="V24" s="22"/>
      <c r="W24" s="110"/>
      <c r="X24" s="22"/>
      <c r="Y24" s="110"/>
      <c r="Z24" s="22"/>
      <c r="AA24" s="3"/>
      <c r="CG24" s="5"/>
      <c r="CH24" s="5"/>
      <c r="CI24" s="5"/>
      <c r="CJ24" s="5"/>
      <c r="CK24" s="5"/>
      <c r="CL24" s="5"/>
      <c r="CM24" s="5"/>
      <c r="CN24" s="5"/>
    </row>
    <row r="25" spans="1:92" ht="16.149999999999999" customHeight="1" x14ac:dyDescent="0.2">
      <c r="A25" s="480"/>
      <c r="B25" s="457"/>
      <c r="C25" s="111" t="s">
        <v>33</v>
      </c>
      <c r="D25" s="103">
        <f t="shared" si="2"/>
        <v>0</v>
      </c>
      <c r="E25" s="104">
        <f t="shared" si="3"/>
        <v>0</v>
      </c>
      <c r="F25" s="105">
        <f t="shared" si="3"/>
        <v>0</v>
      </c>
      <c r="G25" s="42"/>
      <c r="H25" s="43"/>
      <c r="I25" s="42"/>
      <c r="J25" s="31"/>
      <c r="K25" s="112"/>
      <c r="L25" s="43"/>
      <c r="M25" s="112"/>
      <c r="N25" s="43"/>
      <c r="O25" s="112"/>
      <c r="P25" s="43"/>
      <c r="Q25" s="112"/>
      <c r="R25" s="43"/>
      <c r="S25" s="112"/>
      <c r="T25" s="43"/>
      <c r="U25" s="112"/>
      <c r="V25" s="43"/>
      <c r="W25" s="112"/>
      <c r="X25" s="43"/>
      <c r="Y25" s="112"/>
      <c r="Z25" s="43"/>
      <c r="AA25" s="3"/>
      <c r="CG25" s="5"/>
      <c r="CH25" s="5"/>
      <c r="CI25" s="5"/>
      <c r="CJ25" s="5"/>
      <c r="CK25" s="5"/>
      <c r="CL25" s="5"/>
      <c r="CM25" s="5"/>
      <c r="CN25" s="5"/>
    </row>
    <row r="26" spans="1:92" ht="16.149999999999999" customHeight="1" x14ac:dyDescent="0.2">
      <c r="A26" s="458" t="s">
        <v>28</v>
      </c>
      <c r="B26" s="459"/>
      <c r="C26" s="24" t="s">
        <v>32</v>
      </c>
      <c r="D26" s="113">
        <f t="shared" si="2"/>
        <v>30</v>
      </c>
      <c r="E26" s="114">
        <f t="shared" si="3"/>
        <v>18</v>
      </c>
      <c r="F26" s="115">
        <f t="shared" si="3"/>
        <v>12</v>
      </c>
      <c r="G26" s="116">
        <v>1</v>
      </c>
      <c r="H26" s="117"/>
      <c r="I26" s="118"/>
      <c r="J26" s="119">
        <v>5</v>
      </c>
      <c r="K26" s="116">
        <v>5</v>
      </c>
      <c r="L26" s="117"/>
      <c r="M26" s="116">
        <v>1</v>
      </c>
      <c r="N26" s="117">
        <v>1</v>
      </c>
      <c r="O26" s="116">
        <v>3</v>
      </c>
      <c r="P26" s="117">
        <v>1</v>
      </c>
      <c r="Q26" s="116">
        <v>2</v>
      </c>
      <c r="R26" s="117">
        <v>2</v>
      </c>
      <c r="S26" s="116">
        <v>3</v>
      </c>
      <c r="T26" s="117">
        <v>1</v>
      </c>
      <c r="U26" s="116"/>
      <c r="V26" s="117">
        <v>1</v>
      </c>
      <c r="W26" s="116">
        <v>2</v>
      </c>
      <c r="X26" s="117">
        <v>1</v>
      </c>
      <c r="Y26" s="116">
        <v>1</v>
      </c>
      <c r="Z26" s="117"/>
      <c r="AA26" s="3"/>
      <c r="CG26" s="5"/>
      <c r="CH26" s="5"/>
      <c r="CI26" s="5"/>
      <c r="CJ26" s="5"/>
      <c r="CK26" s="5"/>
      <c r="CL26" s="5"/>
      <c r="CM26" s="5"/>
      <c r="CN26" s="5"/>
    </row>
    <row r="27" spans="1:92" ht="16.149999999999999" customHeight="1" x14ac:dyDescent="0.2">
      <c r="A27" s="460"/>
      <c r="B27" s="461"/>
      <c r="C27" s="111" t="s">
        <v>33</v>
      </c>
      <c r="D27" s="103">
        <f t="shared" si="2"/>
        <v>3</v>
      </c>
      <c r="E27" s="104">
        <f t="shared" si="3"/>
        <v>0</v>
      </c>
      <c r="F27" s="105">
        <f t="shared" si="3"/>
        <v>3</v>
      </c>
      <c r="G27" s="112"/>
      <c r="H27" s="43"/>
      <c r="I27" s="42"/>
      <c r="J27" s="31"/>
      <c r="K27" s="112"/>
      <c r="L27" s="43"/>
      <c r="M27" s="112"/>
      <c r="N27" s="43"/>
      <c r="O27" s="112"/>
      <c r="P27" s="43"/>
      <c r="Q27" s="112"/>
      <c r="R27" s="43"/>
      <c r="S27" s="112"/>
      <c r="T27" s="43">
        <v>2</v>
      </c>
      <c r="U27" s="112"/>
      <c r="V27" s="43">
        <v>1</v>
      </c>
      <c r="W27" s="112"/>
      <c r="X27" s="43"/>
      <c r="Y27" s="112"/>
      <c r="Z27" s="43"/>
      <c r="AA27" s="3"/>
      <c r="CG27" s="5"/>
      <c r="CH27" s="5"/>
      <c r="CI27" s="5"/>
      <c r="CJ27" s="5"/>
      <c r="CK27" s="5"/>
      <c r="CL27" s="5"/>
      <c r="CM27" s="5"/>
      <c r="CN27" s="5"/>
    </row>
    <row r="28" spans="1:92" ht="16.149999999999999" customHeight="1" x14ac:dyDescent="0.2">
      <c r="A28" s="462" t="s">
        <v>1</v>
      </c>
      <c r="B28" s="463"/>
      <c r="C28" s="464"/>
      <c r="D28" s="120">
        <f t="shared" ref="D28:Z28" si="4">SUM(D22:D27)</f>
        <v>38</v>
      </c>
      <c r="E28" s="121">
        <f t="shared" si="4"/>
        <v>21</v>
      </c>
      <c r="F28" s="122">
        <f t="shared" si="4"/>
        <v>17</v>
      </c>
      <c r="G28" s="123">
        <f t="shared" si="4"/>
        <v>1</v>
      </c>
      <c r="H28" s="124">
        <f t="shared" si="4"/>
        <v>0</v>
      </c>
      <c r="I28" s="125">
        <f t="shared" si="4"/>
        <v>0</v>
      </c>
      <c r="J28" s="126">
        <f t="shared" si="4"/>
        <v>5</v>
      </c>
      <c r="K28" s="123">
        <f t="shared" si="4"/>
        <v>5</v>
      </c>
      <c r="L28" s="124">
        <f t="shared" si="4"/>
        <v>1</v>
      </c>
      <c r="M28" s="123">
        <f t="shared" si="4"/>
        <v>1</v>
      </c>
      <c r="N28" s="124">
        <f t="shared" si="4"/>
        <v>2</v>
      </c>
      <c r="O28" s="123">
        <f t="shared" si="4"/>
        <v>4</v>
      </c>
      <c r="P28" s="124">
        <f t="shared" si="4"/>
        <v>1</v>
      </c>
      <c r="Q28" s="123">
        <f t="shared" si="4"/>
        <v>3</v>
      </c>
      <c r="R28" s="124">
        <f t="shared" si="4"/>
        <v>2</v>
      </c>
      <c r="S28" s="123">
        <f t="shared" si="4"/>
        <v>4</v>
      </c>
      <c r="T28" s="124">
        <f t="shared" si="4"/>
        <v>3</v>
      </c>
      <c r="U28" s="123">
        <f t="shared" si="4"/>
        <v>0</v>
      </c>
      <c r="V28" s="124">
        <f t="shared" si="4"/>
        <v>2</v>
      </c>
      <c r="W28" s="123">
        <f t="shared" si="4"/>
        <v>2</v>
      </c>
      <c r="X28" s="124">
        <f t="shared" si="4"/>
        <v>1</v>
      </c>
      <c r="Y28" s="123">
        <f t="shared" si="4"/>
        <v>1</v>
      </c>
      <c r="Z28" s="124">
        <f t="shared" si="4"/>
        <v>0</v>
      </c>
      <c r="AA28" s="3"/>
      <c r="CG28" s="5"/>
      <c r="CH28" s="5"/>
      <c r="CI28" s="5"/>
      <c r="CJ28" s="5"/>
      <c r="CK28" s="5"/>
      <c r="CL28" s="5"/>
      <c r="CM28" s="5"/>
      <c r="CN28" s="5"/>
    </row>
    <row r="29" spans="1:92" ht="31.9" customHeight="1" x14ac:dyDescent="0.2">
      <c r="A29" s="465" t="s">
        <v>34</v>
      </c>
      <c r="B29" s="465"/>
      <c r="C29" s="465"/>
      <c r="D29" s="465"/>
      <c r="E29" s="465"/>
      <c r="F29" s="465"/>
      <c r="G29" s="465"/>
      <c r="H29" s="465"/>
      <c r="I29" s="465"/>
      <c r="J29" s="465"/>
      <c r="K29" s="45"/>
      <c r="L29" s="26"/>
      <c r="CG29" s="5"/>
      <c r="CH29" s="5"/>
      <c r="CI29" s="5"/>
      <c r="CJ29" s="5"/>
      <c r="CK29" s="5"/>
      <c r="CL29" s="5"/>
      <c r="CM29" s="5"/>
      <c r="CN29" s="5"/>
    </row>
    <row r="30" spans="1:92" ht="16.149999999999999" customHeight="1" x14ac:dyDescent="0.2">
      <c r="A30" s="466" t="s">
        <v>4</v>
      </c>
      <c r="B30" s="466"/>
      <c r="C30" s="466"/>
      <c r="D30" s="127" t="s">
        <v>1</v>
      </c>
      <c r="E30" s="128" t="s">
        <v>35</v>
      </c>
      <c r="F30" s="184" t="s">
        <v>36</v>
      </c>
      <c r="G30" s="130"/>
      <c r="H30" s="131"/>
      <c r="I30" s="131"/>
      <c r="J30" s="132"/>
      <c r="K30" s="45"/>
      <c r="L30" s="2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CG30" s="5"/>
      <c r="CH30" s="5"/>
      <c r="CI30" s="5"/>
      <c r="CJ30" s="5"/>
      <c r="CK30" s="5"/>
      <c r="CL30" s="5"/>
      <c r="CM30" s="5"/>
      <c r="CN30" s="5"/>
    </row>
    <row r="31" spans="1:92" ht="16.149999999999999" customHeight="1" x14ac:dyDescent="0.2">
      <c r="A31" s="489" t="s">
        <v>37</v>
      </c>
      <c r="B31" s="490" t="s">
        <v>38</v>
      </c>
      <c r="C31" s="491"/>
      <c r="D31" s="133">
        <f t="shared" ref="D31:D43" si="5">SUM(E31+F31)</f>
        <v>0</v>
      </c>
      <c r="E31" s="134"/>
      <c r="F31" s="135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CG31" s="5"/>
      <c r="CH31" s="5"/>
      <c r="CI31" s="5"/>
      <c r="CJ31" s="5"/>
      <c r="CK31" s="5"/>
      <c r="CL31" s="5"/>
      <c r="CM31" s="5"/>
      <c r="CN31" s="5"/>
    </row>
    <row r="32" spans="1:92" ht="16.149999999999999" customHeight="1" x14ac:dyDescent="0.2">
      <c r="A32" s="456"/>
      <c r="B32" s="492" t="s">
        <v>39</v>
      </c>
      <c r="C32" s="493"/>
      <c r="D32" s="136">
        <f t="shared" si="5"/>
        <v>0</v>
      </c>
      <c r="E32" s="137"/>
      <c r="F32" s="138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CG32" s="5"/>
      <c r="CH32" s="5"/>
      <c r="CI32" s="5"/>
      <c r="CJ32" s="5"/>
      <c r="CK32" s="5"/>
      <c r="CL32" s="5"/>
      <c r="CM32" s="5"/>
      <c r="CN32" s="5"/>
    </row>
    <row r="33" spans="1:92" ht="16.149999999999999" customHeight="1" x14ac:dyDescent="0.2">
      <c r="A33" s="456"/>
      <c r="B33" s="492" t="s">
        <v>40</v>
      </c>
      <c r="C33" s="493"/>
      <c r="D33" s="136">
        <f t="shared" si="5"/>
        <v>0</v>
      </c>
      <c r="E33" s="137"/>
      <c r="F33" s="138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CG33" s="5"/>
      <c r="CH33" s="5"/>
      <c r="CI33" s="5"/>
      <c r="CJ33" s="5"/>
      <c r="CK33" s="5"/>
      <c r="CL33" s="5"/>
      <c r="CM33" s="5"/>
      <c r="CN33" s="5"/>
    </row>
    <row r="34" spans="1:92" ht="16.149999999999999" customHeight="1" x14ac:dyDescent="0.2">
      <c r="A34" s="456"/>
      <c r="B34" s="492" t="s">
        <v>41</v>
      </c>
      <c r="C34" s="493"/>
      <c r="D34" s="136">
        <f t="shared" si="5"/>
        <v>0</v>
      </c>
      <c r="E34" s="139"/>
      <c r="F34" s="140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CG34" s="5"/>
      <c r="CH34" s="5"/>
      <c r="CI34" s="5"/>
      <c r="CJ34" s="5"/>
      <c r="CK34" s="5"/>
      <c r="CL34" s="5"/>
      <c r="CM34" s="5"/>
      <c r="CN34" s="5"/>
    </row>
    <row r="35" spans="1:92" ht="16.149999999999999" customHeight="1" x14ac:dyDescent="0.2">
      <c r="A35" s="456"/>
      <c r="B35" s="492" t="s">
        <v>42</v>
      </c>
      <c r="C35" s="493"/>
      <c r="D35" s="136">
        <f t="shared" si="5"/>
        <v>0</v>
      </c>
      <c r="E35" s="139"/>
      <c r="F35" s="140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CG35" s="5"/>
      <c r="CH35" s="5"/>
      <c r="CI35" s="5"/>
      <c r="CJ35" s="5"/>
      <c r="CK35" s="5"/>
      <c r="CL35" s="5"/>
      <c r="CM35" s="5"/>
      <c r="CN35" s="5"/>
    </row>
    <row r="36" spans="1:92" ht="16.149999999999999" customHeight="1" x14ac:dyDescent="0.2">
      <c r="A36" s="456"/>
      <c r="B36" s="492" t="s">
        <v>43</v>
      </c>
      <c r="C36" s="493"/>
      <c r="D36" s="136">
        <f t="shared" si="5"/>
        <v>0</v>
      </c>
      <c r="E36" s="139"/>
      <c r="F36" s="140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CG36" s="5"/>
      <c r="CH36" s="5"/>
      <c r="CI36" s="5"/>
      <c r="CJ36" s="5"/>
      <c r="CK36" s="5"/>
      <c r="CL36" s="5"/>
      <c r="CM36" s="5"/>
      <c r="CN36" s="5"/>
    </row>
    <row r="37" spans="1:92" ht="16.149999999999999" customHeight="1" x14ac:dyDescent="0.2">
      <c r="A37" s="456"/>
      <c r="B37" s="492" t="s">
        <v>44</v>
      </c>
      <c r="C37" s="493"/>
      <c r="D37" s="136">
        <f t="shared" si="5"/>
        <v>0</v>
      </c>
      <c r="E37" s="139"/>
      <c r="F37" s="140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CG37" s="5"/>
      <c r="CH37" s="5"/>
      <c r="CI37" s="5"/>
      <c r="CJ37" s="5"/>
      <c r="CK37" s="5"/>
      <c r="CL37" s="5"/>
      <c r="CM37" s="5"/>
      <c r="CN37" s="5"/>
    </row>
    <row r="38" spans="1:92" ht="16.149999999999999" customHeight="1" x14ac:dyDescent="0.2">
      <c r="A38" s="456"/>
      <c r="B38" s="492" t="s">
        <v>45</v>
      </c>
      <c r="C38" s="493"/>
      <c r="D38" s="136">
        <f t="shared" si="5"/>
        <v>0</v>
      </c>
      <c r="E38" s="139"/>
      <c r="F38" s="140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CG38" s="5"/>
      <c r="CH38" s="5"/>
      <c r="CI38" s="5"/>
      <c r="CJ38" s="5"/>
      <c r="CK38" s="5"/>
      <c r="CL38" s="5"/>
      <c r="CM38" s="5"/>
      <c r="CN38" s="5"/>
    </row>
    <row r="39" spans="1:92" ht="16.149999999999999" customHeight="1" x14ac:dyDescent="0.2">
      <c r="A39" s="457"/>
      <c r="B39" s="494" t="s">
        <v>46</v>
      </c>
      <c r="C39" s="495"/>
      <c r="D39" s="141">
        <f t="shared" si="5"/>
        <v>0</v>
      </c>
      <c r="E39" s="142"/>
      <c r="F39" s="143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CG39" s="5"/>
      <c r="CH39" s="5"/>
      <c r="CI39" s="5"/>
      <c r="CJ39" s="5"/>
      <c r="CK39" s="5"/>
      <c r="CL39" s="5"/>
      <c r="CM39" s="5"/>
      <c r="CN39" s="5"/>
    </row>
    <row r="40" spans="1:92" ht="16.149999999999999" customHeight="1" x14ac:dyDescent="0.2">
      <c r="A40" s="489" t="s">
        <v>47</v>
      </c>
      <c r="B40" s="489" t="s">
        <v>48</v>
      </c>
      <c r="C40" s="61" t="s">
        <v>49</v>
      </c>
      <c r="D40" s="133">
        <f t="shared" si="5"/>
        <v>1</v>
      </c>
      <c r="E40" s="144"/>
      <c r="F40" s="145">
        <v>1</v>
      </c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CG40" s="5"/>
      <c r="CH40" s="5"/>
      <c r="CI40" s="5"/>
      <c r="CJ40" s="5"/>
      <c r="CK40" s="5"/>
      <c r="CL40" s="5"/>
      <c r="CM40" s="5"/>
      <c r="CN40" s="5"/>
    </row>
    <row r="41" spans="1:92" ht="16.149999999999999" customHeight="1" x14ac:dyDescent="0.2">
      <c r="A41" s="456"/>
      <c r="B41" s="457"/>
      <c r="C41" s="96" t="s">
        <v>50</v>
      </c>
      <c r="D41" s="141">
        <f t="shared" si="5"/>
        <v>0</v>
      </c>
      <c r="E41" s="146"/>
      <c r="F41" s="143"/>
      <c r="G41" s="6"/>
      <c r="H41" s="6"/>
      <c r="I41" s="10"/>
      <c r="J41" s="10"/>
      <c r="K41" s="10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CG41" s="5"/>
      <c r="CH41" s="5"/>
      <c r="CI41" s="5"/>
      <c r="CJ41" s="5"/>
      <c r="CK41" s="5"/>
      <c r="CL41" s="5"/>
      <c r="CM41" s="5"/>
      <c r="CN41" s="5"/>
    </row>
    <row r="42" spans="1:92" ht="16.149999999999999" customHeight="1" x14ac:dyDescent="0.2">
      <c r="A42" s="456"/>
      <c r="B42" s="489" t="s">
        <v>51</v>
      </c>
      <c r="C42" s="61" t="s">
        <v>49</v>
      </c>
      <c r="D42" s="133">
        <f t="shared" si="5"/>
        <v>0</v>
      </c>
      <c r="E42" s="144"/>
      <c r="F42" s="145"/>
      <c r="G42" s="6"/>
      <c r="H42" s="6"/>
      <c r="I42" s="10"/>
      <c r="J42" s="10"/>
      <c r="K42" s="10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CG42" s="5"/>
      <c r="CH42" s="5"/>
      <c r="CI42" s="5"/>
      <c r="CJ42" s="5"/>
      <c r="CK42" s="5"/>
      <c r="CL42" s="5"/>
      <c r="CM42" s="5"/>
      <c r="CN42" s="5"/>
    </row>
    <row r="43" spans="1:92" ht="16.149999999999999" customHeight="1" x14ac:dyDescent="0.2">
      <c r="A43" s="457"/>
      <c r="B43" s="457"/>
      <c r="C43" s="147" t="s">
        <v>50</v>
      </c>
      <c r="D43" s="141">
        <f t="shared" si="5"/>
        <v>0</v>
      </c>
      <c r="E43" s="146"/>
      <c r="F43" s="143"/>
      <c r="G43" s="6"/>
      <c r="H43" s="6"/>
      <c r="I43" s="10"/>
      <c r="J43" s="10"/>
      <c r="K43" s="10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CG43" s="5"/>
      <c r="CH43" s="5"/>
      <c r="CI43" s="5"/>
      <c r="CJ43" s="5"/>
      <c r="CK43" s="5"/>
      <c r="CL43" s="5"/>
      <c r="CM43" s="5"/>
      <c r="CN43" s="5"/>
    </row>
    <row r="44" spans="1:92" ht="31.9" customHeight="1" x14ac:dyDescent="0.2">
      <c r="A44" s="465" t="s">
        <v>52</v>
      </c>
      <c r="B44" s="465"/>
      <c r="C44" s="465"/>
      <c r="D44" s="465"/>
      <c r="E44" s="465"/>
      <c r="F44" s="465"/>
      <c r="G44" s="465"/>
      <c r="H44" s="465"/>
      <c r="I44" s="27"/>
      <c r="J44" s="27"/>
      <c r="K44" s="33"/>
      <c r="L44" s="26"/>
      <c r="CG44" s="5"/>
      <c r="CH44" s="5"/>
      <c r="CI44" s="5"/>
      <c r="CJ44" s="5"/>
      <c r="CK44" s="5"/>
      <c r="CL44" s="5"/>
      <c r="CM44" s="5"/>
      <c r="CN44" s="5"/>
    </row>
    <row r="45" spans="1:92" ht="16.149999999999999" customHeight="1" x14ac:dyDescent="0.2">
      <c r="A45" s="503" t="s">
        <v>53</v>
      </c>
      <c r="B45" s="505" t="s">
        <v>1</v>
      </c>
      <c r="C45" s="26"/>
      <c r="D45" s="6"/>
      <c r="E45" s="6"/>
      <c r="F45" s="6"/>
      <c r="G45" s="6"/>
      <c r="H45" s="6"/>
      <c r="I45" s="10"/>
      <c r="J45" s="10"/>
      <c r="K45" s="10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CG45" s="5"/>
      <c r="CH45" s="5"/>
      <c r="CI45" s="5"/>
      <c r="CJ45" s="5"/>
      <c r="CK45" s="5"/>
      <c r="CL45" s="5"/>
      <c r="CM45" s="5"/>
      <c r="CN45" s="5"/>
    </row>
    <row r="46" spans="1:92" ht="16.149999999999999" customHeight="1" x14ac:dyDescent="0.2">
      <c r="A46" s="504"/>
      <c r="B46" s="506"/>
      <c r="C46" s="148"/>
      <c r="D46" s="26"/>
      <c r="E46" s="6"/>
      <c r="F46" s="6"/>
      <c r="G46" s="6"/>
      <c r="H46" s="6"/>
      <c r="I46" s="10"/>
      <c r="J46" s="10"/>
      <c r="K46" s="10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CG46" s="5"/>
      <c r="CH46" s="5"/>
      <c r="CI46" s="5"/>
      <c r="CJ46" s="5"/>
      <c r="CK46" s="5"/>
      <c r="CL46" s="5"/>
      <c r="CM46" s="5"/>
      <c r="CN46" s="5"/>
    </row>
    <row r="47" spans="1:92" ht="16.149999999999999" customHeight="1" x14ac:dyDescent="0.2">
      <c r="A47" s="61" t="s">
        <v>54</v>
      </c>
      <c r="B47" s="149">
        <v>160</v>
      </c>
      <c r="C47" s="150"/>
      <c r="D47" s="26"/>
      <c r="E47" s="6"/>
      <c r="F47" s="6"/>
      <c r="G47" s="6"/>
      <c r="H47" s="6"/>
      <c r="I47" s="10"/>
      <c r="J47" s="10"/>
      <c r="K47" s="10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CG47" s="5"/>
      <c r="CH47" s="5"/>
      <c r="CI47" s="5"/>
      <c r="CJ47" s="5"/>
      <c r="CK47" s="5"/>
      <c r="CL47" s="5"/>
      <c r="CM47" s="5"/>
      <c r="CN47" s="5"/>
    </row>
    <row r="48" spans="1:92" ht="16.149999999999999" customHeight="1" x14ac:dyDescent="0.2">
      <c r="A48" s="147" t="s">
        <v>55</v>
      </c>
      <c r="B48" s="151">
        <v>3</v>
      </c>
      <c r="C48" s="150"/>
      <c r="D48" s="26"/>
      <c r="E48" s="6"/>
      <c r="F48" s="6"/>
      <c r="G48" s="6"/>
      <c r="H48" s="6"/>
      <c r="I48" s="10"/>
      <c r="J48" s="10"/>
      <c r="K48" s="10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CG48" s="5"/>
      <c r="CH48" s="5"/>
      <c r="CI48" s="5"/>
      <c r="CJ48" s="5"/>
      <c r="CK48" s="5"/>
      <c r="CL48" s="5"/>
      <c r="CM48" s="5"/>
      <c r="CN48" s="5"/>
    </row>
    <row r="49" spans="1:92" ht="16.149999999999999" customHeight="1" x14ac:dyDescent="0.2">
      <c r="A49" s="48" t="s">
        <v>1</v>
      </c>
      <c r="B49" s="152">
        <f>SUM(B47+B48)</f>
        <v>163</v>
      </c>
      <c r="C49" s="153"/>
      <c r="D49" s="2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CG49" s="5"/>
      <c r="CH49" s="5"/>
      <c r="CI49" s="5"/>
      <c r="CJ49" s="5"/>
      <c r="CK49" s="5"/>
      <c r="CL49" s="5"/>
      <c r="CM49" s="5"/>
      <c r="CN49" s="5"/>
    </row>
    <row r="50" spans="1:92" ht="31.9" customHeight="1" x14ac:dyDescent="0.2">
      <c r="A50" s="154" t="s">
        <v>56</v>
      </c>
      <c r="B50" s="154"/>
      <c r="C50" s="154"/>
      <c r="D50" s="26"/>
      <c r="CG50" s="5"/>
      <c r="CH50" s="5"/>
      <c r="CI50" s="5"/>
      <c r="CJ50" s="5"/>
      <c r="CK50" s="5"/>
      <c r="CL50" s="5"/>
      <c r="CM50" s="5"/>
      <c r="CN50" s="5"/>
    </row>
    <row r="51" spans="1:92" ht="16.149999999999999" customHeight="1" x14ac:dyDescent="0.2">
      <c r="A51" s="489" t="s">
        <v>57</v>
      </c>
      <c r="B51" s="507" t="s">
        <v>12</v>
      </c>
      <c r="C51" s="508" t="s">
        <v>1</v>
      </c>
      <c r="D51" s="2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CG51" s="5"/>
      <c r="CH51" s="5"/>
      <c r="CI51" s="5"/>
      <c r="CJ51" s="5"/>
      <c r="CK51" s="5"/>
      <c r="CL51" s="5"/>
      <c r="CM51" s="5"/>
      <c r="CN51" s="5"/>
    </row>
    <row r="52" spans="1:92" ht="16.149999999999999" customHeight="1" x14ac:dyDescent="0.2">
      <c r="A52" s="457"/>
      <c r="B52" s="461"/>
      <c r="C52" s="509"/>
      <c r="D52" s="2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CG52" s="5"/>
      <c r="CH52" s="5"/>
      <c r="CI52" s="5"/>
      <c r="CJ52" s="5"/>
      <c r="CK52" s="5"/>
      <c r="CL52" s="5"/>
      <c r="CM52" s="5"/>
      <c r="CN52" s="5"/>
    </row>
    <row r="53" spans="1:92" ht="16.149999999999999" customHeight="1" x14ac:dyDescent="0.2">
      <c r="A53" s="489" t="s">
        <v>58</v>
      </c>
      <c r="B53" s="155" t="s">
        <v>59</v>
      </c>
      <c r="C53" s="149"/>
      <c r="D53" s="2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CG53" s="5"/>
      <c r="CH53" s="5"/>
      <c r="CI53" s="5"/>
      <c r="CJ53" s="5"/>
      <c r="CK53" s="5"/>
      <c r="CL53" s="5"/>
      <c r="CM53" s="5"/>
      <c r="CN53" s="5"/>
    </row>
    <row r="54" spans="1:92" ht="16.149999999999999" customHeight="1" x14ac:dyDescent="0.2">
      <c r="A54" s="456"/>
      <c r="B54" s="156" t="s">
        <v>60</v>
      </c>
      <c r="C54" s="157"/>
      <c r="D54" s="2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CG54" s="5"/>
      <c r="CH54" s="5"/>
      <c r="CI54" s="5"/>
      <c r="CJ54" s="5"/>
      <c r="CK54" s="5"/>
      <c r="CL54" s="5"/>
      <c r="CM54" s="5"/>
      <c r="CN54" s="5"/>
    </row>
    <row r="55" spans="1:92" ht="16.149999999999999" customHeight="1" x14ac:dyDescent="0.2">
      <c r="A55" s="457"/>
      <c r="B55" s="158" t="s">
        <v>61</v>
      </c>
      <c r="C55" s="151"/>
      <c r="D55" s="2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CG55" s="5"/>
      <c r="CH55" s="5"/>
      <c r="CI55" s="5"/>
      <c r="CJ55" s="5"/>
      <c r="CK55" s="5"/>
      <c r="CL55" s="5"/>
      <c r="CM55" s="5"/>
      <c r="CN55" s="5"/>
    </row>
    <row r="56" spans="1:92" ht="16.149999999999999" customHeight="1" x14ac:dyDescent="0.2">
      <c r="A56" s="489" t="s">
        <v>62</v>
      </c>
      <c r="B56" s="155" t="s">
        <v>63</v>
      </c>
      <c r="C56" s="149"/>
      <c r="D56" s="2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CG56" s="5"/>
      <c r="CH56" s="5"/>
      <c r="CI56" s="5"/>
      <c r="CJ56" s="5"/>
      <c r="CK56" s="5"/>
      <c r="CL56" s="5"/>
      <c r="CM56" s="5"/>
      <c r="CN56" s="5"/>
    </row>
    <row r="57" spans="1:92" ht="22.15" customHeight="1" x14ac:dyDescent="0.2">
      <c r="A57" s="456"/>
      <c r="B57" s="156" t="s">
        <v>64</v>
      </c>
      <c r="C57" s="157"/>
      <c r="D57" s="2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CG57" s="5"/>
      <c r="CH57" s="5"/>
      <c r="CI57" s="5"/>
      <c r="CJ57" s="5"/>
      <c r="CK57" s="5"/>
      <c r="CL57" s="5"/>
      <c r="CM57" s="5"/>
      <c r="CN57" s="5"/>
    </row>
    <row r="58" spans="1:92" ht="24.6" customHeight="1" x14ac:dyDescent="0.2">
      <c r="A58" s="456"/>
      <c r="B58" s="170" t="s">
        <v>65</v>
      </c>
      <c r="C58" s="157"/>
      <c r="D58" s="2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CG58" s="5"/>
      <c r="CH58" s="5"/>
      <c r="CI58" s="5"/>
      <c r="CJ58" s="5"/>
      <c r="CK58" s="5"/>
      <c r="CL58" s="5"/>
      <c r="CM58" s="5"/>
      <c r="CN58" s="5"/>
    </row>
    <row r="59" spans="1:92" ht="16.149999999999999" customHeight="1" x14ac:dyDescent="0.2">
      <c r="A59" s="457"/>
      <c r="B59" s="158" t="s">
        <v>66</v>
      </c>
      <c r="C59" s="151"/>
      <c r="D59" s="2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CG59" s="5"/>
      <c r="CH59" s="5"/>
      <c r="CI59" s="5"/>
      <c r="CJ59" s="5"/>
      <c r="CK59" s="5"/>
      <c r="CL59" s="5"/>
      <c r="CM59" s="5"/>
      <c r="CN59" s="5"/>
    </row>
    <row r="60" spans="1:92" ht="38.450000000000003" customHeight="1" x14ac:dyDescent="0.2">
      <c r="A60" s="489" t="s">
        <v>67</v>
      </c>
      <c r="B60" s="160" t="s">
        <v>68</v>
      </c>
      <c r="C60" s="149"/>
      <c r="D60" s="2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CG60" s="5"/>
      <c r="CH60" s="5"/>
      <c r="CI60" s="5"/>
      <c r="CJ60" s="5"/>
      <c r="CK60" s="5"/>
      <c r="CL60" s="5"/>
      <c r="CM60" s="5"/>
      <c r="CN60" s="5"/>
    </row>
    <row r="61" spans="1:92" ht="24" customHeight="1" x14ac:dyDescent="0.2">
      <c r="A61" s="457"/>
      <c r="B61" s="161" t="s">
        <v>69</v>
      </c>
      <c r="C61" s="151"/>
      <c r="D61" s="2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CG61" s="5"/>
      <c r="CH61" s="5"/>
      <c r="CI61" s="5"/>
      <c r="CJ61" s="5"/>
      <c r="CK61" s="5"/>
      <c r="CL61" s="5"/>
      <c r="CM61" s="5"/>
      <c r="CN61" s="5"/>
    </row>
    <row r="62" spans="1:92" ht="16.149999999999999" customHeight="1" x14ac:dyDescent="0.2">
      <c r="A62" s="510" t="s">
        <v>70</v>
      </c>
      <c r="B62" s="511"/>
      <c r="C62" s="162"/>
      <c r="D62" s="2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CG62" s="5"/>
      <c r="CH62" s="5"/>
      <c r="CI62" s="5"/>
      <c r="CJ62" s="5"/>
      <c r="CK62" s="5"/>
      <c r="CL62" s="5"/>
      <c r="CM62" s="5"/>
      <c r="CN62" s="5"/>
    </row>
    <row r="63" spans="1:92" ht="31.9" customHeight="1" x14ac:dyDescent="0.2">
      <c r="A63" s="465" t="s">
        <v>71</v>
      </c>
      <c r="B63" s="465"/>
      <c r="C63" s="465"/>
      <c r="D63" s="465"/>
      <c r="E63" s="465"/>
      <c r="F63" s="465"/>
      <c r="G63" s="465"/>
      <c r="H63" s="465"/>
      <c r="I63" s="465"/>
      <c r="J63" s="26"/>
      <c r="CG63" s="5"/>
      <c r="CH63" s="5"/>
      <c r="CI63" s="5"/>
      <c r="CJ63" s="5"/>
      <c r="CK63" s="5"/>
      <c r="CL63" s="5"/>
      <c r="CM63" s="5"/>
      <c r="CN63" s="5"/>
    </row>
    <row r="64" spans="1:92" ht="16.149999999999999" customHeight="1" x14ac:dyDescent="0.2">
      <c r="A64" s="512" t="s">
        <v>72</v>
      </c>
      <c r="B64" s="512"/>
      <c r="C64" s="454" t="s">
        <v>73</v>
      </c>
      <c r="D64" s="454" t="s">
        <v>74</v>
      </c>
      <c r="E64" s="455" t="s">
        <v>62</v>
      </c>
      <c r="F64" s="454"/>
      <c r="G64" s="454"/>
      <c r="H64" s="454" t="s">
        <v>75</v>
      </c>
      <c r="I64" s="13"/>
      <c r="J64" s="2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CG64" s="5"/>
      <c r="CH64" s="5"/>
      <c r="CI64" s="5"/>
      <c r="CJ64" s="5"/>
      <c r="CK64" s="5"/>
      <c r="CL64" s="5"/>
      <c r="CM64" s="5"/>
      <c r="CN64" s="5"/>
    </row>
    <row r="65" spans="1:92" ht="16.149999999999999" customHeight="1" x14ac:dyDescent="0.2">
      <c r="A65" s="512"/>
      <c r="B65" s="512"/>
      <c r="C65" s="454"/>
      <c r="D65" s="454"/>
      <c r="E65" s="163" t="s">
        <v>76</v>
      </c>
      <c r="F65" s="183" t="s">
        <v>77</v>
      </c>
      <c r="G65" s="165" t="s">
        <v>78</v>
      </c>
      <c r="H65" s="455"/>
      <c r="I65" s="13"/>
      <c r="J65" s="2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CG65" s="5"/>
      <c r="CH65" s="5"/>
      <c r="CI65" s="5"/>
      <c r="CJ65" s="5"/>
      <c r="CK65" s="5"/>
      <c r="CL65" s="5"/>
      <c r="CM65" s="5"/>
      <c r="CN65" s="5"/>
    </row>
    <row r="66" spans="1:92" ht="16.149999999999999" customHeight="1" x14ac:dyDescent="0.2">
      <c r="A66" s="499" t="s">
        <v>79</v>
      </c>
      <c r="B66" s="499"/>
      <c r="C66" s="166"/>
      <c r="D66" s="166"/>
      <c r="E66" s="167"/>
      <c r="F66" s="168"/>
      <c r="G66" s="169"/>
      <c r="H66" s="169"/>
      <c r="I66" s="13"/>
      <c r="J66" s="2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CG66" s="5"/>
      <c r="CH66" s="5"/>
      <c r="CI66" s="5"/>
      <c r="CJ66" s="5"/>
      <c r="CK66" s="5"/>
      <c r="CL66" s="5"/>
      <c r="CM66" s="5"/>
      <c r="CN66" s="5"/>
    </row>
    <row r="67" spans="1:92" ht="16.149999999999999" customHeight="1" x14ac:dyDescent="0.2">
      <c r="A67" s="500" t="s">
        <v>80</v>
      </c>
      <c r="B67" s="500"/>
      <c r="C67" s="171"/>
      <c r="D67" s="171"/>
      <c r="E67" s="172"/>
      <c r="F67" s="173"/>
      <c r="G67" s="174"/>
      <c r="H67" s="174"/>
      <c r="I67" s="13"/>
      <c r="J67" s="2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CG67" s="5"/>
      <c r="CH67" s="5"/>
      <c r="CI67" s="5"/>
      <c r="CJ67" s="5"/>
      <c r="CK67" s="5"/>
      <c r="CL67" s="5"/>
      <c r="CM67" s="5"/>
      <c r="CN67" s="5"/>
    </row>
    <row r="68" spans="1:92" ht="16.149999999999999" customHeight="1" x14ac:dyDescent="0.2">
      <c r="A68" s="501" t="s">
        <v>81</v>
      </c>
      <c r="B68" s="501"/>
      <c r="C68" s="175"/>
      <c r="D68" s="175"/>
      <c r="E68" s="176"/>
      <c r="F68" s="177"/>
      <c r="G68" s="178"/>
      <c r="H68" s="178"/>
      <c r="I68" s="13"/>
      <c r="J68" s="2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CG68" s="5"/>
      <c r="CH68" s="5"/>
      <c r="CI68" s="5"/>
      <c r="CJ68" s="5"/>
      <c r="CK68" s="5"/>
      <c r="CL68" s="5"/>
      <c r="CM68" s="5"/>
      <c r="CN68" s="5"/>
    </row>
    <row r="69" spans="1:92" ht="16.149999999999999" customHeight="1" x14ac:dyDescent="0.2">
      <c r="A69" s="502" t="s">
        <v>1</v>
      </c>
      <c r="B69" s="502"/>
      <c r="C69" s="179">
        <f t="shared" ref="C69:H69" si="6">SUM(C66:C68)</f>
        <v>0</v>
      </c>
      <c r="D69" s="179">
        <f t="shared" si="6"/>
        <v>0</v>
      </c>
      <c r="E69" s="179">
        <f t="shared" si="6"/>
        <v>0</v>
      </c>
      <c r="F69" s="179">
        <f t="shared" si="6"/>
        <v>0</v>
      </c>
      <c r="G69" s="179">
        <f t="shared" si="6"/>
        <v>0</v>
      </c>
      <c r="H69" s="180">
        <f t="shared" si="6"/>
        <v>0</v>
      </c>
      <c r="I69" s="181"/>
      <c r="J69" s="2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CG69" s="5"/>
      <c r="CH69" s="5"/>
      <c r="CI69" s="5"/>
      <c r="CJ69" s="5"/>
      <c r="CK69" s="5"/>
      <c r="CL69" s="5"/>
      <c r="CM69" s="5"/>
      <c r="CN69" s="5"/>
    </row>
    <row r="70" spans="1:92" ht="16.149999999999999" customHeight="1" x14ac:dyDescent="0.2">
      <c r="A70" s="182" t="s">
        <v>82</v>
      </c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CG70" s="5"/>
      <c r="CH70" s="5"/>
      <c r="CI70" s="5"/>
      <c r="CJ70" s="5"/>
      <c r="CK70" s="5"/>
      <c r="CL70" s="5"/>
      <c r="CM70" s="5"/>
      <c r="CN70" s="5"/>
    </row>
    <row r="71" spans="1:92" ht="31.9" customHeight="1" x14ac:dyDescent="0.2">
      <c r="A71" s="465" t="s">
        <v>83</v>
      </c>
      <c r="B71" s="465"/>
      <c r="C71" s="465"/>
      <c r="D71" s="465"/>
      <c r="E71" s="465"/>
      <c r="F71" s="465"/>
      <c r="G71" s="465"/>
      <c r="H71" s="465"/>
      <c r="I71" s="465"/>
      <c r="J71" s="465"/>
      <c r="K71" s="465"/>
      <c r="L71" s="465"/>
      <c r="CG71" s="5"/>
      <c r="CH71" s="5"/>
      <c r="CI71" s="5"/>
      <c r="CJ71" s="5"/>
      <c r="CK71" s="5"/>
      <c r="CL71" s="5"/>
      <c r="CM71" s="5"/>
      <c r="CN71" s="5"/>
    </row>
    <row r="72" spans="1:92" ht="16.149999999999999" customHeight="1" x14ac:dyDescent="0.2">
      <c r="A72" s="512" t="s">
        <v>72</v>
      </c>
      <c r="B72" s="512"/>
      <c r="C72" s="454" t="s">
        <v>73</v>
      </c>
      <c r="D72" s="454" t="s">
        <v>74</v>
      </c>
      <c r="E72" s="515" t="s">
        <v>62</v>
      </c>
      <c r="F72" s="516"/>
      <c r="G72" s="517"/>
      <c r="H72" s="455" t="s">
        <v>75</v>
      </c>
      <c r="I72" s="13"/>
      <c r="J72" s="13"/>
      <c r="K72" s="14"/>
      <c r="L72" s="44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CG72" s="5"/>
      <c r="CH72" s="5"/>
      <c r="CI72" s="5"/>
      <c r="CJ72" s="5"/>
      <c r="CK72" s="5"/>
      <c r="CL72" s="5"/>
      <c r="CM72" s="5"/>
      <c r="CN72" s="5"/>
    </row>
    <row r="73" spans="1:92" ht="16.149999999999999" customHeight="1" x14ac:dyDescent="0.2">
      <c r="A73" s="512"/>
      <c r="B73" s="512"/>
      <c r="C73" s="454"/>
      <c r="D73" s="454"/>
      <c r="E73" s="185" t="s">
        <v>76</v>
      </c>
      <c r="F73" s="183" t="s">
        <v>77</v>
      </c>
      <c r="G73" s="184" t="s">
        <v>78</v>
      </c>
      <c r="H73" s="455"/>
      <c r="I73" s="13"/>
      <c r="J73" s="13"/>
      <c r="K73" s="14"/>
      <c r="L73" s="44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CG73" s="5"/>
      <c r="CH73" s="5"/>
      <c r="CI73" s="5"/>
      <c r="CJ73" s="5"/>
      <c r="CK73" s="5"/>
      <c r="CL73" s="5"/>
      <c r="CM73" s="5"/>
      <c r="CN73" s="5"/>
    </row>
    <row r="74" spans="1:92" ht="16.149999999999999" customHeight="1" x14ac:dyDescent="0.2">
      <c r="A74" s="499" t="s">
        <v>80</v>
      </c>
      <c r="B74" s="499"/>
      <c r="C74" s="166"/>
      <c r="D74" s="166">
        <v>3</v>
      </c>
      <c r="E74" s="186">
        <v>25</v>
      </c>
      <c r="F74" s="168"/>
      <c r="G74" s="187"/>
      <c r="H74" s="169"/>
      <c r="I74" s="13"/>
      <c r="J74" s="13"/>
      <c r="K74" s="14"/>
      <c r="L74" s="13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CG74" s="5"/>
      <c r="CH74" s="5"/>
      <c r="CI74" s="5"/>
      <c r="CJ74" s="5"/>
      <c r="CK74" s="5"/>
      <c r="CL74" s="5"/>
      <c r="CM74" s="5"/>
      <c r="CN74" s="5"/>
    </row>
    <row r="75" spans="1:92" ht="16.149999999999999" customHeight="1" x14ac:dyDescent="0.2">
      <c r="A75" s="500" t="s">
        <v>84</v>
      </c>
      <c r="B75" s="500"/>
      <c r="C75" s="157">
        <v>4</v>
      </c>
      <c r="D75" s="157"/>
      <c r="E75" s="188"/>
      <c r="F75" s="189"/>
      <c r="G75" s="190"/>
      <c r="H75" s="191"/>
      <c r="I75" s="13"/>
      <c r="J75" s="13"/>
      <c r="K75" s="14"/>
      <c r="L75" s="13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CG75" s="5"/>
      <c r="CH75" s="5"/>
      <c r="CI75" s="5"/>
      <c r="CJ75" s="5"/>
      <c r="CK75" s="5"/>
      <c r="CL75" s="5"/>
      <c r="CM75" s="5"/>
      <c r="CN75" s="5"/>
    </row>
    <row r="76" spans="1:92" ht="16.149999999999999" customHeight="1" x14ac:dyDescent="0.2">
      <c r="A76" s="513" t="s">
        <v>85</v>
      </c>
      <c r="B76" s="513"/>
      <c r="C76" s="157"/>
      <c r="D76" s="157"/>
      <c r="E76" s="188"/>
      <c r="F76" s="189"/>
      <c r="G76" s="190"/>
      <c r="H76" s="191"/>
      <c r="I76" s="13"/>
      <c r="J76" s="13"/>
      <c r="K76" s="14"/>
      <c r="L76" s="13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CG76" s="5"/>
      <c r="CH76" s="5"/>
      <c r="CI76" s="5"/>
      <c r="CJ76" s="5"/>
      <c r="CK76" s="5"/>
      <c r="CL76" s="5"/>
      <c r="CM76" s="5"/>
      <c r="CN76" s="5"/>
    </row>
    <row r="77" spans="1:92" ht="16.149999999999999" customHeight="1" x14ac:dyDescent="0.2">
      <c r="A77" s="500" t="s">
        <v>86</v>
      </c>
      <c r="B77" s="500"/>
      <c r="C77" s="157"/>
      <c r="D77" s="157">
        <v>7</v>
      </c>
      <c r="E77" s="188"/>
      <c r="F77" s="189"/>
      <c r="G77" s="190"/>
      <c r="H77" s="191"/>
      <c r="I77" s="13"/>
      <c r="J77" s="13"/>
      <c r="K77" s="14"/>
      <c r="L77" s="13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CG77" s="5"/>
      <c r="CH77" s="5"/>
      <c r="CI77" s="5"/>
      <c r="CJ77" s="5"/>
      <c r="CK77" s="5"/>
      <c r="CL77" s="5"/>
      <c r="CM77" s="5"/>
      <c r="CN77" s="5"/>
    </row>
    <row r="78" spans="1:92" ht="16.149999999999999" customHeight="1" x14ac:dyDescent="0.2">
      <c r="A78" s="514" t="s">
        <v>81</v>
      </c>
      <c r="B78" s="514"/>
      <c r="C78" s="175">
        <v>1</v>
      </c>
      <c r="D78" s="151"/>
      <c r="E78" s="192"/>
      <c r="F78" s="177"/>
      <c r="G78" s="193"/>
      <c r="H78" s="178"/>
      <c r="I78" s="13"/>
      <c r="J78" s="13"/>
      <c r="K78" s="14"/>
      <c r="L78" s="13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CG78" s="5"/>
      <c r="CH78" s="5"/>
      <c r="CI78" s="5"/>
      <c r="CJ78" s="5"/>
      <c r="CK78" s="5"/>
      <c r="CL78" s="5"/>
      <c r="CM78" s="5"/>
      <c r="CN78" s="5"/>
    </row>
    <row r="79" spans="1:92" ht="16.149999999999999" customHeight="1" x14ac:dyDescent="0.2">
      <c r="A79" s="502" t="s">
        <v>1</v>
      </c>
      <c r="B79" s="502"/>
      <c r="C79" s="179">
        <f t="shared" ref="C79:H79" si="7">SUM(C74:C78)</f>
        <v>5</v>
      </c>
      <c r="D79" s="180">
        <f t="shared" si="7"/>
        <v>10</v>
      </c>
      <c r="E79" s="194">
        <f t="shared" si="7"/>
        <v>25</v>
      </c>
      <c r="F79" s="179">
        <f t="shared" si="7"/>
        <v>0</v>
      </c>
      <c r="G79" s="180">
        <f t="shared" si="7"/>
        <v>0</v>
      </c>
      <c r="H79" s="195">
        <f t="shared" si="7"/>
        <v>0</v>
      </c>
      <c r="I79" s="181"/>
      <c r="J79" s="13"/>
      <c r="K79" s="14"/>
      <c r="L79" s="13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CG79" s="5"/>
      <c r="CH79" s="5"/>
      <c r="CI79" s="5"/>
      <c r="CJ79" s="5"/>
      <c r="CK79" s="5"/>
      <c r="CL79" s="5"/>
      <c r="CM79" s="5"/>
      <c r="CN79" s="5"/>
    </row>
    <row r="80" spans="1:92" ht="16.149999999999999" customHeight="1" x14ac:dyDescent="0.2">
      <c r="A80" s="182" t="s">
        <v>82</v>
      </c>
      <c r="B80" s="38"/>
      <c r="C80" s="196"/>
      <c r="D80" s="196"/>
      <c r="E80" s="196"/>
      <c r="F80" s="196"/>
      <c r="G80" s="196"/>
      <c r="H80" s="196"/>
      <c r="I80" s="37"/>
      <c r="J80" s="37"/>
      <c r="K80" s="40"/>
      <c r="L80" s="37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CG80" s="5"/>
      <c r="CH80" s="5"/>
      <c r="CI80" s="5"/>
      <c r="CJ80" s="5"/>
      <c r="CK80" s="5"/>
      <c r="CL80" s="5"/>
      <c r="CM80" s="5"/>
      <c r="CN80" s="5"/>
    </row>
    <row r="81" spans="1:92" ht="31.9" customHeight="1" x14ac:dyDescent="0.2">
      <c r="A81" s="528" t="s">
        <v>87</v>
      </c>
      <c r="B81" s="528"/>
      <c r="C81" s="528"/>
      <c r="D81" s="528"/>
      <c r="E81" s="528"/>
      <c r="F81" s="528"/>
      <c r="G81" s="528"/>
      <c r="H81" s="528"/>
      <c r="I81" s="37"/>
      <c r="J81" s="37"/>
      <c r="K81" s="40"/>
      <c r="L81" s="37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CG81" s="5"/>
      <c r="CH81" s="5"/>
      <c r="CI81" s="5"/>
      <c r="CJ81" s="5"/>
      <c r="CK81" s="5"/>
      <c r="CL81" s="5"/>
      <c r="CM81" s="5"/>
      <c r="CN81" s="5"/>
    </row>
    <row r="82" spans="1:92" ht="61.9" customHeight="1" x14ac:dyDescent="0.2">
      <c r="A82" s="529" t="s">
        <v>2</v>
      </c>
      <c r="B82" s="530"/>
      <c r="C82" s="218" t="s">
        <v>1</v>
      </c>
      <c r="D82" s="163" t="s">
        <v>88</v>
      </c>
      <c r="E82" s="183" t="s">
        <v>89</v>
      </c>
      <c r="F82" s="183" t="s">
        <v>90</v>
      </c>
      <c r="G82" s="183" t="s">
        <v>91</v>
      </c>
      <c r="H82" s="198" t="s">
        <v>92</v>
      </c>
      <c r="I82" s="37"/>
      <c r="J82" s="37"/>
      <c r="K82" s="40"/>
      <c r="L82" s="37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CG82" s="5"/>
      <c r="CH82" s="5"/>
      <c r="CI82" s="5"/>
      <c r="CJ82" s="5"/>
      <c r="CK82" s="5"/>
      <c r="CL82" s="5"/>
      <c r="CM82" s="5"/>
      <c r="CN82" s="5"/>
    </row>
    <row r="83" spans="1:92" ht="16.149999999999999" customHeight="1" x14ac:dyDescent="0.2">
      <c r="A83" s="531" t="s">
        <v>73</v>
      </c>
      <c r="B83" s="532"/>
      <c r="C83" s="199"/>
      <c r="D83" s="200"/>
      <c r="E83" s="201"/>
      <c r="F83" s="201"/>
      <c r="G83" s="201"/>
      <c r="H83" s="202"/>
      <c r="I83" s="37"/>
      <c r="J83" s="37"/>
      <c r="K83" s="40"/>
      <c r="L83" s="37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CG83" s="5"/>
      <c r="CH83" s="5"/>
      <c r="CI83" s="5"/>
      <c r="CJ83" s="5"/>
      <c r="CK83" s="5"/>
      <c r="CL83" s="5"/>
      <c r="CM83" s="5"/>
      <c r="CN83" s="5"/>
    </row>
    <row r="84" spans="1:92" ht="16.149999999999999" customHeight="1" x14ac:dyDescent="0.2">
      <c r="A84" s="489" t="s">
        <v>62</v>
      </c>
      <c r="B84" s="203" t="s">
        <v>63</v>
      </c>
      <c r="C84" s="166"/>
      <c r="D84" s="204"/>
      <c r="E84" s="205"/>
      <c r="F84" s="205"/>
      <c r="G84" s="205"/>
      <c r="H84" s="206"/>
      <c r="I84" s="37"/>
      <c r="J84" s="37"/>
      <c r="K84" s="40"/>
      <c r="L84" s="37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CG84" s="5"/>
      <c r="CH84" s="5"/>
      <c r="CI84" s="5"/>
      <c r="CJ84" s="5"/>
      <c r="CK84" s="5"/>
      <c r="CL84" s="5"/>
      <c r="CM84" s="5"/>
      <c r="CN84" s="5"/>
    </row>
    <row r="85" spans="1:92" ht="16.149999999999999" customHeight="1" x14ac:dyDescent="0.2">
      <c r="A85" s="456"/>
      <c r="B85" s="207" t="s">
        <v>93</v>
      </c>
      <c r="C85" s="171"/>
      <c r="D85" s="172"/>
      <c r="E85" s="173"/>
      <c r="F85" s="173"/>
      <c r="G85" s="173"/>
      <c r="H85" s="174"/>
      <c r="I85" s="37"/>
      <c r="J85" s="37"/>
      <c r="K85" s="40"/>
      <c r="L85" s="37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CG85" s="5"/>
      <c r="CH85" s="5"/>
      <c r="CI85" s="5"/>
      <c r="CJ85" s="5"/>
      <c r="CK85" s="5"/>
      <c r="CL85" s="5"/>
      <c r="CM85" s="5"/>
      <c r="CN85" s="5"/>
    </row>
    <row r="86" spans="1:92" ht="16.149999999999999" customHeight="1" x14ac:dyDescent="0.2">
      <c r="A86" s="457"/>
      <c r="B86" s="208" t="s">
        <v>66</v>
      </c>
      <c r="C86" s="209"/>
      <c r="D86" s="210"/>
      <c r="E86" s="211"/>
      <c r="F86" s="211"/>
      <c r="G86" s="211"/>
      <c r="H86" s="212"/>
      <c r="I86" s="37"/>
      <c r="J86" s="37"/>
      <c r="K86" s="40"/>
      <c r="L86" s="37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CG86" s="5"/>
      <c r="CH86" s="5"/>
      <c r="CI86" s="5"/>
      <c r="CJ86" s="5"/>
      <c r="CK86" s="5"/>
      <c r="CL86" s="5"/>
      <c r="CM86" s="5"/>
      <c r="CN86" s="5"/>
    </row>
    <row r="87" spans="1:92" ht="16.149999999999999" customHeight="1" x14ac:dyDescent="0.2">
      <c r="A87" s="518" t="s">
        <v>74</v>
      </c>
      <c r="B87" s="519"/>
      <c r="C87" s="166"/>
      <c r="D87" s="204"/>
      <c r="E87" s="205"/>
      <c r="F87" s="205"/>
      <c r="G87" s="205"/>
      <c r="H87" s="206"/>
      <c r="I87" s="37"/>
      <c r="J87" s="37"/>
      <c r="K87" s="40"/>
      <c r="L87" s="37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CG87" s="5"/>
      <c r="CH87" s="5"/>
      <c r="CI87" s="5"/>
      <c r="CJ87" s="5"/>
      <c r="CK87" s="5"/>
      <c r="CL87" s="5"/>
      <c r="CM87" s="5"/>
      <c r="CN87" s="5"/>
    </row>
    <row r="88" spans="1:92" ht="16.149999999999999" customHeight="1" x14ac:dyDescent="0.2">
      <c r="A88" s="520" t="s">
        <v>70</v>
      </c>
      <c r="B88" s="521"/>
      <c r="C88" s="213"/>
      <c r="D88" s="176"/>
      <c r="E88" s="177"/>
      <c r="F88" s="177"/>
      <c r="G88" s="177"/>
      <c r="H88" s="214"/>
      <c r="I88" s="37"/>
      <c r="J88" s="37"/>
      <c r="K88" s="40"/>
      <c r="L88" s="37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CG88" s="5"/>
      <c r="CH88" s="5"/>
      <c r="CI88" s="5"/>
      <c r="CJ88" s="5"/>
      <c r="CK88" s="5"/>
      <c r="CL88" s="5"/>
      <c r="CM88" s="5"/>
      <c r="CN88" s="5"/>
    </row>
    <row r="89" spans="1:92" ht="16.149999999999999" customHeight="1" x14ac:dyDescent="0.2">
      <c r="A89" s="182" t="s">
        <v>82</v>
      </c>
      <c r="B89" s="215"/>
      <c r="C89" s="216"/>
      <c r="D89" s="217"/>
      <c r="E89" s="217"/>
      <c r="F89" s="217"/>
      <c r="G89" s="217"/>
      <c r="H89" s="217"/>
      <c r="I89" s="37"/>
      <c r="J89" s="37"/>
      <c r="K89" s="40"/>
      <c r="L89" s="37"/>
      <c r="CG89" s="5"/>
      <c r="CH89" s="5"/>
      <c r="CI89" s="5"/>
      <c r="CJ89" s="5"/>
      <c r="CK89" s="5"/>
      <c r="CL89" s="5"/>
      <c r="CM89" s="5"/>
      <c r="CN89" s="5"/>
    </row>
    <row r="90" spans="1:92" ht="31.9" customHeight="1" x14ac:dyDescent="0.2">
      <c r="A90" s="465" t="s">
        <v>94</v>
      </c>
      <c r="B90" s="465"/>
      <c r="C90" s="465"/>
      <c r="D90" s="465"/>
      <c r="E90" s="465"/>
      <c r="F90" s="465"/>
      <c r="G90" s="465"/>
      <c r="H90" s="465"/>
      <c r="I90" s="465"/>
      <c r="J90" s="37"/>
      <c r="K90" s="40"/>
      <c r="L90" s="37"/>
      <c r="CG90" s="5"/>
      <c r="CH90" s="5"/>
      <c r="CI90" s="5"/>
      <c r="CJ90" s="5"/>
      <c r="CK90" s="5"/>
      <c r="CL90" s="5"/>
      <c r="CM90" s="5"/>
      <c r="CN90" s="5"/>
    </row>
    <row r="91" spans="1:92" ht="16.149999999999999" customHeight="1" x14ac:dyDescent="0.2">
      <c r="A91" s="522" t="s">
        <v>72</v>
      </c>
      <c r="B91" s="523"/>
      <c r="C91" s="526" t="s">
        <v>1</v>
      </c>
      <c r="D91" s="13"/>
      <c r="E91" s="7"/>
      <c r="F91" s="7"/>
      <c r="G91" s="7"/>
      <c r="H91" s="7"/>
      <c r="I91" s="7"/>
      <c r="J91" s="37"/>
      <c r="K91" s="40"/>
      <c r="L91" s="37"/>
      <c r="M91" s="6"/>
      <c r="N91" s="6"/>
      <c r="O91" s="6"/>
      <c r="P91" s="6"/>
      <c r="Q91" s="6"/>
      <c r="R91" s="6"/>
      <c r="S91" s="6"/>
      <c r="CG91" s="5"/>
      <c r="CH91" s="5"/>
      <c r="CI91" s="5"/>
      <c r="CJ91" s="5"/>
      <c r="CK91" s="5"/>
      <c r="CL91" s="5"/>
      <c r="CM91" s="5"/>
      <c r="CN91" s="5"/>
    </row>
    <row r="92" spans="1:92" ht="16.149999999999999" customHeight="1" x14ac:dyDescent="0.2">
      <c r="A92" s="524"/>
      <c r="B92" s="525"/>
      <c r="C92" s="527"/>
      <c r="D92" s="13"/>
      <c r="E92" s="7"/>
      <c r="F92" s="7"/>
      <c r="G92" s="7"/>
      <c r="H92" s="7"/>
      <c r="I92" s="7"/>
      <c r="J92" s="37"/>
      <c r="K92" s="40"/>
      <c r="L92" s="37"/>
      <c r="M92" s="6"/>
      <c r="N92" s="6"/>
      <c r="O92" s="6"/>
      <c r="P92" s="6"/>
      <c r="Q92" s="6"/>
      <c r="R92" s="6"/>
      <c r="S92" s="6"/>
      <c r="CG92" s="5"/>
      <c r="CH92" s="5"/>
      <c r="CI92" s="5"/>
      <c r="CJ92" s="5"/>
      <c r="CK92" s="5"/>
      <c r="CL92" s="5"/>
      <c r="CM92" s="5"/>
      <c r="CN92" s="5"/>
    </row>
    <row r="93" spans="1:92" ht="16.149999999999999" customHeight="1" x14ac:dyDescent="0.2">
      <c r="A93" s="531" t="s">
        <v>73</v>
      </c>
      <c r="B93" s="532"/>
      <c r="C93" s="199"/>
      <c r="D93" s="13"/>
      <c r="E93" s="7"/>
      <c r="F93" s="7"/>
      <c r="G93" s="7"/>
      <c r="H93" s="7"/>
      <c r="I93" s="7"/>
      <c r="J93" s="45"/>
      <c r="K93" s="26"/>
      <c r="L93" s="6"/>
      <c r="M93" s="6"/>
      <c r="N93" s="6"/>
      <c r="O93" s="6"/>
      <c r="P93" s="6"/>
      <c r="Q93" s="6"/>
      <c r="R93" s="6"/>
      <c r="S93" s="6"/>
      <c r="CG93" s="5"/>
      <c r="CH93" s="5"/>
      <c r="CI93" s="5"/>
      <c r="CJ93" s="5"/>
      <c r="CK93" s="5"/>
      <c r="CL93" s="5"/>
      <c r="CM93" s="5"/>
      <c r="CN93" s="5"/>
    </row>
    <row r="94" spans="1:92" ht="16.149999999999999" customHeight="1" x14ac:dyDescent="0.2">
      <c r="A94" s="539" t="s">
        <v>62</v>
      </c>
      <c r="B94" s="247" t="s">
        <v>63</v>
      </c>
      <c r="C94" s="220"/>
      <c r="D94" s="13"/>
      <c r="E94" s="7"/>
      <c r="F94" s="7"/>
      <c r="G94" s="7"/>
      <c r="H94" s="7"/>
      <c r="I94" s="7"/>
      <c r="J94" s="221"/>
      <c r="K94" s="45"/>
      <c r="L94" s="26"/>
      <c r="M94" s="6"/>
      <c r="N94" s="6"/>
      <c r="O94" s="6"/>
      <c r="P94" s="6"/>
      <c r="Q94" s="6"/>
      <c r="R94" s="6"/>
      <c r="S94" s="6"/>
      <c r="CG94" s="5"/>
      <c r="CH94" s="5"/>
      <c r="CI94" s="5"/>
      <c r="CJ94" s="5"/>
      <c r="CK94" s="5"/>
      <c r="CL94" s="5"/>
      <c r="CM94" s="5"/>
      <c r="CN94" s="5"/>
    </row>
    <row r="95" spans="1:92" ht="16.149999999999999" customHeight="1" x14ac:dyDescent="0.2">
      <c r="A95" s="539"/>
      <c r="B95" s="222" t="s">
        <v>93</v>
      </c>
      <c r="C95" s="171"/>
      <c r="D95" s="13"/>
      <c r="E95" s="7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CG95" s="5"/>
      <c r="CH95" s="5"/>
      <c r="CI95" s="5"/>
      <c r="CJ95" s="5"/>
      <c r="CK95" s="5"/>
      <c r="CL95" s="5"/>
      <c r="CM95" s="5"/>
      <c r="CN95" s="5"/>
    </row>
    <row r="96" spans="1:92" ht="16.149999999999999" customHeight="1" x14ac:dyDescent="0.2">
      <c r="A96" s="504"/>
      <c r="B96" s="223" t="s">
        <v>66</v>
      </c>
      <c r="C96" s="209"/>
      <c r="D96" s="13"/>
      <c r="E96" s="7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CG96" s="5"/>
      <c r="CH96" s="5"/>
      <c r="CI96" s="5"/>
      <c r="CJ96" s="5"/>
      <c r="CK96" s="5"/>
      <c r="CL96" s="5"/>
      <c r="CM96" s="5"/>
      <c r="CN96" s="5"/>
    </row>
    <row r="97" spans="1:92" ht="16.149999999999999" customHeight="1" x14ac:dyDescent="0.2">
      <c r="A97" s="518" t="s">
        <v>74</v>
      </c>
      <c r="B97" s="519"/>
      <c r="C97" s="220"/>
      <c r="D97" s="13"/>
      <c r="E97" s="7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CG97" s="5"/>
      <c r="CH97" s="5"/>
      <c r="CI97" s="5"/>
      <c r="CJ97" s="5"/>
      <c r="CK97" s="5"/>
      <c r="CL97" s="5"/>
      <c r="CM97" s="5"/>
      <c r="CN97" s="5"/>
    </row>
    <row r="98" spans="1:92" ht="16.149999999999999" customHeight="1" x14ac:dyDescent="0.2">
      <c r="A98" s="520" t="s">
        <v>70</v>
      </c>
      <c r="B98" s="521"/>
      <c r="C98" s="209"/>
      <c r="D98" s="13"/>
      <c r="E98" s="7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CG98" s="5"/>
      <c r="CH98" s="5"/>
      <c r="CI98" s="5"/>
      <c r="CJ98" s="5"/>
      <c r="CK98" s="5"/>
      <c r="CL98" s="5"/>
      <c r="CM98" s="5"/>
      <c r="CN98" s="5"/>
    </row>
    <row r="99" spans="1:92" ht="16.149999999999999" customHeight="1" x14ac:dyDescent="0.2">
      <c r="A99" s="182" t="s">
        <v>82</v>
      </c>
      <c r="B99" s="215"/>
      <c r="C99" s="216"/>
      <c r="D99" s="37"/>
      <c r="E99" s="7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CG99" s="5"/>
      <c r="CH99" s="5"/>
      <c r="CI99" s="5"/>
      <c r="CJ99" s="5"/>
      <c r="CK99" s="5"/>
      <c r="CL99" s="5"/>
      <c r="CM99" s="5"/>
      <c r="CN99" s="5"/>
    </row>
    <row r="100" spans="1:92" ht="31.9" customHeight="1" x14ac:dyDescent="0.2">
      <c r="A100" s="465" t="s">
        <v>95</v>
      </c>
      <c r="B100" s="465"/>
      <c r="C100" s="465"/>
      <c r="D100" s="465"/>
      <c r="E100" s="465"/>
      <c r="CG100" s="5"/>
      <c r="CH100" s="5"/>
      <c r="CI100" s="5"/>
      <c r="CJ100" s="5"/>
      <c r="CK100" s="5"/>
      <c r="CL100" s="5"/>
      <c r="CM100" s="5"/>
      <c r="CN100" s="5"/>
    </row>
    <row r="101" spans="1:92" ht="21" x14ac:dyDescent="0.2">
      <c r="A101" s="224" t="s">
        <v>96</v>
      </c>
      <c r="B101" s="225" t="s">
        <v>97</v>
      </c>
      <c r="C101" s="234"/>
      <c r="D101" s="233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CG101" s="5"/>
      <c r="CH101" s="5"/>
      <c r="CI101" s="5"/>
      <c r="CJ101" s="5"/>
      <c r="CK101" s="5"/>
      <c r="CL101" s="5"/>
      <c r="CM101" s="5"/>
      <c r="CN101" s="5"/>
    </row>
    <row r="102" spans="1:92" x14ac:dyDescent="0.2">
      <c r="A102" s="207" t="s">
        <v>98</v>
      </c>
      <c r="B102" s="228"/>
      <c r="C102" s="234"/>
      <c r="D102" s="233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CG102" s="5"/>
      <c r="CH102" s="5"/>
      <c r="CI102" s="5"/>
      <c r="CJ102" s="5"/>
      <c r="CK102" s="5"/>
      <c r="CL102" s="5"/>
      <c r="CM102" s="5"/>
      <c r="CN102" s="5"/>
    </row>
    <row r="103" spans="1:92" x14ac:dyDescent="0.2">
      <c r="A103" s="207" t="s">
        <v>99</v>
      </c>
      <c r="B103" s="229"/>
      <c r="C103" s="234"/>
      <c r="D103" s="233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CG103" s="5"/>
      <c r="CH103" s="5"/>
      <c r="CI103" s="5"/>
      <c r="CJ103" s="5"/>
      <c r="CK103" s="5"/>
      <c r="CL103" s="5"/>
      <c r="CM103" s="5"/>
      <c r="CN103" s="5"/>
    </row>
    <row r="104" spans="1:92" x14ac:dyDescent="0.2">
      <c r="A104" s="207" t="s">
        <v>100</v>
      </c>
      <c r="B104" s="229"/>
      <c r="C104" s="234"/>
      <c r="D104" s="233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CG104" s="5"/>
      <c r="CH104" s="5"/>
      <c r="CI104" s="5"/>
      <c r="CJ104" s="5"/>
      <c r="CK104" s="5"/>
      <c r="CL104" s="5"/>
      <c r="CM104" s="5"/>
      <c r="CN104" s="5"/>
    </row>
    <row r="105" spans="1:92" x14ac:dyDescent="0.2">
      <c r="A105" s="207" t="s">
        <v>101</v>
      </c>
      <c r="B105" s="229"/>
      <c r="C105" s="230"/>
      <c r="D105" s="233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CG105" s="5"/>
      <c r="CH105" s="5"/>
      <c r="CI105" s="5"/>
      <c r="CJ105" s="5"/>
      <c r="CK105" s="5"/>
      <c r="CL105" s="5"/>
      <c r="CM105" s="5"/>
      <c r="CN105" s="5"/>
    </row>
    <row r="106" spans="1:92" x14ac:dyDescent="0.2">
      <c r="A106" s="208" t="s">
        <v>102</v>
      </c>
      <c r="B106" s="231"/>
      <c r="C106" s="230"/>
      <c r="D106" s="233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CG106" s="5"/>
      <c r="CH106" s="5"/>
      <c r="CI106" s="5"/>
      <c r="CJ106" s="5"/>
      <c r="CK106" s="5"/>
      <c r="CL106" s="5"/>
      <c r="CM106" s="5"/>
      <c r="CN106" s="5"/>
    </row>
    <row r="107" spans="1:92" ht="31.9" customHeight="1" x14ac:dyDescent="0.2">
      <c r="A107" s="533" t="s">
        <v>103</v>
      </c>
      <c r="B107" s="534"/>
      <c r="C107" s="534"/>
      <c r="D107" s="534"/>
      <c r="CG107" s="5"/>
      <c r="CH107" s="5"/>
      <c r="CI107" s="5"/>
      <c r="CJ107" s="5"/>
      <c r="CK107" s="5"/>
      <c r="CL107" s="5"/>
      <c r="CM107" s="5"/>
      <c r="CN107" s="5"/>
    </row>
    <row r="108" spans="1:92" ht="28.15" customHeight="1" x14ac:dyDescent="0.2">
      <c r="A108" s="224" t="s">
        <v>96</v>
      </c>
      <c r="B108" s="225" t="s">
        <v>97</v>
      </c>
      <c r="C108" s="234"/>
      <c r="D108" s="233"/>
      <c r="E108" s="232"/>
      <c r="F108" s="6"/>
      <c r="G108" s="6"/>
      <c r="H108" s="6"/>
      <c r="I108" s="6"/>
      <c r="J108" s="6"/>
      <c r="K108" s="6"/>
      <c r="CG108" s="5"/>
      <c r="CH108" s="5"/>
      <c r="CI108" s="5"/>
      <c r="CJ108" s="5"/>
      <c r="CK108" s="5"/>
      <c r="CL108" s="5"/>
      <c r="CM108" s="5"/>
      <c r="CN108" s="5"/>
    </row>
    <row r="109" spans="1:92" ht="16.149999999999999" customHeight="1" x14ac:dyDescent="0.2">
      <c r="A109" s="207" t="s">
        <v>98</v>
      </c>
      <c r="B109" s="228"/>
      <c r="C109" s="234"/>
      <c r="D109" s="233"/>
      <c r="E109" s="234"/>
      <c r="F109" s="25"/>
      <c r="G109" s="26"/>
      <c r="H109" s="26"/>
      <c r="I109" s="233"/>
      <c r="J109" s="234"/>
      <c r="K109" s="45"/>
      <c r="L109" s="26"/>
      <c r="CG109" s="5"/>
      <c r="CH109" s="5"/>
      <c r="CI109" s="5"/>
      <c r="CJ109" s="5"/>
      <c r="CK109" s="5"/>
      <c r="CL109" s="5"/>
      <c r="CM109" s="5"/>
      <c r="CN109" s="5"/>
    </row>
    <row r="110" spans="1:92" ht="16.149999999999999" customHeight="1" x14ac:dyDescent="0.2">
      <c r="A110" s="207" t="s">
        <v>99</v>
      </c>
      <c r="B110" s="229"/>
      <c r="C110" s="234"/>
      <c r="D110" s="233"/>
      <c r="E110" s="234"/>
      <c r="F110" s="25"/>
      <c r="G110" s="26"/>
      <c r="H110" s="26"/>
      <c r="I110" s="233"/>
      <c r="J110" s="234"/>
      <c r="K110" s="45"/>
      <c r="L110" s="26"/>
      <c r="CG110" s="5"/>
      <c r="CH110" s="5"/>
      <c r="CI110" s="5"/>
      <c r="CJ110" s="5"/>
      <c r="CK110" s="5"/>
      <c r="CL110" s="5"/>
      <c r="CM110" s="5"/>
      <c r="CN110" s="5"/>
    </row>
    <row r="111" spans="1:92" ht="16.149999999999999" customHeight="1" x14ac:dyDescent="0.2">
      <c r="A111" s="207" t="s">
        <v>100</v>
      </c>
      <c r="B111" s="229"/>
      <c r="C111" s="234"/>
      <c r="D111" s="233"/>
      <c r="E111" s="234"/>
      <c r="F111" s="25"/>
      <c r="G111" s="26"/>
      <c r="H111" s="26"/>
      <c r="I111" s="233"/>
      <c r="J111" s="234"/>
      <c r="K111" s="45"/>
      <c r="L111" s="26"/>
      <c r="CG111" s="5"/>
      <c r="CH111" s="5"/>
      <c r="CI111" s="5"/>
      <c r="CJ111" s="5"/>
      <c r="CK111" s="5"/>
      <c r="CL111" s="5"/>
      <c r="CM111" s="5"/>
      <c r="CN111" s="5"/>
    </row>
    <row r="112" spans="1:92" ht="16.149999999999999" customHeight="1" x14ac:dyDescent="0.2">
      <c r="A112" s="207" t="s">
        <v>101</v>
      </c>
      <c r="B112" s="229"/>
      <c r="C112" s="230"/>
      <c r="D112" s="535"/>
      <c r="E112" s="536"/>
      <c r="F112" s="25"/>
      <c r="G112" s="26"/>
      <c r="H112" s="26"/>
      <c r="I112" s="233"/>
      <c r="J112" s="234"/>
      <c r="K112" s="45"/>
      <c r="L112" s="26"/>
      <c r="CG112" s="5"/>
      <c r="CH112" s="5"/>
      <c r="CI112" s="5"/>
      <c r="CJ112" s="5"/>
      <c r="CK112" s="5"/>
      <c r="CL112" s="5"/>
      <c r="CM112" s="5"/>
      <c r="CN112" s="5"/>
    </row>
    <row r="113" spans="1:92" ht="16.149999999999999" customHeight="1" x14ac:dyDescent="0.2">
      <c r="A113" s="208" t="s">
        <v>102</v>
      </c>
      <c r="B113" s="231"/>
      <c r="C113" s="230"/>
      <c r="D113" s="535"/>
      <c r="E113" s="536"/>
      <c r="F113" s="25"/>
      <c r="G113" s="26"/>
      <c r="H113" s="26"/>
      <c r="I113" s="233"/>
      <c r="J113" s="234"/>
      <c r="K113" s="45"/>
      <c r="L113" s="26"/>
      <c r="CG113" s="5"/>
      <c r="CH113" s="5"/>
      <c r="CI113" s="5"/>
      <c r="CJ113" s="5"/>
      <c r="CK113" s="5"/>
      <c r="CL113" s="5"/>
      <c r="CM113" s="5"/>
      <c r="CN113" s="5"/>
    </row>
    <row r="114" spans="1:92" ht="31.9" customHeight="1" x14ac:dyDescent="0.2">
      <c r="A114" s="235" t="s">
        <v>104</v>
      </c>
      <c r="B114" s="236"/>
      <c r="C114" s="236"/>
      <c r="D114" s="236"/>
      <c r="E114" s="236"/>
      <c r="F114" s="236"/>
      <c r="G114" s="9"/>
      <c r="H114" s="9"/>
      <c r="I114" s="9"/>
      <c r="J114" s="221"/>
      <c r="K114" s="45"/>
      <c r="L114" s="26"/>
      <c r="CG114" s="5"/>
      <c r="CH114" s="5"/>
      <c r="CI114" s="5"/>
      <c r="CJ114" s="5"/>
      <c r="CK114" s="5"/>
      <c r="CL114" s="5"/>
      <c r="CM114" s="5"/>
      <c r="CN114" s="5"/>
    </row>
    <row r="115" spans="1:92" ht="16.149999999999999" customHeight="1" x14ac:dyDescent="0.2">
      <c r="A115" s="529" t="s">
        <v>12</v>
      </c>
      <c r="B115" s="530"/>
      <c r="C115" s="218" t="s">
        <v>1</v>
      </c>
      <c r="D115" s="163" t="s">
        <v>105</v>
      </c>
      <c r="E115" s="183" t="s">
        <v>106</v>
      </c>
      <c r="F115" s="165" t="s">
        <v>107</v>
      </c>
      <c r="G115" s="7"/>
      <c r="H115" s="7"/>
      <c r="I115" s="7"/>
      <c r="J115" s="45"/>
      <c r="K115" s="26"/>
      <c r="L115" s="6"/>
      <c r="M115" s="6"/>
      <c r="N115" s="6"/>
      <c r="O115" s="6"/>
      <c r="CG115" s="5"/>
      <c r="CH115" s="5"/>
      <c r="CI115" s="5"/>
      <c r="CJ115" s="5"/>
      <c r="CK115" s="5"/>
      <c r="CL115" s="5"/>
      <c r="CM115" s="5"/>
      <c r="CN115" s="5"/>
    </row>
    <row r="116" spans="1:92" ht="16.149999999999999" customHeight="1" x14ac:dyDescent="0.2">
      <c r="A116" s="537" t="s">
        <v>73</v>
      </c>
      <c r="B116" s="538"/>
      <c r="C116" s="237">
        <f t="shared" ref="C116:C121" si="8">SUM(D116:F116)</f>
        <v>0</v>
      </c>
      <c r="D116" s="238"/>
      <c r="E116" s="239"/>
      <c r="F116" s="240"/>
      <c r="G116" s="241"/>
      <c r="H116" s="7"/>
      <c r="I116" s="7"/>
      <c r="J116" s="45"/>
      <c r="K116" s="26"/>
      <c r="L116" s="6"/>
      <c r="M116" s="6"/>
      <c r="N116" s="6"/>
      <c r="O116" s="6"/>
      <c r="CG116" s="5"/>
      <c r="CH116" s="5"/>
      <c r="CI116" s="5"/>
      <c r="CJ116" s="5"/>
      <c r="CK116" s="5"/>
      <c r="CL116" s="5"/>
      <c r="CM116" s="5"/>
      <c r="CN116" s="5"/>
    </row>
    <row r="117" spans="1:92" ht="16.149999999999999" customHeight="1" x14ac:dyDescent="0.2">
      <c r="A117" s="503" t="s">
        <v>62</v>
      </c>
      <c r="B117" s="242" t="s">
        <v>108</v>
      </c>
      <c r="C117" s="243">
        <f t="shared" si="8"/>
        <v>0</v>
      </c>
      <c r="D117" s="167"/>
      <c r="E117" s="168"/>
      <c r="F117" s="169"/>
      <c r="G117" s="241"/>
      <c r="H117" s="7"/>
      <c r="I117" s="7"/>
      <c r="J117" s="45"/>
      <c r="K117" s="26"/>
      <c r="L117" s="6"/>
      <c r="M117" s="6"/>
      <c r="N117" s="6"/>
      <c r="O117" s="6"/>
      <c r="CG117" s="5"/>
      <c r="CH117" s="5"/>
      <c r="CI117" s="5"/>
      <c r="CJ117" s="5"/>
      <c r="CK117" s="5"/>
      <c r="CL117" s="5"/>
      <c r="CM117" s="5"/>
      <c r="CN117" s="5"/>
    </row>
    <row r="118" spans="1:92" ht="16.149999999999999" customHeight="1" x14ac:dyDescent="0.2">
      <c r="A118" s="539"/>
      <c r="B118" s="222" t="s">
        <v>93</v>
      </c>
      <c r="C118" s="244">
        <f t="shared" si="8"/>
        <v>0</v>
      </c>
      <c r="D118" s="245"/>
      <c r="E118" s="189"/>
      <c r="F118" s="191"/>
      <c r="G118" s="241"/>
      <c r="H118" s="7"/>
      <c r="I118" s="7"/>
      <c r="J118" s="45"/>
      <c r="K118" s="26"/>
      <c r="L118" s="6"/>
      <c r="M118" s="6"/>
      <c r="N118" s="6"/>
      <c r="O118" s="6"/>
      <c r="CG118" s="5"/>
      <c r="CH118" s="5"/>
      <c r="CI118" s="5"/>
      <c r="CJ118" s="5"/>
      <c r="CK118" s="5"/>
      <c r="CL118" s="5"/>
      <c r="CM118" s="5"/>
      <c r="CN118" s="5"/>
    </row>
    <row r="119" spans="1:92" ht="16.149999999999999" customHeight="1" x14ac:dyDescent="0.2">
      <c r="A119" s="504"/>
      <c r="B119" s="223" t="s">
        <v>109</v>
      </c>
      <c r="C119" s="246">
        <f t="shared" si="8"/>
        <v>0</v>
      </c>
      <c r="D119" s="176"/>
      <c r="E119" s="177"/>
      <c r="F119" s="214"/>
      <c r="G119" s="241"/>
      <c r="H119" s="7"/>
      <c r="I119" s="7"/>
      <c r="J119" s="45"/>
      <c r="K119" s="26"/>
      <c r="L119" s="6"/>
      <c r="M119" s="6"/>
      <c r="N119" s="6"/>
      <c r="O119" s="6"/>
      <c r="CG119" s="5"/>
      <c r="CH119" s="5"/>
      <c r="CI119" s="5"/>
      <c r="CJ119" s="5"/>
      <c r="CK119" s="5"/>
      <c r="CL119" s="5"/>
      <c r="CM119" s="5"/>
      <c r="CN119" s="5"/>
    </row>
    <row r="120" spans="1:92" ht="16.149999999999999" customHeight="1" x14ac:dyDescent="0.2">
      <c r="A120" s="540" t="s">
        <v>74</v>
      </c>
      <c r="B120" s="541"/>
      <c r="C120" s="248">
        <f t="shared" si="8"/>
        <v>0</v>
      </c>
      <c r="D120" s="249"/>
      <c r="E120" s="250"/>
      <c r="F120" s="251"/>
      <c r="G120" s="241"/>
      <c r="H120" s="7"/>
      <c r="I120" s="7"/>
      <c r="J120" s="45"/>
      <c r="K120" s="26"/>
      <c r="L120" s="6"/>
      <c r="M120" s="6"/>
      <c r="N120" s="6"/>
      <c r="O120" s="6"/>
      <c r="CG120" s="5"/>
      <c r="CH120" s="5"/>
      <c r="CI120" s="5"/>
      <c r="CJ120" s="5"/>
      <c r="CK120" s="5"/>
      <c r="CL120" s="5"/>
      <c r="CM120" s="5"/>
      <c r="CN120" s="5"/>
    </row>
    <row r="121" spans="1:92" ht="16.149999999999999" customHeight="1" x14ac:dyDescent="0.2">
      <c r="A121" s="520" t="s">
        <v>70</v>
      </c>
      <c r="B121" s="521"/>
      <c r="C121" s="246">
        <f t="shared" si="8"/>
        <v>0</v>
      </c>
      <c r="D121" s="176"/>
      <c r="E121" s="177"/>
      <c r="F121" s="214"/>
      <c r="G121" s="241"/>
      <c r="H121" s="7"/>
      <c r="I121" s="7"/>
      <c r="J121" s="45"/>
      <c r="K121" s="26"/>
      <c r="L121" s="6"/>
      <c r="M121" s="6"/>
      <c r="N121" s="6"/>
      <c r="O121" s="6"/>
      <c r="CG121" s="5"/>
      <c r="CH121" s="5"/>
      <c r="CI121" s="5"/>
      <c r="CJ121" s="5"/>
      <c r="CK121" s="5"/>
      <c r="CL121" s="5"/>
      <c r="CM121" s="5"/>
      <c r="CN121" s="5"/>
    </row>
    <row r="122" spans="1:92" ht="16.149999999999999" customHeight="1" x14ac:dyDescent="0.2">
      <c r="A122" s="182" t="s">
        <v>82</v>
      </c>
      <c r="B122" s="182"/>
      <c r="C122" s="196"/>
      <c r="D122" s="196"/>
      <c r="E122" s="217"/>
      <c r="F122" s="37"/>
      <c r="G122" s="7"/>
      <c r="H122" s="7"/>
      <c r="I122" s="7"/>
      <c r="J122" s="45"/>
      <c r="K122" s="26"/>
      <c r="L122" s="6"/>
      <c r="M122" s="6"/>
      <c r="N122" s="6"/>
      <c r="O122" s="6"/>
      <c r="CG122" s="5"/>
      <c r="CH122" s="5"/>
      <c r="CI122" s="5"/>
      <c r="CJ122" s="5"/>
      <c r="CK122" s="5"/>
      <c r="CL122" s="5"/>
      <c r="CM122" s="5"/>
      <c r="CN122" s="5"/>
    </row>
    <row r="123" spans="1:92" ht="16.149999999999999" customHeight="1" x14ac:dyDescent="0.2">
      <c r="A123" s="182" t="s">
        <v>110</v>
      </c>
      <c r="B123" s="252"/>
      <c r="C123" s="196"/>
      <c r="D123" s="196"/>
      <c r="E123" s="196"/>
      <c r="F123" s="196"/>
      <c r="G123" s="7"/>
      <c r="H123" s="7"/>
      <c r="I123" s="7"/>
      <c r="J123" s="45"/>
      <c r="K123" s="26"/>
      <c r="L123" s="6"/>
      <c r="M123" s="6"/>
      <c r="N123" s="6"/>
      <c r="O123" s="6"/>
      <c r="CG123" s="5"/>
      <c r="CH123" s="5"/>
      <c r="CI123" s="5"/>
      <c r="CJ123" s="5"/>
      <c r="CK123" s="5"/>
      <c r="CL123" s="5"/>
      <c r="CM123" s="5"/>
      <c r="CN123" s="5"/>
    </row>
    <row r="124" spans="1:92" ht="31.9" customHeight="1" x14ac:dyDescent="0.2">
      <c r="A124" s="53" t="s">
        <v>111</v>
      </c>
      <c r="B124" s="53"/>
      <c r="C124" s="53"/>
      <c r="D124" s="53"/>
      <c r="E124" s="53"/>
      <c r="F124" s="253"/>
      <c r="G124" s="253"/>
      <c r="H124" s="9"/>
      <c r="I124" s="9"/>
      <c r="J124" s="45"/>
      <c r="K124" s="26"/>
      <c r="CG124" s="5"/>
      <c r="CH124" s="5"/>
      <c r="CI124" s="5"/>
      <c r="CJ124" s="5"/>
      <c r="CK124" s="5"/>
      <c r="CL124" s="5"/>
      <c r="CM124" s="5"/>
      <c r="CN124" s="5"/>
    </row>
    <row r="125" spans="1:92" ht="16.149999999999999" customHeight="1" x14ac:dyDescent="0.2">
      <c r="A125" s="542" t="s">
        <v>112</v>
      </c>
      <c r="B125" s="507"/>
      <c r="C125" s="508" t="s">
        <v>1</v>
      </c>
      <c r="D125" s="496" t="s">
        <v>113</v>
      </c>
      <c r="E125" s="498"/>
      <c r="F125" s="496" t="s">
        <v>114</v>
      </c>
      <c r="G125" s="498"/>
      <c r="H125" s="7"/>
      <c r="I125" s="7"/>
      <c r="J125" s="45"/>
      <c r="K125" s="26"/>
      <c r="L125" s="6"/>
      <c r="M125" s="6"/>
      <c r="N125" s="6"/>
      <c r="O125" s="6"/>
      <c r="P125" s="6"/>
      <c r="Q125" s="6"/>
      <c r="R125" s="6"/>
      <c r="CG125" s="5"/>
      <c r="CH125" s="5"/>
      <c r="CI125" s="5"/>
      <c r="CJ125" s="5"/>
      <c r="CK125" s="5"/>
      <c r="CL125" s="5"/>
      <c r="CM125" s="5"/>
      <c r="CN125" s="5"/>
    </row>
    <row r="126" spans="1:92" ht="16.149999999999999" customHeight="1" x14ac:dyDescent="0.2">
      <c r="A126" s="460"/>
      <c r="B126" s="461"/>
      <c r="C126" s="509"/>
      <c r="D126" s="34" t="s">
        <v>115</v>
      </c>
      <c r="E126" s="254" t="s">
        <v>116</v>
      </c>
      <c r="F126" s="34" t="s">
        <v>117</v>
      </c>
      <c r="G126" s="254" t="s">
        <v>116</v>
      </c>
      <c r="H126" s="7"/>
      <c r="I126" s="7"/>
      <c r="J126" s="45"/>
      <c r="K126" s="26"/>
      <c r="L126" s="6"/>
      <c r="M126" s="6"/>
      <c r="N126" s="6"/>
      <c r="O126" s="6"/>
      <c r="P126" s="6"/>
      <c r="Q126" s="6"/>
      <c r="R126" s="6"/>
      <c r="CG126" s="5"/>
      <c r="CH126" s="5"/>
      <c r="CI126" s="5"/>
      <c r="CJ126" s="5"/>
      <c r="CK126" s="5"/>
      <c r="CL126" s="5"/>
      <c r="CM126" s="5"/>
      <c r="CN126" s="5"/>
    </row>
    <row r="127" spans="1:92" ht="16.149999999999999" customHeight="1" x14ac:dyDescent="0.2">
      <c r="A127" s="531" t="s">
        <v>73</v>
      </c>
      <c r="B127" s="532"/>
      <c r="C127" s="255">
        <f t="shared" ref="C127:C133" si="9">SUM(D127:G127)</f>
        <v>229</v>
      </c>
      <c r="D127" s="256">
        <v>3</v>
      </c>
      <c r="E127" s="257"/>
      <c r="F127" s="256">
        <v>226</v>
      </c>
      <c r="G127" s="257"/>
      <c r="H127" s="241"/>
      <c r="I127" s="7"/>
      <c r="J127" s="45"/>
      <c r="K127" s="26"/>
      <c r="L127" s="6"/>
      <c r="M127" s="6"/>
      <c r="N127" s="6"/>
      <c r="O127" s="6"/>
      <c r="P127" s="6"/>
      <c r="Q127" s="6"/>
      <c r="R127" s="6"/>
      <c r="CG127" s="5"/>
      <c r="CH127" s="5"/>
      <c r="CI127" s="5"/>
      <c r="CJ127" s="5"/>
      <c r="CK127" s="5"/>
      <c r="CL127" s="5"/>
      <c r="CM127" s="5"/>
      <c r="CN127" s="5"/>
    </row>
    <row r="128" spans="1:92" ht="16.149999999999999" customHeight="1" x14ac:dyDescent="0.2">
      <c r="A128" s="503" t="s">
        <v>62</v>
      </c>
      <c r="B128" s="242" t="s">
        <v>108</v>
      </c>
      <c r="C128" s="255">
        <f t="shared" si="9"/>
        <v>81</v>
      </c>
      <c r="D128" s="256"/>
      <c r="E128" s="257"/>
      <c r="F128" s="256">
        <v>81</v>
      </c>
      <c r="G128" s="257"/>
      <c r="H128" s="241"/>
      <c r="I128" s="7"/>
      <c r="J128" s="45"/>
      <c r="K128" s="26"/>
      <c r="L128" s="6"/>
      <c r="M128" s="6"/>
      <c r="N128" s="6"/>
      <c r="O128" s="6"/>
      <c r="P128" s="6"/>
      <c r="Q128" s="6"/>
      <c r="R128" s="6"/>
      <c r="CG128" s="5"/>
      <c r="CH128" s="5"/>
      <c r="CI128" s="5"/>
      <c r="CJ128" s="5"/>
      <c r="CK128" s="5"/>
      <c r="CL128" s="5"/>
      <c r="CM128" s="5"/>
      <c r="CN128" s="5"/>
    </row>
    <row r="129" spans="1:92" ht="16.149999999999999" customHeight="1" x14ac:dyDescent="0.2">
      <c r="A129" s="539"/>
      <c r="B129" s="222" t="s">
        <v>93</v>
      </c>
      <c r="C129" s="258">
        <f t="shared" si="9"/>
        <v>0</v>
      </c>
      <c r="D129" s="259"/>
      <c r="E129" s="260"/>
      <c r="F129" s="259"/>
      <c r="G129" s="260"/>
      <c r="H129" s="241"/>
      <c r="I129" s="7"/>
      <c r="J129" s="45"/>
      <c r="K129" s="26"/>
      <c r="L129" s="6"/>
      <c r="M129" s="6"/>
      <c r="N129" s="6"/>
      <c r="O129" s="6"/>
      <c r="P129" s="6"/>
      <c r="Q129" s="6"/>
      <c r="R129" s="6"/>
      <c r="CG129" s="5"/>
      <c r="CH129" s="5"/>
      <c r="CI129" s="5"/>
      <c r="CJ129" s="5"/>
      <c r="CK129" s="5"/>
      <c r="CL129" s="5"/>
      <c r="CM129" s="5"/>
      <c r="CN129" s="5"/>
    </row>
    <row r="130" spans="1:92" ht="16.149999999999999" customHeight="1" x14ac:dyDescent="0.2">
      <c r="A130" s="504"/>
      <c r="B130" s="223" t="s">
        <v>109</v>
      </c>
      <c r="C130" s="261">
        <f t="shared" si="9"/>
        <v>0</v>
      </c>
      <c r="D130" s="262"/>
      <c r="E130" s="263"/>
      <c r="F130" s="262"/>
      <c r="G130" s="263"/>
      <c r="H130" s="241"/>
      <c r="I130" s="7"/>
      <c r="J130" s="45"/>
      <c r="K130" s="26"/>
      <c r="L130" s="6"/>
      <c r="M130" s="6"/>
      <c r="N130" s="6"/>
      <c r="O130" s="6"/>
      <c r="P130" s="6"/>
      <c r="Q130" s="6"/>
      <c r="R130" s="6"/>
      <c r="CG130" s="5"/>
      <c r="CH130" s="5"/>
      <c r="CI130" s="5"/>
      <c r="CJ130" s="5"/>
      <c r="CK130" s="5"/>
      <c r="CL130" s="5"/>
      <c r="CM130" s="5"/>
      <c r="CN130" s="5"/>
    </row>
    <row r="131" spans="1:92" ht="16.149999999999999" customHeight="1" x14ac:dyDescent="0.2">
      <c r="A131" s="518" t="s">
        <v>74</v>
      </c>
      <c r="B131" s="519"/>
      <c r="C131" s="264">
        <f t="shared" si="9"/>
        <v>104</v>
      </c>
      <c r="D131" s="28"/>
      <c r="E131" s="18"/>
      <c r="F131" s="28">
        <v>104</v>
      </c>
      <c r="G131" s="18"/>
      <c r="H131" s="241"/>
      <c r="I131" s="7"/>
      <c r="J131" s="45"/>
      <c r="K131" s="26"/>
      <c r="L131" s="6"/>
      <c r="M131" s="6"/>
      <c r="N131" s="6"/>
      <c r="O131" s="6"/>
      <c r="P131" s="6"/>
      <c r="Q131" s="6"/>
      <c r="R131" s="6"/>
      <c r="CG131" s="5"/>
      <c r="CH131" s="5"/>
      <c r="CI131" s="5"/>
      <c r="CJ131" s="5"/>
      <c r="CK131" s="5"/>
      <c r="CL131" s="5"/>
      <c r="CM131" s="5"/>
      <c r="CN131" s="5"/>
    </row>
    <row r="132" spans="1:92" ht="16.149999999999999" customHeight="1" x14ac:dyDescent="0.2">
      <c r="A132" s="520" t="s">
        <v>70</v>
      </c>
      <c r="B132" s="521"/>
      <c r="C132" s="265">
        <f t="shared" si="9"/>
        <v>0</v>
      </c>
      <c r="D132" s="71"/>
      <c r="E132" s="30"/>
      <c r="F132" s="71"/>
      <c r="G132" s="30"/>
      <c r="H132" s="241"/>
      <c r="I132" s="7"/>
      <c r="J132" s="45"/>
      <c r="K132" s="26"/>
      <c r="L132" s="6"/>
      <c r="M132" s="6"/>
      <c r="N132" s="6"/>
      <c r="O132" s="6"/>
      <c r="P132" s="6"/>
      <c r="Q132" s="6"/>
      <c r="R132" s="6"/>
      <c r="CG132" s="5"/>
      <c r="CH132" s="5"/>
      <c r="CI132" s="5"/>
      <c r="CJ132" s="5"/>
      <c r="CK132" s="5"/>
      <c r="CL132" s="5"/>
      <c r="CM132" s="5"/>
      <c r="CN132" s="5"/>
    </row>
    <row r="133" spans="1:92" ht="16.149999999999999" customHeight="1" x14ac:dyDescent="0.2">
      <c r="A133" s="547" t="s">
        <v>1</v>
      </c>
      <c r="B133" s="548"/>
      <c r="C133" s="180">
        <f t="shared" si="9"/>
        <v>414</v>
      </c>
      <c r="D133" s="266">
        <f>SUM(D127:D132)</f>
        <v>3</v>
      </c>
      <c r="E133" s="267">
        <f>SUM(E127:E132)</f>
        <v>0</v>
      </c>
      <c r="F133" s="266">
        <f>SUM(F127:F132)</f>
        <v>411</v>
      </c>
      <c r="G133" s="267">
        <f>SUM(G127:G132)</f>
        <v>0</v>
      </c>
      <c r="H133" s="7"/>
      <c r="I133" s="7"/>
      <c r="J133" s="45"/>
      <c r="K133" s="26"/>
      <c r="L133" s="6"/>
      <c r="M133" s="6"/>
      <c r="N133" s="6"/>
      <c r="O133" s="6"/>
      <c r="P133" s="6"/>
      <c r="Q133" s="6"/>
      <c r="R133" s="6"/>
      <c r="CG133" s="5"/>
      <c r="CH133" s="5"/>
      <c r="CI133" s="5"/>
      <c r="CJ133" s="5"/>
      <c r="CK133" s="5"/>
      <c r="CL133" s="5"/>
      <c r="CM133" s="5"/>
      <c r="CN133" s="5"/>
    </row>
    <row r="134" spans="1:92" ht="31.9" customHeight="1" x14ac:dyDescent="0.2">
      <c r="A134" s="268" t="s">
        <v>118</v>
      </c>
      <c r="B134" s="268"/>
      <c r="C134" s="268"/>
      <c r="D134" s="253"/>
      <c r="E134" s="253"/>
      <c r="F134" s="196"/>
      <c r="G134" s="9"/>
      <c r="H134" s="7"/>
      <c r="I134" s="7"/>
      <c r="J134" s="45"/>
      <c r="K134" s="26"/>
      <c r="L134" s="6"/>
      <c r="M134" s="6"/>
      <c r="N134" s="6"/>
      <c r="O134" s="6"/>
      <c r="P134" s="6"/>
      <c r="Q134" s="6"/>
      <c r="R134" s="6"/>
      <c r="CG134" s="5"/>
      <c r="CH134" s="5"/>
      <c r="CI134" s="5"/>
      <c r="CJ134" s="5"/>
      <c r="CK134" s="5"/>
      <c r="CL134" s="5"/>
      <c r="CM134" s="5"/>
      <c r="CN134" s="5"/>
    </row>
    <row r="135" spans="1:92" ht="16.149999999999999" customHeight="1" x14ac:dyDescent="0.2">
      <c r="A135" s="542" t="s">
        <v>4</v>
      </c>
      <c r="B135" s="549"/>
      <c r="C135" s="39" t="s">
        <v>1</v>
      </c>
      <c r="D135" s="253"/>
      <c r="E135" s="253"/>
      <c r="F135" s="269"/>
      <c r="G135" s="7"/>
      <c r="H135" s="7"/>
      <c r="I135" s="7"/>
      <c r="J135" s="45"/>
      <c r="K135" s="26"/>
      <c r="L135" s="6"/>
      <c r="M135" s="6"/>
      <c r="N135" s="6"/>
      <c r="O135" s="6"/>
      <c r="P135" s="6"/>
      <c r="Q135" s="6"/>
      <c r="R135" s="6"/>
      <c r="CG135" s="5"/>
      <c r="CH135" s="5"/>
      <c r="CI135" s="5"/>
      <c r="CJ135" s="5"/>
      <c r="CK135" s="5"/>
      <c r="CL135" s="5"/>
      <c r="CM135" s="5"/>
      <c r="CN135" s="5"/>
    </row>
    <row r="136" spans="1:92" ht="16.149999999999999" customHeight="1" x14ac:dyDescent="0.2">
      <c r="A136" s="550" t="s">
        <v>119</v>
      </c>
      <c r="B136" s="270" t="s">
        <v>120</v>
      </c>
      <c r="C136" s="271">
        <v>271</v>
      </c>
      <c r="D136" s="253"/>
      <c r="E136" s="253"/>
      <c r="F136" s="269"/>
      <c r="G136" s="7"/>
      <c r="H136" s="7"/>
      <c r="I136" s="7"/>
      <c r="J136" s="45"/>
      <c r="K136" s="26"/>
      <c r="L136" s="6"/>
      <c r="M136" s="6"/>
      <c r="N136" s="6"/>
      <c r="O136" s="6"/>
      <c r="P136" s="6"/>
      <c r="Q136" s="6"/>
      <c r="R136" s="6"/>
      <c r="CG136" s="5"/>
      <c r="CH136" s="5"/>
      <c r="CI136" s="5"/>
      <c r="CJ136" s="5"/>
      <c r="CK136" s="5"/>
      <c r="CL136" s="5"/>
      <c r="CM136" s="5"/>
      <c r="CN136" s="5"/>
    </row>
    <row r="137" spans="1:92" ht="16.149999999999999" customHeight="1" x14ac:dyDescent="0.2">
      <c r="A137" s="551"/>
      <c r="B137" s="272" t="s">
        <v>121</v>
      </c>
      <c r="C137" s="273">
        <v>229</v>
      </c>
      <c r="D137" s="253"/>
      <c r="E137" s="253"/>
      <c r="F137" s="269"/>
      <c r="G137" s="7"/>
      <c r="H137" s="7"/>
      <c r="I137" s="7"/>
      <c r="J137" s="45"/>
      <c r="K137" s="26"/>
      <c r="L137" s="6"/>
      <c r="M137" s="6"/>
      <c r="N137" s="6"/>
      <c r="O137" s="6"/>
      <c r="P137" s="6"/>
      <c r="Q137" s="6"/>
      <c r="R137" s="6"/>
      <c r="CG137" s="5"/>
      <c r="CH137" s="5"/>
      <c r="CI137" s="5"/>
      <c r="CJ137" s="5"/>
      <c r="CK137" s="5"/>
      <c r="CL137" s="5"/>
      <c r="CM137" s="5"/>
      <c r="CN137" s="5"/>
    </row>
    <row r="138" spans="1:92" ht="31.9" customHeight="1" x14ac:dyDescent="0.2">
      <c r="A138" s="32" t="s">
        <v>122</v>
      </c>
      <c r="B138" s="32"/>
      <c r="C138" s="32"/>
      <c r="D138" s="253"/>
      <c r="E138" s="253"/>
      <c r="F138" s="7"/>
      <c r="G138" s="7"/>
      <c r="H138" s="7"/>
      <c r="I138" s="7"/>
      <c r="J138" s="45"/>
      <c r="K138" s="26"/>
      <c r="CG138" s="5"/>
      <c r="CH138" s="5"/>
      <c r="CI138" s="5"/>
      <c r="CJ138" s="5"/>
      <c r="CK138" s="5"/>
      <c r="CL138" s="5"/>
      <c r="CM138" s="5"/>
      <c r="CN138" s="5"/>
    </row>
    <row r="139" spans="1:92" ht="16.149999999999999" customHeight="1" x14ac:dyDescent="0.2">
      <c r="A139" s="508" t="s">
        <v>4</v>
      </c>
      <c r="B139" s="508" t="s">
        <v>1</v>
      </c>
      <c r="C139" s="543" t="s">
        <v>58</v>
      </c>
      <c r="D139" s="545" t="s">
        <v>67</v>
      </c>
      <c r="E139" s="470" t="s">
        <v>62</v>
      </c>
      <c r="F139" s="7"/>
      <c r="G139" s="7"/>
      <c r="H139" s="7"/>
      <c r="I139" s="7"/>
      <c r="J139" s="45"/>
      <c r="K139" s="26"/>
      <c r="L139" s="6"/>
      <c r="M139" s="6"/>
      <c r="N139" s="6"/>
      <c r="O139" s="6"/>
      <c r="P139" s="6"/>
      <c r="CG139" s="5"/>
      <c r="CH139" s="5"/>
      <c r="CI139" s="5"/>
      <c r="CJ139" s="5"/>
      <c r="CK139" s="5"/>
      <c r="CL139" s="5"/>
      <c r="CM139" s="5"/>
      <c r="CN139" s="5"/>
    </row>
    <row r="140" spans="1:92" ht="16.149999999999999" customHeight="1" x14ac:dyDescent="0.2">
      <c r="A140" s="509"/>
      <c r="B140" s="509"/>
      <c r="C140" s="544"/>
      <c r="D140" s="546"/>
      <c r="E140" s="473"/>
      <c r="F140" s="7"/>
      <c r="G140" s="7"/>
      <c r="H140" s="7"/>
      <c r="I140" s="7"/>
      <c r="J140" s="221"/>
      <c r="K140" s="45"/>
      <c r="L140" s="26"/>
      <c r="M140" s="6"/>
      <c r="N140" s="6"/>
      <c r="O140" s="6"/>
      <c r="P140" s="6"/>
      <c r="CG140" s="5"/>
      <c r="CH140" s="5"/>
      <c r="CI140" s="5"/>
      <c r="CJ140" s="5"/>
      <c r="CK140" s="5"/>
      <c r="CL140" s="5"/>
      <c r="CM140" s="5"/>
      <c r="CN140" s="5"/>
    </row>
    <row r="141" spans="1:92" ht="16.149999999999999" customHeight="1" x14ac:dyDescent="0.2">
      <c r="A141" s="274" t="s">
        <v>123</v>
      </c>
      <c r="B141" s="24">
        <f t="shared" ref="B141:B150" si="10">SUM(C141:E141)</f>
        <v>0</v>
      </c>
      <c r="C141" s="259"/>
      <c r="D141" s="275"/>
      <c r="E141" s="276"/>
      <c r="F141" s="14"/>
      <c r="G141" s="13"/>
      <c r="H141" s="6"/>
      <c r="I141" s="6"/>
      <c r="J141" s="6"/>
      <c r="K141" s="6"/>
      <c r="L141" s="6"/>
      <c r="M141" s="6"/>
      <c r="N141" s="6"/>
      <c r="O141" s="6"/>
      <c r="P141" s="6"/>
      <c r="CG141" s="5"/>
      <c r="CH141" s="5"/>
      <c r="CI141" s="5"/>
      <c r="CJ141" s="5"/>
      <c r="CK141" s="5"/>
      <c r="CL141" s="5"/>
      <c r="CM141" s="5"/>
      <c r="CN141" s="5"/>
    </row>
    <row r="142" spans="1:92" ht="16.149999999999999" customHeight="1" x14ac:dyDescent="0.2">
      <c r="A142" s="274" t="s">
        <v>124</v>
      </c>
      <c r="B142" s="24">
        <f t="shared" si="10"/>
        <v>0</v>
      </c>
      <c r="C142" s="259"/>
      <c r="D142" s="275"/>
      <c r="E142" s="276"/>
      <c r="F142" s="14"/>
      <c r="G142" s="13"/>
      <c r="H142" s="6"/>
      <c r="I142" s="6"/>
      <c r="J142" s="6"/>
      <c r="K142" s="6"/>
      <c r="L142" s="6"/>
      <c r="M142" s="6"/>
      <c r="N142" s="6"/>
      <c r="O142" s="6"/>
      <c r="P142" s="6"/>
      <c r="CG142" s="5"/>
      <c r="CH142" s="5"/>
      <c r="CI142" s="5"/>
      <c r="CJ142" s="5"/>
      <c r="CK142" s="5"/>
      <c r="CL142" s="5"/>
      <c r="CM142" s="5"/>
      <c r="CN142" s="5"/>
    </row>
    <row r="143" spans="1:92" ht="16.149999999999999" customHeight="1" x14ac:dyDescent="0.2">
      <c r="A143" s="274" t="s">
        <v>125</v>
      </c>
      <c r="B143" s="24">
        <f t="shared" si="10"/>
        <v>0</v>
      </c>
      <c r="C143" s="259"/>
      <c r="D143" s="275"/>
      <c r="E143" s="276"/>
      <c r="F143" s="14"/>
      <c r="G143" s="13"/>
      <c r="H143" s="6"/>
      <c r="I143" s="6"/>
      <c r="J143" s="6"/>
      <c r="K143" s="6"/>
      <c r="L143" s="6"/>
      <c r="M143" s="6"/>
      <c r="N143" s="6"/>
      <c r="O143" s="6"/>
      <c r="P143" s="6"/>
      <c r="CG143" s="5"/>
      <c r="CH143" s="5"/>
      <c r="CI143" s="5"/>
      <c r="CJ143" s="5"/>
      <c r="CK143" s="5"/>
      <c r="CL143" s="5"/>
      <c r="CM143" s="5"/>
      <c r="CN143" s="5"/>
    </row>
    <row r="144" spans="1:92" ht="25.9" customHeight="1" x14ac:dyDescent="0.2">
      <c r="A144" s="277" t="s">
        <v>126</v>
      </c>
      <c r="B144" s="24">
        <f t="shared" si="10"/>
        <v>0</v>
      </c>
      <c r="C144" s="259"/>
      <c r="D144" s="275"/>
      <c r="E144" s="276"/>
      <c r="F144" s="14"/>
      <c r="G144" s="13"/>
      <c r="H144" s="6"/>
      <c r="I144" s="6"/>
      <c r="J144" s="6"/>
      <c r="K144" s="6"/>
      <c r="L144" s="6"/>
      <c r="M144" s="6"/>
      <c r="N144" s="6"/>
      <c r="O144" s="6"/>
      <c r="P144" s="6"/>
      <c r="CG144" s="5"/>
      <c r="CH144" s="5"/>
      <c r="CI144" s="5"/>
      <c r="CJ144" s="5"/>
      <c r="CK144" s="5"/>
      <c r="CL144" s="5"/>
      <c r="CM144" s="5"/>
      <c r="CN144" s="5"/>
    </row>
    <row r="145" spans="1:92" ht="25.9" customHeight="1" x14ac:dyDescent="0.2">
      <c r="A145" s="274" t="s">
        <v>127</v>
      </c>
      <c r="B145" s="24">
        <f t="shared" si="10"/>
        <v>0</v>
      </c>
      <c r="C145" s="259"/>
      <c r="D145" s="275"/>
      <c r="E145" s="276"/>
      <c r="F145" s="14"/>
      <c r="G145" s="13"/>
      <c r="H145" s="6"/>
      <c r="I145" s="6"/>
      <c r="J145" s="6"/>
      <c r="K145" s="6"/>
      <c r="L145" s="6"/>
      <c r="M145" s="6"/>
      <c r="N145" s="6"/>
      <c r="O145" s="6"/>
      <c r="P145" s="6"/>
      <c r="CG145" s="5"/>
      <c r="CH145" s="5"/>
      <c r="CI145" s="5"/>
      <c r="CJ145" s="5"/>
      <c r="CK145" s="5"/>
      <c r="CL145" s="5"/>
      <c r="CM145" s="5"/>
      <c r="CN145" s="5"/>
    </row>
    <row r="146" spans="1:92" ht="16.149999999999999" customHeight="1" x14ac:dyDescent="0.2">
      <c r="A146" s="274" t="s">
        <v>128</v>
      </c>
      <c r="B146" s="24">
        <f t="shared" si="10"/>
        <v>0</v>
      </c>
      <c r="C146" s="259"/>
      <c r="D146" s="275"/>
      <c r="E146" s="276"/>
      <c r="F146" s="14"/>
      <c r="G146" s="13"/>
      <c r="H146" s="6"/>
      <c r="I146" s="6"/>
      <c r="J146" s="6"/>
      <c r="K146" s="6"/>
      <c r="L146" s="6"/>
      <c r="M146" s="6"/>
      <c r="N146" s="6"/>
      <c r="O146" s="6"/>
      <c r="P146" s="6"/>
      <c r="CG146" s="5"/>
      <c r="CH146" s="5"/>
      <c r="CI146" s="5"/>
      <c r="CJ146" s="5"/>
      <c r="CK146" s="5"/>
      <c r="CL146" s="5"/>
      <c r="CM146" s="5"/>
      <c r="CN146" s="5"/>
    </row>
    <row r="147" spans="1:92" ht="16.149999999999999" customHeight="1" x14ac:dyDescent="0.2">
      <c r="A147" s="274" t="s">
        <v>129</v>
      </c>
      <c r="B147" s="24">
        <f t="shared" si="10"/>
        <v>0</v>
      </c>
      <c r="C147" s="259"/>
      <c r="D147" s="275"/>
      <c r="E147" s="276"/>
      <c r="F147" s="14"/>
      <c r="G147" s="13"/>
      <c r="H147" s="6"/>
      <c r="I147" s="6"/>
      <c r="J147" s="6"/>
      <c r="K147" s="6"/>
      <c r="L147" s="6"/>
      <c r="M147" s="6"/>
      <c r="N147" s="6"/>
      <c r="O147" s="6"/>
      <c r="P147" s="6"/>
      <c r="CG147" s="5"/>
      <c r="CH147" s="5"/>
      <c r="CI147" s="5"/>
      <c r="CJ147" s="5"/>
      <c r="CK147" s="5"/>
      <c r="CL147" s="5"/>
      <c r="CM147" s="5"/>
      <c r="CN147" s="5"/>
    </row>
    <row r="148" spans="1:92" ht="16.149999999999999" customHeight="1" x14ac:dyDescent="0.2">
      <c r="A148" s="274" t="s">
        <v>130</v>
      </c>
      <c r="B148" s="24">
        <f t="shared" si="10"/>
        <v>0</v>
      </c>
      <c r="C148" s="259"/>
      <c r="D148" s="275"/>
      <c r="E148" s="276"/>
      <c r="F148" s="14"/>
      <c r="G148" s="13"/>
      <c r="H148" s="6"/>
      <c r="I148" s="6"/>
      <c r="J148" s="6"/>
      <c r="K148" s="6"/>
      <c r="L148" s="6"/>
      <c r="M148" s="6"/>
      <c r="N148" s="6"/>
      <c r="O148" s="6"/>
      <c r="P148" s="6"/>
      <c r="CG148" s="5"/>
      <c r="CH148" s="5"/>
      <c r="CI148" s="5"/>
      <c r="CJ148" s="5"/>
      <c r="CK148" s="5"/>
      <c r="CL148" s="5"/>
      <c r="CM148" s="5"/>
      <c r="CN148" s="5"/>
    </row>
    <row r="149" spans="1:92" ht="16.149999999999999" customHeight="1" x14ac:dyDescent="0.2">
      <c r="A149" s="274" t="s">
        <v>131</v>
      </c>
      <c r="B149" s="24">
        <f t="shared" si="10"/>
        <v>0</v>
      </c>
      <c r="C149" s="259"/>
      <c r="D149" s="275"/>
      <c r="E149" s="276"/>
      <c r="F149" s="14"/>
      <c r="G149" s="13"/>
      <c r="H149" s="6"/>
      <c r="I149" s="6"/>
      <c r="J149" s="6"/>
      <c r="K149" s="6"/>
      <c r="L149" s="6"/>
      <c r="M149" s="6"/>
      <c r="N149" s="6"/>
      <c r="O149" s="6"/>
      <c r="P149" s="6"/>
      <c r="CG149" s="5"/>
      <c r="CH149" s="5"/>
      <c r="CI149" s="5"/>
      <c r="CJ149" s="5"/>
      <c r="CK149" s="5"/>
      <c r="CL149" s="5"/>
      <c r="CM149" s="5"/>
      <c r="CN149" s="5"/>
    </row>
    <row r="150" spans="1:92" ht="16.149999999999999" customHeight="1" x14ac:dyDescent="0.2">
      <c r="A150" s="278" t="s">
        <v>3</v>
      </c>
      <c r="B150" s="111">
        <f t="shared" si="10"/>
        <v>0</v>
      </c>
      <c r="C150" s="262"/>
      <c r="D150" s="279"/>
      <c r="E150" s="280"/>
      <c r="F150" s="14"/>
      <c r="G150" s="13"/>
      <c r="H150" s="6"/>
      <c r="I150" s="6"/>
      <c r="J150" s="6"/>
      <c r="K150" s="6"/>
      <c r="L150" s="6"/>
      <c r="M150" s="6"/>
      <c r="N150" s="6"/>
      <c r="O150" s="6"/>
      <c r="P150" s="6"/>
      <c r="CG150" s="5"/>
      <c r="CH150" s="5"/>
      <c r="CI150" s="5"/>
      <c r="CJ150" s="5"/>
      <c r="CK150" s="5"/>
      <c r="CL150" s="5"/>
      <c r="CM150" s="5"/>
      <c r="CN150" s="5"/>
    </row>
    <row r="151" spans="1:92" ht="16.149999999999999" customHeight="1" x14ac:dyDescent="0.2">
      <c r="A151" s="281" t="s">
        <v>132</v>
      </c>
      <c r="F151" s="40"/>
      <c r="G151" s="37"/>
      <c r="H151" s="6"/>
      <c r="I151" s="6"/>
      <c r="J151" s="6"/>
      <c r="K151" s="6"/>
      <c r="L151" s="6"/>
      <c r="M151" s="6"/>
      <c r="N151" s="6"/>
      <c r="O151" s="6"/>
      <c r="P151" s="6"/>
      <c r="CG151" s="5"/>
      <c r="CH151" s="5"/>
      <c r="CI151" s="5"/>
      <c r="CJ151" s="5"/>
      <c r="CK151" s="5"/>
      <c r="CL151" s="5"/>
      <c r="CM151" s="5"/>
      <c r="CN151" s="5"/>
    </row>
    <row r="152" spans="1:92" x14ac:dyDescent="0.2">
      <c r="CG152" s="5"/>
      <c r="CH152" s="5"/>
      <c r="CI152" s="5"/>
      <c r="CJ152" s="5"/>
      <c r="CK152" s="5"/>
      <c r="CL152" s="5"/>
      <c r="CM152" s="5"/>
      <c r="CN152" s="5"/>
    </row>
    <row r="153" spans="1:92" x14ac:dyDescent="0.2">
      <c r="CG153" s="5"/>
      <c r="CH153" s="5"/>
      <c r="CI153" s="5"/>
      <c r="CJ153" s="5"/>
      <c r="CK153" s="5"/>
      <c r="CL153" s="5"/>
      <c r="CM153" s="5"/>
      <c r="CN153" s="5"/>
    </row>
    <row r="154" spans="1:92" x14ac:dyDescent="0.2">
      <c r="CG154" s="5"/>
      <c r="CH154" s="5"/>
      <c r="CI154" s="5"/>
      <c r="CJ154" s="5"/>
      <c r="CK154" s="5"/>
      <c r="CL154" s="5"/>
      <c r="CM154" s="5"/>
      <c r="CN154" s="5"/>
    </row>
    <row r="155" spans="1:92" x14ac:dyDescent="0.2">
      <c r="CG155" s="5"/>
      <c r="CH155" s="5"/>
      <c r="CI155" s="5"/>
      <c r="CJ155" s="5"/>
      <c r="CK155" s="5"/>
      <c r="CL155" s="5"/>
      <c r="CM155" s="5"/>
      <c r="CN155" s="5"/>
    </row>
    <row r="156" spans="1:92" x14ac:dyDescent="0.2">
      <c r="CG156" s="5"/>
      <c r="CH156" s="5"/>
      <c r="CI156" s="5"/>
      <c r="CJ156" s="5"/>
      <c r="CK156" s="5"/>
      <c r="CL156" s="5"/>
      <c r="CM156" s="5"/>
      <c r="CN156" s="5"/>
    </row>
    <row r="157" spans="1:92" x14ac:dyDescent="0.2">
      <c r="CG157" s="5"/>
      <c r="CH157" s="5"/>
      <c r="CI157" s="5"/>
      <c r="CJ157" s="5"/>
      <c r="CK157" s="5"/>
      <c r="CL157" s="5"/>
      <c r="CM157" s="5"/>
      <c r="CN157" s="5"/>
    </row>
    <row r="194" spans="1:93" ht="11.25" customHeight="1" x14ac:dyDescent="0.2"/>
    <row r="195" spans="1:93" s="11" customFormat="1" hidden="1" x14ac:dyDescent="0.2">
      <c r="A195" s="11">
        <f>SUM(D12:D15,D22:D27,D31:D43,B49,C69:H69,C79:H79,C83:H88,C93:C98,C116:C121,C133,B141:B150,C53:C62,B102:B106,B109:B113,D16:D17,C136:C137)</f>
        <v>1503</v>
      </c>
      <c r="B195" s="11">
        <f>SUM(CG5:CN157)</f>
        <v>0</v>
      </c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</row>
  </sheetData>
  <mergeCells count="123">
    <mergeCell ref="C139:C140"/>
    <mergeCell ref="D139:D140"/>
    <mergeCell ref="E139:E140"/>
    <mergeCell ref="A132:B132"/>
    <mergeCell ref="A133:B133"/>
    <mergeCell ref="A135:B135"/>
    <mergeCell ref="A136:A137"/>
    <mergeCell ref="A139:A140"/>
    <mergeCell ref="B139:B140"/>
    <mergeCell ref="D125:E125"/>
    <mergeCell ref="F125:G125"/>
    <mergeCell ref="A127:B127"/>
    <mergeCell ref="A128:A130"/>
    <mergeCell ref="A131:B131"/>
    <mergeCell ref="A117:A119"/>
    <mergeCell ref="A120:B120"/>
    <mergeCell ref="A121:B121"/>
    <mergeCell ref="A125:B126"/>
    <mergeCell ref="C125:C126"/>
    <mergeCell ref="A107:D107"/>
    <mergeCell ref="D112:D113"/>
    <mergeCell ref="E112:E113"/>
    <mergeCell ref="A115:B115"/>
    <mergeCell ref="A116:B116"/>
    <mergeCell ref="A93:B93"/>
    <mergeCell ref="A94:A96"/>
    <mergeCell ref="A97:B97"/>
    <mergeCell ref="A98:B98"/>
    <mergeCell ref="A100:E100"/>
    <mergeCell ref="A87:B87"/>
    <mergeCell ref="A88:B88"/>
    <mergeCell ref="A90:I90"/>
    <mergeCell ref="A91:B92"/>
    <mergeCell ref="C91:C92"/>
    <mergeCell ref="A79:B79"/>
    <mergeCell ref="A81:H81"/>
    <mergeCell ref="A82:B82"/>
    <mergeCell ref="A83:B83"/>
    <mergeCell ref="A84:A86"/>
    <mergeCell ref="A74:B74"/>
    <mergeCell ref="A75:B75"/>
    <mergeCell ref="A76:B76"/>
    <mergeCell ref="A77:B77"/>
    <mergeCell ref="A78:B78"/>
    <mergeCell ref="A72:B73"/>
    <mergeCell ref="C72:C73"/>
    <mergeCell ref="D72:D73"/>
    <mergeCell ref="E72:G72"/>
    <mergeCell ref="H72:H73"/>
    <mergeCell ref="A66:B66"/>
    <mergeCell ref="A67:B67"/>
    <mergeCell ref="A68:B68"/>
    <mergeCell ref="A69:B69"/>
    <mergeCell ref="A71:L71"/>
    <mergeCell ref="A40:A43"/>
    <mergeCell ref="B42:B43"/>
    <mergeCell ref="A44:H44"/>
    <mergeCell ref="A45:A46"/>
    <mergeCell ref="B45:B46"/>
    <mergeCell ref="A51:A52"/>
    <mergeCell ref="B51:B52"/>
    <mergeCell ref="C51:C52"/>
    <mergeCell ref="A53:A55"/>
    <mergeCell ref="B40:B41"/>
    <mergeCell ref="A62:B62"/>
    <mergeCell ref="A56:A59"/>
    <mergeCell ref="A60:A61"/>
    <mergeCell ref="A63:I63"/>
    <mergeCell ref="A64:B65"/>
    <mergeCell ref="C64:C65"/>
    <mergeCell ref="D64:D65"/>
    <mergeCell ref="E64:G64"/>
    <mergeCell ref="B19:C21"/>
    <mergeCell ref="A19:A21"/>
    <mergeCell ref="S10:T10"/>
    <mergeCell ref="U10:V10"/>
    <mergeCell ref="W10:X10"/>
    <mergeCell ref="D19:F20"/>
    <mergeCell ref="G19:Z19"/>
    <mergeCell ref="G20:H20"/>
    <mergeCell ref="I20:J20"/>
    <mergeCell ref="K20:L20"/>
    <mergeCell ref="M20:N20"/>
    <mergeCell ref="O20:P20"/>
    <mergeCell ref="Q20:R20"/>
    <mergeCell ref="S20:T20"/>
    <mergeCell ref="U20:V20"/>
    <mergeCell ref="W20:X20"/>
    <mergeCell ref="Y20:Z20"/>
    <mergeCell ref="A31:A39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H64:H65"/>
    <mergeCell ref="B24:B25"/>
    <mergeCell ref="A26:B27"/>
    <mergeCell ref="A28:C28"/>
    <mergeCell ref="A29:J29"/>
    <mergeCell ref="A30:C30"/>
    <mergeCell ref="B9:C11"/>
    <mergeCell ref="D9:F10"/>
    <mergeCell ref="G9:Z9"/>
    <mergeCell ref="G10:H10"/>
    <mergeCell ref="I10:J10"/>
    <mergeCell ref="K10:L10"/>
    <mergeCell ref="M10:N10"/>
    <mergeCell ref="O10:P10"/>
    <mergeCell ref="Q10:R10"/>
    <mergeCell ref="A9:A11"/>
    <mergeCell ref="Y10:Z10"/>
    <mergeCell ref="A12:A13"/>
    <mergeCell ref="A22:A25"/>
    <mergeCell ref="B22:B23"/>
    <mergeCell ref="A14:B14"/>
    <mergeCell ref="A15:C15"/>
    <mergeCell ref="A16:C16"/>
    <mergeCell ref="A17:C17"/>
  </mergeCells>
  <dataValidations count="4">
    <dataValidation type="whole" allowBlank="1" showInputMessage="1" showErrorMessage="1" errorTitle="ERROR" error="Por favor ingrese solo Números" sqref="D133:E140 C151:E1048576 C138:C140 B107:B108 D122:F126 G89:G126 F133:G1048576 D89:F115 C89:C92 A1:A1048576 B114:B1048576 C63:C65 C99:C135 H89:H1048576 C79:H82 B49:B101 G28:H65 E44:F65 C69:H73 C1:C52 B1:B46 G18:Z21 D18:D65 AA1:XFD1048576 E18:F30 G1:Z11 G15:Z15 D1:F15 I28:Z1048576" xr:uid="{00000000-0002-0000-0300-000000000000}">
      <formula1>0</formula1>
      <formula2>1000000000</formula2>
    </dataValidation>
    <dataValidation type="whole" allowBlank="1" showInputMessage="1" showErrorMessage="1" errorTitle="ERROR" error="Debe ingresar sólo números enteros positivos." sqref="D16:Z17" xr:uid="{00000000-0002-0000-0300-000001000000}">
      <formula1>0</formula1>
      <formula2>1000000</formula2>
    </dataValidation>
    <dataValidation type="whole" allowBlank="1" showInputMessage="1" showErrorMessage="1" errorTitle="Error de ingreso" error="Debe ingresar sólo números." sqref="B109:B113" xr:uid="{00000000-0002-0000-0300-000002000000}">
      <formula1>0</formula1>
      <formula2>1000000</formula2>
    </dataValidation>
    <dataValidation type="whole" allowBlank="1" showInputMessage="1" showErrorMessage="1" errorTitle="Error de ingreso" error="Debe ingresar sólo números enteros positivos." sqref="C141:E150 C136:C137 D127:G132 D116:F121 B102:B106 C93:C98 C83:H88 C74:H78 C66:H68 C53:C62 B47:B48 E31:F43 G22:Z27 G12:Z14" xr:uid="{00000000-0002-0000-0300-000003000000}">
      <formula1>0</formula1>
      <formula2>1000000</formula2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Z195"/>
  <sheetViews>
    <sheetView workbookViewId="0">
      <selection sqref="A1:XFD1048576"/>
    </sheetView>
  </sheetViews>
  <sheetFormatPr baseColWidth="10" defaultColWidth="11.42578125" defaultRowHeight="14.25" x14ac:dyDescent="0.2"/>
  <cols>
    <col min="1" max="1" width="39.42578125" style="2" customWidth="1"/>
    <col min="2" max="2" width="18.140625" style="2" customWidth="1"/>
    <col min="3" max="3" width="23.85546875" style="2" customWidth="1"/>
    <col min="4" max="4" width="13" style="2" customWidth="1"/>
    <col min="5" max="5" width="12.42578125" style="2" customWidth="1"/>
    <col min="6" max="6" width="12.7109375" style="2" customWidth="1"/>
    <col min="7" max="7" width="11.42578125" style="2"/>
    <col min="8" max="8" width="13.42578125" style="2" customWidth="1"/>
    <col min="9" max="76" width="11.42578125" style="2"/>
    <col min="77" max="77" width="11.42578125" style="3"/>
    <col min="78" max="78" width="11.140625" style="3" customWidth="1"/>
    <col min="79" max="93" width="11.140625" style="4" hidden="1" customWidth="1"/>
    <col min="94" max="104" width="11.140625" style="49" hidden="1" customWidth="1"/>
    <col min="105" max="105" width="11.140625" style="2" customWidth="1"/>
    <col min="106" max="16384" width="11.42578125" style="2"/>
  </cols>
  <sheetData>
    <row r="1" spans="1:92" ht="16.149999999999999" customHeight="1" x14ac:dyDescent="0.2">
      <c r="A1" s="1" t="s">
        <v>0</v>
      </c>
      <c r="CA1" s="4" t="s">
        <v>8</v>
      </c>
    </row>
    <row r="2" spans="1:92" ht="16.149999999999999" customHeight="1" x14ac:dyDescent="0.2">
      <c r="A2" s="1" t="str">
        <f>CONCATENATE("COMUNA: ",[5]NOMBRE!B2," - ","( ",[5]NOMBRE!C2,[5]NOMBRE!D2,[5]NOMBRE!E2,[5]NOMBRE!F2,[5]NOMBRE!G2," )")</f>
        <v>COMUNA: LINARES - ( 07401 )</v>
      </c>
    </row>
    <row r="3" spans="1:92" ht="16.149999999999999" customHeight="1" x14ac:dyDescent="0.2">
      <c r="A3" s="1" t="str">
        <f>CONCATENATE("ESTABLECIMIENTO/ESTRATEGIA: ",[5]NOMBRE!B3," - ","( ",[5]NOMBRE!C3,[5]NOMBRE!D3,[5]NOMBRE!E3,[5]NOMBRE!F3,[5]NOMBRE!G3,[5]NOMBRE!H3," )")</f>
        <v>ESTABLECIMIENTO/ESTRATEGIA: HOSPITAL PRESIDENTE CARLOS IBAÑEZ DEL CAMPO - ( 116108 )</v>
      </c>
    </row>
    <row r="4" spans="1:92" ht="16.149999999999999" customHeight="1" x14ac:dyDescent="0.2">
      <c r="A4" s="1" t="str">
        <f>CONCATENATE("MES: ",[5]NOMBRE!B6," - ","( ",[5]NOMBRE!C6,[5]NOMBRE!D6," )")</f>
        <v>MES: ABRIL - ( 04 )</v>
      </c>
    </row>
    <row r="5" spans="1:92" ht="16.149999999999999" customHeight="1" x14ac:dyDescent="0.2">
      <c r="A5" s="1" t="str">
        <f>CONCATENATE("AÑO: ",[5]NOMBRE!B7)</f>
        <v>AÑO: 2018</v>
      </c>
      <c r="CG5" s="5"/>
      <c r="CH5" s="5"/>
      <c r="CI5" s="5"/>
      <c r="CJ5" s="5"/>
      <c r="CK5" s="5"/>
      <c r="CL5" s="5"/>
      <c r="CM5" s="5"/>
      <c r="CN5" s="5"/>
    </row>
    <row r="6" spans="1:92" ht="15" x14ac:dyDescent="0.2">
      <c r="A6" s="50"/>
      <c r="B6" s="50"/>
      <c r="C6" s="50"/>
      <c r="D6" s="50"/>
      <c r="E6" s="50"/>
      <c r="F6" s="8" t="s">
        <v>9</v>
      </c>
      <c r="G6" s="50"/>
      <c r="H6" s="50"/>
      <c r="I6" s="50"/>
      <c r="J6" s="51"/>
      <c r="K6" s="52"/>
      <c r="L6" s="13"/>
      <c r="CG6" s="5"/>
      <c r="CH6" s="5"/>
      <c r="CI6" s="5"/>
      <c r="CJ6" s="5"/>
      <c r="CK6" s="5"/>
      <c r="CL6" s="5"/>
      <c r="CM6" s="5"/>
      <c r="CN6" s="5"/>
    </row>
    <row r="7" spans="1:92" ht="15" x14ac:dyDescent="0.2">
      <c r="A7" s="51"/>
      <c r="B7" s="51"/>
      <c r="C7" s="51"/>
      <c r="D7" s="51"/>
      <c r="E7" s="51"/>
      <c r="F7" s="51"/>
      <c r="G7" s="51"/>
      <c r="H7" s="51"/>
      <c r="I7" s="51"/>
      <c r="J7" s="51"/>
      <c r="K7" s="52"/>
      <c r="L7" s="13"/>
      <c r="CG7" s="5"/>
      <c r="CH7" s="5"/>
      <c r="CI7" s="5"/>
      <c r="CJ7" s="5"/>
      <c r="CK7" s="5"/>
      <c r="CL7" s="5"/>
      <c r="CM7" s="5"/>
      <c r="CN7" s="5"/>
    </row>
    <row r="8" spans="1:92" ht="31.9" customHeight="1" x14ac:dyDescent="0.2">
      <c r="A8" s="53" t="s">
        <v>10</v>
      </c>
      <c r="B8" s="53"/>
      <c r="C8" s="53"/>
      <c r="D8" s="53"/>
      <c r="E8" s="53"/>
      <c r="F8" s="53"/>
      <c r="G8" s="53"/>
      <c r="H8" s="53"/>
      <c r="I8" s="53"/>
      <c r="J8" s="54"/>
      <c r="K8" s="55"/>
      <c r="L8" s="56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CG8" s="5"/>
      <c r="CH8" s="5"/>
      <c r="CI8" s="5"/>
      <c r="CJ8" s="5"/>
      <c r="CK8" s="5"/>
      <c r="CL8" s="5"/>
      <c r="CM8" s="5"/>
      <c r="CN8" s="5"/>
    </row>
    <row r="9" spans="1:92" ht="16.149999999999999" customHeight="1" x14ac:dyDescent="0.2">
      <c r="A9" s="467" t="s">
        <v>11</v>
      </c>
      <c r="B9" s="467" t="s">
        <v>12</v>
      </c>
      <c r="C9" s="467"/>
      <c r="D9" s="468" t="s">
        <v>1</v>
      </c>
      <c r="E9" s="469"/>
      <c r="F9" s="470"/>
      <c r="G9" s="474" t="s">
        <v>13</v>
      </c>
      <c r="H9" s="475"/>
      <c r="I9" s="475"/>
      <c r="J9" s="475"/>
      <c r="K9" s="475"/>
      <c r="L9" s="475"/>
      <c r="M9" s="475"/>
      <c r="N9" s="475"/>
      <c r="O9" s="475"/>
      <c r="P9" s="475"/>
      <c r="Q9" s="475"/>
      <c r="R9" s="475"/>
      <c r="S9" s="475"/>
      <c r="T9" s="475"/>
      <c r="U9" s="475"/>
      <c r="V9" s="475"/>
      <c r="W9" s="475"/>
      <c r="X9" s="475"/>
      <c r="Y9" s="475"/>
      <c r="Z9" s="476"/>
      <c r="CG9" s="5"/>
      <c r="CH9" s="5"/>
      <c r="CI9" s="5"/>
      <c r="CJ9" s="5"/>
      <c r="CK9" s="5"/>
      <c r="CL9" s="5"/>
      <c r="CM9" s="5"/>
      <c r="CN9" s="5"/>
    </row>
    <row r="10" spans="1:92" ht="16.149999999999999" customHeight="1" x14ac:dyDescent="0.2">
      <c r="A10" s="467"/>
      <c r="B10" s="467"/>
      <c r="C10" s="467"/>
      <c r="D10" s="471"/>
      <c r="E10" s="472"/>
      <c r="F10" s="473"/>
      <c r="G10" s="477" t="s">
        <v>14</v>
      </c>
      <c r="H10" s="477"/>
      <c r="I10" s="477" t="s">
        <v>15</v>
      </c>
      <c r="J10" s="477"/>
      <c r="K10" s="477" t="s">
        <v>16</v>
      </c>
      <c r="L10" s="477"/>
      <c r="M10" s="477" t="s">
        <v>17</v>
      </c>
      <c r="N10" s="477"/>
      <c r="O10" s="477" t="s">
        <v>18</v>
      </c>
      <c r="P10" s="477"/>
      <c r="Q10" s="477" t="s">
        <v>19</v>
      </c>
      <c r="R10" s="477"/>
      <c r="S10" s="477" t="s">
        <v>20</v>
      </c>
      <c r="T10" s="477"/>
      <c r="U10" s="477" t="s">
        <v>21</v>
      </c>
      <c r="V10" s="477"/>
      <c r="W10" s="477" t="s">
        <v>22</v>
      </c>
      <c r="X10" s="477"/>
      <c r="Y10" s="477" t="s">
        <v>23</v>
      </c>
      <c r="Z10" s="477"/>
      <c r="CG10" s="5"/>
      <c r="CH10" s="5"/>
      <c r="CI10" s="5"/>
      <c r="CJ10" s="5"/>
      <c r="CK10" s="5"/>
      <c r="CL10" s="5"/>
      <c r="CM10" s="5"/>
      <c r="CN10" s="5"/>
    </row>
    <row r="11" spans="1:92" ht="16.149999999999999" customHeight="1" x14ac:dyDescent="0.2">
      <c r="A11" s="467"/>
      <c r="B11" s="467"/>
      <c r="C11" s="467"/>
      <c r="D11" s="16" t="s">
        <v>5</v>
      </c>
      <c r="E11" s="15" t="s">
        <v>6</v>
      </c>
      <c r="F11" s="282" t="s">
        <v>7</v>
      </c>
      <c r="G11" s="57" t="s">
        <v>6</v>
      </c>
      <c r="H11" s="58" t="s">
        <v>7</v>
      </c>
      <c r="I11" s="59" t="s">
        <v>6</v>
      </c>
      <c r="J11" s="60" t="s">
        <v>7</v>
      </c>
      <c r="K11" s="59" t="s">
        <v>6</v>
      </c>
      <c r="L11" s="60" t="s">
        <v>7</v>
      </c>
      <c r="M11" s="59" t="s">
        <v>6</v>
      </c>
      <c r="N11" s="60" t="s">
        <v>7</v>
      </c>
      <c r="O11" s="59" t="s">
        <v>6</v>
      </c>
      <c r="P11" s="60" t="s">
        <v>7</v>
      </c>
      <c r="Q11" s="59" t="s">
        <v>6</v>
      </c>
      <c r="R11" s="60" t="s">
        <v>7</v>
      </c>
      <c r="S11" s="59" t="s">
        <v>6</v>
      </c>
      <c r="T11" s="60" t="s">
        <v>7</v>
      </c>
      <c r="U11" s="59" t="s">
        <v>6</v>
      </c>
      <c r="V11" s="60" t="s">
        <v>7</v>
      </c>
      <c r="W11" s="59" t="s">
        <v>6</v>
      </c>
      <c r="X11" s="60" t="s">
        <v>7</v>
      </c>
      <c r="Y11" s="59" t="s">
        <v>6</v>
      </c>
      <c r="Z11" s="60" t="s">
        <v>7</v>
      </c>
      <c r="AA11" s="3"/>
      <c r="CG11" s="5"/>
      <c r="CH11" s="5"/>
      <c r="CI11" s="5"/>
      <c r="CJ11" s="5"/>
      <c r="CK11" s="5"/>
      <c r="CL11" s="5"/>
      <c r="CM11" s="5"/>
      <c r="CN11" s="5"/>
    </row>
    <row r="12" spans="1:92" ht="16.149999999999999" customHeight="1" x14ac:dyDescent="0.2">
      <c r="A12" s="478" t="s">
        <v>24</v>
      </c>
      <c r="B12" s="61" t="s">
        <v>25</v>
      </c>
      <c r="C12" s="62" t="s">
        <v>26</v>
      </c>
      <c r="D12" s="63">
        <f>SUM(E12+F12)</f>
        <v>5</v>
      </c>
      <c r="E12" s="64">
        <f t="shared" ref="E12:F15" si="0">SUM(G12+I12+K12+M12+O12+Q12+S12+U12+W12+Y12)</f>
        <v>2</v>
      </c>
      <c r="F12" s="65">
        <f t="shared" si="0"/>
        <v>3</v>
      </c>
      <c r="G12" s="28"/>
      <c r="H12" s="29"/>
      <c r="I12" s="28"/>
      <c r="J12" s="29">
        <v>2</v>
      </c>
      <c r="K12" s="28"/>
      <c r="L12" s="29"/>
      <c r="M12" s="28"/>
      <c r="N12" s="29"/>
      <c r="O12" s="28"/>
      <c r="P12" s="29"/>
      <c r="Q12" s="28">
        <v>1</v>
      </c>
      <c r="R12" s="29"/>
      <c r="S12" s="28">
        <v>1</v>
      </c>
      <c r="T12" s="29"/>
      <c r="U12" s="28"/>
      <c r="V12" s="29"/>
      <c r="W12" s="28"/>
      <c r="X12" s="29">
        <v>1</v>
      </c>
      <c r="Y12" s="28"/>
      <c r="Z12" s="29"/>
      <c r="AA12" s="3"/>
      <c r="CG12" s="5"/>
      <c r="CH12" s="5"/>
      <c r="CI12" s="5"/>
      <c r="CJ12" s="5"/>
      <c r="CK12" s="5"/>
      <c r="CL12" s="5"/>
      <c r="CM12" s="5"/>
      <c r="CN12" s="5"/>
    </row>
    <row r="13" spans="1:92" ht="16.149999999999999" customHeight="1" x14ac:dyDescent="0.2">
      <c r="A13" s="479"/>
      <c r="B13" s="289" t="s">
        <v>27</v>
      </c>
      <c r="C13" s="67" t="s">
        <v>26</v>
      </c>
      <c r="D13" s="68">
        <f>SUM(E13+F13)</f>
        <v>10</v>
      </c>
      <c r="E13" s="69">
        <f t="shared" si="0"/>
        <v>7</v>
      </c>
      <c r="F13" s="70">
        <f t="shared" si="0"/>
        <v>3</v>
      </c>
      <c r="G13" s="71"/>
      <c r="H13" s="72"/>
      <c r="I13" s="17">
        <v>2</v>
      </c>
      <c r="J13" s="20"/>
      <c r="K13" s="17"/>
      <c r="L13" s="20">
        <v>1</v>
      </c>
      <c r="M13" s="17">
        <v>1</v>
      </c>
      <c r="N13" s="19">
        <v>1</v>
      </c>
      <c r="O13" s="17">
        <v>1</v>
      </c>
      <c r="P13" s="19">
        <v>1</v>
      </c>
      <c r="Q13" s="17">
        <v>1</v>
      </c>
      <c r="R13" s="19"/>
      <c r="S13" s="17"/>
      <c r="T13" s="19"/>
      <c r="U13" s="17">
        <v>2</v>
      </c>
      <c r="V13" s="19"/>
      <c r="W13" s="17"/>
      <c r="X13" s="19"/>
      <c r="Y13" s="17"/>
      <c r="Z13" s="19"/>
      <c r="AA13" s="3"/>
      <c r="CG13" s="5"/>
      <c r="CH13" s="5"/>
      <c r="CI13" s="5"/>
      <c r="CJ13" s="5"/>
      <c r="CK13" s="5"/>
      <c r="CL13" s="5"/>
      <c r="CM13" s="5"/>
      <c r="CN13" s="5"/>
    </row>
    <row r="14" spans="1:92" ht="16.149999999999999" customHeight="1" x14ac:dyDescent="0.2">
      <c r="A14" s="481" t="s">
        <v>28</v>
      </c>
      <c r="B14" s="482"/>
      <c r="C14" s="73" t="s">
        <v>26</v>
      </c>
      <c r="D14" s="74">
        <f>SUM(E14+F14)</f>
        <v>175</v>
      </c>
      <c r="E14" s="75">
        <f t="shared" si="0"/>
        <v>87</v>
      </c>
      <c r="F14" s="76">
        <f t="shared" si="0"/>
        <v>88</v>
      </c>
      <c r="G14" s="35">
        <v>2</v>
      </c>
      <c r="H14" s="77">
        <v>1</v>
      </c>
      <c r="I14" s="35">
        <v>11</v>
      </c>
      <c r="J14" s="77">
        <v>12</v>
      </c>
      <c r="K14" s="35">
        <v>14</v>
      </c>
      <c r="L14" s="77">
        <v>13</v>
      </c>
      <c r="M14" s="78">
        <v>17</v>
      </c>
      <c r="N14" s="36">
        <v>13</v>
      </c>
      <c r="O14" s="78">
        <v>4</v>
      </c>
      <c r="P14" s="36">
        <v>16</v>
      </c>
      <c r="Q14" s="78">
        <v>12</v>
      </c>
      <c r="R14" s="36">
        <v>12</v>
      </c>
      <c r="S14" s="78">
        <v>11</v>
      </c>
      <c r="T14" s="36">
        <v>10</v>
      </c>
      <c r="U14" s="78">
        <v>8</v>
      </c>
      <c r="V14" s="36">
        <v>5</v>
      </c>
      <c r="W14" s="78">
        <v>5</v>
      </c>
      <c r="X14" s="36">
        <v>6</v>
      </c>
      <c r="Y14" s="78">
        <v>3</v>
      </c>
      <c r="Z14" s="36"/>
      <c r="AA14" s="3"/>
      <c r="CG14" s="5"/>
      <c r="CH14" s="5"/>
      <c r="CI14" s="5"/>
      <c r="CJ14" s="5"/>
      <c r="CK14" s="5"/>
      <c r="CL14" s="5"/>
      <c r="CM14" s="5"/>
      <c r="CN14" s="5"/>
    </row>
    <row r="15" spans="1:92" ht="16.149999999999999" customHeight="1" thickBot="1" x14ac:dyDescent="0.25">
      <c r="A15" s="483" t="s">
        <v>1</v>
      </c>
      <c r="B15" s="484"/>
      <c r="C15" s="485"/>
      <c r="D15" s="79">
        <f>SUM(E15+F15)</f>
        <v>190</v>
      </c>
      <c r="E15" s="80">
        <f t="shared" si="0"/>
        <v>96</v>
      </c>
      <c r="F15" s="81">
        <f t="shared" si="0"/>
        <v>94</v>
      </c>
      <c r="G15" s="82">
        <f t="shared" ref="G15:Z15" si="1">SUM(G12:G14)</f>
        <v>2</v>
      </c>
      <c r="H15" s="83">
        <f t="shared" si="1"/>
        <v>1</v>
      </c>
      <c r="I15" s="82">
        <f t="shared" si="1"/>
        <v>13</v>
      </c>
      <c r="J15" s="83">
        <f t="shared" si="1"/>
        <v>14</v>
      </c>
      <c r="K15" s="82">
        <f t="shared" si="1"/>
        <v>14</v>
      </c>
      <c r="L15" s="83">
        <f t="shared" si="1"/>
        <v>14</v>
      </c>
      <c r="M15" s="84">
        <f t="shared" si="1"/>
        <v>18</v>
      </c>
      <c r="N15" s="85">
        <f t="shared" si="1"/>
        <v>14</v>
      </c>
      <c r="O15" s="84">
        <f t="shared" si="1"/>
        <v>5</v>
      </c>
      <c r="P15" s="85">
        <f t="shared" si="1"/>
        <v>17</v>
      </c>
      <c r="Q15" s="84">
        <f t="shared" si="1"/>
        <v>14</v>
      </c>
      <c r="R15" s="85">
        <f t="shared" si="1"/>
        <v>12</v>
      </c>
      <c r="S15" s="84">
        <f t="shared" si="1"/>
        <v>12</v>
      </c>
      <c r="T15" s="85">
        <f t="shared" si="1"/>
        <v>10</v>
      </c>
      <c r="U15" s="84">
        <f t="shared" si="1"/>
        <v>10</v>
      </c>
      <c r="V15" s="85">
        <f t="shared" si="1"/>
        <v>5</v>
      </c>
      <c r="W15" s="84">
        <f t="shared" si="1"/>
        <v>5</v>
      </c>
      <c r="X15" s="85">
        <f t="shared" si="1"/>
        <v>7</v>
      </c>
      <c r="Y15" s="84">
        <f t="shared" si="1"/>
        <v>3</v>
      </c>
      <c r="Z15" s="85">
        <f t="shared" si="1"/>
        <v>0</v>
      </c>
      <c r="AA15" s="3"/>
      <c r="CG15" s="5"/>
      <c r="CH15" s="5"/>
      <c r="CI15" s="5"/>
      <c r="CJ15" s="5"/>
      <c r="CK15" s="5"/>
      <c r="CL15" s="5"/>
      <c r="CM15" s="5"/>
      <c r="CN15" s="5"/>
    </row>
    <row r="16" spans="1:92" ht="16.149999999999999" customHeight="1" thickTop="1" x14ac:dyDescent="0.2">
      <c r="A16" s="486" t="s">
        <v>29</v>
      </c>
      <c r="B16" s="487"/>
      <c r="C16" s="488"/>
      <c r="D16" s="86">
        <v>21</v>
      </c>
      <c r="E16" s="87"/>
      <c r="F16" s="88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9"/>
      <c r="AA16" s="3"/>
      <c r="CG16" s="5"/>
      <c r="CH16" s="5"/>
      <c r="CI16" s="5"/>
      <c r="CJ16" s="5"/>
      <c r="CK16" s="5"/>
      <c r="CL16" s="5"/>
      <c r="CM16" s="5"/>
      <c r="CN16" s="5"/>
    </row>
    <row r="17" spans="1:92" ht="16.149999999999999" customHeight="1" x14ac:dyDescent="0.2">
      <c r="A17" s="462" t="s">
        <v>30</v>
      </c>
      <c r="B17" s="463"/>
      <c r="C17" s="464"/>
      <c r="D17" s="71">
        <v>0</v>
      </c>
      <c r="E17" s="90"/>
      <c r="F17" s="91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2"/>
      <c r="AA17" s="3"/>
      <c r="CG17" s="5"/>
      <c r="CH17" s="5"/>
      <c r="CI17" s="5"/>
      <c r="CJ17" s="5"/>
      <c r="CK17" s="5"/>
      <c r="CL17" s="5"/>
      <c r="CM17" s="5"/>
      <c r="CN17" s="5"/>
    </row>
    <row r="18" spans="1:92" ht="31.9" customHeight="1" x14ac:dyDescent="0.2">
      <c r="A18" s="93" t="s">
        <v>31</v>
      </c>
      <c r="B18" s="94"/>
      <c r="CG18" s="5"/>
      <c r="CH18" s="5"/>
      <c r="CI18" s="5"/>
      <c r="CJ18" s="5"/>
      <c r="CK18" s="5"/>
      <c r="CL18" s="5"/>
      <c r="CM18" s="5"/>
      <c r="CN18" s="5"/>
    </row>
    <row r="19" spans="1:92" ht="16.149999999999999" customHeight="1" x14ac:dyDescent="0.2">
      <c r="A19" s="467" t="s">
        <v>11</v>
      </c>
      <c r="B19" s="467" t="s">
        <v>12</v>
      </c>
      <c r="C19" s="467"/>
      <c r="D19" s="468" t="s">
        <v>1</v>
      </c>
      <c r="E19" s="469"/>
      <c r="F19" s="470"/>
      <c r="G19" s="496" t="s">
        <v>13</v>
      </c>
      <c r="H19" s="497"/>
      <c r="I19" s="497"/>
      <c r="J19" s="497"/>
      <c r="K19" s="497"/>
      <c r="L19" s="497"/>
      <c r="M19" s="497"/>
      <c r="N19" s="497"/>
      <c r="O19" s="497"/>
      <c r="P19" s="497"/>
      <c r="Q19" s="497"/>
      <c r="R19" s="497"/>
      <c r="S19" s="497"/>
      <c r="T19" s="497"/>
      <c r="U19" s="497"/>
      <c r="V19" s="497"/>
      <c r="W19" s="497"/>
      <c r="X19" s="497"/>
      <c r="Y19" s="497"/>
      <c r="Z19" s="498"/>
      <c r="CG19" s="5"/>
      <c r="CH19" s="5"/>
      <c r="CI19" s="5"/>
      <c r="CJ19" s="5"/>
      <c r="CK19" s="5"/>
      <c r="CL19" s="5"/>
      <c r="CM19" s="5"/>
      <c r="CN19" s="5"/>
    </row>
    <row r="20" spans="1:92" ht="16.149999999999999" customHeight="1" x14ac:dyDescent="0.2">
      <c r="A20" s="467"/>
      <c r="B20" s="467"/>
      <c r="C20" s="467"/>
      <c r="D20" s="471"/>
      <c r="E20" s="472"/>
      <c r="F20" s="472"/>
      <c r="G20" s="477" t="s">
        <v>14</v>
      </c>
      <c r="H20" s="477"/>
      <c r="I20" s="477" t="s">
        <v>15</v>
      </c>
      <c r="J20" s="477"/>
      <c r="K20" s="477" t="s">
        <v>16</v>
      </c>
      <c r="L20" s="477"/>
      <c r="M20" s="477" t="s">
        <v>17</v>
      </c>
      <c r="N20" s="477"/>
      <c r="O20" s="477" t="s">
        <v>18</v>
      </c>
      <c r="P20" s="477"/>
      <c r="Q20" s="477" t="s">
        <v>19</v>
      </c>
      <c r="R20" s="477"/>
      <c r="S20" s="477" t="s">
        <v>20</v>
      </c>
      <c r="T20" s="477"/>
      <c r="U20" s="477" t="s">
        <v>21</v>
      </c>
      <c r="V20" s="477"/>
      <c r="W20" s="477" t="s">
        <v>22</v>
      </c>
      <c r="X20" s="477"/>
      <c r="Y20" s="477" t="s">
        <v>23</v>
      </c>
      <c r="Z20" s="477"/>
      <c r="CG20" s="5"/>
      <c r="CH20" s="5"/>
      <c r="CI20" s="5"/>
      <c r="CJ20" s="5"/>
      <c r="CK20" s="5"/>
      <c r="CL20" s="5"/>
      <c r="CM20" s="5"/>
      <c r="CN20" s="5"/>
    </row>
    <row r="21" spans="1:92" ht="16.149999999999999" customHeight="1" x14ac:dyDescent="0.2">
      <c r="A21" s="467"/>
      <c r="B21" s="467"/>
      <c r="C21" s="467"/>
      <c r="D21" s="16" t="s">
        <v>5</v>
      </c>
      <c r="E21" s="15" t="s">
        <v>6</v>
      </c>
      <c r="F21" s="298" t="s">
        <v>7</v>
      </c>
      <c r="G21" s="57" t="s">
        <v>6</v>
      </c>
      <c r="H21" s="58" t="s">
        <v>7</v>
      </c>
      <c r="I21" s="57" t="s">
        <v>6</v>
      </c>
      <c r="J21" s="95" t="s">
        <v>7</v>
      </c>
      <c r="K21" s="57" t="s">
        <v>6</v>
      </c>
      <c r="L21" s="58" t="s">
        <v>7</v>
      </c>
      <c r="M21" s="57" t="s">
        <v>6</v>
      </c>
      <c r="N21" s="58" t="s">
        <v>7</v>
      </c>
      <c r="O21" s="57" t="s">
        <v>6</v>
      </c>
      <c r="P21" s="58" t="s">
        <v>7</v>
      </c>
      <c r="Q21" s="57" t="s">
        <v>6</v>
      </c>
      <c r="R21" s="58" t="s">
        <v>7</v>
      </c>
      <c r="S21" s="57" t="s">
        <v>6</v>
      </c>
      <c r="T21" s="58" t="s">
        <v>7</v>
      </c>
      <c r="U21" s="57" t="s">
        <v>6</v>
      </c>
      <c r="V21" s="58" t="s">
        <v>7</v>
      </c>
      <c r="W21" s="57" t="s">
        <v>6</v>
      </c>
      <c r="X21" s="58" t="s">
        <v>7</v>
      </c>
      <c r="Y21" s="57" t="s">
        <v>6</v>
      </c>
      <c r="Z21" s="58" t="s">
        <v>7</v>
      </c>
      <c r="CG21" s="5"/>
      <c r="CH21" s="5"/>
      <c r="CI21" s="5"/>
      <c r="CJ21" s="5"/>
      <c r="CK21" s="5"/>
      <c r="CL21" s="5"/>
      <c r="CM21" s="5"/>
      <c r="CN21" s="5"/>
    </row>
    <row r="22" spans="1:92" ht="16.149999999999999" customHeight="1" x14ac:dyDescent="0.2">
      <c r="A22" s="479" t="s">
        <v>24</v>
      </c>
      <c r="B22" s="456" t="s">
        <v>25</v>
      </c>
      <c r="C22" s="97" t="s">
        <v>32</v>
      </c>
      <c r="D22" s="98">
        <f t="shared" ref="D22:D27" si="2">SUM(E22+F22)</f>
        <v>2</v>
      </c>
      <c r="E22" s="99">
        <f t="shared" ref="E22:F27" si="3">SUM(G22+I22+K22+M22+O22+Q22+S22+U22+W22+Y22)</f>
        <v>2</v>
      </c>
      <c r="F22" s="100">
        <f t="shared" si="3"/>
        <v>0</v>
      </c>
      <c r="G22" s="17"/>
      <c r="H22" s="19"/>
      <c r="I22" s="28">
        <v>1</v>
      </c>
      <c r="J22" s="29"/>
      <c r="K22" s="101"/>
      <c r="L22" s="18"/>
      <c r="M22" s="101">
        <v>1</v>
      </c>
      <c r="N22" s="18"/>
      <c r="O22" s="101"/>
      <c r="P22" s="18"/>
      <c r="Q22" s="101"/>
      <c r="R22" s="18"/>
      <c r="S22" s="101"/>
      <c r="T22" s="18"/>
      <c r="U22" s="101"/>
      <c r="V22" s="18"/>
      <c r="W22" s="101"/>
      <c r="X22" s="18"/>
      <c r="Y22" s="28"/>
      <c r="Z22" s="18"/>
      <c r="AA22" s="3"/>
      <c r="CG22" s="5"/>
      <c r="CH22" s="5"/>
      <c r="CI22" s="5"/>
      <c r="CJ22" s="5"/>
      <c r="CK22" s="5"/>
      <c r="CL22" s="5"/>
      <c r="CM22" s="5"/>
      <c r="CN22" s="5"/>
    </row>
    <row r="23" spans="1:92" ht="16.149999999999999" customHeight="1" x14ac:dyDescent="0.2">
      <c r="A23" s="479"/>
      <c r="B23" s="457"/>
      <c r="C23" s="102" t="s">
        <v>33</v>
      </c>
      <c r="D23" s="103">
        <f t="shared" si="2"/>
        <v>0</v>
      </c>
      <c r="E23" s="104">
        <f t="shared" si="3"/>
        <v>0</v>
      </c>
      <c r="F23" s="105">
        <f t="shared" si="3"/>
        <v>0</v>
      </c>
      <c r="G23" s="42"/>
      <c r="H23" s="43"/>
      <c r="I23" s="71"/>
      <c r="J23" s="72"/>
      <c r="K23" s="106"/>
      <c r="L23" s="30"/>
      <c r="M23" s="106"/>
      <c r="N23" s="30"/>
      <c r="O23" s="106"/>
      <c r="P23" s="30"/>
      <c r="Q23" s="106"/>
      <c r="R23" s="30"/>
      <c r="S23" s="106"/>
      <c r="T23" s="30"/>
      <c r="U23" s="106"/>
      <c r="V23" s="30"/>
      <c r="W23" s="106"/>
      <c r="X23" s="30"/>
      <c r="Y23" s="106"/>
      <c r="Z23" s="30"/>
      <c r="AA23" s="3"/>
      <c r="CG23" s="5"/>
      <c r="CH23" s="5"/>
      <c r="CI23" s="5"/>
      <c r="CJ23" s="5"/>
      <c r="CK23" s="5"/>
      <c r="CL23" s="5"/>
      <c r="CM23" s="5"/>
      <c r="CN23" s="5"/>
    </row>
    <row r="24" spans="1:92" ht="16.149999999999999" customHeight="1" x14ac:dyDescent="0.2">
      <c r="A24" s="479"/>
      <c r="B24" s="456" t="s">
        <v>27</v>
      </c>
      <c r="C24" s="24" t="s">
        <v>32</v>
      </c>
      <c r="D24" s="107">
        <f t="shared" si="2"/>
        <v>5</v>
      </c>
      <c r="E24" s="108">
        <f t="shared" si="3"/>
        <v>1</v>
      </c>
      <c r="F24" s="109">
        <f t="shared" si="3"/>
        <v>4</v>
      </c>
      <c r="G24" s="21">
        <v>1</v>
      </c>
      <c r="H24" s="22">
        <v>1</v>
      </c>
      <c r="I24" s="21"/>
      <c r="J24" s="23">
        <v>1</v>
      </c>
      <c r="K24" s="110"/>
      <c r="L24" s="22"/>
      <c r="M24" s="110"/>
      <c r="N24" s="22">
        <v>1</v>
      </c>
      <c r="O24" s="110"/>
      <c r="P24" s="22">
        <v>1</v>
      </c>
      <c r="Q24" s="110"/>
      <c r="R24" s="22"/>
      <c r="S24" s="110"/>
      <c r="T24" s="22"/>
      <c r="U24" s="110"/>
      <c r="V24" s="22"/>
      <c r="W24" s="110"/>
      <c r="X24" s="22"/>
      <c r="Y24" s="110"/>
      <c r="Z24" s="22"/>
      <c r="AA24" s="3"/>
      <c r="CG24" s="5"/>
      <c r="CH24" s="5"/>
      <c r="CI24" s="5"/>
      <c r="CJ24" s="5"/>
      <c r="CK24" s="5"/>
      <c r="CL24" s="5"/>
      <c r="CM24" s="5"/>
      <c r="CN24" s="5"/>
    </row>
    <row r="25" spans="1:92" ht="16.149999999999999" customHeight="1" x14ac:dyDescent="0.2">
      <c r="A25" s="480"/>
      <c r="B25" s="457"/>
      <c r="C25" s="111" t="s">
        <v>33</v>
      </c>
      <c r="D25" s="103">
        <f t="shared" si="2"/>
        <v>0</v>
      </c>
      <c r="E25" s="104">
        <f t="shared" si="3"/>
        <v>0</v>
      </c>
      <c r="F25" s="105">
        <f t="shared" si="3"/>
        <v>0</v>
      </c>
      <c r="G25" s="42"/>
      <c r="H25" s="43"/>
      <c r="I25" s="42"/>
      <c r="J25" s="31"/>
      <c r="K25" s="112"/>
      <c r="L25" s="43"/>
      <c r="M25" s="112"/>
      <c r="N25" s="43"/>
      <c r="O25" s="112"/>
      <c r="P25" s="43"/>
      <c r="Q25" s="112"/>
      <c r="R25" s="43"/>
      <c r="S25" s="112"/>
      <c r="T25" s="43"/>
      <c r="U25" s="112"/>
      <c r="V25" s="43"/>
      <c r="W25" s="112"/>
      <c r="X25" s="43"/>
      <c r="Y25" s="112"/>
      <c r="Z25" s="43"/>
      <c r="AA25" s="3"/>
      <c r="CG25" s="5"/>
      <c r="CH25" s="5"/>
      <c r="CI25" s="5"/>
      <c r="CJ25" s="5"/>
      <c r="CK25" s="5"/>
      <c r="CL25" s="5"/>
      <c r="CM25" s="5"/>
      <c r="CN25" s="5"/>
    </row>
    <row r="26" spans="1:92" ht="16.149999999999999" customHeight="1" x14ac:dyDescent="0.2">
      <c r="A26" s="458" t="s">
        <v>28</v>
      </c>
      <c r="B26" s="459"/>
      <c r="C26" s="24" t="s">
        <v>32</v>
      </c>
      <c r="D26" s="113">
        <f t="shared" si="2"/>
        <v>63</v>
      </c>
      <c r="E26" s="114">
        <f t="shared" si="3"/>
        <v>25</v>
      </c>
      <c r="F26" s="115">
        <f t="shared" si="3"/>
        <v>38</v>
      </c>
      <c r="G26" s="116">
        <v>1</v>
      </c>
      <c r="H26" s="117">
        <v>1</v>
      </c>
      <c r="I26" s="118">
        <v>4</v>
      </c>
      <c r="J26" s="119">
        <v>8</v>
      </c>
      <c r="K26" s="116">
        <v>7</v>
      </c>
      <c r="L26" s="117">
        <v>6</v>
      </c>
      <c r="M26" s="116">
        <v>4</v>
      </c>
      <c r="N26" s="117">
        <v>9</v>
      </c>
      <c r="O26" s="116">
        <v>2</v>
      </c>
      <c r="P26" s="117">
        <v>4</v>
      </c>
      <c r="Q26" s="116"/>
      <c r="R26" s="117">
        <v>3</v>
      </c>
      <c r="S26" s="116">
        <v>3</v>
      </c>
      <c r="T26" s="117">
        <v>3</v>
      </c>
      <c r="U26" s="116">
        <v>2</v>
      </c>
      <c r="V26" s="117">
        <v>2</v>
      </c>
      <c r="W26" s="116">
        <v>2</v>
      </c>
      <c r="X26" s="117">
        <v>2</v>
      </c>
      <c r="Y26" s="116"/>
      <c r="Z26" s="117"/>
      <c r="AA26" s="3"/>
      <c r="CG26" s="5"/>
      <c r="CH26" s="5"/>
      <c r="CI26" s="5"/>
      <c r="CJ26" s="5"/>
      <c r="CK26" s="5"/>
      <c r="CL26" s="5"/>
      <c r="CM26" s="5"/>
      <c r="CN26" s="5"/>
    </row>
    <row r="27" spans="1:92" ht="16.149999999999999" customHeight="1" x14ac:dyDescent="0.2">
      <c r="A27" s="460"/>
      <c r="B27" s="461"/>
      <c r="C27" s="111" t="s">
        <v>33</v>
      </c>
      <c r="D27" s="103">
        <f t="shared" si="2"/>
        <v>1</v>
      </c>
      <c r="E27" s="104">
        <f t="shared" si="3"/>
        <v>0</v>
      </c>
      <c r="F27" s="105">
        <f t="shared" si="3"/>
        <v>1</v>
      </c>
      <c r="G27" s="112"/>
      <c r="H27" s="43"/>
      <c r="I27" s="42"/>
      <c r="J27" s="31"/>
      <c r="K27" s="112"/>
      <c r="L27" s="43"/>
      <c r="M27" s="112"/>
      <c r="N27" s="43"/>
      <c r="O27" s="112"/>
      <c r="P27" s="43"/>
      <c r="Q27" s="112"/>
      <c r="R27" s="43"/>
      <c r="S27" s="112"/>
      <c r="T27" s="43"/>
      <c r="U27" s="112"/>
      <c r="V27" s="43">
        <v>1</v>
      </c>
      <c r="W27" s="112"/>
      <c r="X27" s="43"/>
      <c r="Y27" s="112"/>
      <c r="Z27" s="43"/>
      <c r="AA27" s="3"/>
      <c r="CG27" s="5"/>
      <c r="CH27" s="5"/>
      <c r="CI27" s="5"/>
      <c r="CJ27" s="5"/>
      <c r="CK27" s="5"/>
      <c r="CL27" s="5"/>
      <c r="CM27" s="5"/>
      <c r="CN27" s="5"/>
    </row>
    <row r="28" spans="1:92" ht="16.149999999999999" customHeight="1" x14ac:dyDescent="0.2">
      <c r="A28" s="462" t="s">
        <v>1</v>
      </c>
      <c r="B28" s="463"/>
      <c r="C28" s="464"/>
      <c r="D28" s="120">
        <f t="shared" ref="D28:Z28" si="4">SUM(D22:D27)</f>
        <v>71</v>
      </c>
      <c r="E28" s="121">
        <f t="shared" si="4"/>
        <v>28</v>
      </c>
      <c r="F28" s="122">
        <f t="shared" si="4"/>
        <v>43</v>
      </c>
      <c r="G28" s="123">
        <f t="shared" si="4"/>
        <v>2</v>
      </c>
      <c r="H28" s="124">
        <f t="shared" si="4"/>
        <v>2</v>
      </c>
      <c r="I28" s="125">
        <f t="shared" si="4"/>
        <v>5</v>
      </c>
      <c r="J28" s="126">
        <f t="shared" si="4"/>
        <v>9</v>
      </c>
      <c r="K28" s="123">
        <f t="shared" si="4"/>
        <v>7</v>
      </c>
      <c r="L28" s="124">
        <f t="shared" si="4"/>
        <v>6</v>
      </c>
      <c r="M28" s="123">
        <f t="shared" si="4"/>
        <v>5</v>
      </c>
      <c r="N28" s="124">
        <f t="shared" si="4"/>
        <v>10</v>
      </c>
      <c r="O28" s="123">
        <f t="shared" si="4"/>
        <v>2</v>
      </c>
      <c r="P28" s="124">
        <f t="shared" si="4"/>
        <v>5</v>
      </c>
      <c r="Q28" s="123">
        <f t="shared" si="4"/>
        <v>0</v>
      </c>
      <c r="R28" s="124">
        <f t="shared" si="4"/>
        <v>3</v>
      </c>
      <c r="S28" s="123">
        <f t="shared" si="4"/>
        <v>3</v>
      </c>
      <c r="T28" s="124">
        <f t="shared" si="4"/>
        <v>3</v>
      </c>
      <c r="U28" s="123">
        <f t="shared" si="4"/>
        <v>2</v>
      </c>
      <c r="V28" s="124">
        <f t="shared" si="4"/>
        <v>3</v>
      </c>
      <c r="W28" s="123">
        <f t="shared" si="4"/>
        <v>2</v>
      </c>
      <c r="X28" s="124">
        <f t="shared" si="4"/>
        <v>2</v>
      </c>
      <c r="Y28" s="123">
        <f t="shared" si="4"/>
        <v>0</v>
      </c>
      <c r="Z28" s="124">
        <f t="shared" si="4"/>
        <v>0</v>
      </c>
      <c r="AA28" s="3"/>
      <c r="CG28" s="5"/>
      <c r="CH28" s="5"/>
      <c r="CI28" s="5"/>
      <c r="CJ28" s="5"/>
      <c r="CK28" s="5"/>
      <c r="CL28" s="5"/>
      <c r="CM28" s="5"/>
      <c r="CN28" s="5"/>
    </row>
    <row r="29" spans="1:92" ht="31.9" customHeight="1" x14ac:dyDescent="0.2">
      <c r="A29" s="465" t="s">
        <v>34</v>
      </c>
      <c r="B29" s="465"/>
      <c r="C29" s="465"/>
      <c r="D29" s="465"/>
      <c r="E29" s="465"/>
      <c r="F29" s="465"/>
      <c r="G29" s="465"/>
      <c r="H29" s="465"/>
      <c r="I29" s="465"/>
      <c r="J29" s="465"/>
      <c r="K29" s="45"/>
      <c r="L29" s="26"/>
      <c r="CG29" s="5"/>
      <c r="CH29" s="5"/>
      <c r="CI29" s="5"/>
      <c r="CJ29" s="5"/>
      <c r="CK29" s="5"/>
      <c r="CL29" s="5"/>
      <c r="CM29" s="5"/>
      <c r="CN29" s="5"/>
    </row>
    <row r="30" spans="1:92" ht="16.149999999999999" customHeight="1" x14ac:dyDescent="0.2">
      <c r="A30" s="466" t="s">
        <v>4</v>
      </c>
      <c r="B30" s="466"/>
      <c r="C30" s="466"/>
      <c r="D30" s="299" t="s">
        <v>1</v>
      </c>
      <c r="E30" s="128" t="s">
        <v>35</v>
      </c>
      <c r="F30" s="296" t="s">
        <v>36</v>
      </c>
      <c r="G30" s="130"/>
      <c r="H30" s="131"/>
      <c r="I30" s="131"/>
      <c r="J30" s="132"/>
      <c r="K30" s="45"/>
      <c r="L30" s="2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CG30" s="5"/>
      <c r="CH30" s="5"/>
      <c r="CI30" s="5"/>
      <c r="CJ30" s="5"/>
      <c r="CK30" s="5"/>
      <c r="CL30" s="5"/>
      <c r="CM30" s="5"/>
      <c r="CN30" s="5"/>
    </row>
    <row r="31" spans="1:92" ht="16.149999999999999" customHeight="1" x14ac:dyDescent="0.2">
      <c r="A31" s="489" t="s">
        <v>37</v>
      </c>
      <c r="B31" s="490" t="s">
        <v>38</v>
      </c>
      <c r="C31" s="491"/>
      <c r="D31" s="133">
        <f t="shared" ref="D31:D43" si="5">SUM(E31+F31)</f>
        <v>0</v>
      </c>
      <c r="E31" s="134"/>
      <c r="F31" s="135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CG31" s="5"/>
      <c r="CH31" s="5"/>
      <c r="CI31" s="5"/>
      <c r="CJ31" s="5"/>
      <c r="CK31" s="5"/>
      <c r="CL31" s="5"/>
      <c r="CM31" s="5"/>
      <c r="CN31" s="5"/>
    </row>
    <row r="32" spans="1:92" ht="16.149999999999999" customHeight="1" x14ac:dyDescent="0.2">
      <c r="A32" s="456"/>
      <c r="B32" s="492" t="s">
        <v>39</v>
      </c>
      <c r="C32" s="493"/>
      <c r="D32" s="136">
        <f t="shared" si="5"/>
        <v>0</v>
      </c>
      <c r="E32" s="137"/>
      <c r="F32" s="138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CG32" s="5"/>
      <c r="CH32" s="5"/>
      <c r="CI32" s="5"/>
      <c r="CJ32" s="5"/>
      <c r="CK32" s="5"/>
      <c r="CL32" s="5"/>
      <c r="CM32" s="5"/>
      <c r="CN32" s="5"/>
    </row>
    <row r="33" spans="1:92" ht="16.149999999999999" customHeight="1" x14ac:dyDescent="0.2">
      <c r="A33" s="456"/>
      <c r="B33" s="492" t="s">
        <v>40</v>
      </c>
      <c r="C33" s="493"/>
      <c r="D33" s="136">
        <f t="shared" si="5"/>
        <v>0</v>
      </c>
      <c r="E33" s="137"/>
      <c r="F33" s="138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CG33" s="5"/>
      <c r="CH33" s="5"/>
      <c r="CI33" s="5"/>
      <c r="CJ33" s="5"/>
      <c r="CK33" s="5"/>
      <c r="CL33" s="5"/>
      <c r="CM33" s="5"/>
      <c r="CN33" s="5"/>
    </row>
    <row r="34" spans="1:92" ht="16.149999999999999" customHeight="1" x14ac:dyDescent="0.2">
      <c r="A34" s="456"/>
      <c r="B34" s="492" t="s">
        <v>41</v>
      </c>
      <c r="C34" s="493"/>
      <c r="D34" s="136">
        <f t="shared" si="5"/>
        <v>0</v>
      </c>
      <c r="E34" s="139"/>
      <c r="F34" s="140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CG34" s="5"/>
      <c r="CH34" s="5"/>
      <c r="CI34" s="5"/>
      <c r="CJ34" s="5"/>
      <c r="CK34" s="5"/>
      <c r="CL34" s="5"/>
      <c r="CM34" s="5"/>
      <c r="CN34" s="5"/>
    </row>
    <row r="35" spans="1:92" ht="16.149999999999999" customHeight="1" x14ac:dyDescent="0.2">
      <c r="A35" s="456"/>
      <c r="B35" s="492" t="s">
        <v>42</v>
      </c>
      <c r="C35" s="493"/>
      <c r="D35" s="136">
        <f t="shared" si="5"/>
        <v>0</v>
      </c>
      <c r="E35" s="139"/>
      <c r="F35" s="140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CG35" s="5"/>
      <c r="CH35" s="5"/>
      <c r="CI35" s="5"/>
      <c r="CJ35" s="5"/>
      <c r="CK35" s="5"/>
      <c r="CL35" s="5"/>
      <c r="CM35" s="5"/>
      <c r="CN35" s="5"/>
    </row>
    <row r="36" spans="1:92" ht="16.149999999999999" customHeight="1" x14ac:dyDescent="0.2">
      <c r="A36" s="456"/>
      <c r="B36" s="492" t="s">
        <v>43</v>
      </c>
      <c r="C36" s="493"/>
      <c r="D36" s="136">
        <f t="shared" si="5"/>
        <v>0</v>
      </c>
      <c r="E36" s="139"/>
      <c r="F36" s="140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CG36" s="5"/>
      <c r="CH36" s="5"/>
      <c r="CI36" s="5"/>
      <c r="CJ36" s="5"/>
      <c r="CK36" s="5"/>
      <c r="CL36" s="5"/>
      <c r="CM36" s="5"/>
      <c r="CN36" s="5"/>
    </row>
    <row r="37" spans="1:92" ht="16.149999999999999" customHeight="1" x14ac:dyDescent="0.2">
      <c r="A37" s="456"/>
      <c r="B37" s="492" t="s">
        <v>44</v>
      </c>
      <c r="C37" s="493"/>
      <c r="D37" s="136">
        <f t="shared" si="5"/>
        <v>0</v>
      </c>
      <c r="E37" s="139"/>
      <c r="F37" s="140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CG37" s="5"/>
      <c r="CH37" s="5"/>
      <c r="CI37" s="5"/>
      <c r="CJ37" s="5"/>
      <c r="CK37" s="5"/>
      <c r="CL37" s="5"/>
      <c r="CM37" s="5"/>
      <c r="CN37" s="5"/>
    </row>
    <row r="38" spans="1:92" ht="16.149999999999999" customHeight="1" x14ac:dyDescent="0.2">
      <c r="A38" s="456"/>
      <c r="B38" s="492" t="s">
        <v>45</v>
      </c>
      <c r="C38" s="493"/>
      <c r="D38" s="136">
        <f t="shared" si="5"/>
        <v>0</v>
      </c>
      <c r="E38" s="139"/>
      <c r="F38" s="140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CG38" s="5"/>
      <c r="CH38" s="5"/>
      <c r="CI38" s="5"/>
      <c r="CJ38" s="5"/>
      <c r="CK38" s="5"/>
      <c r="CL38" s="5"/>
      <c r="CM38" s="5"/>
      <c r="CN38" s="5"/>
    </row>
    <row r="39" spans="1:92" ht="16.149999999999999" customHeight="1" x14ac:dyDescent="0.2">
      <c r="A39" s="457"/>
      <c r="B39" s="494" t="s">
        <v>46</v>
      </c>
      <c r="C39" s="495"/>
      <c r="D39" s="141">
        <f t="shared" si="5"/>
        <v>0</v>
      </c>
      <c r="E39" s="142"/>
      <c r="F39" s="143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CG39" s="5"/>
      <c r="CH39" s="5"/>
      <c r="CI39" s="5"/>
      <c r="CJ39" s="5"/>
      <c r="CK39" s="5"/>
      <c r="CL39" s="5"/>
      <c r="CM39" s="5"/>
      <c r="CN39" s="5"/>
    </row>
    <row r="40" spans="1:92" ht="16.149999999999999" customHeight="1" x14ac:dyDescent="0.2">
      <c r="A40" s="489" t="s">
        <v>47</v>
      </c>
      <c r="B40" s="489" t="s">
        <v>48</v>
      </c>
      <c r="C40" s="61" t="s">
        <v>49</v>
      </c>
      <c r="D40" s="133">
        <f t="shared" si="5"/>
        <v>0</v>
      </c>
      <c r="E40" s="144"/>
      <c r="F40" s="145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CG40" s="5"/>
      <c r="CH40" s="5"/>
      <c r="CI40" s="5"/>
      <c r="CJ40" s="5"/>
      <c r="CK40" s="5"/>
      <c r="CL40" s="5"/>
      <c r="CM40" s="5"/>
      <c r="CN40" s="5"/>
    </row>
    <row r="41" spans="1:92" ht="16.149999999999999" customHeight="1" x14ac:dyDescent="0.2">
      <c r="A41" s="456"/>
      <c r="B41" s="457"/>
      <c r="C41" s="289" t="s">
        <v>50</v>
      </c>
      <c r="D41" s="141">
        <f t="shared" si="5"/>
        <v>0</v>
      </c>
      <c r="E41" s="146"/>
      <c r="F41" s="143"/>
      <c r="G41" s="6"/>
      <c r="H41" s="6"/>
      <c r="I41" s="10"/>
      <c r="J41" s="10"/>
      <c r="K41" s="10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CG41" s="5"/>
      <c r="CH41" s="5"/>
      <c r="CI41" s="5"/>
      <c r="CJ41" s="5"/>
      <c r="CK41" s="5"/>
      <c r="CL41" s="5"/>
      <c r="CM41" s="5"/>
      <c r="CN41" s="5"/>
    </row>
    <row r="42" spans="1:92" ht="16.149999999999999" customHeight="1" x14ac:dyDescent="0.2">
      <c r="A42" s="456"/>
      <c r="B42" s="489" t="s">
        <v>51</v>
      </c>
      <c r="C42" s="61" t="s">
        <v>49</v>
      </c>
      <c r="D42" s="133">
        <f t="shared" si="5"/>
        <v>0</v>
      </c>
      <c r="E42" s="144"/>
      <c r="F42" s="145"/>
      <c r="G42" s="6"/>
      <c r="H42" s="6"/>
      <c r="I42" s="10"/>
      <c r="J42" s="10"/>
      <c r="K42" s="10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CG42" s="5"/>
      <c r="CH42" s="5"/>
      <c r="CI42" s="5"/>
      <c r="CJ42" s="5"/>
      <c r="CK42" s="5"/>
      <c r="CL42" s="5"/>
      <c r="CM42" s="5"/>
      <c r="CN42" s="5"/>
    </row>
    <row r="43" spans="1:92" ht="16.149999999999999" customHeight="1" x14ac:dyDescent="0.2">
      <c r="A43" s="457"/>
      <c r="B43" s="457"/>
      <c r="C43" s="147" t="s">
        <v>50</v>
      </c>
      <c r="D43" s="141">
        <f t="shared" si="5"/>
        <v>0</v>
      </c>
      <c r="E43" s="146"/>
      <c r="F43" s="143"/>
      <c r="G43" s="6"/>
      <c r="H43" s="6"/>
      <c r="I43" s="10"/>
      <c r="J43" s="10"/>
      <c r="K43" s="10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CG43" s="5"/>
      <c r="CH43" s="5"/>
      <c r="CI43" s="5"/>
      <c r="CJ43" s="5"/>
      <c r="CK43" s="5"/>
      <c r="CL43" s="5"/>
      <c r="CM43" s="5"/>
      <c r="CN43" s="5"/>
    </row>
    <row r="44" spans="1:92" ht="31.9" customHeight="1" x14ac:dyDescent="0.2">
      <c r="A44" s="465" t="s">
        <v>52</v>
      </c>
      <c r="B44" s="465"/>
      <c r="C44" s="465"/>
      <c r="D44" s="465"/>
      <c r="E44" s="465"/>
      <c r="F44" s="465"/>
      <c r="G44" s="465"/>
      <c r="H44" s="465"/>
      <c r="I44" s="27"/>
      <c r="J44" s="27"/>
      <c r="K44" s="33"/>
      <c r="L44" s="26"/>
      <c r="CG44" s="5"/>
      <c r="CH44" s="5"/>
      <c r="CI44" s="5"/>
      <c r="CJ44" s="5"/>
      <c r="CK44" s="5"/>
      <c r="CL44" s="5"/>
      <c r="CM44" s="5"/>
      <c r="CN44" s="5"/>
    </row>
    <row r="45" spans="1:92" ht="16.149999999999999" customHeight="1" x14ac:dyDescent="0.2">
      <c r="A45" s="503" t="s">
        <v>53</v>
      </c>
      <c r="B45" s="505" t="s">
        <v>1</v>
      </c>
      <c r="C45" s="26"/>
      <c r="D45" s="6"/>
      <c r="E45" s="6"/>
      <c r="F45" s="6"/>
      <c r="G45" s="6"/>
      <c r="H45" s="6"/>
      <c r="I45" s="10"/>
      <c r="J45" s="10"/>
      <c r="K45" s="10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CG45" s="5"/>
      <c r="CH45" s="5"/>
      <c r="CI45" s="5"/>
      <c r="CJ45" s="5"/>
      <c r="CK45" s="5"/>
      <c r="CL45" s="5"/>
      <c r="CM45" s="5"/>
      <c r="CN45" s="5"/>
    </row>
    <row r="46" spans="1:92" ht="16.149999999999999" customHeight="1" x14ac:dyDescent="0.2">
      <c r="A46" s="504"/>
      <c r="B46" s="506"/>
      <c r="C46" s="148"/>
      <c r="D46" s="26"/>
      <c r="E46" s="6"/>
      <c r="F46" s="6"/>
      <c r="G46" s="6"/>
      <c r="H46" s="6"/>
      <c r="I46" s="10"/>
      <c r="J46" s="10"/>
      <c r="K46" s="10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CG46" s="5"/>
      <c r="CH46" s="5"/>
      <c r="CI46" s="5"/>
      <c r="CJ46" s="5"/>
      <c r="CK46" s="5"/>
      <c r="CL46" s="5"/>
      <c r="CM46" s="5"/>
      <c r="CN46" s="5"/>
    </row>
    <row r="47" spans="1:92" ht="16.149999999999999" customHeight="1" x14ac:dyDescent="0.2">
      <c r="A47" s="61" t="s">
        <v>54</v>
      </c>
      <c r="B47" s="149">
        <v>178</v>
      </c>
      <c r="C47" s="150"/>
      <c r="D47" s="26"/>
      <c r="E47" s="6"/>
      <c r="F47" s="6"/>
      <c r="G47" s="6"/>
      <c r="H47" s="6"/>
      <c r="I47" s="10"/>
      <c r="J47" s="10"/>
      <c r="K47" s="10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CG47" s="5"/>
      <c r="CH47" s="5"/>
      <c r="CI47" s="5"/>
      <c r="CJ47" s="5"/>
      <c r="CK47" s="5"/>
      <c r="CL47" s="5"/>
      <c r="CM47" s="5"/>
      <c r="CN47" s="5"/>
    </row>
    <row r="48" spans="1:92" ht="16.149999999999999" customHeight="1" x14ac:dyDescent="0.2">
      <c r="A48" s="147" t="s">
        <v>55</v>
      </c>
      <c r="B48" s="151">
        <v>12</v>
      </c>
      <c r="C48" s="150"/>
      <c r="D48" s="26"/>
      <c r="E48" s="6"/>
      <c r="F48" s="6"/>
      <c r="G48" s="6"/>
      <c r="H48" s="6"/>
      <c r="I48" s="10"/>
      <c r="J48" s="10"/>
      <c r="K48" s="10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CG48" s="5"/>
      <c r="CH48" s="5"/>
      <c r="CI48" s="5"/>
      <c r="CJ48" s="5"/>
      <c r="CK48" s="5"/>
      <c r="CL48" s="5"/>
      <c r="CM48" s="5"/>
      <c r="CN48" s="5"/>
    </row>
    <row r="49" spans="1:92" ht="16.149999999999999" customHeight="1" x14ac:dyDescent="0.2">
      <c r="A49" s="290" t="s">
        <v>1</v>
      </c>
      <c r="B49" s="152">
        <f>SUM(B47+B48)</f>
        <v>190</v>
      </c>
      <c r="C49" s="153"/>
      <c r="D49" s="2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CG49" s="5"/>
      <c r="CH49" s="5"/>
      <c r="CI49" s="5"/>
      <c r="CJ49" s="5"/>
      <c r="CK49" s="5"/>
      <c r="CL49" s="5"/>
      <c r="CM49" s="5"/>
      <c r="CN49" s="5"/>
    </row>
    <row r="50" spans="1:92" ht="31.9" customHeight="1" x14ac:dyDescent="0.2">
      <c r="A50" s="154" t="s">
        <v>56</v>
      </c>
      <c r="B50" s="154"/>
      <c r="C50" s="154"/>
      <c r="D50" s="26"/>
      <c r="CG50" s="5"/>
      <c r="CH50" s="5"/>
      <c r="CI50" s="5"/>
      <c r="CJ50" s="5"/>
      <c r="CK50" s="5"/>
      <c r="CL50" s="5"/>
      <c r="CM50" s="5"/>
      <c r="CN50" s="5"/>
    </row>
    <row r="51" spans="1:92" ht="16.149999999999999" customHeight="1" x14ac:dyDescent="0.2">
      <c r="A51" s="489" t="s">
        <v>57</v>
      </c>
      <c r="B51" s="507" t="s">
        <v>12</v>
      </c>
      <c r="C51" s="508" t="s">
        <v>1</v>
      </c>
      <c r="D51" s="2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CG51" s="5"/>
      <c r="CH51" s="5"/>
      <c r="CI51" s="5"/>
      <c r="CJ51" s="5"/>
      <c r="CK51" s="5"/>
      <c r="CL51" s="5"/>
      <c r="CM51" s="5"/>
      <c r="CN51" s="5"/>
    </row>
    <row r="52" spans="1:92" ht="16.149999999999999" customHeight="1" x14ac:dyDescent="0.2">
      <c r="A52" s="457"/>
      <c r="B52" s="461"/>
      <c r="C52" s="509"/>
      <c r="D52" s="2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CG52" s="5"/>
      <c r="CH52" s="5"/>
      <c r="CI52" s="5"/>
      <c r="CJ52" s="5"/>
      <c r="CK52" s="5"/>
      <c r="CL52" s="5"/>
      <c r="CM52" s="5"/>
      <c r="CN52" s="5"/>
    </row>
    <row r="53" spans="1:92" ht="16.149999999999999" customHeight="1" x14ac:dyDescent="0.2">
      <c r="A53" s="489" t="s">
        <v>58</v>
      </c>
      <c r="B53" s="155" t="s">
        <v>59</v>
      </c>
      <c r="C53" s="149"/>
      <c r="D53" s="2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CG53" s="5"/>
      <c r="CH53" s="5"/>
      <c r="CI53" s="5"/>
      <c r="CJ53" s="5"/>
      <c r="CK53" s="5"/>
      <c r="CL53" s="5"/>
      <c r="CM53" s="5"/>
      <c r="CN53" s="5"/>
    </row>
    <row r="54" spans="1:92" ht="16.149999999999999" customHeight="1" x14ac:dyDescent="0.2">
      <c r="A54" s="456"/>
      <c r="B54" s="156" t="s">
        <v>60</v>
      </c>
      <c r="C54" s="157"/>
      <c r="D54" s="2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CG54" s="5"/>
      <c r="CH54" s="5"/>
      <c r="CI54" s="5"/>
      <c r="CJ54" s="5"/>
      <c r="CK54" s="5"/>
      <c r="CL54" s="5"/>
      <c r="CM54" s="5"/>
      <c r="CN54" s="5"/>
    </row>
    <row r="55" spans="1:92" ht="16.149999999999999" customHeight="1" x14ac:dyDescent="0.2">
      <c r="A55" s="457"/>
      <c r="B55" s="158" t="s">
        <v>61</v>
      </c>
      <c r="C55" s="151"/>
      <c r="D55" s="2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CG55" s="5"/>
      <c r="CH55" s="5"/>
      <c r="CI55" s="5"/>
      <c r="CJ55" s="5"/>
      <c r="CK55" s="5"/>
      <c r="CL55" s="5"/>
      <c r="CM55" s="5"/>
      <c r="CN55" s="5"/>
    </row>
    <row r="56" spans="1:92" ht="16.149999999999999" customHeight="1" x14ac:dyDescent="0.2">
      <c r="A56" s="489" t="s">
        <v>62</v>
      </c>
      <c r="B56" s="155" t="s">
        <v>63</v>
      </c>
      <c r="C56" s="149"/>
      <c r="D56" s="2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CG56" s="5"/>
      <c r="CH56" s="5"/>
      <c r="CI56" s="5"/>
      <c r="CJ56" s="5"/>
      <c r="CK56" s="5"/>
      <c r="CL56" s="5"/>
      <c r="CM56" s="5"/>
      <c r="CN56" s="5"/>
    </row>
    <row r="57" spans="1:92" ht="22.15" customHeight="1" x14ac:dyDescent="0.2">
      <c r="A57" s="456"/>
      <c r="B57" s="156" t="s">
        <v>64</v>
      </c>
      <c r="C57" s="157"/>
      <c r="D57" s="2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CG57" s="5"/>
      <c r="CH57" s="5"/>
      <c r="CI57" s="5"/>
      <c r="CJ57" s="5"/>
      <c r="CK57" s="5"/>
      <c r="CL57" s="5"/>
      <c r="CM57" s="5"/>
      <c r="CN57" s="5"/>
    </row>
    <row r="58" spans="1:92" ht="24.6" customHeight="1" x14ac:dyDescent="0.2">
      <c r="A58" s="456"/>
      <c r="B58" s="292" t="s">
        <v>65</v>
      </c>
      <c r="C58" s="157"/>
      <c r="D58" s="2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CG58" s="5"/>
      <c r="CH58" s="5"/>
      <c r="CI58" s="5"/>
      <c r="CJ58" s="5"/>
      <c r="CK58" s="5"/>
      <c r="CL58" s="5"/>
      <c r="CM58" s="5"/>
      <c r="CN58" s="5"/>
    </row>
    <row r="59" spans="1:92" ht="16.149999999999999" customHeight="1" x14ac:dyDescent="0.2">
      <c r="A59" s="457"/>
      <c r="B59" s="158" t="s">
        <v>66</v>
      </c>
      <c r="C59" s="151"/>
      <c r="D59" s="2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CG59" s="5"/>
      <c r="CH59" s="5"/>
      <c r="CI59" s="5"/>
      <c r="CJ59" s="5"/>
      <c r="CK59" s="5"/>
      <c r="CL59" s="5"/>
      <c r="CM59" s="5"/>
      <c r="CN59" s="5"/>
    </row>
    <row r="60" spans="1:92" ht="38.450000000000003" customHeight="1" x14ac:dyDescent="0.2">
      <c r="A60" s="489" t="s">
        <v>67</v>
      </c>
      <c r="B60" s="160" t="s">
        <v>68</v>
      </c>
      <c r="C60" s="149"/>
      <c r="D60" s="2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CG60" s="5"/>
      <c r="CH60" s="5"/>
      <c r="CI60" s="5"/>
      <c r="CJ60" s="5"/>
      <c r="CK60" s="5"/>
      <c r="CL60" s="5"/>
      <c r="CM60" s="5"/>
      <c r="CN60" s="5"/>
    </row>
    <row r="61" spans="1:92" ht="24" customHeight="1" x14ac:dyDescent="0.2">
      <c r="A61" s="457"/>
      <c r="B61" s="161" t="s">
        <v>69</v>
      </c>
      <c r="C61" s="151"/>
      <c r="D61" s="2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CG61" s="5"/>
      <c r="CH61" s="5"/>
      <c r="CI61" s="5"/>
      <c r="CJ61" s="5"/>
      <c r="CK61" s="5"/>
      <c r="CL61" s="5"/>
      <c r="CM61" s="5"/>
      <c r="CN61" s="5"/>
    </row>
    <row r="62" spans="1:92" ht="16.149999999999999" customHeight="1" x14ac:dyDescent="0.2">
      <c r="A62" s="510" t="s">
        <v>70</v>
      </c>
      <c r="B62" s="511"/>
      <c r="C62" s="162"/>
      <c r="D62" s="2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CG62" s="5"/>
      <c r="CH62" s="5"/>
      <c r="CI62" s="5"/>
      <c r="CJ62" s="5"/>
      <c r="CK62" s="5"/>
      <c r="CL62" s="5"/>
      <c r="CM62" s="5"/>
      <c r="CN62" s="5"/>
    </row>
    <row r="63" spans="1:92" ht="31.9" customHeight="1" x14ac:dyDescent="0.2">
      <c r="A63" s="465" t="s">
        <v>71</v>
      </c>
      <c r="B63" s="465"/>
      <c r="C63" s="465"/>
      <c r="D63" s="465"/>
      <c r="E63" s="465"/>
      <c r="F63" s="465"/>
      <c r="G63" s="465"/>
      <c r="H63" s="465"/>
      <c r="I63" s="465"/>
      <c r="J63" s="26"/>
      <c r="CG63" s="5"/>
      <c r="CH63" s="5"/>
      <c r="CI63" s="5"/>
      <c r="CJ63" s="5"/>
      <c r="CK63" s="5"/>
      <c r="CL63" s="5"/>
      <c r="CM63" s="5"/>
      <c r="CN63" s="5"/>
    </row>
    <row r="64" spans="1:92" ht="16.149999999999999" customHeight="1" x14ac:dyDescent="0.2">
      <c r="A64" s="512" t="s">
        <v>72</v>
      </c>
      <c r="B64" s="512"/>
      <c r="C64" s="454" t="s">
        <v>73</v>
      </c>
      <c r="D64" s="454" t="s">
        <v>74</v>
      </c>
      <c r="E64" s="455" t="s">
        <v>62</v>
      </c>
      <c r="F64" s="454"/>
      <c r="G64" s="454"/>
      <c r="H64" s="454" t="s">
        <v>75</v>
      </c>
      <c r="I64" s="13"/>
      <c r="J64" s="2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CG64" s="5"/>
      <c r="CH64" s="5"/>
      <c r="CI64" s="5"/>
      <c r="CJ64" s="5"/>
      <c r="CK64" s="5"/>
      <c r="CL64" s="5"/>
      <c r="CM64" s="5"/>
      <c r="CN64" s="5"/>
    </row>
    <row r="65" spans="1:92" ht="16.149999999999999" customHeight="1" x14ac:dyDescent="0.2">
      <c r="A65" s="512"/>
      <c r="B65" s="512"/>
      <c r="C65" s="454"/>
      <c r="D65" s="454"/>
      <c r="E65" s="163" t="s">
        <v>76</v>
      </c>
      <c r="F65" s="295" t="s">
        <v>77</v>
      </c>
      <c r="G65" s="297" t="s">
        <v>78</v>
      </c>
      <c r="H65" s="455"/>
      <c r="I65" s="13"/>
      <c r="J65" s="2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CG65" s="5"/>
      <c r="CH65" s="5"/>
      <c r="CI65" s="5"/>
      <c r="CJ65" s="5"/>
      <c r="CK65" s="5"/>
      <c r="CL65" s="5"/>
      <c r="CM65" s="5"/>
      <c r="CN65" s="5"/>
    </row>
    <row r="66" spans="1:92" ht="16.149999999999999" customHeight="1" x14ac:dyDescent="0.2">
      <c r="A66" s="499" t="s">
        <v>79</v>
      </c>
      <c r="B66" s="499"/>
      <c r="C66" s="166"/>
      <c r="D66" s="166"/>
      <c r="E66" s="167"/>
      <c r="F66" s="168"/>
      <c r="G66" s="169"/>
      <c r="H66" s="169"/>
      <c r="I66" s="13"/>
      <c r="J66" s="2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CG66" s="5"/>
      <c r="CH66" s="5"/>
      <c r="CI66" s="5"/>
      <c r="CJ66" s="5"/>
      <c r="CK66" s="5"/>
      <c r="CL66" s="5"/>
      <c r="CM66" s="5"/>
      <c r="CN66" s="5"/>
    </row>
    <row r="67" spans="1:92" ht="16.149999999999999" customHeight="1" x14ac:dyDescent="0.2">
      <c r="A67" s="500" t="s">
        <v>80</v>
      </c>
      <c r="B67" s="500"/>
      <c r="C67" s="171"/>
      <c r="D67" s="171"/>
      <c r="E67" s="172"/>
      <c r="F67" s="173"/>
      <c r="G67" s="174"/>
      <c r="H67" s="174"/>
      <c r="I67" s="13"/>
      <c r="J67" s="2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CG67" s="5"/>
      <c r="CH67" s="5"/>
      <c r="CI67" s="5"/>
      <c r="CJ67" s="5"/>
      <c r="CK67" s="5"/>
      <c r="CL67" s="5"/>
      <c r="CM67" s="5"/>
      <c r="CN67" s="5"/>
    </row>
    <row r="68" spans="1:92" ht="16.149999999999999" customHeight="1" x14ac:dyDescent="0.2">
      <c r="A68" s="501" t="s">
        <v>81</v>
      </c>
      <c r="B68" s="501"/>
      <c r="C68" s="175"/>
      <c r="D68" s="175"/>
      <c r="E68" s="176"/>
      <c r="F68" s="177"/>
      <c r="G68" s="178"/>
      <c r="H68" s="178"/>
      <c r="I68" s="13"/>
      <c r="J68" s="2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CG68" s="5"/>
      <c r="CH68" s="5"/>
      <c r="CI68" s="5"/>
      <c r="CJ68" s="5"/>
      <c r="CK68" s="5"/>
      <c r="CL68" s="5"/>
      <c r="CM68" s="5"/>
      <c r="CN68" s="5"/>
    </row>
    <row r="69" spans="1:92" ht="16.149999999999999" customHeight="1" x14ac:dyDescent="0.2">
      <c r="A69" s="502" t="s">
        <v>1</v>
      </c>
      <c r="B69" s="502"/>
      <c r="C69" s="179">
        <f t="shared" ref="C69:H69" si="6">SUM(C66:C68)</f>
        <v>0</v>
      </c>
      <c r="D69" s="179">
        <f t="shared" si="6"/>
        <v>0</v>
      </c>
      <c r="E69" s="179">
        <f t="shared" si="6"/>
        <v>0</v>
      </c>
      <c r="F69" s="179">
        <f t="shared" si="6"/>
        <v>0</v>
      </c>
      <c r="G69" s="179">
        <f t="shared" si="6"/>
        <v>0</v>
      </c>
      <c r="H69" s="180">
        <f t="shared" si="6"/>
        <v>0</v>
      </c>
      <c r="I69" s="181"/>
      <c r="J69" s="2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CG69" s="5"/>
      <c r="CH69" s="5"/>
      <c r="CI69" s="5"/>
      <c r="CJ69" s="5"/>
      <c r="CK69" s="5"/>
      <c r="CL69" s="5"/>
      <c r="CM69" s="5"/>
      <c r="CN69" s="5"/>
    </row>
    <row r="70" spans="1:92" ht="16.149999999999999" customHeight="1" x14ac:dyDescent="0.2">
      <c r="A70" s="182" t="s">
        <v>82</v>
      </c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CG70" s="5"/>
      <c r="CH70" s="5"/>
      <c r="CI70" s="5"/>
      <c r="CJ70" s="5"/>
      <c r="CK70" s="5"/>
      <c r="CL70" s="5"/>
      <c r="CM70" s="5"/>
      <c r="CN70" s="5"/>
    </row>
    <row r="71" spans="1:92" ht="31.9" customHeight="1" x14ac:dyDescent="0.2">
      <c r="A71" s="465" t="s">
        <v>83</v>
      </c>
      <c r="B71" s="465"/>
      <c r="C71" s="465"/>
      <c r="D71" s="465"/>
      <c r="E71" s="465"/>
      <c r="F71" s="465"/>
      <c r="G71" s="465"/>
      <c r="H71" s="465"/>
      <c r="I71" s="465"/>
      <c r="J71" s="465"/>
      <c r="K71" s="465"/>
      <c r="L71" s="465"/>
      <c r="CG71" s="5"/>
      <c r="CH71" s="5"/>
      <c r="CI71" s="5"/>
      <c r="CJ71" s="5"/>
      <c r="CK71" s="5"/>
      <c r="CL71" s="5"/>
      <c r="CM71" s="5"/>
      <c r="CN71" s="5"/>
    </row>
    <row r="72" spans="1:92" ht="16.149999999999999" customHeight="1" x14ac:dyDescent="0.2">
      <c r="A72" s="512" t="s">
        <v>72</v>
      </c>
      <c r="B72" s="512"/>
      <c r="C72" s="454" t="s">
        <v>73</v>
      </c>
      <c r="D72" s="454" t="s">
        <v>74</v>
      </c>
      <c r="E72" s="515" t="s">
        <v>62</v>
      </c>
      <c r="F72" s="516"/>
      <c r="G72" s="517"/>
      <c r="H72" s="455" t="s">
        <v>75</v>
      </c>
      <c r="I72" s="13"/>
      <c r="J72" s="13"/>
      <c r="K72" s="14"/>
      <c r="L72" s="44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CG72" s="5"/>
      <c r="CH72" s="5"/>
      <c r="CI72" s="5"/>
      <c r="CJ72" s="5"/>
      <c r="CK72" s="5"/>
      <c r="CL72" s="5"/>
      <c r="CM72" s="5"/>
      <c r="CN72" s="5"/>
    </row>
    <row r="73" spans="1:92" ht="16.149999999999999" customHeight="1" x14ac:dyDescent="0.2">
      <c r="A73" s="512"/>
      <c r="B73" s="512"/>
      <c r="C73" s="454"/>
      <c r="D73" s="454"/>
      <c r="E73" s="294" t="s">
        <v>76</v>
      </c>
      <c r="F73" s="295" t="s">
        <v>77</v>
      </c>
      <c r="G73" s="296" t="s">
        <v>78</v>
      </c>
      <c r="H73" s="455"/>
      <c r="I73" s="13"/>
      <c r="J73" s="13"/>
      <c r="K73" s="14"/>
      <c r="L73" s="44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CG73" s="5"/>
      <c r="CH73" s="5"/>
      <c r="CI73" s="5"/>
      <c r="CJ73" s="5"/>
      <c r="CK73" s="5"/>
      <c r="CL73" s="5"/>
      <c r="CM73" s="5"/>
      <c r="CN73" s="5"/>
    </row>
    <row r="74" spans="1:92" ht="16.149999999999999" customHeight="1" x14ac:dyDescent="0.2">
      <c r="A74" s="499" t="s">
        <v>80</v>
      </c>
      <c r="B74" s="499"/>
      <c r="C74" s="166"/>
      <c r="D74" s="166"/>
      <c r="E74" s="186">
        <v>20</v>
      </c>
      <c r="F74" s="168"/>
      <c r="G74" s="187"/>
      <c r="H74" s="169"/>
      <c r="I74" s="13"/>
      <c r="J74" s="13"/>
      <c r="K74" s="14"/>
      <c r="L74" s="13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CG74" s="5"/>
      <c r="CH74" s="5"/>
      <c r="CI74" s="5"/>
      <c r="CJ74" s="5"/>
      <c r="CK74" s="5"/>
      <c r="CL74" s="5"/>
      <c r="CM74" s="5"/>
      <c r="CN74" s="5"/>
    </row>
    <row r="75" spans="1:92" ht="16.149999999999999" customHeight="1" x14ac:dyDescent="0.2">
      <c r="A75" s="500" t="s">
        <v>84</v>
      </c>
      <c r="B75" s="500"/>
      <c r="C75" s="157">
        <v>1</v>
      </c>
      <c r="D75" s="157"/>
      <c r="E75" s="188"/>
      <c r="F75" s="189"/>
      <c r="G75" s="190"/>
      <c r="H75" s="191"/>
      <c r="I75" s="13"/>
      <c r="J75" s="13"/>
      <c r="K75" s="14"/>
      <c r="L75" s="13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CG75" s="5"/>
      <c r="CH75" s="5"/>
      <c r="CI75" s="5"/>
      <c r="CJ75" s="5"/>
      <c r="CK75" s="5"/>
      <c r="CL75" s="5"/>
      <c r="CM75" s="5"/>
      <c r="CN75" s="5"/>
    </row>
    <row r="76" spans="1:92" ht="16.149999999999999" customHeight="1" x14ac:dyDescent="0.2">
      <c r="A76" s="513" t="s">
        <v>85</v>
      </c>
      <c r="B76" s="513"/>
      <c r="C76" s="157"/>
      <c r="D76" s="157"/>
      <c r="E76" s="188"/>
      <c r="F76" s="189"/>
      <c r="G76" s="190"/>
      <c r="H76" s="191"/>
      <c r="I76" s="13"/>
      <c r="J76" s="13"/>
      <c r="K76" s="14"/>
      <c r="L76" s="13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CG76" s="5"/>
      <c r="CH76" s="5"/>
      <c r="CI76" s="5"/>
      <c r="CJ76" s="5"/>
      <c r="CK76" s="5"/>
      <c r="CL76" s="5"/>
      <c r="CM76" s="5"/>
      <c r="CN76" s="5"/>
    </row>
    <row r="77" spans="1:92" ht="16.149999999999999" customHeight="1" x14ac:dyDescent="0.2">
      <c r="A77" s="500" t="s">
        <v>86</v>
      </c>
      <c r="B77" s="500"/>
      <c r="C77" s="157"/>
      <c r="D77" s="157"/>
      <c r="E77" s="188"/>
      <c r="F77" s="189"/>
      <c r="G77" s="190"/>
      <c r="H77" s="191"/>
      <c r="I77" s="13"/>
      <c r="J77" s="13"/>
      <c r="K77" s="14"/>
      <c r="L77" s="13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CG77" s="5"/>
      <c r="CH77" s="5"/>
      <c r="CI77" s="5"/>
      <c r="CJ77" s="5"/>
      <c r="CK77" s="5"/>
      <c r="CL77" s="5"/>
      <c r="CM77" s="5"/>
      <c r="CN77" s="5"/>
    </row>
    <row r="78" spans="1:92" ht="16.149999999999999" customHeight="1" x14ac:dyDescent="0.2">
      <c r="A78" s="514" t="s">
        <v>81</v>
      </c>
      <c r="B78" s="514"/>
      <c r="C78" s="175"/>
      <c r="D78" s="151">
        <v>1</v>
      </c>
      <c r="E78" s="192"/>
      <c r="F78" s="177"/>
      <c r="G78" s="193"/>
      <c r="H78" s="178"/>
      <c r="I78" s="13"/>
      <c r="J78" s="13"/>
      <c r="K78" s="14"/>
      <c r="L78" s="13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CG78" s="5"/>
      <c r="CH78" s="5"/>
      <c r="CI78" s="5"/>
      <c r="CJ78" s="5"/>
      <c r="CK78" s="5"/>
      <c r="CL78" s="5"/>
      <c r="CM78" s="5"/>
      <c r="CN78" s="5"/>
    </row>
    <row r="79" spans="1:92" ht="16.149999999999999" customHeight="1" x14ac:dyDescent="0.2">
      <c r="A79" s="502" t="s">
        <v>1</v>
      </c>
      <c r="B79" s="502"/>
      <c r="C79" s="179">
        <f t="shared" ref="C79:H79" si="7">SUM(C74:C78)</f>
        <v>1</v>
      </c>
      <c r="D79" s="180">
        <f t="shared" si="7"/>
        <v>1</v>
      </c>
      <c r="E79" s="194">
        <f t="shared" si="7"/>
        <v>20</v>
      </c>
      <c r="F79" s="179">
        <f t="shared" si="7"/>
        <v>0</v>
      </c>
      <c r="G79" s="180">
        <f t="shared" si="7"/>
        <v>0</v>
      </c>
      <c r="H79" s="195">
        <f t="shared" si="7"/>
        <v>0</v>
      </c>
      <c r="I79" s="181"/>
      <c r="J79" s="13"/>
      <c r="K79" s="14"/>
      <c r="L79" s="13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CG79" s="5"/>
      <c r="CH79" s="5"/>
      <c r="CI79" s="5"/>
      <c r="CJ79" s="5"/>
      <c r="CK79" s="5"/>
      <c r="CL79" s="5"/>
      <c r="CM79" s="5"/>
      <c r="CN79" s="5"/>
    </row>
    <row r="80" spans="1:92" ht="16.149999999999999" customHeight="1" x14ac:dyDescent="0.2">
      <c r="A80" s="182" t="s">
        <v>82</v>
      </c>
      <c r="B80" s="38"/>
      <c r="C80" s="196"/>
      <c r="D80" s="196"/>
      <c r="E80" s="196"/>
      <c r="F80" s="196"/>
      <c r="G80" s="196"/>
      <c r="H80" s="196"/>
      <c r="I80" s="37"/>
      <c r="J80" s="37"/>
      <c r="K80" s="40"/>
      <c r="L80" s="37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CG80" s="5"/>
      <c r="CH80" s="5"/>
      <c r="CI80" s="5"/>
      <c r="CJ80" s="5"/>
      <c r="CK80" s="5"/>
      <c r="CL80" s="5"/>
      <c r="CM80" s="5"/>
      <c r="CN80" s="5"/>
    </row>
    <row r="81" spans="1:92" ht="31.9" customHeight="1" x14ac:dyDescent="0.2">
      <c r="A81" s="528" t="s">
        <v>87</v>
      </c>
      <c r="B81" s="528"/>
      <c r="C81" s="528"/>
      <c r="D81" s="528"/>
      <c r="E81" s="528"/>
      <c r="F81" s="528"/>
      <c r="G81" s="528"/>
      <c r="H81" s="528"/>
      <c r="I81" s="37"/>
      <c r="J81" s="37"/>
      <c r="K81" s="40"/>
      <c r="L81" s="37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CG81" s="5"/>
      <c r="CH81" s="5"/>
      <c r="CI81" s="5"/>
      <c r="CJ81" s="5"/>
      <c r="CK81" s="5"/>
      <c r="CL81" s="5"/>
      <c r="CM81" s="5"/>
      <c r="CN81" s="5"/>
    </row>
    <row r="82" spans="1:92" ht="61.9" customHeight="1" x14ac:dyDescent="0.2">
      <c r="A82" s="529" t="s">
        <v>2</v>
      </c>
      <c r="B82" s="530"/>
      <c r="C82" s="287" t="s">
        <v>1</v>
      </c>
      <c r="D82" s="163" t="s">
        <v>88</v>
      </c>
      <c r="E82" s="295" t="s">
        <v>89</v>
      </c>
      <c r="F82" s="295" t="s">
        <v>90</v>
      </c>
      <c r="G82" s="295" t="s">
        <v>91</v>
      </c>
      <c r="H82" s="198" t="s">
        <v>92</v>
      </c>
      <c r="I82" s="37"/>
      <c r="J82" s="37"/>
      <c r="K82" s="40"/>
      <c r="L82" s="37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CG82" s="5"/>
      <c r="CH82" s="5"/>
      <c r="CI82" s="5"/>
      <c r="CJ82" s="5"/>
      <c r="CK82" s="5"/>
      <c r="CL82" s="5"/>
      <c r="CM82" s="5"/>
      <c r="CN82" s="5"/>
    </row>
    <row r="83" spans="1:92" ht="16.149999999999999" customHeight="1" x14ac:dyDescent="0.2">
      <c r="A83" s="531" t="s">
        <v>73</v>
      </c>
      <c r="B83" s="532"/>
      <c r="C83" s="199"/>
      <c r="D83" s="200"/>
      <c r="E83" s="201"/>
      <c r="F83" s="201"/>
      <c r="G83" s="201"/>
      <c r="H83" s="202"/>
      <c r="I83" s="37"/>
      <c r="J83" s="37"/>
      <c r="K83" s="40"/>
      <c r="L83" s="37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CG83" s="5"/>
      <c r="CH83" s="5"/>
      <c r="CI83" s="5"/>
      <c r="CJ83" s="5"/>
      <c r="CK83" s="5"/>
      <c r="CL83" s="5"/>
      <c r="CM83" s="5"/>
      <c r="CN83" s="5"/>
    </row>
    <row r="84" spans="1:92" ht="16.149999999999999" customHeight="1" x14ac:dyDescent="0.2">
      <c r="A84" s="489" t="s">
        <v>62</v>
      </c>
      <c r="B84" s="291" t="s">
        <v>63</v>
      </c>
      <c r="C84" s="166"/>
      <c r="D84" s="204"/>
      <c r="E84" s="205"/>
      <c r="F84" s="205"/>
      <c r="G84" s="205"/>
      <c r="H84" s="206"/>
      <c r="I84" s="37"/>
      <c r="J84" s="37"/>
      <c r="K84" s="40"/>
      <c r="L84" s="37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CG84" s="5"/>
      <c r="CH84" s="5"/>
      <c r="CI84" s="5"/>
      <c r="CJ84" s="5"/>
      <c r="CK84" s="5"/>
      <c r="CL84" s="5"/>
      <c r="CM84" s="5"/>
      <c r="CN84" s="5"/>
    </row>
    <row r="85" spans="1:92" ht="16.149999999999999" customHeight="1" x14ac:dyDescent="0.2">
      <c r="A85" s="456"/>
      <c r="B85" s="293" t="s">
        <v>93</v>
      </c>
      <c r="C85" s="171"/>
      <c r="D85" s="172"/>
      <c r="E85" s="173"/>
      <c r="F85" s="173"/>
      <c r="G85" s="173"/>
      <c r="H85" s="174"/>
      <c r="I85" s="37"/>
      <c r="J85" s="37"/>
      <c r="K85" s="40"/>
      <c r="L85" s="37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CG85" s="5"/>
      <c r="CH85" s="5"/>
      <c r="CI85" s="5"/>
      <c r="CJ85" s="5"/>
      <c r="CK85" s="5"/>
      <c r="CL85" s="5"/>
      <c r="CM85" s="5"/>
      <c r="CN85" s="5"/>
    </row>
    <row r="86" spans="1:92" ht="16.149999999999999" customHeight="1" x14ac:dyDescent="0.2">
      <c r="A86" s="457"/>
      <c r="B86" s="208" t="s">
        <v>66</v>
      </c>
      <c r="C86" s="209"/>
      <c r="D86" s="210"/>
      <c r="E86" s="211"/>
      <c r="F86" s="211"/>
      <c r="G86" s="211"/>
      <c r="H86" s="212"/>
      <c r="I86" s="37"/>
      <c r="J86" s="37"/>
      <c r="K86" s="40"/>
      <c r="L86" s="37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CG86" s="5"/>
      <c r="CH86" s="5"/>
      <c r="CI86" s="5"/>
      <c r="CJ86" s="5"/>
      <c r="CK86" s="5"/>
      <c r="CL86" s="5"/>
      <c r="CM86" s="5"/>
      <c r="CN86" s="5"/>
    </row>
    <row r="87" spans="1:92" ht="16.149999999999999" customHeight="1" x14ac:dyDescent="0.2">
      <c r="A87" s="518" t="s">
        <v>74</v>
      </c>
      <c r="B87" s="519"/>
      <c r="C87" s="166"/>
      <c r="D87" s="204"/>
      <c r="E87" s="205"/>
      <c r="F87" s="205"/>
      <c r="G87" s="205"/>
      <c r="H87" s="206"/>
      <c r="I87" s="37"/>
      <c r="J87" s="37"/>
      <c r="K87" s="40"/>
      <c r="L87" s="37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CG87" s="5"/>
      <c r="CH87" s="5"/>
      <c r="CI87" s="5"/>
      <c r="CJ87" s="5"/>
      <c r="CK87" s="5"/>
      <c r="CL87" s="5"/>
      <c r="CM87" s="5"/>
      <c r="CN87" s="5"/>
    </row>
    <row r="88" spans="1:92" ht="16.149999999999999" customHeight="1" x14ac:dyDescent="0.2">
      <c r="A88" s="520" t="s">
        <v>70</v>
      </c>
      <c r="B88" s="521"/>
      <c r="C88" s="213"/>
      <c r="D88" s="176"/>
      <c r="E88" s="177"/>
      <c r="F88" s="177"/>
      <c r="G88" s="177"/>
      <c r="H88" s="214"/>
      <c r="I88" s="37"/>
      <c r="J88" s="37"/>
      <c r="K88" s="40"/>
      <c r="L88" s="37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CG88" s="5"/>
      <c r="CH88" s="5"/>
      <c r="CI88" s="5"/>
      <c r="CJ88" s="5"/>
      <c r="CK88" s="5"/>
      <c r="CL88" s="5"/>
      <c r="CM88" s="5"/>
      <c r="CN88" s="5"/>
    </row>
    <row r="89" spans="1:92" ht="16.149999999999999" customHeight="1" x14ac:dyDescent="0.2">
      <c r="A89" s="182" t="s">
        <v>82</v>
      </c>
      <c r="B89" s="215"/>
      <c r="C89" s="216"/>
      <c r="D89" s="217"/>
      <c r="E89" s="217"/>
      <c r="F89" s="217"/>
      <c r="G89" s="217"/>
      <c r="H89" s="217"/>
      <c r="I89" s="37"/>
      <c r="J89" s="37"/>
      <c r="K89" s="40"/>
      <c r="L89" s="37"/>
      <c r="CG89" s="5"/>
      <c r="CH89" s="5"/>
      <c r="CI89" s="5"/>
      <c r="CJ89" s="5"/>
      <c r="CK89" s="5"/>
      <c r="CL89" s="5"/>
      <c r="CM89" s="5"/>
      <c r="CN89" s="5"/>
    </row>
    <row r="90" spans="1:92" ht="31.9" customHeight="1" x14ac:dyDescent="0.2">
      <c r="A90" s="465" t="s">
        <v>94</v>
      </c>
      <c r="B90" s="465"/>
      <c r="C90" s="465"/>
      <c r="D90" s="465"/>
      <c r="E90" s="465"/>
      <c r="F90" s="465"/>
      <c r="G90" s="465"/>
      <c r="H90" s="465"/>
      <c r="I90" s="465"/>
      <c r="J90" s="37"/>
      <c r="K90" s="40"/>
      <c r="L90" s="37"/>
      <c r="CG90" s="5"/>
      <c r="CH90" s="5"/>
      <c r="CI90" s="5"/>
      <c r="CJ90" s="5"/>
      <c r="CK90" s="5"/>
      <c r="CL90" s="5"/>
      <c r="CM90" s="5"/>
      <c r="CN90" s="5"/>
    </row>
    <row r="91" spans="1:92" ht="16.149999999999999" customHeight="1" x14ac:dyDescent="0.2">
      <c r="A91" s="522" t="s">
        <v>72</v>
      </c>
      <c r="B91" s="523"/>
      <c r="C91" s="526" t="s">
        <v>1</v>
      </c>
      <c r="D91" s="13"/>
      <c r="E91" s="7"/>
      <c r="F91" s="7"/>
      <c r="G91" s="7"/>
      <c r="H91" s="7"/>
      <c r="I91" s="7"/>
      <c r="J91" s="37"/>
      <c r="K91" s="40"/>
      <c r="L91" s="37"/>
      <c r="M91" s="6"/>
      <c r="N91" s="6"/>
      <c r="O91" s="6"/>
      <c r="P91" s="6"/>
      <c r="Q91" s="6"/>
      <c r="R91" s="6"/>
      <c r="S91" s="6"/>
      <c r="CG91" s="5"/>
      <c r="CH91" s="5"/>
      <c r="CI91" s="5"/>
      <c r="CJ91" s="5"/>
      <c r="CK91" s="5"/>
      <c r="CL91" s="5"/>
      <c r="CM91" s="5"/>
      <c r="CN91" s="5"/>
    </row>
    <row r="92" spans="1:92" ht="16.149999999999999" customHeight="1" x14ac:dyDescent="0.2">
      <c r="A92" s="524"/>
      <c r="B92" s="525"/>
      <c r="C92" s="527"/>
      <c r="D92" s="13"/>
      <c r="E92" s="7"/>
      <c r="F92" s="7"/>
      <c r="G92" s="7"/>
      <c r="H92" s="7"/>
      <c r="I92" s="7"/>
      <c r="J92" s="37"/>
      <c r="K92" s="40"/>
      <c r="L92" s="37"/>
      <c r="M92" s="6"/>
      <c r="N92" s="6"/>
      <c r="O92" s="6"/>
      <c r="P92" s="6"/>
      <c r="Q92" s="6"/>
      <c r="R92" s="6"/>
      <c r="S92" s="6"/>
      <c r="CG92" s="5"/>
      <c r="CH92" s="5"/>
      <c r="CI92" s="5"/>
      <c r="CJ92" s="5"/>
      <c r="CK92" s="5"/>
      <c r="CL92" s="5"/>
      <c r="CM92" s="5"/>
      <c r="CN92" s="5"/>
    </row>
    <row r="93" spans="1:92" ht="16.149999999999999" customHeight="1" x14ac:dyDescent="0.2">
      <c r="A93" s="531" t="s">
        <v>73</v>
      </c>
      <c r="B93" s="532"/>
      <c r="C93" s="199"/>
      <c r="D93" s="13"/>
      <c r="E93" s="7"/>
      <c r="F93" s="7"/>
      <c r="G93" s="7"/>
      <c r="H93" s="7"/>
      <c r="I93" s="7"/>
      <c r="J93" s="45"/>
      <c r="K93" s="26"/>
      <c r="L93" s="6"/>
      <c r="M93" s="6"/>
      <c r="N93" s="6"/>
      <c r="O93" s="6"/>
      <c r="P93" s="6"/>
      <c r="Q93" s="6"/>
      <c r="R93" s="6"/>
      <c r="S93" s="6"/>
      <c r="CG93" s="5"/>
      <c r="CH93" s="5"/>
      <c r="CI93" s="5"/>
      <c r="CJ93" s="5"/>
      <c r="CK93" s="5"/>
      <c r="CL93" s="5"/>
      <c r="CM93" s="5"/>
      <c r="CN93" s="5"/>
    </row>
    <row r="94" spans="1:92" ht="16.149999999999999" customHeight="1" x14ac:dyDescent="0.2">
      <c r="A94" s="539" t="s">
        <v>62</v>
      </c>
      <c r="B94" s="284" t="s">
        <v>63</v>
      </c>
      <c r="C94" s="220"/>
      <c r="D94" s="13"/>
      <c r="E94" s="7"/>
      <c r="F94" s="7"/>
      <c r="G94" s="7"/>
      <c r="H94" s="7"/>
      <c r="I94" s="7"/>
      <c r="J94" s="221"/>
      <c r="K94" s="45"/>
      <c r="L94" s="26"/>
      <c r="M94" s="6"/>
      <c r="N94" s="6"/>
      <c r="O94" s="6"/>
      <c r="P94" s="6"/>
      <c r="Q94" s="6"/>
      <c r="R94" s="6"/>
      <c r="S94" s="6"/>
      <c r="CG94" s="5"/>
      <c r="CH94" s="5"/>
      <c r="CI94" s="5"/>
      <c r="CJ94" s="5"/>
      <c r="CK94" s="5"/>
      <c r="CL94" s="5"/>
      <c r="CM94" s="5"/>
      <c r="CN94" s="5"/>
    </row>
    <row r="95" spans="1:92" ht="16.149999999999999" customHeight="1" x14ac:dyDescent="0.2">
      <c r="A95" s="539"/>
      <c r="B95" s="222" t="s">
        <v>93</v>
      </c>
      <c r="C95" s="171"/>
      <c r="D95" s="13"/>
      <c r="E95" s="7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CG95" s="5"/>
      <c r="CH95" s="5"/>
      <c r="CI95" s="5"/>
      <c r="CJ95" s="5"/>
      <c r="CK95" s="5"/>
      <c r="CL95" s="5"/>
      <c r="CM95" s="5"/>
      <c r="CN95" s="5"/>
    </row>
    <row r="96" spans="1:92" ht="16.149999999999999" customHeight="1" x14ac:dyDescent="0.2">
      <c r="A96" s="504"/>
      <c r="B96" s="223" t="s">
        <v>66</v>
      </c>
      <c r="C96" s="209"/>
      <c r="D96" s="13"/>
      <c r="E96" s="7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CG96" s="5"/>
      <c r="CH96" s="5"/>
      <c r="CI96" s="5"/>
      <c r="CJ96" s="5"/>
      <c r="CK96" s="5"/>
      <c r="CL96" s="5"/>
      <c r="CM96" s="5"/>
      <c r="CN96" s="5"/>
    </row>
    <row r="97" spans="1:92" ht="16.149999999999999" customHeight="1" x14ac:dyDescent="0.2">
      <c r="A97" s="518" t="s">
        <v>74</v>
      </c>
      <c r="B97" s="519"/>
      <c r="C97" s="220"/>
      <c r="D97" s="13"/>
      <c r="E97" s="7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CG97" s="5"/>
      <c r="CH97" s="5"/>
      <c r="CI97" s="5"/>
      <c r="CJ97" s="5"/>
      <c r="CK97" s="5"/>
      <c r="CL97" s="5"/>
      <c r="CM97" s="5"/>
      <c r="CN97" s="5"/>
    </row>
    <row r="98" spans="1:92" ht="16.149999999999999" customHeight="1" x14ac:dyDescent="0.2">
      <c r="A98" s="520" t="s">
        <v>70</v>
      </c>
      <c r="B98" s="521"/>
      <c r="C98" s="209"/>
      <c r="D98" s="13"/>
      <c r="E98" s="7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CG98" s="5"/>
      <c r="CH98" s="5"/>
      <c r="CI98" s="5"/>
      <c r="CJ98" s="5"/>
      <c r="CK98" s="5"/>
      <c r="CL98" s="5"/>
      <c r="CM98" s="5"/>
      <c r="CN98" s="5"/>
    </row>
    <row r="99" spans="1:92" ht="16.149999999999999" customHeight="1" x14ac:dyDescent="0.2">
      <c r="A99" s="182" t="s">
        <v>82</v>
      </c>
      <c r="B99" s="215"/>
      <c r="C99" s="216"/>
      <c r="D99" s="37"/>
      <c r="E99" s="7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CG99" s="5"/>
      <c r="CH99" s="5"/>
      <c r="CI99" s="5"/>
      <c r="CJ99" s="5"/>
      <c r="CK99" s="5"/>
      <c r="CL99" s="5"/>
      <c r="CM99" s="5"/>
      <c r="CN99" s="5"/>
    </row>
    <row r="100" spans="1:92" ht="31.9" customHeight="1" x14ac:dyDescent="0.2">
      <c r="A100" s="465" t="s">
        <v>95</v>
      </c>
      <c r="B100" s="465"/>
      <c r="C100" s="465"/>
      <c r="D100" s="465"/>
      <c r="E100" s="465"/>
      <c r="CG100" s="5"/>
      <c r="CH100" s="5"/>
      <c r="CI100" s="5"/>
      <c r="CJ100" s="5"/>
      <c r="CK100" s="5"/>
      <c r="CL100" s="5"/>
      <c r="CM100" s="5"/>
      <c r="CN100" s="5"/>
    </row>
    <row r="101" spans="1:92" ht="21" x14ac:dyDescent="0.2">
      <c r="A101" s="224" t="s">
        <v>96</v>
      </c>
      <c r="B101" s="225" t="s">
        <v>97</v>
      </c>
      <c r="C101" s="286"/>
      <c r="D101" s="285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CG101" s="5"/>
      <c r="CH101" s="5"/>
      <c r="CI101" s="5"/>
      <c r="CJ101" s="5"/>
      <c r="CK101" s="5"/>
      <c r="CL101" s="5"/>
      <c r="CM101" s="5"/>
      <c r="CN101" s="5"/>
    </row>
    <row r="102" spans="1:92" x14ac:dyDescent="0.2">
      <c r="A102" s="293" t="s">
        <v>98</v>
      </c>
      <c r="B102" s="228"/>
      <c r="C102" s="286"/>
      <c r="D102" s="285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CG102" s="5"/>
      <c r="CH102" s="5"/>
      <c r="CI102" s="5"/>
      <c r="CJ102" s="5"/>
      <c r="CK102" s="5"/>
      <c r="CL102" s="5"/>
      <c r="CM102" s="5"/>
      <c r="CN102" s="5"/>
    </row>
    <row r="103" spans="1:92" x14ac:dyDescent="0.2">
      <c r="A103" s="293" t="s">
        <v>99</v>
      </c>
      <c r="B103" s="229"/>
      <c r="C103" s="286"/>
      <c r="D103" s="285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CG103" s="5"/>
      <c r="CH103" s="5"/>
      <c r="CI103" s="5"/>
      <c r="CJ103" s="5"/>
      <c r="CK103" s="5"/>
      <c r="CL103" s="5"/>
      <c r="CM103" s="5"/>
      <c r="CN103" s="5"/>
    </row>
    <row r="104" spans="1:92" x14ac:dyDescent="0.2">
      <c r="A104" s="293" t="s">
        <v>100</v>
      </c>
      <c r="B104" s="229"/>
      <c r="C104" s="286"/>
      <c r="D104" s="285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CG104" s="5"/>
      <c r="CH104" s="5"/>
      <c r="CI104" s="5"/>
      <c r="CJ104" s="5"/>
      <c r="CK104" s="5"/>
      <c r="CL104" s="5"/>
      <c r="CM104" s="5"/>
      <c r="CN104" s="5"/>
    </row>
    <row r="105" spans="1:92" x14ac:dyDescent="0.2">
      <c r="A105" s="293" t="s">
        <v>101</v>
      </c>
      <c r="B105" s="229"/>
      <c r="C105" s="230"/>
      <c r="D105" s="285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CG105" s="5"/>
      <c r="CH105" s="5"/>
      <c r="CI105" s="5"/>
      <c r="CJ105" s="5"/>
      <c r="CK105" s="5"/>
      <c r="CL105" s="5"/>
      <c r="CM105" s="5"/>
      <c r="CN105" s="5"/>
    </row>
    <row r="106" spans="1:92" x14ac:dyDescent="0.2">
      <c r="A106" s="208" t="s">
        <v>102</v>
      </c>
      <c r="B106" s="231"/>
      <c r="C106" s="230"/>
      <c r="D106" s="285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CG106" s="5"/>
      <c r="CH106" s="5"/>
      <c r="CI106" s="5"/>
      <c r="CJ106" s="5"/>
      <c r="CK106" s="5"/>
      <c r="CL106" s="5"/>
      <c r="CM106" s="5"/>
      <c r="CN106" s="5"/>
    </row>
    <row r="107" spans="1:92" ht="31.9" customHeight="1" x14ac:dyDescent="0.2">
      <c r="A107" s="533" t="s">
        <v>103</v>
      </c>
      <c r="B107" s="534"/>
      <c r="C107" s="534"/>
      <c r="D107" s="534"/>
      <c r="CG107" s="5"/>
      <c r="CH107" s="5"/>
      <c r="CI107" s="5"/>
      <c r="CJ107" s="5"/>
      <c r="CK107" s="5"/>
      <c r="CL107" s="5"/>
      <c r="CM107" s="5"/>
      <c r="CN107" s="5"/>
    </row>
    <row r="108" spans="1:92" ht="28.15" customHeight="1" x14ac:dyDescent="0.2">
      <c r="A108" s="224" t="s">
        <v>96</v>
      </c>
      <c r="B108" s="225" t="s">
        <v>97</v>
      </c>
      <c r="C108" s="286"/>
      <c r="D108" s="285"/>
      <c r="E108" s="232"/>
      <c r="F108" s="6"/>
      <c r="G108" s="6"/>
      <c r="H108" s="6"/>
      <c r="I108" s="6"/>
      <c r="J108" s="6"/>
      <c r="K108" s="6"/>
      <c r="CG108" s="5"/>
      <c r="CH108" s="5"/>
      <c r="CI108" s="5"/>
      <c r="CJ108" s="5"/>
      <c r="CK108" s="5"/>
      <c r="CL108" s="5"/>
      <c r="CM108" s="5"/>
      <c r="CN108" s="5"/>
    </row>
    <row r="109" spans="1:92" ht="16.149999999999999" customHeight="1" x14ac:dyDescent="0.2">
      <c r="A109" s="293" t="s">
        <v>98</v>
      </c>
      <c r="B109" s="228">
        <v>0</v>
      </c>
      <c r="C109" s="286"/>
      <c r="D109" s="285"/>
      <c r="E109" s="286"/>
      <c r="F109" s="25"/>
      <c r="G109" s="26"/>
      <c r="H109" s="26"/>
      <c r="I109" s="285"/>
      <c r="J109" s="286"/>
      <c r="K109" s="45"/>
      <c r="L109" s="26"/>
      <c r="CG109" s="5"/>
      <c r="CH109" s="5"/>
      <c r="CI109" s="5"/>
      <c r="CJ109" s="5"/>
      <c r="CK109" s="5"/>
      <c r="CL109" s="5"/>
      <c r="CM109" s="5"/>
      <c r="CN109" s="5"/>
    </row>
    <row r="110" spans="1:92" ht="16.149999999999999" customHeight="1" x14ac:dyDescent="0.2">
      <c r="A110" s="293" t="s">
        <v>99</v>
      </c>
      <c r="B110" s="229">
        <v>0</v>
      </c>
      <c r="C110" s="286"/>
      <c r="D110" s="285"/>
      <c r="E110" s="286"/>
      <c r="F110" s="25"/>
      <c r="G110" s="26"/>
      <c r="H110" s="26"/>
      <c r="I110" s="285"/>
      <c r="J110" s="286"/>
      <c r="K110" s="45"/>
      <c r="L110" s="26"/>
      <c r="CG110" s="5"/>
      <c r="CH110" s="5"/>
      <c r="CI110" s="5"/>
      <c r="CJ110" s="5"/>
      <c r="CK110" s="5"/>
      <c r="CL110" s="5"/>
      <c r="CM110" s="5"/>
      <c r="CN110" s="5"/>
    </row>
    <row r="111" spans="1:92" ht="16.149999999999999" customHeight="1" x14ac:dyDescent="0.2">
      <c r="A111" s="293" t="s">
        <v>100</v>
      </c>
      <c r="B111" s="229">
        <v>1</v>
      </c>
      <c r="C111" s="286"/>
      <c r="D111" s="285"/>
      <c r="E111" s="286"/>
      <c r="F111" s="25"/>
      <c r="G111" s="26"/>
      <c r="H111" s="26"/>
      <c r="I111" s="285"/>
      <c r="J111" s="286"/>
      <c r="K111" s="45"/>
      <c r="L111" s="26"/>
      <c r="CG111" s="5"/>
      <c r="CH111" s="5"/>
      <c r="CI111" s="5"/>
      <c r="CJ111" s="5"/>
      <c r="CK111" s="5"/>
      <c r="CL111" s="5"/>
      <c r="CM111" s="5"/>
      <c r="CN111" s="5"/>
    </row>
    <row r="112" spans="1:92" ht="16.149999999999999" customHeight="1" x14ac:dyDescent="0.2">
      <c r="A112" s="293" t="s">
        <v>101</v>
      </c>
      <c r="B112" s="229">
        <v>0</v>
      </c>
      <c r="C112" s="230"/>
      <c r="D112" s="535"/>
      <c r="E112" s="536"/>
      <c r="F112" s="25"/>
      <c r="G112" s="26"/>
      <c r="H112" s="26"/>
      <c r="I112" s="285"/>
      <c r="J112" s="286"/>
      <c r="K112" s="45"/>
      <c r="L112" s="26"/>
      <c r="CG112" s="5"/>
      <c r="CH112" s="5"/>
      <c r="CI112" s="5"/>
      <c r="CJ112" s="5"/>
      <c r="CK112" s="5"/>
      <c r="CL112" s="5"/>
      <c r="CM112" s="5"/>
      <c r="CN112" s="5"/>
    </row>
    <row r="113" spans="1:92" ht="16.149999999999999" customHeight="1" x14ac:dyDescent="0.2">
      <c r="A113" s="208" t="s">
        <v>102</v>
      </c>
      <c r="B113" s="231">
        <v>1</v>
      </c>
      <c r="C113" s="230"/>
      <c r="D113" s="535"/>
      <c r="E113" s="536"/>
      <c r="F113" s="25"/>
      <c r="G113" s="26"/>
      <c r="H113" s="26"/>
      <c r="I113" s="285"/>
      <c r="J113" s="286"/>
      <c r="K113" s="45"/>
      <c r="L113" s="26"/>
      <c r="CG113" s="5"/>
      <c r="CH113" s="5"/>
      <c r="CI113" s="5"/>
      <c r="CJ113" s="5"/>
      <c r="CK113" s="5"/>
      <c r="CL113" s="5"/>
      <c r="CM113" s="5"/>
      <c r="CN113" s="5"/>
    </row>
    <row r="114" spans="1:92" ht="31.9" customHeight="1" x14ac:dyDescent="0.2">
      <c r="A114" s="235" t="s">
        <v>104</v>
      </c>
      <c r="B114" s="236"/>
      <c r="C114" s="236"/>
      <c r="D114" s="236"/>
      <c r="E114" s="236"/>
      <c r="F114" s="236"/>
      <c r="G114" s="9"/>
      <c r="H114" s="9"/>
      <c r="I114" s="9"/>
      <c r="J114" s="221"/>
      <c r="K114" s="45"/>
      <c r="L114" s="26"/>
      <c r="CG114" s="5"/>
      <c r="CH114" s="5"/>
      <c r="CI114" s="5"/>
      <c r="CJ114" s="5"/>
      <c r="CK114" s="5"/>
      <c r="CL114" s="5"/>
      <c r="CM114" s="5"/>
      <c r="CN114" s="5"/>
    </row>
    <row r="115" spans="1:92" ht="16.149999999999999" customHeight="1" x14ac:dyDescent="0.2">
      <c r="A115" s="529" t="s">
        <v>12</v>
      </c>
      <c r="B115" s="530"/>
      <c r="C115" s="287" t="s">
        <v>1</v>
      </c>
      <c r="D115" s="163" t="s">
        <v>105</v>
      </c>
      <c r="E115" s="295" t="s">
        <v>106</v>
      </c>
      <c r="F115" s="297" t="s">
        <v>107</v>
      </c>
      <c r="G115" s="7"/>
      <c r="H115" s="7"/>
      <c r="I115" s="7"/>
      <c r="J115" s="45"/>
      <c r="K115" s="26"/>
      <c r="L115" s="6"/>
      <c r="M115" s="6"/>
      <c r="N115" s="6"/>
      <c r="O115" s="6"/>
      <c r="CG115" s="5"/>
      <c r="CH115" s="5"/>
      <c r="CI115" s="5"/>
      <c r="CJ115" s="5"/>
      <c r="CK115" s="5"/>
      <c r="CL115" s="5"/>
      <c r="CM115" s="5"/>
      <c r="CN115" s="5"/>
    </row>
    <row r="116" spans="1:92" ht="16.149999999999999" customHeight="1" x14ac:dyDescent="0.2">
      <c r="A116" s="537" t="s">
        <v>73</v>
      </c>
      <c r="B116" s="538"/>
      <c r="C116" s="237">
        <f t="shared" ref="C116:C121" si="8">SUM(D116:F116)</f>
        <v>0</v>
      </c>
      <c r="D116" s="238"/>
      <c r="E116" s="239"/>
      <c r="F116" s="240"/>
      <c r="G116" s="241"/>
      <c r="H116" s="7"/>
      <c r="I116" s="7"/>
      <c r="J116" s="45"/>
      <c r="K116" s="26"/>
      <c r="L116" s="6"/>
      <c r="M116" s="6"/>
      <c r="N116" s="6"/>
      <c r="O116" s="6"/>
      <c r="CG116" s="5"/>
      <c r="CH116" s="5"/>
      <c r="CI116" s="5"/>
      <c r="CJ116" s="5"/>
      <c r="CK116" s="5"/>
      <c r="CL116" s="5"/>
      <c r="CM116" s="5"/>
      <c r="CN116" s="5"/>
    </row>
    <row r="117" spans="1:92" ht="16.149999999999999" customHeight="1" x14ac:dyDescent="0.2">
      <c r="A117" s="503" t="s">
        <v>62</v>
      </c>
      <c r="B117" s="283" t="s">
        <v>108</v>
      </c>
      <c r="C117" s="243">
        <f t="shared" si="8"/>
        <v>0</v>
      </c>
      <c r="D117" s="167"/>
      <c r="E117" s="168"/>
      <c r="F117" s="169"/>
      <c r="G117" s="241"/>
      <c r="H117" s="7"/>
      <c r="I117" s="7"/>
      <c r="J117" s="45"/>
      <c r="K117" s="26"/>
      <c r="L117" s="6"/>
      <c r="M117" s="6"/>
      <c r="N117" s="6"/>
      <c r="O117" s="6"/>
      <c r="CG117" s="5"/>
      <c r="CH117" s="5"/>
      <c r="CI117" s="5"/>
      <c r="CJ117" s="5"/>
      <c r="CK117" s="5"/>
      <c r="CL117" s="5"/>
      <c r="CM117" s="5"/>
      <c r="CN117" s="5"/>
    </row>
    <row r="118" spans="1:92" ht="16.149999999999999" customHeight="1" x14ac:dyDescent="0.2">
      <c r="A118" s="539"/>
      <c r="B118" s="222" t="s">
        <v>93</v>
      </c>
      <c r="C118" s="244">
        <f t="shared" si="8"/>
        <v>0</v>
      </c>
      <c r="D118" s="245"/>
      <c r="E118" s="189"/>
      <c r="F118" s="191"/>
      <c r="G118" s="241"/>
      <c r="H118" s="7"/>
      <c r="I118" s="7"/>
      <c r="J118" s="45"/>
      <c r="K118" s="26"/>
      <c r="L118" s="6"/>
      <c r="M118" s="6"/>
      <c r="N118" s="6"/>
      <c r="O118" s="6"/>
      <c r="CG118" s="5"/>
      <c r="CH118" s="5"/>
      <c r="CI118" s="5"/>
      <c r="CJ118" s="5"/>
      <c r="CK118" s="5"/>
      <c r="CL118" s="5"/>
      <c r="CM118" s="5"/>
      <c r="CN118" s="5"/>
    </row>
    <row r="119" spans="1:92" ht="16.149999999999999" customHeight="1" x14ac:dyDescent="0.2">
      <c r="A119" s="504"/>
      <c r="B119" s="223" t="s">
        <v>109</v>
      </c>
      <c r="C119" s="246">
        <f t="shared" si="8"/>
        <v>0</v>
      </c>
      <c r="D119" s="176"/>
      <c r="E119" s="177"/>
      <c r="F119" s="214"/>
      <c r="G119" s="241"/>
      <c r="H119" s="7"/>
      <c r="I119" s="7"/>
      <c r="J119" s="45"/>
      <c r="K119" s="26"/>
      <c r="L119" s="6"/>
      <c r="M119" s="6"/>
      <c r="N119" s="6"/>
      <c r="O119" s="6"/>
      <c r="CG119" s="5"/>
      <c r="CH119" s="5"/>
      <c r="CI119" s="5"/>
      <c r="CJ119" s="5"/>
      <c r="CK119" s="5"/>
      <c r="CL119" s="5"/>
      <c r="CM119" s="5"/>
      <c r="CN119" s="5"/>
    </row>
    <row r="120" spans="1:92" ht="16.149999999999999" customHeight="1" x14ac:dyDescent="0.2">
      <c r="A120" s="540" t="s">
        <v>74</v>
      </c>
      <c r="B120" s="541"/>
      <c r="C120" s="248">
        <f t="shared" si="8"/>
        <v>0</v>
      </c>
      <c r="D120" s="249"/>
      <c r="E120" s="250"/>
      <c r="F120" s="251"/>
      <c r="G120" s="241"/>
      <c r="H120" s="7"/>
      <c r="I120" s="7"/>
      <c r="J120" s="45"/>
      <c r="K120" s="26"/>
      <c r="L120" s="6"/>
      <c r="M120" s="6"/>
      <c r="N120" s="6"/>
      <c r="O120" s="6"/>
      <c r="CG120" s="5"/>
      <c r="CH120" s="5"/>
      <c r="CI120" s="5"/>
      <c r="CJ120" s="5"/>
      <c r="CK120" s="5"/>
      <c r="CL120" s="5"/>
      <c r="CM120" s="5"/>
      <c r="CN120" s="5"/>
    </row>
    <row r="121" spans="1:92" ht="16.149999999999999" customHeight="1" x14ac:dyDescent="0.2">
      <c r="A121" s="520" t="s">
        <v>70</v>
      </c>
      <c r="B121" s="521"/>
      <c r="C121" s="246">
        <f t="shared" si="8"/>
        <v>0</v>
      </c>
      <c r="D121" s="176"/>
      <c r="E121" s="177"/>
      <c r="F121" s="214"/>
      <c r="G121" s="241"/>
      <c r="H121" s="7"/>
      <c r="I121" s="7"/>
      <c r="J121" s="45"/>
      <c r="K121" s="26"/>
      <c r="L121" s="6"/>
      <c r="M121" s="6"/>
      <c r="N121" s="6"/>
      <c r="O121" s="6"/>
      <c r="CG121" s="5"/>
      <c r="CH121" s="5"/>
      <c r="CI121" s="5"/>
      <c r="CJ121" s="5"/>
      <c r="CK121" s="5"/>
      <c r="CL121" s="5"/>
      <c r="CM121" s="5"/>
      <c r="CN121" s="5"/>
    </row>
    <row r="122" spans="1:92" ht="16.149999999999999" customHeight="1" x14ac:dyDescent="0.2">
      <c r="A122" s="182" t="s">
        <v>82</v>
      </c>
      <c r="B122" s="182"/>
      <c r="C122" s="196"/>
      <c r="D122" s="196"/>
      <c r="E122" s="217"/>
      <c r="F122" s="37"/>
      <c r="G122" s="7"/>
      <c r="H122" s="7"/>
      <c r="I122" s="7"/>
      <c r="J122" s="45"/>
      <c r="K122" s="26"/>
      <c r="L122" s="6"/>
      <c r="M122" s="6"/>
      <c r="N122" s="6"/>
      <c r="O122" s="6"/>
      <c r="CG122" s="5"/>
      <c r="CH122" s="5"/>
      <c r="CI122" s="5"/>
      <c r="CJ122" s="5"/>
      <c r="CK122" s="5"/>
      <c r="CL122" s="5"/>
      <c r="CM122" s="5"/>
      <c r="CN122" s="5"/>
    </row>
    <row r="123" spans="1:92" ht="16.149999999999999" customHeight="1" x14ac:dyDescent="0.2">
      <c r="A123" s="182" t="s">
        <v>110</v>
      </c>
      <c r="B123" s="252"/>
      <c r="C123" s="196"/>
      <c r="D123" s="196"/>
      <c r="E123" s="196"/>
      <c r="F123" s="196"/>
      <c r="G123" s="7"/>
      <c r="H123" s="7"/>
      <c r="I123" s="7"/>
      <c r="J123" s="45"/>
      <c r="K123" s="26"/>
      <c r="L123" s="6"/>
      <c r="M123" s="6"/>
      <c r="N123" s="6"/>
      <c r="O123" s="6"/>
      <c r="CG123" s="5"/>
      <c r="CH123" s="5"/>
      <c r="CI123" s="5"/>
      <c r="CJ123" s="5"/>
      <c r="CK123" s="5"/>
      <c r="CL123" s="5"/>
      <c r="CM123" s="5"/>
      <c r="CN123" s="5"/>
    </row>
    <row r="124" spans="1:92" ht="31.9" customHeight="1" x14ac:dyDescent="0.2">
      <c r="A124" s="53" t="s">
        <v>111</v>
      </c>
      <c r="B124" s="53"/>
      <c r="C124" s="53"/>
      <c r="D124" s="53"/>
      <c r="E124" s="53"/>
      <c r="F124" s="253"/>
      <c r="G124" s="253"/>
      <c r="H124" s="9"/>
      <c r="I124" s="9"/>
      <c r="J124" s="45"/>
      <c r="K124" s="26"/>
      <c r="CG124" s="5"/>
      <c r="CH124" s="5"/>
      <c r="CI124" s="5"/>
      <c r="CJ124" s="5"/>
      <c r="CK124" s="5"/>
      <c r="CL124" s="5"/>
      <c r="CM124" s="5"/>
      <c r="CN124" s="5"/>
    </row>
    <row r="125" spans="1:92" ht="16.149999999999999" customHeight="1" x14ac:dyDescent="0.2">
      <c r="A125" s="542" t="s">
        <v>112</v>
      </c>
      <c r="B125" s="507"/>
      <c r="C125" s="508" t="s">
        <v>1</v>
      </c>
      <c r="D125" s="496" t="s">
        <v>113</v>
      </c>
      <c r="E125" s="498"/>
      <c r="F125" s="496" t="s">
        <v>114</v>
      </c>
      <c r="G125" s="498"/>
      <c r="H125" s="7"/>
      <c r="I125" s="7"/>
      <c r="J125" s="45"/>
      <c r="K125" s="26"/>
      <c r="L125" s="6"/>
      <c r="M125" s="6"/>
      <c r="N125" s="6"/>
      <c r="O125" s="6"/>
      <c r="P125" s="6"/>
      <c r="Q125" s="6"/>
      <c r="R125" s="6"/>
      <c r="CG125" s="5"/>
      <c r="CH125" s="5"/>
      <c r="CI125" s="5"/>
      <c r="CJ125" s="5"/>
      <c r="CK125" s="5"/>
      <c r="CL125" s="5"/>
      <c r="CM125" s="5"/>
      <c r="CN125" s="5"/>
    </row>
    <row r="126" spans="1:92" ht="16.149999999999999" customHeight="1" x14ac:dyDescent="0.2">
      <c r="A126" s="460"/>
      <c r="B126" s="461"/>
      <c r="C126" s="509"/>
      <c r="D126" s="34" t="s">
        <v>115</v>
      </c>
      <c r="E126" s="254" t="s">
        <v>116</v>
      </c>
      <c r="F126" s="34" t="s">
        <v>117</v>
      </c>
      <c r="G126" s="254" t="s">
        <v>116</v>
      </c>
      <c r="H126" s="7"/>
      <c r="I126" s="7"/>
      <c r="J126" s="45"/>
      <c r="K126" s="26"/>
      <c r="L126" s="6"/>
      <c r="M126" s="6"/>
      <c r="N126" s="6"/>
      <c r="O126" s="6"/>
      <c r="P126" s="6"/>
      <c r="Q126" s="6"/>
      <c r="R126" s="6"/>
      <c r="CG126" s="5"/>
      <c r="CH126" s="5"/>
      <c r="CI126" s="5"/>
      <c r="CJ126" s="5"/>
      <c r="CK126" s="5"/>
      <c r="CL126" s="5"/>
      <c r="CM126" s="5"/>
      <c r="CN126" s="5"/>
    </row>
    <row r="127" spans="1:92" ht="16.149999999999999" customHeight="1" x14ac:dyDescent="0.2">
      <c r="A127" s="531" t="s">
        <v>73</v>
      </c>
      <c r="B127" s="532"/>
      <c r="C127" s="255">
        <f t="shared" ref="C127:C133" si="9">SUM(D127:G127)</f>
        <v>223</v>
      </c>
      <c r="D127" s="256">
        <v>4</v>
      </c>
      <c r="E127" s="257"/>
      <c r="F127" s="256">
        <v>219</v>
      </c>
      <c r="G127" s="257"/>
      <c r="H127" s="241"/>
      <c r="I127" s="7"/>
      <c r="J127" s="45"/>
      <c r="K127" s="26"/>
      <c r="L127" s="6"/>
      <c r="M127" s="6"/>
      <c r="N127" s="6"/>
      <c r="O127" s="6"/>
      <c r="P127" s="6"/>
      <c r="Q127" s="6"/>
      <c r="R127" s="6"/>
      <c r="CG127" s="5"/>
      <c r="CH127" s="5"/>
      <c r="CI127" s="5"/>
      <c r="CJ127" s="5"/>
      <c r="CK127" s="5"/>
      <c r="CL127" s="5"/>
      <c r="CM127" s="5"/>
      <c r="CN127" s="5"/>
    </row>
    <row r="128" spans="1:92" ht="16.149999999999999" customHeight="1" x14ac:dyDescent="0.2">
      <c r="A128" s="503" t="s">
        <v>62</v>
      </c>
      <c r="B128" s="283" t="s">
        <v>108</v>
      </c>
      <c r="C128" s="255">
        <f t="shared" si="9"/>
        <v>64</v>
      </c>
      <c r="D128" s="256"/>
      <c r="E128" s="257"/>
      <c r="F128" s="256">
        <v>64</v>
      </c>
      <c r="G128" s="257"/>
      <c r="H128" s="241"/>
      <c r="I128" s="7"/>
      <c r="J128" s="45"/>
      <c r="K128" s="26"/>
      <c r="L128" s="6"/>
      <c r="M128" s="6"/>
      <c r="N128" s="6"/>
      <c r="O128" s="6"/>
      <c r="P128" s="6"/>
      <c r="Q128" s="6"/>
      <c r="R128" s="6"/>
      <c r="CG128" s="5"/>
      <c r="CH128" s="5"/>
      <c r="CI128" s="5"/>
      <c r="CJ128" s="5"/>
      <c r="CK128" s="5"/>
      <c r="CL128" s="5"/>
      <c r="CM128" s="5"/>
      <c r="CN128" s="5"/>
    </row>
    <row r="129" spans="1:92" ht="16.149999999999999" customHeight="1" x14ac:dyDescent="0.2">
      <c r="A129" s="539"/>
      <c r="B129" s="222" t="s">
        <v>93</v>
      </c>
      <c r="C129" s="258">
        <f t="shared" si="9"/>
        <v>0</v>
      </c>
      <c r="D129" s="259"/>
      <c r="E129" s="260"/>
      <c r="F129" s="259"/>
      <c r="G129" s="260"/>
      <c r="H129" s="241"/>
      <c r="I129" s="7"/>
      <c r="J129" s="45"/>
      <c r="K129" s="26"/>
      <c r="L129" s="6"/>
      <c r="M129" s="6"/>
      <c r="N129" s="6"/>
      <c r="O129" s="6"/>
      <c r="P129" s="6"/>
      <c r="Q129" s="6"/>
      <c r="R129" s="6"/>
      <c r="CG129" s="5"/>
      <c r="CH129" s="5"/>
      <c r="CI129" s="5"/>
      <c r="CJ129" s="5"/>
      <c r="CK129" s="5"/>
      <c r="CL129" s="5"/>
      <c r="CM129" s="5"/>
      <c r="CN129" s="5"/>
    </row>
    <row r="130" spans="1:92" ht="16.149999999999999" customHeight="1" x14ac:dyDescent="0.2">
      <c r="A130" s="504"/>
      <c r="B130" s="223" t="s">
        <v>109</v>
      </c>
      <c r="C130" s="261">
        <f t="shared" si="9"/>
        <v>0</v>
      </c>
      <c r="D130" s="262"/>
      <c r="E130" s="263"/>
      <c r="F130" s="262"/>
      <c r="G130" s="263"/>
      <c r="H130" s="241"/>
      <c r="I130" s="7"/>
      <c r="J130" s="45"/>
      <c r="K130" s="26"/>
      <c r="L130" s="6"/>
      <c r="M130" s="6"/>
      <c r="N130" s="6"/>
      <c r="O130" s="6"/>
      <c r="P130" s="6"/>
      <c r="Q130" s="6"/>
      <c r="R130" s="6"/>
      <c r="CG130" s="5"/>
      <c r="CH130" s="5"/>
      <c r="CI130" s="5"/>
      <c r="CJ130" s="5"/>
      <c r="CK130" s="5"/>
      <c r="CL130" s="5"/>
      <c r="CM130" s="5"/>
      <c r="CN130" s="5"/>
    </row>
    <row r="131" spans="1:92" ht="16.149999999999999" customHeight="1" x14ac:dyDescent="0.2">
      <c r="A131" s="518" t="s">
        <v>74</v>
      </c>
      <c r="B131" s="519"/>
      <c r="C131" s="264">
        <f t="shared" si="9"/>
        <v>111</v>
      </c>
      <c r="D131" s="28"/>
      <c r="E131" s="18"/>
      <c r="F131" s="28">
        <v>111</v>
      </c>
      <c r="G131" s="18"/>
      <c r="H131" s="241"/>
      <c r="I131" s="7"/>
      <c r="J131" s="45"/>
      <c r="K131" s="26"/>
      <c r="L131" s="6"/>
      <c r="M131" s="6"/>
      <c r="N131" s="6"/>
      <c r="O131" s="6"/>
      <c r="P131" s="6"/>
      <c r="Q131" s="6"/>
      <c r="R131" s="6"/>
      <c r="CG131" s="5"/>
      <c r="CH131" s="5"/>
      <c r="CI131" s="5"/>
      <c r="CJ131" s="5"/>
      <c r="CK131" s="5"/>
      <c r="CL131" s="5"/>
      <c r="CM131" s="5"/>
      <c r="CN131" s="5"/>
    </row>
    <row r="132" spans="1:92" ht="16.149999999999999" customHeight="1" x14ac:dyDescent="0.2">
      <c r="A132" s="520" t="s">
        <v>70</v>
      </c>
      <c r="B132" s="521"/>
      <c r="C132" s="265">
        <f t="shared" si="9"/>
        <v>0</v>
      </c>
      <c r="D132" s="71"/>
      <c r="E132" s="30"/>
      <c r="F132" s="71"/>
      <c r="G132" s="30"/>
      <c r="H132" s="241"/>
      <c r="I132" s="7"/>
      <c r="J132" s="45"/>
      <c r="K132" s="26"/>
      <c r="L132" s="6"/>
      <c r="M132" s="6"/>
      <c r="N132" s="6"/>
      <c r="O132" s="6"/>
      <c r="P132" s="6"/>
      <c r="Q132" s="6"/>
      <c r="R132" s="6"/>
      <c r="CG132" s="5"/>
      <c r="CH132" s="5"/>
      <c r="CI132" s="5"/>
      <c r="CJ132" s="5"/>
      <c r="CK132" s="5"/>
      <c r="CL132" s="5"/>
      <c r="CM132" s="5"/>
      <c r="CN132" s="5"/>
    </row>
    <row r="133" spans="1:92" ht="16.149999999999999" customHeight="1" x14ac:dyDescent="0.2">
      <c r="A133" s="547" t="s">
        <v>1</v>
      </c>
      <c r="B133" s="548"/>
      <c r="C133" s="180">
        <f t="shared" si="9"/>
        <v>398</v>
      </c>
      <c r="D133" s="266">
        <f>SUM(D127:D132)</f>
        <v>4</v>
      </c>
      <c r="E133" s="267">
        <f>SUM(E127:E132)</f>
        <v>0</v>
      </c>
      <c r="F133" s="266">
        <f>SUM(F127:F132)</f>
        <v>394</v>
      </c>
      <c r="G133" s="267">
        <f>SUM(G127:G132)</f>
        <v>0</v>
      </c>
      <c r="H133" s="7"/>
      <c r="I133" s="7"/>
      <c r="J133" s="45"/>
      <c r="K133" s="26"/>
      <c r="L133" s="6"/>
      <c r="M133" s="6"/>
      <c r="N133" s="6"/>
      <c r="O133" s="6"/>
      <c r="P133" s="6"/>
      <c r="Q133" s="6"/>
      <c r="R133" s="6"/>
      <c r="CG133" s="5"/>
      <c r="CH133" s="5"/>
      <c r="CI133" s="5"/>
      <c r="CJ133" s="5"/>
      <c r="CK133" s="5"/>
      <c r="CL133" s="5"/>
      <c r="CM133" s="5"/>
      <c r="CN133" s="5"/>
    </row>
    <row r="134" spans="1:92" ht="31.9" customHeight="1" x14ac:dyDescent="0.2">
      <c r="A134" s="268" t="s">
        <v>118</v>
      </c>
      <c r="B134" s="268"/>
      <c r="C134" s="268"/>
      <c r="D134" s="253"/>
      <c r="E134" s="253"/>
      <c r="F134" s="196"/>
      <c r="G134" s="9"/>
      <c r="H134" s="7"/>
      <c r="I134" s="7"/>
      <c r="J134" s="45"/>
      <c r="K134" s="26"/>
      <c r="L134" s="6"/>
      <c r="M134" s="6"/>
      <c r="N134" s="6"/>
      <c r="O134" s="6"/>
      <c r="P134" s="6"/>
      <c r="Q134" s="6"/>
      <c r="R134" s="6"/>
      <c r="CG134" s="5"/>
      <c r="CH134" s="5"/>
      <c r="CI134" s="5"/>
      <c r="CJ134" s="5"/>
      <c r="CK134" s="5"/>
      <c r="CL134" s="5"/>
      <c r="CM134" s="5"/>
      <c r="CN134" s="5"/>
    </row>
    <row r="135" spans="1:92" ht="16.149999999999999" customHeight="1" x14ac:dyDescent="0.2">
      <c r="A135" s="542" t="s">
        <v>4</v>
      </c>
      <c r="B135" s="549"/>
      <c r="C135" s="288" t="s">
        <v>1</v>
      </c>
      <c r="D135" s="253"/>
      <c r="E135" s="253"/>
      <c r="F135" s="269"/>
      <c r="G135" s="7"/>
      <c r="H135" s="7"/>
      <c r="I135" s="7"/>
      <c r="J135" s="45"/>
      <c r="K135" s="26"/>
      <c r="L135" s="6"/>
      <c r="M135" s="6"/>
      <c r="N135" s="6"/>
      <c r="O135" s="6"/>
      <c r="P135" s="6"/>
      <c r="Q135" s="6"/>
      <c r="R135" s="6"/>
      <c r="CG135" s="5"/>
      <c r="CH135" s="5"/>
      <c r="CI135" s="5"/>
      <c r="CJ135" s="5"/>
      <c r="CK135" s="5"/>
      <c r="CL135" s="5"/>
      <c r="CM135" s="5"/>
      <c r="CN135" s="5"/>
    </row>
    <row r="136" spans="1:92" ht="16.149999999999999" customHeight="1" x14ac:dyDescent="0.2">
      <c r="A136" s="550" t="s">
        <v>119</v>
      </c>
      <c r="B136" s="270" t="s">
        <v>120</v>
      </c>
      <c r="C136" s="271">
        <v>237</v>
      </c>
      <c r="D136" s="253"/>
      <c r="E136" s="253"/>
      <c r="F136" s="269"/>
      <c r="G136" s="7"/>
      <c r="H136" s="7"/>
      <c r="I136" s="7"/>
      <c r="J136" s="45"/>
      <c r="K136" s="26"/>
      <c r="L136" s="6"/>
      <c r="M136" s="6"/>
      <c r="N136" s="6"/>
      <c r="O136" s="6"/>
      <c r="P136" s="6"/>
      <c r="Q136" s="6"/>
      <c r="R136" s="6"/>
      <c r="CG136" s="5"/>
      <c r="CH136" s="5"/>
      <c r="CI136" s="5"/>
      <c r="CJ136" s="5"/>
      <c r="CK136" s="5"/>
      <c r="CL136" s="5"/>
      <c r="CM136" s="5"/>
      <c r="CN136" s="5"/>
    </row>
    <row r="137" spans="1:92" ht="16.149999999999999" customHeight="1" x14ac:dyDescent="0.2">
      <c r="A137" s="551"/>
      <c r="B137" s="272" t="s">
        <v>121</v>
      </c>
      <c r="C137" s="273">
        <v>223</v>
      </c>
      <c r="D137" s="253"/>
      <c r="E137" s="253"/>
      <c r="F137" s="269"/>
      <c r="G137" s="7"/>
      <c r="H137" s="7"/>
      <c r="I137" s="7"/>
      <c r="J137" s="45"/>
      <c r="K137" s="26"/>
      <c r="L137" s="6"/>
      <c r="M137" s="6"/>
      <c r="N137" s="6"/>
      <c r="O137" s="6"/>
      <c r="P137" s="6"/>
      <c r="Q137" s="6"/>
      <c r="R137" s="6"/>
      <c r="CG137" s="5"/>
      <c r="CH137" s="5"/>
      <c r="CI137" s="5"/>
      <c r="CJ137" s="5"/>
      <c r="CK137" s="5"/>
      <c r="CL137" s="5"/>
      <c r="CM137" s="5"/>
      <c r="CN137" s="5"/>
    </row>
    <row r="138" spans="1:92" ht="31.9" customHeight="1" x14ac:dyDescent="0.2">
      <c r="A138" s="32" t="s">
        <v>122</v>
      </c>
      <c r="B138" s="32"/>
      <c r="C138" s="32"/>
      <c r="D138" s="253"/>
      <c r="E138" s="253"/>
      <c r="F138" s="7"/>
      <c r="G138" s="7"/>
      <c r="H138" s="7"/>
      <c r="I138" s="7"/>
      <c r="J138" s="45"/>
      <c r="K138" s="26"/>
      <c r="CG138" s="5"/>
      <c r="CH138" s="5"/>
      <c r="CI138" s="5"/>
      <c r="CJ138" s="5"/>
      <c r="CK138" s="5"/>
      <c r="CL138" s="5"/>
      <c r="CM138" s="5"/>
      <c r="CN138" s="5"/>
    </row>
    <row r="139" spans="1:92" ht="16.149999999999999" customHeight="1" x14ac:dyDescent="0.2">
      <c r="A139" s="508" t="s">
        <v>4</v>
      </c>
      <c r="B139" s="508" t="s">
        <v>1</v>
      </c>
      <c r="C139" s="543" t="s">
        <v>58</v>
      </c>
      <c r="D139" s="545" t="s">
        <v>67</v>
      </c>
      <c r="E139" s="470" t="s">
        <v>62</v>
      </c>
      <c r="F139" s="7"/>
      <c r="G139" s="7"/>
      <c r="H139" s="7"/>
      <c r="I139" s="7"/>
      <c r="J139" s="45"/>
      <c r="K139" s="26"/>
      <c r="L139" s="6"/>
      <c r="M139" s="6"/>
      <c r="N139" s="6"/>
      <c r="O139" s="6"/>
      <c r="P139" s="6"/>
      <c r="CG139" s="5"/>
      <c r="CH139" s="5"/>
      <c r="CI139" s="5"/>
      <c r="CJ139" s="5"/>
      <c r="CK139" s="5"/>
      <c r="CL139" s="5"/>
      <c r="CM139" s="5"/>
      <c r="CN139" s="5"/>
    </row>
    <row r="140" spans="1:92" ht="16.149999999999999" customHeight="1" x14ac:dyDescent="0.2">
      <c r="A140" s="509"/>
      <c r="B140" s="509"/>
      <c r="C140" s="544"/>
      <c r="D140" s="546"/>
      <c r="E140" s="473"/>
      <c r="F140" s="7"/>
      <c r="G140" s="7"/>
      <c r="H140" s="7"/>
      <c r="I140" s="7"/>
      <c r="J140" s="221"/>
      <c r="K140" s="45"/>
      <c r="L140" s="26"/>
      <c r="M140" s="6"/>
      <c r="N140" s="6"/>
      <c r="O140" s="6"/>
      <c r="P140" s="6"/>
      <c r="CG140" s="5"/>
      <c r="CH140" s="5"/>
      <c r="CI140" s="5"/>
      <c r="CJ140" s="5"/>
      <c r="CK140" s="5"/>
      <c r="CL140" s="5"/>
      <c r="CM140" s="5"/>
      <c r="CN140" s="5"/>
    </row>
    <row r="141" spans="1:92" ht="16.149999999999999" customHeight="1" x14ac:dyDescent="0.2">
      <c r="A141" s="274" t="s">
        <v>123</v>
      </c>
      <c r="B141" s="24">
        <f t="shared" ref="B141:B150" si="10">SUM(C141:E141)</f>
        <v>1</v>
      </c>
      <c r="C141" s="259">
        <v>1</v>
      </c>
      <c r="D141" s="275"/>
      <c r="E141" s="276"/>
      <c r="F141" s="14"/>
      <c r="G141" s="13"/>
      <c r="H141" s="6"/>
      <c r="I141" s="6"/>
      <c r="J141" s="6"/>
      <c r="K141" s="6"/>
      <c r="L141" s="6"/>
      <c r="M141" s="6"/>
      <c r="N141" s="6"/>
      <c r="O141" s="6"/>
      <c r="P141" s="6"/>
      <c r="CG141" s="5"/>
      <c r="CH141" s="5"/>
      <c r="CI141" s="5"/>
      <c r="CJ141" s="5"/>
      <c r="CK141" s="5"/>
      <c r="CL141" s="5"/>
      <c r="CM141" s="5"/>
      <c r="CN141" s="5"/>
    </row>
    <row r="142" spans="1:92" ht="16.149999999999999" customHeight="1" x14ac:dyDescent="0.2">
      <c r="A142" s="274" t="s">
        <v>124</v>
      </c>
      <c r="B142" s="24">
        <f t="shared" si="10"/>
        <v>0</v>
      </c>
      <c r="C142" s="259"/>
      <c r="D142" s="275"/>
      <c r="E142" s="276"/>
      <c r="F142" s="14"/>
      <c r="G142" s="13"/>
      <c r="H142" s="6"/>
      <c r="I142" s="6"/>
      <c r="J142" s="6"/>
      <c r="K142" s="6"/>
      <c r="L142" s="6"/>
      <c r="M142" s="6"/>
      <c r="N142" s="6"/>
      <c r="O142" s="6"/>
      <c r="P142" s="6"/>
      <c r="CG142" s="5"/>
      <c r="CH142" s="5"/>
      <c r="CI142" s="5"/>
      <c r="CJ142" s="5"/>
      <c r="CK142" s="5"/>
      <c r="CL142" s="5"/>
      <c r="CM142" s="5"/>
      <c r="CN142" s="5"/>
    </row>
    <row r="143" spans="1:92" ht="16.149999999999999" customHeight="1" x14ac:dyDescent="0.2">
      <c r="A143" s="274" t="s">
        <v>125</v>
      </c>
      <c r="B143" s="24">
        <f t="shared" si="10"/>
        <v>0</v>
      </c>
      <c r="C143" s="259"/>
      <c r="D143" s="275"/>
      <c r="E143" s="276"/>
      <c r="F143" s="14"/>
      <c r="G143" s="13"/>
      <c r="H143" s="6"/>
      <c r="I143" s="6"/>
      <c r="J143" s="6"/>
      <c r="K143" s="6"/>
      <c r="L143" s="6"/>
      <c r="M143" s="6"/>
      <c r="N143" s="6"/>
      <c r="O143" s="6"/>
      <c r="P143" s="6"/>
      <c r="CG143" s="5"/>
      <c r="CH143" s="5"/>
      <c r="CI143" s="5"/>
      <c r="CJ143" s="5"/>
      <c r="CK143" s="5"/>
      <c r="CL143" s="5"/>
      <c r="CM143" s="5"/>
      <c r="CN143" s="5"/>
    </row>
    <row r="144" spans="1:92" ht="25.9" customHeight="1" x14ac:dyDescent="0.2">
      <c r="A144" s="277" t="s">
        <v>126</v>
      </c>
      <c r="B144" s="24">
        <f t="shared" si="10"/>
        <v>0</v>
      </c>
      <c r="C144" s="259"/>
      <c r="D144" s="275"/>
      <c r="E144" s="276"/>
      <c r="F144" s="14"/>
      <c r="G144" s="13"/>
      <c r="H144" s="6"/>
      <c r="I144" s="6"/>
      <c r="J144" s="6"/>
      <c r="K144" s="6"/>
      <c r="L144" s="6"/>
      <c r="M144" s="6"/>
      <c r="N144" s="6"/>
      <c r="O144" s="6"/>
      <c r="P144" s="6"/>
      <c r="CG144" s="5"/>
      <c r="CH144" s="5"/>
      <c r="CI144" s="5"/>
      <c r="CJ144" s="5"/>
      <c r="CK144" s="5"/>
      <c r="CL144" s="5"/>
      <c r="CM144" s="5"/>
      <c r="CN144" s="5"/>
    </row>
    <row r="145" spans="1:92" ht="25.9" customHeight="1" x14ac:dyDescent="0.2">
      <c r="A145" s="274" t="s">
        <v>127</v>
      </c>
      <c r="B145" s="24">
        <f t="shared" si="10"/>
        <v>0</v>
      </c>
      <c r="C145" s="259"/>
      <c r="D145" s="275"/>
      <c r="E145" s="276"/>
      <c r="F145" s="14"/>
      <c r="G145" s="13"/>
      <c r="H145" s="6"/>
      <c r="I145" s="6"/>
      <c r="J145" s="6"/>
      <c r="K145" s="6"/>
      <c r="L145" s="6"/>
      <c r="M145" s="6"/>
      <c r="N145" s="6"/>
      <c r="O145" s="6"/>
      <c r="P145" s="6"/>
      <c r="CG145" s="5"/>
      <c r="CH145" s="5"/>
      <c r="CI145" s="5"/>
      <c r="CJ145" s="5"/>
      <c r="CK145" s="5"/>
      <c r="CL145" s="5"/>
      <c r="CM145" s="5"/>
      <c r="CN145" s="5"/>
    </row>
    <row r="146" spans="1:92" ht="16.149999999999999" customHeight="1" x14ac:dyDescent="0.2">
      <c r="A146" s="274" t="s">
        <v>128</v>
      </c>
      <c r="B146" s="24">
        <f t="shared" si="10"/>
        <v>0</v>
      </c>
      <c r="C146" s="259"/>
      <c r="D146" s="275"/>
      <c r="E146" s="276"/>
      <c r="F146" s="14"/>
      <c r="G146" s="13"/>
      <c r="H146" s="6"/>
      <c r="I146" s="6"/>
      <c r="J146" s="6"/>
      <c r="K146" s="6"/>
      <c r="L146" s="6"/>
      <c r="M146" s="6"/>
      <c r="N146" s="6"/>
      <c r="O146" s="6"/>
      <c r="P146" s="6"/>
      <c r="CG146" s="5"/>
      <c r="CH146" s="5"/>
      <c r="CI146" s="5"/>
      <c r="CJ146" s="5"/>
      <c r="CK146" s="5"/>
      <c r="CL146" s="5"/>
      <c r="CM146" s="5"/>
      <c r="CN146" s="5"/>
    </row>
    <row r="147" spans="1:92" ht="16.149999999999999" customHeight="1" x14ac:dyDescent="0.2">
      <c r="A147" s="274" t="s">
        <v>129</v>
      </c>
      <c r="B147" s="24">
        <f t="shared" si="10"/>
        <v>0</v>
      </c>
      <c r="C147" s="259"/>
      <c r="D147" s="275"/>
      <c r="E147" s="276"/>
      <c r="F147" s="14"/>
      <c r="G147" s="13"/>
      <c r="H147" s="6"/>
      <c r="I147" s="6"/>
      <c r="J147" s="6"/>
      <c r="K147" s="6"/>
      <c r="L147" s="6"/>
      <c r="M147" s="6"/>
      <c r="N147" s="6"/>
      <c r="O147" s="6"/>
      <c r="P147" s="6"/>
      <c r="CG147" s="5"/>
      <c r="CH147" s="5"/>
      <c r="CI147" s="5"/>
      <c r="CJ147" s="5"/>
      <c r="CK147" s="5"/>
      <c r="CL147" s="5"/>
      <c r="CM147" s="5"/>
      <c r="CN147" s="5"/>
    </row>
    <row r="148" spans="1:92" ht="16.149999999999999" customHeight="1" x14ac:dyDescent="0.2">
      <c r="A148" s="274" t="s">
        <v>130</v>
      </c>
      <c r="B148" s="24">
        <f t="shared" si="10"/>
        <v>0</v>
      </c>
      <c r="C148" s="259"/>
      <c r="D148" s="275"/>
      <c r="E148" s="276"/>
      <c r="F148" s="14"/>
      <c r="G148" s="13"/>
      <c r="H148" s="6"/>
      <c r="I148" s="6"/>
      <c r="J148" s="6"/>
      <c r="K148" s="6"/>
      <c r="L148" s="6"/>
      <c r="M148" s="6"/>
      <c r="N148" s="6"/>
      <c r="O148" s="6"/>
      <c r="P148" s="6"/>
      <c r="CG148" s="5"/>
      <c r="CH148" s="5"/>
      <c r="CI148" s="5"/>
      <c r="CJ148" s="5"/>
      <c r="CK148" s="5"/>
      <c r="CL148" s="5"/>
      <c r="CM148" s="5"/>
      <c r="CN148" s="5"/>
    </row>
    <row r="149" spans="1:92" ht="16.149999999999999" customHeight="1" x14ac:dyDescent="0.2">
      <c r="A149" s="274" t="s">
        <v>131</v>
      </c>
      <c r="B149" s="24">
        <f t="shared" si="10"/>
        <v>0</v>
      </c>
      <c r="C149" s="259"/>
      <c r="D149" s="275"/>
      <c r="E149" s="276"/>
      <c r="F149" s="14"/>
      <c r="G149" s="13"/>
      <c r="H149" s="6"/>
      <c r="I149" s="6"/>
      <c r="J149" s="6"/>
      <c r="K149" s="6"/>
      <c r="L149" s="6"/>
      <c r="M149" s="6"/>
      <c r="N149" s="6"/>
      <c r="O149" s="6"/>
      <c r="P149" s="6"/>
      <c r="CG149" s="5"/>
      <c r="CH149" s="5"/>
      <c r="CI149" s="5"/>
      <c r="CJ149" s="5"/>
      <c r="CK149" s="5"/>
      <c r="CL149" s="5"/>
      <c r="CM149" s="5"/>
      <c r="CN149" s="5"/>
    </row>
    <row r="150" spans="1:92" ht="16.149999999999999" customHeight="1" x14ac:dyDescent="0.2">
      <c r="A150" s="278" t="s">
        <v>3</v>
      </c>
      <c r="B150" s="111">
        <f t="shared" si="10"/>
        <v>0</v>
      </c>
      <c r="C150" s="262"/>
      <c r="D150" s="279"/>
      <c r="E150" s="280"/>
      <c r="F150" s="14"/>
      <c r="G150" s="13"/>
      <c r="H150" s="6"/>
      <c r="I150" s="6"/>
      <c r="J150" s="6"/>
      <c r="K150" s="6"/>
      <c r="L150" s="6"/>
      <c r="M150" s="6"/>
      <c r="N150" s="6"/>
      <c r="O150" s="6"/>
      <c r="P150" s="6"/>
      <c r="CG150" s="5"/>
      <c r="CH150" s="5"/>
      <c r="CI150" s="5"/>
      <c r="CJ150" s="5"/>
      <c r="CK150" s="5"/>
      <c r="CL150" s="5"/>
      <c r="CM150" s="5"/>
      <c r="CN150" s="5"/>
    </row>
    <row r="151" spans="1:92" ht="16.149999999999999" customHeight="1" x14ac:dyDescent="0.2">
      <c r="A151" s="281" t="s">
        <v>132</v>
      </c>
      <c r="F151" s="40"/>
      <c r="G151" s="37"/>
      <c r="H151" s="6"/>
      <c r="I151" s="6"/>
      <c r="J151" s="6"/>
      <c r="K151" s="6"/>
      <c r="L151" s="6"/>
      <c r="M151" s="6"/>
      <c r="N151" s="6"/>
      <c r="O151" s="6"/>
      <c r="P151" s="6"/>
      <c r="CG151" s="5"/>
      <c r="CH151" s="5"/>
      <c r="CI151" s="5"/>
      <c r="CJ151" s="5"/>
      <c r="CK151" s="5"/>
      <c r="CL151" s="5"/>
      <c r="CM151" s="5"/>
      <c r="CN151" s="5"/>
    </row>
    <row r="152" spans="1:92" x14ac:dyDescent="0.2">
      <c r="CG152" s="5"/>
      <c r="CH152" s="5"/>
      <c r="CI152" s="5"/>
      <c r="CJ152" s="5"/>
      <c r="CK152" s="5"/>
      <c r="CL152" s="5"/>
      <c r="CM152" s="5"/>
      <c r="CN152" s="5"/>
    </row>
    <row r="153" spans="1:92" x14ac:dyDescent="0.2">
      <c r="CG153" s="5"/>
      <c r="CH153" s="5"/>
      <c r="CI153" s="5"/>
      <c r="CJ153" s="5"/>
      <c r="CK153" s="5"/>
      <c r="CL153" s="5"/>
      <c r="CM153" s="5"/>
      <c r="CN153" s="5"/>
    </row>
    <row r="154" spans="1:92" x14ac:dyDescent="0.2">
      <c r="CG154" s="5"/>
      <c r="CH154" s="5"/>
      <c r="CI154" s="5"/>
      <c r="CJ154" s="5"/>
      <c r="CK154" s="5"/>
      <c r="CL154" s="5"/>
      <c r="CM154" s="5"/>
      <c r="CN154" s="5"/>
    </row>
    <row r="155" spans="1:92" x14ac:dyDescent="0.2">
      <c r="CG155" s="5"/>
      <c r="CH155" s="5"/>
      <c r="CI155" s="5"/>
      <c r="CJ155" s="5"/>
      <c r="CK155" s="5"/>
      <c r="CL155" s="5"/>
      <c r="CM155" s="5"/>
      <c r="CN155" s="5"/>
    </row>
    <row r="156" spans="1:92" x14ac:dyDescent="0.2">
      <c r="CG156" s="5"/>
      <c r="CH156" s="5"/>
      <c r="CI156" s="5"/>
      <c r="CJ156" s="5"/>
      <c r="CK156" s="5"/>
      <c r="CL156" s="5"/>
      <c r="CM156" s="5"/>
      <c r="CN156" s="5"/>
    </row>
    <row r="157" spans="1:92" x14ac:dyDescent="0.2">
      <c r="CG157" s="5"/>
      <c r="CH157" s="5"/>
      <c r="CI157" s="5"/>
      <c r="CJ157" s="5"/>
      <c r="CK157" s="5"/>
      <c r="CL157" s="5"/>
      <c r="CM157" s="5"/>
      <c r="CN157" s="5"/>
    </row>
    <row r="194" spans="1:93" ht="11.25" customHeight="1" x14ac:dyDescent="0.2"/>
    <row r="195" spans="1:93" s="11" customFormat="1" hidden="1" x14ac:dyDescent="0.2">
      <c r="A195" s="11">
        <f>SUM(D12:D15,D22:D27,D31:D43,B49,C69:H69,C79:H79,C83:H88,C93:C98,C116:C121,C133,B141:B150,C53:C62,B102:B106,B109:B113,D16:D17,C136:C137)</f>
        <v>1545</v>
      </c>
      <c r="B195" s="11">
        <f>SUM(CG5:CN157)</f>
        <v>0</v>
      </c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</row>
  </sheetData>
  <mergeCells count="123">
    <mergeCell ref="C139:C140"/>
    <mergeCell ref="D139:D140"/>
    <mergeCell ref="E139:E140"/>
    <mergeCell ref="A132:B132"/>
    <mergeCell ref="A133:B133"/>
    <mergeCell ref="A135:B135"/>
    <mergeCell ref="A136:A137"/>
    <mergeCell ref="A139:A140"/>
    <mergeCell ref="B139:B140"/>
    <mergeCell ref="D125:E125"/>
    <mergeCell ref="F125:G125"/>
    <mergeCell ref="A127:B127"/>
    <mergeCell ref="A128:A130"/>
    <mergeCell ref="A131:B131"/>
    <mergeCell ref="A117:A119"/>
    <mergeCell ref="A120:B120"/>
    <mergeCell ref="A121:B121"/>
    <mergeCell ref="A125:B126"/>
    <mergeCell ref="C125:C126"/>
    <mergeCell ref="A107:D107"/>
    <mergeCell ref="D112:D113"/>
    <mergeCell ref="E112:E113"/>
    <mergeCell ref="A115:B115"/>
    <mergeCell ref="A116:B116"/>
    <mergeCell ref="A93:B93"/>
    <mergeCell ref="A94:A96"/>
    <mergeCell ref="A97:B97"/>
    <mergeCell ref="A98:B98"/>
    <mergeCell ref="A100:E100"/>
    <mergeCell ref="A87:B87"/>
    <mergeCell ref="A88:B88"/>
    <mergeCell ref="A90:I90"/>
    <mergeCell ref="A91:B92"/>
    <mergeCell ref="C91:C92"/>
    <mergeCell ref="A79:B79"/>
    <mergeCell ref="A81:H81"/>
    <mergeCell ref="A82:B82"/>
    <mergeCell ref="A83:B83"/>
    <mergeCell ref="A84:A86"/>
    <mergeCell ref="A74:B74"/>
    <mergeCell ref="A75:B75"/>
    <mergeCell ref="A76:B76"/>
    <mergeCell ref="A77:B77"/>
    <mergeCell ref="A78:B78"/>
    <mergeCell ref="A72:B73"/>
    <mergeCell ref="C72:C73"/>
    <mergeCell ref="D72:D73"/>
    <mergeCell ref="E72:G72"/>
    <mergeCell ref="H72:H73"/>
    <mergeCell ref="A66:B66"/>
    <mergeCell ref="A67:B67"/>
    <mergeCell ref="A68:B68"/>
    <mergeCell ref="A69:B69"/>
    <mergeCell ref="A71:L71"/>
    <mergeCell ref="A40:A43"/>
    <mergeCell ref="B42:B43"/>
    <mergeCell ref="A44:H44"/>
    <mergeCell ref="A45:A46"/>
    <mergeCell ref="B45:B46"/>
    <mergeCell ref="A51:A52"/>
    <mergeCell ref="B51:B52"/>
    <mergeCell ref="C51:C52"/>
    <mergeCell ref="A53:A55"/>
    <mergeCell ref="B40:B41"/>
    <mergeCell ref="A62:B62"/>
    <mergeCell ref="A56:A59"/>
    <mergeCell ref="A60:A61"/>
    <mergeCell ref="A63:I63"/>
    <mergeCell ref="A64:B65"/>
    <mergeCell ref="C64:C65"/>
    <mergeCell ref="D64:D65"/>
    <mergeCell ref="E64:G64"/>
    <mergeCell ref="B19:C21"/>
    <mergeCell ref="A19:A21"/>
    <mergeCell ref="S10:T10"/>
    <mergeCell ref="U10:V10"/>
    <mergeCell ref="W10:X10"/>
    <mergeCell ref="D19:F20"/>
    <mergeCell ref="G19:Z19"/>
    <mergeCell ref="G20:H20"/>
    <mergeCell ref="I20:J20"/>
    <mergeCell ref="K20:L20"/>
    <mergeCell ref="M20:N20"/>
    <mergeCell ref="O20:P20"/>
    <mergeCell ref="Q20:R20"/>
    <mergeCell ref="S20:T20"/>
    <mergeCell ref="U20:V20"/>
    <mergeCell ref="W20:X20"/>
    <mergeCell ref="Y20:Z20"/>
    <mergeCell ref="A31:A39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H64:H65"/>
    <mergeCell ref="B24:B25"/>
    <mergeCell ref="A26:B27"/>
    <mergeCell ref="A28:C28"/>
    <mergeCell ref="A29:J29"/>
    <mergeCell ref="A30:C30"/>
    <mergeCell ref="B9:C11"/>
    <mergeCell ref="D9:F10"/>
    <mergeCell ref="G9:Z9"/>
    <mergeCell ref="G10:H10"/>
    <mergeCell ref="I10:J10"/>
    <mergeCell ref="K10:L10"/>
    <mergeCell ref="M10:N10"/>
    <mergeCell ref="O10:P10"/>
    <mergeCell ref="Q10:R10"/>
    <mergeCell ref="A9:A11"/>
    <mergeCell ref="Y10:Z10"/>
    <mergeCell ref="A12:A13"/>
    <mergeCell ref="A22:A25"/>
    <mergeCell ref="B22:B23"/>
    <mergeCell ref="A14:B14"/>
    <mergeCell ref="A15:C15"/>
    <mergeCell ref="A16:C16"/>
    <mergeCell ref="A17:C17"/>
  </mergeCells>
  <dataValidations count="4">
    <dataValidation type="whole" allowBlank="1" showInputMessage="1" showErrorMessage="1" errorTitle="ERROR" error="Por favor ingrese solo Números" sqref="D133:E140 C151:E1048576 C138:C140 B107:B108 D122:F126 G89:G126 F133:G1048576 D89:F115 C89:C92 A1:A1048576 B114:B1048576 C63:C65 C99:C135 H89:H1048576 C79:H82 B49:B101 G28:H65 E44:F65 C69:H73 C1:C52 B1:B46 G18:Z21 D18:D65 AA1:XFD1048576 E18:F30 G1:Z11 G15:Z15 D1:F15 I28:Z1048576" xr:uid="{00000000-0002-0000-0400-000000000000}">
      <formula1>0</formula1>
      <formula2>1000000000</formula2>
    </dataValidation>
    <dataValidation type="whole" allowBlank="1" showInputMessage="1" showErrorMessage="1" errorTitle="ERROR" error="Debe ingresar sólo números enteros positivos." sqref="D16:Z17" xr:uid="{00000000-0002-0000-0400-000001000000}">
      <formula1>0</formula1>
      <formula2>1000000</formula2>
    </dataValidation>
    <dataValidation type="whole" allowBlank="1" showInputMessage="1" showErrorMessage="1" errorTitle="Error de ingreso" error="Debe ingresar sólo números." sqref="B109:B113" xr:uid="{00000000-0002-0000-0400-000002000000}">
      <formula1>0</formula1>
      <formula2>1000000</formula2>
    </dataValidation>
    <dataValidation type="whole" allowBlank="1" showInputMessage="1" showErrorMessage="1" errorTitle="Error de ingreso" error="Debe ingresar sólo números enteros positivos." sqref="C141:E150 C136:C137 D127:G132 D116:F121 B102:B106 C93:C98 C83:H88 C74:H78 C66:H68 C53:C62 B47:B48 E31:F43 G22:Z27 G12:Z14" xr:uid="{00000000-0002-0000-0400-000003000000}">
      <formula1>0</formula1>
      <formula2>1000000</formula2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Z195"/>
  <sheetViews>
    <sheetView workbookViewId="0">
      <selection sqref="A1:XFD1048576"/>
    </sheetView>
  </sheetViews>
  <sheetFormatPr baseColWidth="10" defaultColWidth="11.42578125" defaultRowHeight="14.25" x14ac:dyDescent="0.2"/>
  <cols>
    <col min="1" max="1" width="39.42578125" style="2" customWidth="1"/>
    <col min="2" max="2" width="18.140625" style="2" customWidth="1"/>
    <col min="3" max="3" width="23.85546875" style="2" customWidth="1"/>
    <col min="4" max="4" width="13" style="2" customWidth="1"/>
    <col min="5" max="5" width="12.42578125" style="2" customWidth="1"/>
    <col min="6" max="6" width="12.7109375" style="2" customWidth="1"/>
    <col min="7" max="7" width="11.42578125" style="2"/>
    <col min="8" max="8" width="13.42578125" style="2" customWidth="1"/>
    <col min="9" max="76" width="11.42578125" style="2"/>
    <col min="77" max="77" width="11.42578125" style="3"/>
    <col min="78" max="78" width="11.140625" style="3" customWidth="1"/>
    <col min="79" max="93" width="11.140625" style="4" hidden="1" customWidth="1"/>
    <col min="94" max="104" width="11.140625" style="49" hidden="1" customWidth="1"/>
    <col min="105" max="105" width="11.140625" style="2" customWidth="1"/>
    <col min="106" max="16384" width="11.42578125" style="2"/>
  </cols>
  <sheetData>
    <row r="1" spans="1:92" ht="16.149999999999999" customHeight="1" x14ac:dyDescent="0.2">
      <c r="A1" s="1" t="s">
        <v>0</v>
      </c>
      <c r="CA1" s="4" t="s">
        <v>8</v>
      </c>
    </row>
    <row r="2" spans="1:92" ht="16.149999999999999" customHeight="1" x14ac:dyDescent="0.2">
      <c r="A2" s="1" t="str">
        <f>CONCATENATE("COMUNA: ",[6]NOMBRE!B2," - ","( ",[6]NOMBRE!C2,[6]NOMBRE!D2,[6]NOMBRE!E2,[6]NOMBRE!F2,[6]NOMBRE!G2," )")</f>
        <v>COMUNA: LINARES - ( 07401 )</v>
      </c>
    </row>
    <row r="3" spans="1:92" ht="16.149999999999999" customHeight="1" x14ac:dyDescent="0.2">
      <c r="A3" s="1" t="str">
        <f>CONCATENATE("ESTABLECIMIENTO/ESTRATEGIA: ",[6]NOMBRE!B3," - ","( ",[6]NOMBRE!C3,[6]NOMBRE!D3,[6]NOMBRE!E3,[6]NOMBRE!F3,[6]NOMBRE!G3,[6]NOMBRE!H3," )")</f>
        <v>ESTABLECIMIENTO/ESTRATEGIA: HOSPITAL PRESIDENTE CARLOS IBAÑEZ DEL CAMPO - ( 116108 )</v>
      </c>
    </row>
    <row r="4" spans="1:92" ht="16.149999999999999" customHeight="1" x14ac:dyDescent="0.2">
      <c r="A4" s="1" t="str">
        <f>CONCATENATE("MES: ",[6]NOMBRE!B6," - ","( ",[6]NOMBRE!C6,[6]NOMBRE!D6," )")</f>
        <v>MES: MAYO - ( 05 )</v>
      </c>
    </row>
    <row r="5" spans="1:92" ht="16.149999999999999" customHeight="1" x14ac:dyDescent="0.2">
      <c r="A5" s="1" t="str">
        <f>CONCATENATE("AÑO: ",[6]NOMBRE!B7)</f>
        <v>AÑO: 2018</v>
      </c>
      <c r="CG5" s="5"/>
      <c r="CH5" s="5"/>
      <c r="CI5" s="5"/>
      <c r="CJ5" s="5"/>
      <c r="CK5" s="5"/>
      <c r="CL5" s="5"/>
      <c r="CM5" s="5"/>
      <c r="CN5" s="5"/>
    </row>
    <row r="6" spans="1:92" ht="15" x14ac:dyDescent="0.2">
      <c r="A6" s="50"/>
      <c r="B6" s="50"/>
      <c r="C6" s="50"/>
      <c r="D6" s="50"/>
      <c r="E6" s="50"/>
      <c r="F6" s="8" t="s">
        <v>9</v>
      </c>
      <c r="G6" s="50"/>
      <c r="H6" s="50"/>
      <c r="I6" s="50"/>
      <c r="J6" s="51"/>
      <c r="K6" s="52"/>
      <c r="L6" s="13"/>
      <c r="CG6" s="5"/>
      <c r="CH6" s="5"/>
      <c r="CI6" s="5"/>
      <c r="CJ6" s="5"/>
      <c r="CK6" s="5"/>
      <c r="CL6" s="5"/>
      <c r="CM6" s="5"/>
      <c r="CN6" s="5"/>
    </row>
    <row r="7" spans="1:92" ht="15" x14ac:dyDescent="0.2">
      <c r="A7" s="51"/>
      <c r="B7" s="51"/>
      <c r="C7" s="51"/>
      <c r="D7" s="51"/>
      <c r="E7" s="51"/>
      <c r="F7" s="51"/>
      <c r="G7" s="51"/>
      <c r="H7" s="51"/>
      <c r="I7" s="51"/>
      <c r="J7" s="51"/>
      <c r="K7" s="52"/>
      <c r="L7" s="13"/>
      <c r="CG7" s="5"/>
      <c r="CH7" s="5"/>
      <c r="CI7" s="5"/>
      <c r="CJ7" s="5"/>
      <c r="CK7" s="5"/>
      <c r="CL7" s="5"/>
      <c r="CM7" s="5"/>
      <c r="CN7" s="5"/>
    </row>
    <row r="8" spans="1:92" ht="31.9" customHeight="1" x14ac:dyDescent="0.2">
      <c r="A8" s="53" t="s">
        <v>10</v>
      </c>
      <c r="B8" s="53"/>
      <c r="C8" s="53"/>
      <c r="D8" s="53"/>
      <c r="E8" s="53"/>
      <c r="F8" s="53"/>
      <c r="G8" s="53"/>
      <c r="H8" s="53"/>
      <c r="I8" s="53"/>
      <c r="J8" s="54"/>
      <c r="K8" s="55"/>
      <c r="L8" s="56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CG8" s="5"/>
      <c r="CH8" s="5"/>
      <c r="CI8" s="5"/>
      <c r="CJ8" s="5"/>
      <c r="CK8" s="5"/>
      <c r="CL8" s="5"/>
      <c r="CM8" s="5"/>
      <c r="CN8" s="5"/>
    </row>
    <row r="9" spans="1:92" ht="16.149999999999999" customHeight="1" x14ac:dyDescent="0.2">
      <c r="A9" s="467" t="s">
        <v>11</v>
      </c>
      <c r="B9" s="467" t="s">
        <v>12</v>
      </c>
      <c r="C9" s="467"/>
      <c r="D9" s="468" t="s">
        <v>1</v>
      </c>
      <c r="E9" s="469"/>
      <c r="F9" s="470"/>
      <c r="G9" s="474" t="s">
        <v>13</v>
      </c>
      <c r="H9" s="475"/>
      <c r="I9" s="475"/>
      <c r="J9" s="475"/>
      <c r="K9" s="475"/>
      <c r="L9" s="475"/>
      <c r="M9" s="475"/>
      <c r="N9" s="475"/>
      <c r="O9" s="475"/>
      <c r="P9" s="475"/>
      <c r="Q9" s="475"/>
      <c r="R9" s="475"/>
      <c r="S9" s="475"/>
      <c r="T9" s="475"/>
      <c r="U9" s="475"/>
      <c r="V9" s="475"/>
      <c r="W9" s="475"/>
      <c r="X9" s="475"/>
      <c r="Y9" s="475"/>
      <c r="Z9" s="476"/>
      <c r="CG9" s="5"/>
      <c r="CH9" s="5"/>
      <c r="CI9" s="5"/>
      <c r="CJ9" s="5"/>
      <c r="CK9" s="5"/>
      <c r="CL9" s="5"/>
      <c r="CM9" s="5"/>
      <c r="CN9" s="5"/>
    </row>
    <row r="10" spans="1:92" ht="16.149999999999999" customHeight="1" x14ac:dyDescent="0.2">
      <c r="A10" s="467"/>
      <c r="B10" s="467"/>
      <c r="C10" s="467"/>
      <c r="D10" s="471"/>
      <c r="E10" s="472"/>
      <c r="F10" s="473"/>
      <c r="G10" s="477" t="s">
        <v>14</v>
      </c>
      <c r="H10" s="477"/>
      <c r="I10" s="477" t="s">
        <v>15</v>
      </c>
      <c r="J10" s="477"/>
      <c r="K10" s="477" t="s">
        <v>16</v>
      </c>
      <c r="L10" s="477"/>
      <c r="M10" s="477" t="s">
        <v>17</v>
      </c>
      <c r="N10" s="477"/>
      <c r="O10" s="477" t="s">
        <v>18</v>
      </c>
      <c r="P10" s="477"/>
      <c r="Q10" s="477" t="s">
        <v>19</v>
      </c>
      <c r="R10" s="477"/>
      <c r="S10" s="477" t="s">
        <v>20</v>
      </c>
      <c r="T10" s="477"/>
      <c r="U10" s="477" t="s">
        <v>21</v>
      </c>
      <c r="V10" s="477"/>
      <c r="W10" s="477" t="s">
        <v>22</v>
      </c>
      <c r="X10" s="477"/>
      <c r="Y10" s="477" t="s">
        <v>23</v>
      </c>
      <c r="Z10" s="477"/>
      <c r="CG10" s="5"/>
      <c r="CH10" s="5"/>
      <c r="CI10" s="5"/>
      <c r="CJ10" s="5"/>
      <c r="CK10" s="5"/>
      <c r="CL10" s="5"/>
      <c r="CM10" s="5"/>
      <c r="CN10" s="5"/>
    </row>
    <row r="11" spans="1:92" ht="16.149999999999999" customHeight="1" x14ac:dyDescent="0.2">
      <c r="A11" s="467"/>
      <c r="B11" s="467"/>
      <c r="C11" s="467"/>
      <c r="D11" s="16" t="s">
        <v>5</v>
      </c>
      <c r="E11" s="15" t="s">
        <v>6</v>
      </c>
      <c r="F11" s="306" t="s">
        <v>7</v>
      </c>
      <c r="G11" s="57" t="s">
        <v>6</v>
      </c>
      <c r="H11" s="58" t="s">
        <v>7</v>
      </c>
      <c r="I11" s="59" t="s">
        <v>6</v>
      </c>
      <c r="J11" s="60" t="s">
        <v>7</v>
      </c>
      <c r="K11" s="59" t="s">
        <v>6</v>
      </c>
      <c r="L11" s="60" t="s">
        <v>7</v>
      </c>
      <c r="M11" s="59" t="s">
        <v>6</v>
      </c>
      <c r="N11" s="60" t="s">
        <v>7</v>
      </c>
      <c r="O11" s="59" t="s">
        <v>6</v>
      </c>
      <c r="P11" s="60" t="s">
        <v>7</v>
      </c>
      <c r="Q11" s="59" t="s">
        <v>6</v>
      </c>
      <c r="R11" s="60" t="s">
        <v>7</v>
      </c>
      <c r="S11" s="59" t="s">
        <v>6</v>
      </c>
      <c r="T11" s="60" t="s">
        <v>7</v>
      </c>
      <c r="U11" s="59" t="s">
        <v>6</v>
      </c>
      <c r="V11" s="60" t="s">
        <v>7</v>
      </c>
      <c r="W11" s="59" t="s">
        <v>6</v>
      </c>
      <c r="X11" s="60" t="s">
        <v>7</v>
      </c>
      <c r="Y11" s="59" t="s">
        <v>6</v>
      </c>
      <c r="Z11" s="60" t="s">
        <v>7</v>
      </c>
      <c r="AA11" s="3"/>
      <c r="CG11" s="5"/>
      <c r="CH11" s="5"/>
      <c r="CI11" s="5"/>
      <c r="CJ11" s="5"/>
      <c r="CK11" s="5"/>
      <c r="CL11" s="5"/>
      <c r="CM11" s="5"/>
      <c r="CN11" s="5"/>
    </row>
    <row r="12" spans="1:92" ht="16.149999999999999" customHeight="1" x14ac:dyDescent="0.2">
      <c r="A12" s="478" t="s">
        <v>24</v>
      </c>
      <c r="B12" s="61" t="s">
        <v>25</v>
      </c>
      <c r="C12" s="62" t="s">
        <v>26</v>
      </c>
      <c r="D12" s="63">
        <f>SUM(E12+F12)</f>
        <v>6</v>
      </c>
      <c r="E12" s="64">
        <f t="shared" ref="E12:F15" si="0">SUM(G12+I12+K12+M12+O12+Q12+S12+U12+W12+Y12)</f>
        <v>3</v>
      </c>
      <c r="F12" s="65">
        <f t="shared" si="0"/>
        <v>3</v>
      </c>
      <c r="G12" s="28"/>
      <c r="H12" s="29">
        <v>2</v>
      </c>
      <c r="I12" s="28">
        <v>2</v>
      </c>
      <c r="J12" s="29"/>
      <c r="K12" s="28"/>
      <c r="L12" s="29">
        <v>1</v>
      </c>
      <c r="M12" s="28"/>
      <c r="N12" s="29"/>
      <c r="O12" s="28">
        <v>1</v>
      </c>
      <c r="P12" s="29"/>
      <c r="Q12" s="28"/>
      <c r="R12" s="29"/>
      <c r="S12" s="28"/>
      <c r="T12" s="29"/>
      <c r="U12" s="28"/>
      <c r="V12" s="29"/>
      <c r="W12" s="28"/>
      <c r="X12" s="29"/>
      <c r="Y12" s="28"/>
      <c r="Z12" s="29"/>
      <c r="AA12" s="3"/>
      <c r="CG12" s="5"/>
      <c r="CH12" s="5"/>
      <c r="CI12" s="5"/>
      <c r="CJ12" s="5"/>
      <c r="CK12" s="5"/>
      <c r="CL12" s="5"/>
      <c r="CM12" s="5"/>
      <c r="CN12" s="5"/>
    </row>
    <row r="13" spans="1:92" ht="16.149999999999999" customHeight="1" x14ac:dyDescent="0.2">
      <c r="A13" s="479"/>
      <c r="B13" s="300" t="s">
        <v>27</v>
      </c>
      <c r="C13" s="67" t="s">
        <v>26</v>
      </c>
      <c r="D13" s="68">
        <f>SUM(E13+F13)</f>
        <v>12</v>
      </c>
      <c r="E13" s="69">
        <f t="shared" si="0"/>
        <v>8</v>
      </c>
      <c r="F13" s="70">
        <f t="shared" si="0"/>
        <v>4</v>
      </c>
      <c r="G13" s="71"/>
      <c r="H13" s="72"/>
      <c r="I13" s="17">
        <v>1</v>
      </c>
      <c r="J13" s="20"/>
      <c r="K13" s="17">
        <v>2</v>
      </c>
      <c r="L13" s="20"/>
      <c r="M13" s="17">
        <v>1</v>
      </c>
      <c r="N13" s="19"/>
      <c r="O13" s="17">
        <v>1</v>
      </c>
      <c r="P13" s="19">
        <v>1</v>
      </c>
      <c r="Q13" s="17">
        <v>1</v>
      </c>
      <c r="R13" s="19">
        <v>1</v>
      </c>
      <c r="S13" s="17">
        <v>1</v>
      </c>
      <c r="T13" s="19">
        <v>1</v>
      </c>
      <c r="U13" s="17">
        <v>1</v>
      </c>
      <c r="V13" s="19">
        <v>1</v>
      </c>
      <c r="W13" s="17"/>
      <c r="X13" s="19"/>
      <c r="Y13" s="17"/>
      <c r="Z13" s="19"/>
      <c r="AA13" s="3"/>
      <c r="CG13" s="5"/>
      <c r="CH13" s="5"/>
      <c r="CI13" s="5"/>
      <c r="CJ13" s="5"/>
      <c r="CK13" s="5"/>
      <c r="CL13" s="5"/>
      <c r="CM13" s="5"/>
      <c r="CN13" s="5"/>
    </row>
    <row r="14" spans="1:92" ht="16.149999999999999" customHeight="1" x14ac:dyDescent="0.2">
      <c r="A14" s="481" t="s">
        <v>28</v>
      </c>
      <c r="B14" s="482"/>
      <c r="C14" s="73" t="s">
        <v>26</v>
      </c>
      <c r="D14" s="74">
        <f>SUM(E14+F14)</f>
        <v>203</v>
      </c>
      <c r="E14" s="75">
        <f t="shared" si="0"/>
        <v>123</v>
      </c>
      <c r="F14" s="76">
        <f t="shared" si="0"/>
        <v>80</v>
      </c>
      <c r="G14" s="35">
        <v>3</v>
      </c>
      <c r="H14" s="77">
        <v>3</v>
      </c>
      <c r="I14" s="35">
        <v>14</v>
      </c>
      <c r="J14" s="77">
        <v>18</v>
      </c>
      <c r="K14" s="35">
        <v>18</v>
      </c>
      <c r="L14" s="77">
        <v>13</v>
      </c>
      <c r="M14" s="78">
        <v>20</v>
      </c>
      <c r="N14" s="36">
        <v>8</v>
      </c>
      <c r="O14" s="78">
        <v>16</v>
      </c>
      <c r="P14" s="36">
        <v>6</v>
      </c>
      <c r="Q14" s="78">
        <v>15</v>
      </c>
      <c r="R14" s="36">
        <v>10</v>
      </c>
      <c r="S14" s="78">
        <v>17</v>
      </c>
      <c r="T14" s="36">
        <v>10</v>
      </c>
      <c r="U14" s="78">
        <v>9</v>
      </c>
      <c r="V14" s="36">
        <v>7</v>
      </c>
      <c r="W14" s="78">
        <v>9</v>
      </c>
      <c r="X14" s="36">
        <v>3</v>
      </c>
      <c r="Y14" s="78">
        <v>2</v>
      </c>
      <c r="Z14" s="36">
        <v>2</v>
      </c>
      <c r="AA14" s="3"/>
      <c r="CG14" s="5"/>
      <c r="CH14" s="5"/>
      <c r="CI14" s="5"/>
      <c r="CJ14" s="5"/>
      <c r="CK14" s="5"/>
      <c r="CL14" s="5"/>
      <c r="CM14" s="5"/>
      <c r="CN14" s="5"/>
    </row>
    <row r="15" spans="1:92" ht="16.149999999999999" customHeight="1" thickBot="1" x14ac:dyDescent="0.25">
      <c r="A15" s="483" t="s">
        <v>1</v>
      </c>
      <c r="B15" s="484"/>
      <c r="C15" s="485"/>
      <c r="D15" s="79">
        <f>SUM(E15+F15)</f>
        <v>221</v>
      </c>
      <c r="E15" s="80">
        <f t="shared" si="0"/>
        <v>134</v>
      </c>
      <c r="F15" s="81">
        <f t="shared" si="0"/>
        <v>87</v>
      </c>
      <c r="G15" s="82">
        <f t="shared" ref="G15:Z15" si="1">SUM(G12:G14)</f>
        <v>3</v>
      </c>
      <c r="H15" s="83">
        <f t="shared" si="1"/>
        <v>5</v>
      </c>
      <c r="I15" s="82">
        <f t="shared" si="1"/>
        <v>17</v>
      </c>
      <c r="J15" s="83">
        <f t="shared" si="1"/>
        <v>18</v>
      </c>
      <c r="K15" s="82">
        <f t="shared" si="1"/>
        <v>20</v>
      </c>
      <c r="L15" s="83">
        <f t="shared" si="1"/>
        <v>14</v>
      </c>
      <c r="M15" s="84">
        <f t="shared" si="1"/>
        <v>21</v>
      </c>
      <c r="N15" s="85">
        <f t="shared" si="1"/>
        <v>8</v>
      </c>
      <c r="O15" s="84">
        <f t="shared" si="1"/>
        <v>18</v>
      </c>
      <c r="P15" s="85">
        <f t="shared" si="1"/>
        <v>7</v>
      </c>
      <c r="Q15" s="84">
        <f t="shared" si="1"/>
        <v>16</v>
      </c>
      <c r="R15" s="85">
        <f t="shared" si="1"/>
        <v>11</v>
      </c>
      <c r="S15" s="84">
        <f t="shared" si="1"/>
        <v>18</v>
      </c>
      <c r="T15" s="85">
        <f t="shared" si="1"/>
        <v>11</v>
      </c>
      <c r="U15" s="84">
        <f t="shared" si="1"/>
        <v>10</v>
      </c>
      <c r="V15" s="85">
        <f t="shared" si="1"/>
        <v>8</v>
      </c>
      <c r="W15" s="84">
        <f t="shared" si="1"/>
        <v>9</v>
      </c>
      <c r="X15" s="85">
        <f t="shared" si="1"/>
        <v>3</v>
      </c>
      <c r="Y15" s="84">
        <f t="shared" si="1"/>
        <v>2</v>
      </c>
      <c r="Z15" s="85">
        <f t="shared" si="1"/>
        <v>2</v>
      </c>
      <c r="AA15" s="3"/>
      <c r="CG15" s="5"/>
      <c r="CH15" s="5"/>
      <c r="CI15" s="5"/>
      <c r="CJ15" s="5"/>
      <c r="CK15" s="5"/>
      <c r="CL15" s="5"/>
      <c r="CM15" s="5"/>
      <c r="CN15" s="5"/>
    </row>
    <row r="16" spans="1:92" ht="16.149999999999999" customHeight="1" thickTop="1" x14ac:dyDescent="0.2">
      <c r="A16" s="486" t="s">
        <v>29</v>
      </c>
      <c r="B16" s="487"/>
      <c r="C16" s="488"/>
      <c r="D16" s="86">
        <v>21</v>
      </c>
      <c r="E16" s="87"/>
      <c r="F16" s="88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9"/>
      <c r="AA16" s="3"/>
      <c r="CG16" s="5"/>
      <c r="CH16" s="5"/>
      <c r="CI16" s="5"/>
      <c r="CJ16" s="5"/>
      <c r="CK16" s="5"/>
      <c r="CL16" s="5"/>
      <c r="CM16" s="5"/>
      <c r="CN16" s="5"/>
    </row>
    <row r="17" spans="1:92" ht="16.149999999999999" customHeight="1" x14ac:dyDescent="0.2">
      <c r="A17" s="462" t="s">
        <v>30</v>
      </c>
      <c r="B17" s="463"/>
      <c r="C17" s="464"/>
      <c r="D17" s="71"/>
      <c r="E17" s="90"/>
      <c r="F17" s="91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2"/>
      <c r="AA17" s="3"/>
      <c r="CG17" s="5"/>
      <c r="CH17" s="5"/>
      <c r="CI17" s="5"/>
      <c r="CJ17" s="5"/>
      <c r="CK17" s="5"/>
      <c r="CL17" s="5"/>
      <c r="CM17" s="5"/>
      <c r="CN17" s="5"/>
    </row>
    <row r="18" spans="1:92" ht="31.9" customHeight="1" x14ac:dyDescent="0.2">
      <c r="A18" s="93" t="s">
        <v>31</v>
      </c>
      <c r="B18" s="94"/>
      <c r="CG18" s="5"/>
      <c r="CH18" s="5"/>
      <c r="CI18" s="5"/>
      <c r="CJ18" s="5"/>
      <c r="CK18" s="5"/>
      <c r="CL18" s="5"/>
      <c r="CM18" s="5"/>
      <c r="CN18" s="5"/>
    </row>
    <row r="19" spans="1:92" ht="16.149999999999999" customHeight="1" x14ac:dyDescent="0.2">
      <c r="A19" s="467" t="s">
        <v>11</v>
      </c>
      <c r="B19" s="467" t="s">
        <v>12</v>
      </c>
      <c r="C19" s="467"/>
      <c r="D19" s="468" t="s">
        <v>1</v>
      </c>
      <c r="E19" s="469"/>
      <c r="F19" s="470"/>
      <c r="G19" s="496" t="s">
        <v>13</v>
      </c>
      <c r="H19" s="497"/>
      <c r="I19" s="497"/>
      <c r="J19" s="497"/>
      <c r="K19" s="497"/>
      <c r="L19" s="497"/>
      <c r="M19" s="497"/>
      <c r="N19" s="497"/>
      <c r="O19" s="497"/>
      <c r="P19" s="497"/>
      <c r="Q19" s="497"/>
      <c r="R19" s="497"/>
      <c r="S19" s="497"/>
      <c r="T19" s="497"/>
      <c r="U19" s="497"/>
      <c r="V19" s="497"/>
      <c r="W19" s="497"/>
      <c r="X19" s="497"/>
      <c r="Y19" s="497"/>
      <c r="Z19" s="498"/>
      <c r="CG19" s="5"/>
      <c r="CH19" s="5"/>
      <c r="CI19" s="5"/>
      <c r="CJ19" s="5"/>
      <c r="CK19" s="5"/>
      <c r="CL19" s="5"/>
      <c r="CM19" s="5"/>
      <c r="CN19" s="5"/>
    </row>
    <row r="20" spans="1:92" ht="16.149999999999999" customHeight="1" x14ac:dyDescent="0.2">
      <c r="A20" s="467"/>
      <c r="B20" s="467"/>
      <c r="C20" s="467"/>
      <c r="D20" s="471"/>
      <c r="E20" s="472"/>
      <c r="F20" s="472"/>
      <c r="G20" s="477" t="s">
        <v>14</v>
      </c>
      <c r="H20" s="477"/>
      <c r="I20" s="477" t="s">
        <v>15</v>
      </c>
      <c r="J20" s="477"/>
      <c r="K20" s="477" t="s">
        <v>16</v>
      </c>
      <c r="L20" s="477"/>
      <c r="M20" s="477" t="s">
        <v>17</v>
      </c>
      <c r="N20" s="477"/>
      <c r="O20" s="477" t="s">
        <v>18</v>
      </c>
      <c r="P20" s="477"/>
      <c r="Q20" s="477" t="s">
        <v>19</v>
      </c>
      <c r="R20" s="477"/>
      <c r="S20" s="477" t="s">
        <v>20</v>
      </c>
      <c r="T20" s="477"/>
      <c r="U20" s="477" t="s">
        <v>21</v>
      </c>
      <c r="V20" s="477"/>
      <c r="W20" s="477" t="s">
        <v>22</v>
      </c>
      <c r="X20" s="477"/>
      <c r="Y20" s="477" t="s">
        <v>23</v>
      </c>
      <c r="Z20" s="477"/>
      <c r="CG20" s="5"/>
      <c r="CH20" s="5"/>
      <c r="CI20" s="5"/>
      <c r="CJ20" s="5"/>
      <c r="CK20" s="5"/>
      <c r="CL20" s="5"/>
      <c r="CM20" s="5"/>
      <c r="CN20" s="5"/>
    </row>
    <row r="21" spans="1:92" ht="16.149999999999999" customHeight="1" x14ac:dyDescent="0.2">
      <c r="A21" s="467"/>
      <c r="B21" s="467"/>
      <c r="C21" s="467"/>
      <c r="D21" s="16" t="s">
        <v>5</v>
      </c>
      <c r="E21" s="15" t="s">
        <v>6</v>
      </c>
      <c r="F21" s="305" t="s">
        <v>7</v>
      </c>
      <c r="G21" s="57" t="s">
        <v>6</v>
      </c>
      <c r="H21" s="58" t="s">
        <v>7</v>
      </c>
      <c r="I21" s="57" t="s">
        <v>6</v>
      </c>
      <c r="J21" s="95" t="s">
        <v>7</v>
      </c>
      <c r="K21" s="57" t="s">
        <v>6</v>
      </c>
      <c r="L21" s="58" t="s">
        <v>7</v>
      </c>
      <c r="M21" s="57" t="s">
        <v>6</v>
      </c>
      <c r="N21" s="58" t="s">
        <v>7</v>
      </c>
      <c r="O21" s="57" t="s">
        <v>6</v>
      </c>
      <c r="P21" s="58" t="s">
        <v>7</v>
      </c>
      <c r="Q21" s="57" t="s">
        <v>6</v>
      </c>
      <c r="R21" s="58" t="s">
        <v>7</v>
      </c>
      <c r="S21" s="57" t="s">
        <v>6</v>
      </c>
      <c r="T21" s="58" t="s">
        <v>7</v>
      </c>
      <c r="U21" s="57" t="s">
        <v>6</v>
      </c>
      <c r="V21" s="58" t="s">
        <v>7</v>
      </c>
      <c r="W21" s="57" t="s">
        <v>6</v>
      </c>
      <c r="X21" s="58" t="s">
        <v>7</v>
      </c>
      <c r="Y21" s="57" t="s">
        <v>6</v>
      </c>
      <c r="Z21" s="58" t="s">
        <v>7</v>
      </c>
      <c r="CG21" s="5"/>
      <c r="CH21" s="5"/>
      <c r="CI21" s="5"/>
      <c r="CJ21" s="5"/>
      <c r="CK21" s="5"/>
      <c r="CL21" s="5"/>
      <c r="CM21" s="5"/>
      <c r="CN21" s="5"/>
    </row>
    <row r="22" spans="1:92" ht="16.149999999999999" customHeight="1" x14ac:dyDescent="0.2">
      <c r="A22" s="479" t="s">
        <v>24</v>
      </c>
      <c r="B22" s="456" t="s">
        <v>25</v>
      </c>
      <c r="C22" s="97" t="s">
        <v>32</v>
      </c>
      <c r="D22" s="98">
        <f t="shared" ref="D22:D27" si="2">SUM(E22+F22)</f>
        <v>5</v>
      </c>
      <c r="E22" s="99">
        <f t="shared" ref="E22:F27" si="3">SUM(G22+I22+K22+M22+O22+Q22+S22+U22+W22+Y22)</f>
        <v>2</v>
      </c>
      <c r="F22" s="100">
        <f t="shared" si="3"/>
        <v>3</v>
      </c>
      <c r="G22" s="17"/>
      <c r="H22" s="19"/>
      <c r="I22" s="28">
        <v>1</v>
      </c>
      <c r="J22" s="29">
        <v>2</v>
      </c>
      <c r="K22" s="101"/>
      <c r="L22" s="18">
        <v>1</v>
      </c>
      <c r="M22" s="101"/>
      <c r="N22" s="18"/>
      <c r="O22" s="101"/>
      <c r="P22" s="18"/>
      <c r="Q22" s="101"/>
      <c r="R22" s="18"/>
      <c r="S22" s="101"/>
      <c r="T22" s="18"/>
      <c r="U22" s="101">
        <v>1</v>
      </c>
      <c r="V22" s="18"/>
      <c r="W22" s="101"/>
      <c r="X22" s="18"/>
      <c r="Y22" s="28"/>
      <c r="Z22" s="18"/>
      <c r="AA22" s="3"/>
      <c r="CG22" s="5"/>
      <c r="CH22" s="5"/>
      <c r="CI22" s="5"/>
      <c r="CJ22" s="5"/>
      <c r="CK22" s="5"/>
      <c r="CL22" s="5"/>
      <c r="CM22" s="5"/>
      <c r="CN22" s="5"/>
    </row>
    <row r="23" spans="1:92" ht="16.149999999999999" customHeight="1" x14ac:dyDescent="0.2">
      <c r="A23" s="479"/>
      <c r="B23" s="457"/>
      <c r="C23" s="102" t="s">
        <v>33</v>
      </c>
      <c r="D23" s="103">
        <f t="shared" si="2"/>
        <v>0</v>
      </c>
      <c r="E23" s="104">
        <f t="shared" si="3"/>
        <v>0</v>
      </c>
      <c r="F23" s="105">
        <f t="shared" si="3"/>
        <v>0</v>
      </c>
      <c r="G23" s="42"/>
      <c r="H23" s="43"/>
      <c r="I23" s="71"/>
      <c r="J23" s="72"/>
      <c r="K23" s="106"/>
      <c r="L23" s="30"/>
      <c r="M23" s="106"/>
      <c r="N23" s="30"/>
      <c r="O23" s="106"/>
      <c r="P23" s="30"/>
      <c r="Q23" s="106"/>
      <c r="R23" s="30"/>
      <c r="S23" s="106"/>
      <c r="T23" s="30"/>
      <c r="U23" s="106"/>
      <c r="V23" s="30"/>
      <c r="W23" s="106"/>
      <c r="X23" s="30"/>
      <c r="Y23" s="106"/>
      <c r="Z23" s="30"/>
      <c r="AA23" s="3"/>
      <c r="CG23" s="5"/>
      <c r="CH23" s="5"/>
      <c r="CI23" s="5"/>
      <c r="CJ23" s="5"/>
      <c r="CK23" s="5"/>
      <c r="CL23" s="5"/>
      <c r="CM23" s="5"/>
      <c r="CN23" s="5"/>
    </row>
    <row r="24" spans="1:92" ht="16.149999999999999" customHeight="1" x14ac:dyDescent="0.2">
      <c r="A24" s="479"/>
      <c r="B24" s="456" t="s">
        <v>27</v>
      </c>
      <c r="C24" s="24" t="s">
        <v>32</v>
      </c>
      <c r="D24" s="107">
        <f t="shared" si="2"/>
        <v>2</v>
      </c>
      <c r="E24" s="108">
        <f t="shared" si="3"/>
        <v>0</v>
      </c>
      <c r="F24" s="109">
        <f t="shared" si="3"/>
        <v>2</v>
      </c>
      <c r="G24" s="21"/>
      <c r="H24" s="22"/>
      <c r="I24" s="21"/>
      <c r="J24" s="23">
        <v>1</v>
      </c>
      <c r="K24" s="110"/>
      <c r="L24" s="22"/>
      <c r="M24" s="110"/>
      <c r="N24" s="22"/>
      <c r="O24" s="110"/>
      <c r="P24" s="22"/>
      <c r="Q24" s="110"/>
      <c r="R24" s="22"/>
      <c r="S24" s="110"/>
      <c r="T24" s="22">
        <v>1</v>
      </c>
      <c r="U24" s="110"/>
      <c r="V24" s="22"/>
      <c r="W24" s="110"/>
      <c r="X24" s="22"/>
      <c r="Y24" s="110"/>
      <c r="Z24" s="22"/>
      <c r="AA24" s="3"/>
      <c r="CG24" s="5"/>
      <c r="CH24" s="5"/>
      <c r="CI24" s="5"/>
      <c r="CJ24" s="5"/>
      <c r="CK24" s="5"/>
      <c r="CL24" s="5"/>
      <c r="CM24" s="5"/>
      <c r="CN24" s="5"/>
    </row>
    <row r="25" spans="1:92" ht="16.149999999999999" customHeight="1" x14ac:dyDescent="0.2">
      <c r="A25" s="480"/>
      <c r="B25" s="457"/>
      <c r="C25" s="111" t="s">
        <v>33</v>
      </c>
      <c r="D25" s="103">
        <f t="shared" si="2"/>
        <v>0</v>
      </c>
      <c r="E25" s="104">
        <f t="shared" si="3"/>
        <v>0</v>
      </c>
      <c r="F25" s="105">
        <f t="shared" si="3"/>
        <v>0</v>
      </c>
      <c r="G25" s="42"/>
      <c r="H25" s="43"/>
      <c r="I25" s="42"/>
      <c r="J25" s="31"/>
      <c r="K25" s="112"/>
      <c r="L25" s="43"/>
      <c r="M25" s="112"/>
      <c r="N25" s="43"/>
      <c r="O25" s="112"/>
      <c r="P25" s="43"/>
      <c r="Q25" s="112"/>
      <c r="R25" s="43"/>
      <c r="S25" s="112"/>
      <c r="T25" s="43"/>
      <c r="U25" s="112"/>
      <c r="V25" s="43"/>
      <c r="W25" s="112"/>
      <c r="X25" s="43"/>
      <c r="Y25" s="112"/>
      <c r="Z25" s="43"/>
      <c r="AA25" s="3"/>
      <c r="CG25" s="5"/>
      <c r="CH25" s="5"/>
      <c r="CI25" s="5"/>
      <c r="CJ25" s="5"/>
      <c r="CK25" s="5"/>
      <c r="CL25" s="5"/>
      <c r="CM25" s="5"/>
      <c r="CN25" s="5"/>
    </row>
    <row r="26" spans="1:92" ht="16.149999999999999" customHeight="1" x14ac:dyDescent="0.2">
      <c r="A26" s="458" t="s">
        <v>28</v>
      </c>
      <c r="B26" s="459"/>
      <c r="C26" s="24" t="s">
        <v>32</v>
      </c>
      <c r="D26" s="113">
        <f t="shared" si="2"/>
        <v>38</v>
      </c>
      <c r="E26" s="114">
        <f t="shared" si="3"/>
        <v>13</v>
      </c>
      <c r="F26" s="115">
        <f t="shared" si="3"/>
        <v>25</v>
      </c>
      <c r="G26" s="116">
        <v>1</v>
      </c>
      <c r="H26" s="117">
        <v>1</v>
      </c>
      <c r="I26" s="118">
        <v>1</v>
      </c>
      <c r="J26" s="119">
        <v>6</v>
      </c>
      <c r="K26" s="116">
        <v>3</v>
      </c>
      <c r="L26" s="117">
        <v>2</v>
      </c>
      <c r="M26" s="116">
        <v>1</v>
      </c>
      <c r="N26" s="117">
        <v>5</v>
      </c>
      <c r="O26" s="116">
        <v>3</v>
      </c>
      <c r="P26" s="117">
        <v>5</v>
      </c>
      <c r="Q26" s="116"/>
      <c r="R26" s="117"/>
      <c r="S26" s="116">
        <v>2</v>
      </c>
      <c r="T26" s="117">
        <v>1</v>
      </c>
      <c r="U26" s="116">
        <v>1</v>
      </c>
      <c r="V26" s="117">
        <v>2</v>
      </c>
      <c r="W26" s="116">
        <v>1</v>
      </c>
      <c r="X26" s="117">
        <v>3</v>
      </c>
      <c r="Y26" s="116"/>
      <c r="Z26" s="117"/>
      <c r="AA26" s="3"/>
      <c r="CG26" s="5"/>
      <c r="CH26" s="5"/>
      <c r="CI26" s="5"/>
      <c r="CJ26" s="5"/>
      <c r="CK26" s="5"/>
      <c r="CL26" s="5"/>
      <c r="CM26" s="5"/>
      <c r="CN26" s="5"/>
    </row>
    <row r="27" spans="1:92" ht="16.149999999999999" customHeight="1" x14ac:dyDescent="0.2">
      <c r="A27" s="460"/>
      <c r="B27" s="461"/>
      <c r="C27" s="111" t="s">
        <v>33</v>
      </c>
      <c r="D27" s="103">
        <f t="shared" si="2"/>
        <v>5</v>
      </c>
      <c r="E27" s="104">
        <f t="shared" si="3"/>
        <v>4</v>
      </c>
      <c r="F27" s="105">
        <f t="shared" si="3"/>
        <v>1</v>
      </c>
      <c r="G27" s="112"/>
      <c r="H27" s="43"/>
      <c r="I27" s="42"/>
      <c r="J27" s="31"/>
      <c r="K27" s="112">
        <v>1</v>
      </c>
      <c r="L27" s="43"/>
      <c r="M27" s="112"/>
      <c r="N27" s="43"/>
      <c r="O27" s="112">
        <v>1</v>
      </c>
      <c r="P27" s="43">
        <v>1</v>
      </c>
      <c r="Q27" s="112"/>
      <c r="R27" s="43"/>
      <c r="S27" s="112">
        <v>1</v>
      </c>
      <c r="T27" s="43"/>
      <c r="U27" s="112">
        <v>1</v>
      </c>
      <c r="V27" s="43"/>
      <c r="W27" s="112"/>
      <c r="X27" s="43"/>
      <c r="Y27" s="112"/>
      <c r="Z27" s="43"/>
      <c r="AA27" s="3"/>
      <c r="CG27" s="5"/>
      <c r="CH27" s="5"/>
      <c r="CI27" s="5"/>
      <c r="CJ27" s="5"/>
      <c r="CK27" s="5"/>
      <c r="CL27" s="5"/>
      <c r="CM27" s="5"/>
      <c r="CN27" s="5"/>
    </row>
    <row r="28" spans="1:92" ht="16.149999999999999" customHeight="1" x14ac:dyDescent="0.2">
      <c r="A28" s="462" t="s">
        <v>1</v>
      </c>
      <c r="B28" s="463"/>
      <c r="C28" s="464"/>
      <c r="D28" s="120">
        <f t="shared" ref="D28:Z28" si="4">SUM(D22:D27)</f>
        <v>50</v>
      </c>
      <c r="E28" s="121">
        <f t="shared" si="4"/>
        <v>19</v>
      </c>
      <c r="F28" s="122">
        <f t="shared" si="4"/>
        <v>31</v>
      </c>
      <c r="G28" s="123">
        <f t="shared" si="4"/>
        <v>1</v>
      </c>
      <c r="H28" s="124">
        <f t="shared" si="4"/>
        <v>1</v>
      </c>
      <c r="I28" s="125">
        <f t="shared" si="4"/>
        <v>2</v>
      </c>
      <c r="J28" s="126">
        <f t="shared" si="4"/>
        <v>9</v>
      </c>
      <c r="K28" s="123">
        <f t="shared" si="4"/>
        <v>4</v>
      </c>
      <c r="L28" s="124">
        <f t="shared" si="4"/>
        <v>3</v>
      </c>
      <c r="M28" s="123">
        <f t="shared" si="4"/>
        <v>1</v>
      </c>
      <c r="N28" s="124">
        <f t="shared" si="4"/>
        <v>5</v>
      </c>
      <c r="O28" s="123">
        <f t="shared" si="4"/>
        <v>4</v>
      </c>
      <c r="P28" s="124">
        <f t="shared" si="4"/>
        <v>6</v>
      </c>
      <c r="Q28" s="123">
        <f t="shared" si="4"/>
        <v>0</v>
      </c>
      <c r="R28" s="124">
        <f t="shared" si="4"/>
        <v>0</v>
      </c>
      <c r="S28" s="123">
        <f t="shared" si="4"/>
        <v>3</v>
      </c>
      <c r="T28" s="124">
        <f t="shared" si="4"/>
        <v>2</v>
      </c>
      <c r="U28" s="123">
        <f t="shared" si="4"/>
        <v>3</v>
      </c>
      <c r="V28" s="124">
        <f t="shared" si="4"/>
        <v>2</v>
      </c>
      <c r="W28" s="123">
        <f t="shared" si="4"/>
        <v>1</v>
      </c>
      <c r="X28" s="124">
        <f t="shared" si="4"/>
        <v>3</v>
      </c>
      <c r="Y28" s="123">
        <f t="shared" si="4"/>
        <v>0</v>
      </c>
      <c r="Z28" s="124">
        <f t="shared" si="4"/>
        <v>0</v>
      </c>
      <c r="AA28" s="3"/>
      <c r="CG28" s="5"/>
      <c r="CH28" s="5"/>
      <c r="CI28" s="5"/>
      <c r="CJ28" s="5"/>
      <c r="CK28" s="5"/>
      <c r="CL28" s="5"/>
      <c r="CM28" s="5"/>
      <c r="CN28" s="5"/>
    </row>
    <row r="29" spans="1:92" ht="31.9" customHeight="1" x14ac:dyDescent="0.2">
      <c r="A29" s="465" t="s">
        <v>34</v>
      </c>
      <c r="B29" s="465"/>
      <c r="C29" s="465"/>
      <c r="D29" s="465"/>
      <c r="E29" s="465"/>
      <c r="F29" s="465"/>
      <c r="G29" s="465"/>
      <c r="H29" s="465"/>
      <c r="I29" s="465"/>
      <c r="J29" s="465"/>
      <c r="K29" s="45"/>
      <c r="L29" s="26"/>
      <c r="CG29" s="5"/>
      <c r="CH29" s="5"/>
      <c r="CI29" s="5"/>
      <c r="CJ29" s="5"/>
      <c r="CK29" s="5"/>
      <c r="CL29" s="5"/>
      <c r="CM29" s="5"/>
      <c r="CN29" s="5"/>
    </row>
    <row r="30" spans="1:92" ht="16.149999999999999" customHeight="1" x14ac:dyDescent="0.2">
      <c r="A30" s="466" t="s">
        <v>4</v>
      </c>
      <c r="B30" s="466"/>
      <c r="C30" s="466"/>
      <c r="D30" s="302" t="s">
        <v>1</v>
      </c>
      <c r="E30" s="128" t="s">
        <v>35</v>
      </c>
      <c r="F30" s="312" t="s">
        <v>36</v>
      </c>
      <c r="G30" s="130"/>
      <c r="H30" s="131"/>
      <c r="I30" s="131"/>
      <c r="J30" s="132"/>
      <c r="K30" s="45"/>
      <c r="L30" s="2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CG30" s="5"/>
      <c r="CH30" s="5"/>
      <c r="CI30" s="5"/>
      <c r="CJ30" s="5"/>
      <c r="CK30" s="5"/>
      <c r="CL30" s="5"/>
      <c r="CM30" s="5"/>
      <c r="CN30" s="5"/>
    </row>
    <row r="31" spans="1:92" ht="16.149999999999999" customHeight="1" x14ac:dyDescent="0.2">
      <c r="A31" s="489" t="s">
        <v>37</v>
      </c>
      <c r="B31" s="490" t="s">
        <v>38</v>
      </c>
      <c r="C31" s="491"/>
      <c r="D31" s="133">
        <f t="shared" ref="D31:D43" si="5">SUM(E31+F31)</f>
        <v>0</v>
      </c>
      <c r="E31" s="134"/>
      <c r="F31" s="135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CG31" s="5"/>
      <c r="CH31" s="5"/>
      <c r="CI31" s="5"/>
      <c r="CJ31" s="5"/>
      <c r="CK31" s="5"/>
      <c r="CL31" s="5"/>
      <c r="CM31" s="5"/>
      <c r="CN31" s="5"/>
    </row>
    <row r="32" spans="1:92" ht="16.149999999999999" customHeight="1" x14ac:dyDescent="0.2">
      <c r="A32" s="456"/>
      <c r="B32" s="492" t="s">
        <v>39</v>
      </c>
      <c r="C32" s="493"/>
      <c r="D32" s="136">
        <f t="shared" si="5"/>
        <v>0</v>
      </c>
      <c r="E32" s="137"/>
      <c r="F32" s="138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CG32" s="5"/>
      <c r="CH32" s="5"/>
      <c r="CI32" s="5"/>
      <c r="CJ32" s="5"/>
      <c r="CK32" s="5"/>
      <c r="CL32" s="5"/>
      <c r="CM32" s="5"/>
      <c r="CN32" s="5"/>
    </row>
    <row r="33" spans="1:92" ht="16.149999999999999" customHeight="1" x14ac:dyDescent="0.2">
      <c r="A33" s="456"/>
      <c r="B33" s="492" t="s">
        <v>40</v>
      </c>
      <c r="C33" s="493"/>
      <c r="D33" s="136">
        <f t="shared" si="5"/>
        <v>0</v>
      </c>
      <c r="E33" s="137"/>
      <c r="F33" s="138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CG33" s="5"/>
      <c r="CH33" s="5"/>
      <c r="CI33" s="5"/>
      <c r="CJ33" s="5"/>
      <c r="CK33" s="5"/>
      <c r="CL33" s="5"/>
      <c r="CM33" s="5"/>
      <c r="CN33" s="5"/>
    </row>
    <row r="34" spans="1:92" ht="16.149999999999999" customHeight="1" x14ac:dyDescent="0.2">
      <c r="A34" s="456"/>
      <c r="B34" s="492" t="s">
        <v>41</v>
      </c>
      <c r="C34" s="493"/>
      <c r="D34" s="136">
        <f t="shared" si="5"/>
        <v>0</v>
      </c>
      <c r="E34" s="139"/>
      <c r="F34" s="140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CG34" s="5"/>
      <c r="CH34" s="5"/>
      <c r="CI34" s="5"/>
      <c r="CJ34" s="5"/>
      <c r="CK34" s="5"/>
      <c r="CL34" s="5"/>
      <c r="CM34" s="5"/>
      <c r="CN34" s="5"/>
    </row>
    <row r="35" spans="1:92" ht="16.149999999999999" customHeight="1" x14ac:dyDescent="0.2">
      <c r="A35" s="456"/>
      <c r="B35" s="492" t="s">
        <v>42</v>
      </c>
      <c r="C35" s="493"/>
      <c r="D35" s="136">
        <f t="shared" si="5"/>
        <v>0</v>
      </c>
      <c r="E35" s="139"/>
      <c r="F35" s="140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CG35" s="5"/>
      <c r="CH35" s="5"/>
      <c r="CI35" s="5"/>
      <c r="CJ35" s="5"/>
      <c r="CK35" s="5"/>
      <c r="CL35" s="5"/>
      <c r="CM35" s="5"/>
      <c r="CN35" s="5"/>
    </row>
    <row r="36" spans="1:92" ht="16.149999999999999" customHeight="1" x14ac:dyDescent="0.2">
      <c r="A36" s="456"/>
      <c r="B36" s="492" t="s">
        <v>43</v>
      </c>
      <c r="C36" s="493"/>
      <c r="D36" s="136">
        <f t="shared" si="5"/>
        <v>0</v>
      </c>
      <c r="E36" s="139"/>
      <c r="F36" s="140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CG36" s="5"/>
      <c r="CH36" s="5"/>
      <c r="CI36" s="5"/>
      <c r="CJ36" s="5"/>
      <c r="CK36" s="5"/>
      <c r="CL36" s="5"/>
      <c r="CM36" s="5"/>
      <c r="CN36" s="5"/>
    </row>
    <row r="37" spans="1:92" ht="16.149999999999999" customHeight="1" x14ac:dyDescent="0.2">
      <c r="A37" s="456"/>
      <c r="B37" s="492" t="s">
        <v>44</v>
      </c>
      <c r="C37" s="493"/>
      <c r="D37" s="136">
        <f t="shared" si="5"/>
        <v>0</v>
      </c>
      <c r="E37" s="139"/>
      <c r="F37" s="140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CG37" s="5"/>
      <c r="CH37" s="5"/>
      <c r="CI37" s="5"/>
      <c r="CJ37" s="5"/>
      <c r="CK37" s="5"/>
      <c r="CL37" s="5"/>
      <c r="CM37" s="5"/>
      <c r="CN37" s="5"/>
    </row>
    <row r="38" spans="1:92" ht="16.149999999999999" customHeight="1" x14ac:dyDescent="0.2">
      <c r="A38" s="456"/>
      <c r="B38" s="492" t="s">
        <v>45</v>
      </c>
      <c r="C38" s="493"/>
      <c r="D38" s="136">
        <f t="shared" si="5"/>
        <v>0</v>
      </c>
      <c r="E38" s="139"/>
      <c r="F38" s="140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CG38" s="5"/>
      <c r="CH38" s="5"/>
      <c r="CI38" s="5"/>
      <c r="CJ38" s="5"/>
      <c r="CK38" s="5"/>
      <c r="CL38" s="5"/>
      <c r="CM38" s="5"/>
      <c r="CN38" s="5"/>
    </row>
    <row r="39" spans="1:92" ht="16.149999999999999" customHeight="1" x14ac:dyDescent="0.2">
      <c r="A39" s="457"/>
      <c r="B39" s="494" t="s">
        <v>46</v>
      </c>
      <c r="C39" s="495"/>
      <c r="D39" s="141">
        <f t="shared" si="5"/>
        <v>0</v>
      </c>
      <c r="E39" s="142"/>
      <c r="F39" s="143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CG39" s="5"/>
      <c r="CH39" s="5"/>
      <c r="CI39" s="5"/>
      <c r="CJ39" s="5"/>
      <c r="CK39" s="5"/>
      <c r="CL39" s="5"/>
      <c r="CM39" s="5"/>
      <c r="CN39" s="5"/>
    </row>
    <row r="40" spans="1:92" ht="16.149999999999999" customHeight="1" x14ac:dyDescent="0.2">
      <c r="A40" s="489" t="s">
        <v>47</v>
      </c>
      <c r="B40" s="489" t="s">
        <v>48</v>
      </c>
      <c r="C40" s="61" t="s">
        <v>49</v>
      </c>
      <c r="D40" s="133">
        <f t="shared" si="5"/>
        <v>1</v>
      </c>
      <c r="E40" s="144"/>
      <c r="F40" s="145">
        <v>1</v>
      </c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CG40" s="5"/>
      <c r="CH40" s="5"/>
      <c r="CI40" s="5"/>
      <c r="CJ40" s="5"/>
      <c r="CK40" s="5"/>
      <c r="CL40" s="5"/>
      <c r="CM40" s="5"/>
      <c r="CN40" s="5"/>
    </row>
    <row r="41" spans="1:92" ht="16.149999999999999" customHeight="1" x14ac:dyDescent="0.2">
      <c r="A41" s="456"/>
      <c r="B41" s="457"/>
      <c r="C41" s="300" t="s">
        <v>50</v>
      </c>
      <c r="D41" s="141">
        <f t="shared" si="5"/>
        <v>0</v>
      </c>
      <c r="E41" s="146"/>
      <c r="F41" s="143"/>
      <c r="G41" s="6"/>
      <c r="H41" s="6"/>
      <c r="I41" s="10"/>
      <c r="J41" s="10"/>
      <c r="K41" s="10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CG41" s="5"/>
      <c r="CH41" s="5"/>
      <c r="CI41" s="5"/>
      <c r="CJ41" s="5"/>
      <c r="CK41" s="5"/>
      <c r="CL41" s="5"/>
      <c r="CM41" s="5"/>
      <c r="CN41" s="5"/>
    </row>
    <row r="42" spans="1:92" ht="16.149999999999999" customHeight="1" x14ac:dyDescent="0.2">
      <c r="A42" s="456"/>
      <c r="B42" s="489" t="s">
        <v>51</v>
      </c>
      <c r="C42" s="61" t="s">
        <v>49</v>
      </c>
      <c r="D42" s="133">
        <f t="shared" si="5"/>
        <v>0</v>
      </c>
      <c r="E42" s="144"/>
      <c r="F42" s="145"/>
      <c r="G42" s="6"/>
      <c r="H42" s="6"/>
      <c r="I42" s="10"/>
      <c r="J42" s="10"/>
      <c r="K42" s="10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CG42" s="5"/>
      <c r="CH42" s="5"/>
      <c r="CI42" s="5"/>
      <c r="CJ42" s="5"/>
      <c r="CK42" s="5"/>
      <c r="CL42" s="5"/>
      <c r="CM42" s="5"/>
      <c r="CN42" s="5"/>
    </row>
    <row r="43" spans="1:92" ht="16.149999999999999" customHeight="1" x14ac:dyDescent="0.2">
      <c r="A43" s="457"/>
      <c r="B43" s="457"/>
      <c r="C43" s="147" t="s">
        <v>50</v>
      </c>
      <c r="D43" s="141">
        <f t="shared" si="5"/>
        <v>0</v>
      </c>
      <c r="E43" s="146"/>
      <c r="F43" s="143"/>
      <c r="G43" s="6"/>
      <c r="H43" s="6"/>
      <c r="I43" s="10"/>
      <c r="J43" s="10"/>
      <c r="K43" s="10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CG43" s="5"/>
      <c r="CH43" s="5"/>
      <c r="CI43" s="5"/>
      <c r="CJ43" s="5"/>
      <c r="CK43" s="5"/>
      <c r="CL43" s="5"/>
      <c r="CM43" s="5"/>
      <c r="CN43" s="5"/>
    </row>
    <row r="44" spans="1:92" ht="31.9" customHeight="1" x14ac:dyDescent="0.2">
      <c r="A44" s="465" t="s">
        <v>52</v>
      </c>
      <c r="B44" s="465"/>
      <c r="C44" s="465"/>
      <c r="D44" s="465"/>
      <c r="E44" s="465"/>
      <c r="F44" s="465"/>
      <c r="G44" s="465"/>
      <c r="H44" s="465"/>
      <c r="I44" s="27"/>
      <c r="J44" s="27"/>
      <c r="K44" s="33"/>
      <c r="L44" s="26"/>
      <c r="CG44" s="5"/>
      <c r="CH44" s="5"/>
      <c r="CI44" s="5"/>
      <c r="CJ44" s="5"/>
      <c r="CK44" s="5"/>
      <c r="CL44" s="5"/>
      <c r="CM44" s="5"/>
      <c r="CN44" s="5"/>
    </row>
    <row r="45" spans="1:92" ht="16.149999999999999" customHeight="1" x14ac:dyDescent="0.2">
      <c r="A45" s="503" t="s">
        <v>53</v>
      </c>
      <c r="B45" s="505" t="s">
        <v>1</v>
      </c>
      <c r="C45" s="26"/>
      <c r="D45" s="6"/>
      <c r="E45" s="6"/>
      <c r="F45" s="6"/>
      <c r="G45" s="6"/>
      <c r="H45" s="6"/>
      <c r="I45" s="10"/>
      <c r="J45" s="10"/>
      <c r="K45" s="10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CG45" s="5"/>
      <c r="CH45" s="5"/>
      <c r="CI45" s="5"/>
      <c r="CJ45" s="5"/>
      <c r="CK45" s="5"/>
      <c r="CL45" s="5"/>
      <c r="CM45" s="5"/>
      <c r="CN45" s="5"/>
    </row>
    <row r="46" spans="1:92" ht="16.149999999999999" customHeight="1" x14ac:dyDescent="0.2">
      <c r="A46" s="504"/>
      <c r="B46" s="506"/>
      <c r="C46" s="148"/>
      <c r="D46" s="26"/>
      <c r="E46" s="6"/>
      <c r="F46" s="6"/>
      <c r="G46" s="6"/>
      <c r="H46" s="6"/>
      <c r="I46" s="10"/>
      <c r="J46" s="10"/>
      <c r="K46" s="10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CG46" s="5"/>
      <c r="CH46" s="5"/>
      <c r="CI46" s="5"/>
      <c r="CJ46" s="5"/>
      <c r="CK46" s="5"/>
      <c r="CL46" s="5"/>
      <c r="CM46" s="5"/>
      <c r="CN46" s="5"/>
    </row>
    <row r="47" spans="1:92" ht="16.149999999999999" customHeight="1" x14ac:dyDescent="0.2">
      <c r="A47" s="61" t="s">
        <v>54</v>
      </c>
      <c r="B47" s="149">
        <v>213</v>
      </c>
      <c r="C47" s="150"/>
      <c r="D47" s="26"/>
      <c r="E47" s="6"/>
      <c r="F47" s="6"/>
      <c r="G47" s="6"/>
      <c r="H47" s="6"/>
      <c r="I47" s="10"/>
      <c r="J47" s="10"/>
      <c r="K47" s="10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CG47" s="5"/>
      <c r="CH47" s="5"/>
      <c r="CI47" s="5"/>
      <c r="CJ47" s="5"/>
      <c r="CK47" s="5"/>
      <c r="CL47" s="5"/>
      <c r="CM47" s="5"/>
      <c r="CN47" s="5"/>
    </row>
    <row r="48" spans="1:92" ht="16.149999999999999" customHeight="1" x14ac:dyDescent="0.2">
      <c r="A48" s="147" t="s">
        <v>55</v>
      </c>
      <c r="B48" s="151">
        <v>8</v>
      </c>
      <c r="C48" s="150"/>
      <c r="D48" s="26"/>
      <c r="E48" s="6"/>
      <c r="F48" s="6"/>
      <c r="G48" s="6"/>
      <c r="H48" s="6"/>
      <c r="I48" s="10"/>
      <c r="J48" s="10"/>
      <c r="K48" s="10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CG48" s="5"/>
      <c r="CH48" s="5"/>
      <c r="CI48" s="5"/>
      <c r="CJ48" s="5"/>
      <c r="CK48" s="5"/>
      <c r="CL48" s="5"/>
      <c r="CM48" s="5"/>
      <c r="CN48" s="5"/>
    </row>
    <row r="49" spans="1:92" ht="16.149999999999999" customHeight="1" x14ac:dyDescent="0.2">
      <c r="A49" s="301" t="s">
        <v>1</v>
      </c>
      <c r="B49" s="152">
        <f>SUM(B47+B48)</f>
        <v>221</v>
      </c>
      <c r="C49" s="153"/>
      <c r="D49" s="2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CG49" s="5"/>
      <c r="CH49" s="5"/>
      <c r="CI49" s="5"/>
      <c r="CJ49" s="5"/>
      <c r="CK49" s="5"/>
      <c r="CL49" s="5"/>
      <c r="CM49" s="5"/>
      <c r="CN49" s="5"/>
    </row>
    <row r="50" spans="1:92" ht="31.9" customHeight="1" x14ac:dyDescent="0.2">
      <c r="A50" s="154" t="s">
        <v>56</v>
      </c>
      <c r="B50" s="154"/>
      <c r="C50" s="154"/>
      <c r="D50" s="26"/>
      <c r="CG50" s="5"/>
      <c r="CH50" s="5"/>
      <c r="CI50" s="5"/>
      <c r="CJ50" s="5"/>
      <c r="CK50" s="5"/>
      <c r="CL50" s="5"/>
      <c r="CM50" s="5"/>
      <c r="CN50" s="5"/>
    </row>
    <row r="51" spans="1:92" ht="16.149999999999999" customHeight="1" x14ac:dyDescent="0.2">
      <c r="A51" s="489" t="s">
        <v>57</v>
      </c>
      <c r="B51" s="507" t="s">
        <v>12</v>
      </c>
      <c r="C51" s="508" t="s">
        <v>1</v>
      </c>
      <c r="D51" s="2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CG51" s="5"/>
      <c r="CH51" s="5"/>
      <c r="CI51" s="5"/>
      <c r="CJ51" s="5"/>
      <c r="CK51" s="5"/>
      <c r="CL51" s="5"/>
      <c r="CM51" s="5"/>
      <c r="CN51" s="5"/>
    </row>
    <row r="52" spans="1:92" ht="16.149999999999999" customHeight="1" x14ac:dyDescent="0.2">
      <c r="A52" s="457"/>
      <c r="B52" s="461"/>
      <c r="C52" s="509"/>
      <c r="D52" s="2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CG52" s="5"/>
      <c r="CH52" s="5"/>
      <c r="CI52" s="5"/>
      <c r="CJ52" s="5"/>
      <c r="CK52" s="5"/>
      <c r="CL52" s="5"/>
      <c r="CM52" s="5"/>
      <c r="CN52" s="5"/>
    </row>
    <row r="53" spans="1:92" ht="16.149999999999999" customHeight="1" x14ac:dyDescent="0.2">
      <c r="A53" s="489" t="s">
        <v>58</v>
      </c>
      <c r="B53" s="155" t="s">
        <v>59</v>
      </c>
      <c r="C53" s="149"/>
      <c r="D53" s="2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CG53" s="5"/>
      <c r="CH53" s="5"/>
      <c r="CI53" s="5"/>
      <c r="CJ53" s="5"/>
      <c r="CK53" s="5"/>
      <c r="CL53" s="5"/>
      <c r="CM53" s="5"/>
      <c r="CN53" s="5"/>
    </row>
    <row r="54" spans="1:92" ht="16.149999999999999" customHeight="1" x14ac:dyDescent="0.2">
      <c r="A54" s="456"/>
      <c r="B54" s="156" t="s">
        <v>60</v>
      </c>
      <c r="C54" s="157"/>
      <c r="D54" s="2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CG54" s="5"/>
      <c r="CH54" s="5"/>
      <c r="CI54" s="5"/>
      <c r="CJ54" s="5"/>
      <c r="CK54" s="5"/>
      <c r="CL54" s="5"/>
      <c r="CM54" s="5"/>
      <c r="CN54" s="5"/>
    </row>
    <row r="55" spans="1:92" ht="16.149999999999999" customHeight="1" x14ac:dyDescent="0.2">
      <c r="A55" s="457"/>
      <c r="B55" s="158" t="s">
        <v>61</v>
      </c>
      <c r="C55" s="151"/>
      <c r="D55" s="2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CG55" s="5"/>
      <c r="CH55" s="5"/>
      <c r="CI55" s="5"/>
      <c r="CJ55" s="5"/>
      <c r="CK55" s="5"/>
      <c r="CL55" s="5"/>
      <c r="CM55" s="5"/>
      <c r="CN55" s="5"/>
    </row>
    <row r="56" spans="1:92" ht="16.149999999999999" customHeight="1" x14ac:dyDescent="0.2">
      <c r="A56" s="489" t="s">
        <v>62</v>
      </c>
      <c r="B56" s="155" t="s">
        <v>63</v>
      </c>
      <c r="C56" s="149"/>
      <c r="D56" s="2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CG56" s="5"/>
      <c r="CH56" s="5"/>
      <c r="CI56" s="5"/>
      <c r="CJ56" s="5"/>
      <c r="CK56" s="5"/>
      <c r="CL56" s="5"/>
      <c r="CM56" s="5"/>
      <c r="CN56" s="5"/>
    </row>
    <row r="57" spans="1:92" ht="22.15" customHeight="1" x14ac:dyDescent="0.2">
      <c r="A57" s="456"/>
      <c r="B57" s="156" t="s">
        <v>64</v>
      </c>
      <c r="C57" s="157"/>
      <c r="D57" s="2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CG57" s="5"/>
      <c r="CH57" s="5"/>
      <c r="CI57" s="5"/>
      <c r="CJ57" s="5"/>
      <c r="CK57" s="5"/>
      <c r="CL57" s="5"/>
      <c r="CM57" s="5"/>
      <c r="CN57" s="5"/>
    </row>
    <row r="58" spans="1:92" ht="24.6" customHeight="1" x14ac:dyDescent="0.2">
      <c r="A58" s="456"/>
      <c r="B58" s="308" t="s">
        <v>65</v>
      </c>
      <c r="C58" s="157"/>
      <c r="D58" s="2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CG58" s="5"/>
      <c r="CH58" s="5"/>
      <c r="CI58" s="5"/>
      <c r="CJ58" s="5"/>
      <c r="CK58" s="5"/>
      <c r="CL58" s="5"/>
      <c r="CM58" s="5"/>
      <c r="CN58" s="5"/>
    </row>
    <row r="59" spans="1:92" ht="16.149999999999999" customHeight="1" x14ac:dyDescent="0.2">
      <c r="A59" s="457"/>
      <c r="B59" s="158" t="s">
        <v>66</v>
      </c>
      <c r="C59" s="151"/>
      <c r="D59" s="2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CG59" s="5"/>
      <c r="CH59" s="5"/>
      <c r="CI59" s="5"/>
      <c r="CJ59" s="5"/>
      <c r="CK59" s="5"/>
      <c r="CL59" s="5"/>
      <c r="CM59" s="5"/>
      <c r="CN59" s="5"/>
    </row>
    <row r="60" spans="1:92" ht="38.450000000000003" customHeight="1" x14ac:dyDescent="0.2">
      <c r="A60" s="489" t="s">
        <v>67</v>
      </c>
      <c r="B60" s="160" t="s">
        <v>68</v>
      </c>
      <c r="C60" s="149"/>
      <c r="D60" s="2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CG60" s="5"/>
      <c r="CH60" s="5"/>
      <c r="CI60" s="5"/>
      <c r="CJ60" s="5"/>
      <c r="CK60" s="5"/>
      <c r="CL60" s="5"/>
      <c r="CM60" s="5"/>
      <c r="CN60" s="5"/>
    </row>
    <row r="61" spans="1:92" ht="24" customHeight="1" x14ac:dyDescent="0.2">
      <c r="A61" s="457"/>
      <c r="B61" s="161" t="s">
        <v>69</v>
      </c>
      <c r="C61" s="151"/>
      <c r="D61" s="2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CG61" s="5"/>
      <c r="CH61" s="5"/>
      <c r="CI61" s="5"/>
      <c r="CJ61" s="5"/>
      <c r="CK61" s="5"/>
      <c r="CL61" s="5"/>
      <c r="CM61" s="5"/>
      <c r="CN61" s="5"/>
    </row>
    <row r="62" spans="1:92" ht="16.149999999999999" customHeight="1" x14ac:dyDescent="0.2">
      <c r="A62" s="510" t="s">
        <v>70</v>
      </c>
      <c r="B62" s="511"/>
      <c r="C62" s="162"/>
      <c r="D62" s="2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CG62" s="5"/>
      <c r="CH62" s="5"/>
      <c r="CI62" s="5"/>
      <c r="CJ62" s="5"/>
      <c r="CK62" s="5"/>
      <c r="CL62" s="5"/>
      <c r="CM62" s="5"/>
      <c r="CN62" s="5"/>
    </row>
    <row r="63" spans="1:92" ht="31.9" customHeight="1" x14ac:dyDescent="0.2">
      <c r="A63" s="465" t="s">
        <v>71</v>
      </c>
      <c r="B63" s="465"/>
      <c r="C63" s="465"/>
      <c r="D63" s="465"/>
      <c r="E63" s="465"/>
      <c r="F63" s="465"/>
      <c r="G63" s="465"/>
      <c r="H63" s="465"/>
      <c r="I63" s="465"/>
      <c r="J63" s="26"/>
      <c r="CG63" s="5"/>
      <c r="CH63" s="5"/>
      <c r="CI63" s="5"/>
      <c r="CJ63" s="5"/>
      <c r="CK63" s="5"/>
      <c r="CL63" s="5"/>
      <c r="CM63" s="5"/>
      <c r="CN63" s="5"/>
    </row>
    <row r="64" spans="1:92" ht="16.149999999999999" customHeight="1" x14ac:dyDescent="0.2">
      <c r="A64" s="512" t="s">
        <v>72</v>
      </c>
      <c r="B64" s="512"/>
      <c r="C64" s="454" t="s">
        <v>73</v>
      </c>
      <c r="D64" s="454" t="s">
        <v>74</v>
      </c>
      <c r="E64" s="455" t="s">
        <v>62</v>
      </c>
      <c r="F64" s="454"/>
      <c r="G64" s="454"/>
      <c r="H64" s="454" t="s">
        <v>75</v>
      </c>
      <c r="I64" s="13"/>
      <c r="J64" s="2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CG64" s="5"/>
      <c r="CH64" s="5"/>
      <c r="CI64" s="5"/>
      <c r="CJ64" s="5"/>
      <c r="CK64" s="5"/>
      <c r="CL64" s="5"/>
      <c r="CM64" s="5"/>
      <c r="CN64" s="5"/>
    </row>
    <row r="65" spans="1:92" ht="16.149999999999999" customHeight="1" x14ac:dyDescent="0.2">
      <c r="A65" s="512"/>
      <c r="B65" s="512"/>
      <c r="C65" s="454"/>
      <c r="D65" s="454"/>
      <c r="E65" s="163" t="s">
        <v>76</v>
      </c>
      <c r="F65" s="311" t="s">
        <v>77</v>
      </c>
      <c r="G65" s="304" t="s">
        <v>78</v>
      </c>
      <c r="H65" s="455"/>
      <c r="I65" s="13"/>
      <c r="J65" s="2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CG65" s="5"/>
      <c r="CH65" s="5"/>
      <c r="CI65" s="5"/>
      <c r="CJ65" s="5"/>
      <c r="CK65" s="5"/>
      <c r="CL65" s="5"/>
      <c r="CM65" s="5"/>
      <c r="CN65" s="5"/>
    </row>
    <row r="66" spans="1:92" ht="16.149999999999999" customHeight="1" x14ac:dyDescent="0.2">
      <c r="A66" s="499" t="s">
        <v>79</v>
      </c>
      <c r="B66" s="499"/>
      <c r="C66" s="166"/>
      <c r="D66" s="166"/>
      <c r="E66" s="167"/>
      <c r="F66" s="168"/>
      <c r="G66" s="169"/>
      <c r="H66" s="169"/>
      <c r="I66" s="13"/>
      <c r="J66" s="2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CG66" s="5"/>
      <c r="CH66" s="5"/>
      <c r="CI66" s="5"/>
      <c r="CJ66" s="5"/>
      <c r="CK66" s="5"/>
      <c r="CL66" s="5"/>
      <c r="CM66" s="5"/>
      <c r="CN66" s="5"/>
    </row>
    <row r="67" spans="1:92" ht="16.149999999999999" customHeight="1" x14ac:dyDescent="0.2">
      <c r="A67" s="500" t="s">
        <v>80</v>
      </c>
      <c r="B67" s="500"/>
      <c r="C67" s="171"/>
      <c r="D67" s="171"/>
      <c r="E67" s="172"/>
      <c r="F67" s="173"/>
      <c r="G67" s="174"/>
      <c r="H67" s="174"/>
      <c r="I67" s="13"/>
      <c r="J67" s="2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CG67" s="5"/>
      <c r="CH67" s="5"/>
      <c r="CI67" s="5"/>
      <c r="CJ67" s="5"/>
      <c r="CK67" s="5"/>
      <c r="CL67" s="5"/>
      <c r="CM67" s="5"/>
      <c r="CN67" s="5"/>
    </row>
    <row r="68" spans="1:92" ht="16.149999999999999" customHeight="1" x14ac:dyDescent="0.2">
      <c r="A68" s="501" t="s">
        <v>81</v>
      </c>
      <c r="B68" s="501"/>
      <c r="C68" s="175"/>
      <c r="D68" s="175"/>
      <c r="E68" s="176"/>
      <c r="F68" s="177"/>
      <c r="G68" s="178"/>
      <c r="H68" s="178"/>
      <c r="I68" s="13"/>
      <c r="J68" s="2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CG68" s="5"/>
      <c r="CH68" s="5"/>
      <c r="CI68" s="5"/>
      <c r="CJ68" s="5"/>
      <c r="CK68" s="5"/>
      <c r="CL68" s="5"/>
      <c r="CM68" s="5"/>
      <c r="CN68" s="5"/>
    </row>
    <row r="69" spans="1:92" ht="16.149999999999999" customHeight="1" x14ac:dyDescent="0.2">
      <c r="A69" s="502" t="s">
        <v>1</v>
      </c>
      <c r="B69" s="502"/>
      <c r="C69" s="179">
        <f t="shared" ref="C69:H69" si="6">SUM(C66:C68)</f>
        <v>0</v>
      </c>
      <c r="D69" s="179">
        <f t="shared" si="6"/>
        <v>0</v>
      </c>
      <c r="E69" s="179">
        <f t="shared" si="6"/>
        <v>0</v>
      </c>
      <c r="F69" s="179">
        <f t="shared" si="6"/>
        <v>0</v>
      </c>
      <c r="G69" s="179">
        <f t="shared" si="6"/>
        <v>0</v>
      </c>
      <c r="H69" s="180">
        <f t="shared" si="6"/>
        <v>0</v>
      </c>
      <c r="I69" s="181"/>
      <c r="J69" s="2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CG69" s="5"/>
      <c r="CH69" s="5"/>
      <c r="CI69" s="5"/>
      <c r="CJ69" s="5"/>
      <c r="CK69" s="5"/>
      <c r="CL69" s="5"/>
      <c r="CM69" s="5"/>
      <c r="CN69" s="5"/>
    </row>
    <row r="70" spans="1:92" ht="16.149999999999999" customHeight="1" x14ac:dyDescent="0.2">
      <c r="A70" s="182" t="s">
        <v>82</v>
      </c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CG70" s="5"/>
      <c r="CH70" s="5"/>
      <c r="CI70" s="5"/>
      <c r="CJ70" s="5"/>
      <c r="CK70" s="5"/>
      <c r="CL70" s="5"/>
      <c r="CM70" s="5"/>
      <c r="CN70" s="5"/>
    </row>
    <row r="71" spans="1:92" ht="31.9" customHeight="1" x14ac:dyDescent="0.2">
      <c r="A71" s="465" t="s">
        <v>83</v>
      </c>
      <c r="B71" s="465"/>
      <c r="C71" s="465"/>
      <c r="D71" s="465"/>
      <c r="E71" s="465"/>
      <c r="F71" s="465"/>
      <c r="G71" s="465"/>
      <c r="H71" s="465"/>
      <c r="I71" s="465"/>
      <c r="J71" s="465"/>
      <c r="K71" s="465"/>
      <c r="L71" s="465"/>
      <c r="CG71" s="5"/>
      <c r="CH71" s="5"/>
      <c r="CI71" s="5"/>
      <c r="CJ71" s="5"/>
      <c r="CK71" s="5"/>
      <c r="CL71" s="5"/>
      <c r="CM71" s="5"/>
      <c r="CN71" s="5"/>
    </row>
    <row r="72" spans="1:92" ht="16.149999999999999" customHeight="1" x14ac:dyDescent="0.2">
      <c r="A72" s="512" t="s">
        <v>72</v>
      </c>
      <c r="B72" s="512"/>
      <c r="C72" s="454" t="s">
        <v>73</v>
      </c>
      <c r="D72" s="454" t="s">
        <v>74</v>
      </c>
      <c r="E72" s="515" t="s">
        <v>62</v>
      </c>
      <c r="F72" s="516"/>
      <c r="G72" s="517"/>
      <c r="H72" s="455" t="s">
        <v>75</v>
      </c>
      <c r="I72" s="13"/>
      <c r="J72" s="13"/>
      <c r="K72" s="14"/>
      <c r="L72" s="44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CG72" s="5"/>
      <c r="CH72" s="5"/>
      <c r="CI72" s="5"/>
      <c r="CJ72" s="5"/>
      <c r="CK72" s="5"/>
      <c r="CL72" s="5"/>
      <c r="CM72" s="5"/>
      <c r="CN72" s="5"/>
    </row>
    <row r="73" spans="1:92" ht="16.149999999999999" customHeight="1" x14ac:dyDescent="0.2">
      <c r="A73" s="512"/>
      <c r="B73" s="512"/>
      <c r="C73" s="454"/>
      <c r="D73" s="454"/>
      <c r="E73" s="310" t="s">
        <v>76</v>
      </c>
      <c r="F73" s="311" t="s">
        <v>77</v>
      </c>
      <c r="G73" s="312" t="s">
        <v>78</v>
      </c>
      <c r="H73" s="455"/>
      <c r="I73" s="13"/>
      <c r="J73" s="13"/>
      <c r="K73" s="14"/>
      <c r="L73" s="44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CG73" s="5"/>
      <c r="CH73" s="5"/>
      <c r="CI73" s="5"/>
      <c r="CJ73" s="5"/>
      <c r="CK73" s="5"/>
      <c r="CL73" s="5"/>
      <c r="CM73" s="5"/>
      <c r="CN73" s="5"/>
    </row>
    <row r="74" spans="1:92" ht="16.149999999999999" customHeight="1" x14ac:dyDescent="0.2">
      <c r="A74" s="499" t="s">
        <v>80</v>
      </c>
      <c r="B74" s="499"/>
      <c r="C74" s="166">
        <v>4</v>
      </c>
      <c r="D74" s="166"/>
      <c r="E74" s="186">
        <v>26</v>
      </c>
      <c r="F74" s="168"/>
      <c r="G74" s="187"/>
      <c r="H74" s="169"/>
      <c r="I74" s="13"/>
      <c r="J74" s="13"/>
      <c r="K74" s="14"/>
      <c r="L74" s="13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CG74" s="5"/>
      <c r="CH74" s="5"/>
      <c r="CI74" s="5"/>
      <c r="CJ74" s="5"/>
      <c r="CK74" s="5"/>
      <c r="CL74" s="5"/>
      <c r="CM74" s="5"/>
      <c r="CN74" s="5"/>
    </row>
    <row r="75" spans="1:92" ht="16.149999999999999" customHeight="1" x14ac:dyDescent="0.2">
      <c r="A75" s="500" t="s">
        <v>84</v>
      </c>
      <c r="B75" s="500"/>
      <c r="C75" s="157">
        <v>2</v>
      </c>
      <c r="D75" s="157">
        <v>1</v>
      </c>
      <c r="E75" s="188"/>
      <c r="F75" s="189"/>
      <c r="G75" s="190"/>
      <c r="H75" s="191"/>
      <c r="I75" s="13"/>
      <c r="J75" s="13"/>
      <c r="K75" s="14"/>
      <c r="L75" s="13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CG75" s="5"/>
      <c r="CH75" s="5"/>
      <c r="CI75" s="5"/>
      <c r="CJ75" s="5"/>
      <c r="CK75" s="5"/>
      <c r="CL75" s="5"/>
      <c r="CM75" s="5"/>
      <c r="CN75" s="5"/>
    </row>
    <row r="76" spans="1:92" ht="16.149999999999999" customHeight="1" x14ac:dyDescent="0.2">
      <c r="A76" s="513" t="s">
        <v>85</v>
      </c>
      <c r="B76" s="513"/>
      <c r="C76" s="157"/>
      <c r="D76" s="157"/>
      <c r="E76" s="188"/>
      <c r="F76" s="189"/>
      <c r="G76" s="190"/>
      <c r="H76" s="191"/>
      <c r="I76" s="13"/>
      <c r="J76" s="13"/>
      <c r="K76" s="14"/>
      <c r="L76" s="13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CG76" s="5"/>
      <c r="CH76" s="5"/>
      <c r="CI76" s="5"/>
      <c r="CJ76" s="5"/>
      <c r="CK76" s="5"/>
      <c r="CL76" s="5"/>
      <c r="CM76" s="5"/>
      <c r="CN76" s="5"/>
    </row>
    <row r="77" spans="1:92" ht="16.149999999999999" customHeight="1" x14ac:dyDescent="0.2">
      <c r="A77" s="500" t="s">
        <v>86</v>
      </c>
      <c r="B77" s="500"/>
      <c r="C77" s="157"/>
      <c r="D77" s="157">
        <v>8</v>
      </c>
      <c r="E77" s="188"/>
      <c r="F77" s="189"/>
      <c r="G77" s="190"/>
      <c r="H77" s="191"/>
      <c r="I77" s="13"/>
      <c r="J77" s="13"/>
      <c r="K77" s="14"/>
      <c r="L77" s="13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CG77" s="5"/>
      <c r="CH77" s="5"/>
      <c r="CI77" s="5"/>
      <c r="CJ77" s="5"/>
      <c r="CK77" s="5"/>
      <c r="CL77" s="5"/>
      <c r="CM77" s="5"/>
      <c r="CN77" s="5"/>
    </row>
    <row r="78" spans="1:92" ht="16.149999999999999" customHeight="1" x14ac:dyDescent="0.2">
      <c r="A78" s="514" t="s">
        <v>81</v>
      </c>
      <c r="B78" s="514"/>
      <c r="C78" s="175"/>
      <c r="D78" s="151">
        <v>1</v>
      </c>
      <c r="E78" s="192"/>
      <c r="F78" s="177"/>
      <c r="G78" s="193"/>
      <c r="H78" s="178"/>
      <c r="I78" s="13"/>
      <c r="J78" s="13"/>
      <c r="K78" s="14"/>
      <c r="L78" s="13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CG78" s="5"/>
      <c r="CH78" s="5"/>
      <c r="CI78" s="5"/>
      <c r="CJ78" s="5"/>
      <c r="CK78" s="5"/>
      <c r="CL78" s="5"/>
      <c r="CM78" s="5"/>
      <c r="CN78" s="5"/>
    </row>
    <row r="79" spans="1:92" ht="16.149999999999999" customHeight="1" x14ac:dyDescent="0.2">
      <c r="A79" s="502" t="s">
        <v>1</v>
      </c>
      <c r="B79" s="502"/>
      <c r="C79" s="179">
        <f t="shared" ref="C79:H79" si="7">SUM(C74:C78)</f>
        <v>6</v>
      </c>
      <c r="D79" s="180">
        <f t="shared" si="7"/>
        <v>10</v>
      </c>
      <c r="E79" s="194">
        <f t="shared" si="7"/>
        <v>26</v>
      </c>
      <c r="F79" s="179">
        <f t="shared" si="7"/>
        <v>0</v>
      </c>
      <c r="G79" s="180">
        <f t="shared" si="7"/>
        <v>0</v>
      </c>
      <c r="H79" s="195">
        <f t="shared" si="7"/>
        <v>0</v>
      </c>
      <c r="I79" s="181"/>
      <c r="J79" s="13"/>
      <c r="K79" s="14"/>
      <c r="L79" s="13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CG79" s="5"/>
      <c r="CH79" s="5"/>
      <c r="CI79" s="5"/>
      <c r="CJ79" s="5"/>
      <c r="CK79" s="5"/>
      <c r="CL79" s="5"/>
      <c r="CM79" s="5"/>
      <c r="CN79" s="5"/>
    </row>
    <row r="80" spans="1:92" ht="16.149999999999999" customHeight="1" x14ac:dyDescent="0.2">
      <c r="A80" s="182" t="s">
        <v>82</v>
      </c>
      <c r="B80" s="38"/>
      <c r="C80" s="196"/>
      <c r="D80" s="196"/>
      <c r="E80" s="196"/>
      <c r="F80" s="196"/>
      <c r="G80" s="196"/>
      <c r="H80" s="196"/>
      <c r="I80" s="37"/>
      <c r="J80" s="37"/>
      <c r="K80" s="40"/>
      <c r="L80" s="37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CG80" s="5"/>
      <c r="CH80" s="5"/>
      <c r="CI80" s="5"/>
      <c r="CJ80" s="5"/>
      <c r="CK80" s="5"/>
      <c r="CL80" s="5"/>
      <c r="CM80" s="5"/>
      <c r="CN80" s="5"/>
    </row>
    <row r="81" spans="1:92" ht="31.9" customHeight="1" x14ac:dyDescent="0.2">
      <c r="A81" s="528" t="s">
        <v>87</v>
      </c>
      <c r="B81" s="528"/>
      <c r="C81" s="528"/>
      <c r="D81" s="528"/>
      <c r="E81" s="528"/>
      <c r="F81" s="528"/>
      <c r="G81" s="528"/>
      <c r="H81" s="528"/>
      <c r="I81" s="37"/>
      <c r="J81" s="37"/>
      <c r="K81" s="40"/>
      <c r="L81" s="37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CG81" s="5"/>
      <c r="CH81" s="5"/>
      <c r="CI81" s="5"/>
      <c r="CJ81" s="5"/>
      <c r="CK81" s="5"/>
      <c r="CL81" s="5"/>
      <c r="CM81" s="5"/>
      <c r="CN81" s="5"/>
    </row>
    <row r="82" spans="1:92" ht="61.9" customHeight="1" x14ac:dyDescent="0.2">
      <c r="A82" s="529" t="s">
        <v>2</v>
      </c>
      <c r="B82" s="530"/>
      <c r="C82" s="314" t="s">
        <v>1</v>
      </c>
      <c r="D82" s="163" t="s">
        <v>88</v>
      </c>
      <c r="E82" s="311" t="s">
        <v>89</v>
      </c>
      <c r="F82" s="311" t="s">
        <v>90</v>
      </c>
      <c r="G82" s="311" t="s">
        <v>91</v>
      </c>
      <c r="H82" s="198" t="s">
        <v>92</v>
      </c>
      <c r="I82" s="37"/>
      <c r="J82" s="37"/>
      <c r="K82" s="40"/>
      <c r="L82" s="37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CG82" s="5"/>
      <c r="CH82" s="5"/>
      <c r="CI82" s="5"/>
      <c r="CJ82" s="5"/>
      <c r="CK82" s="5"/>
      <c r="CL82" s="5"/>
      <c r="CM82" s="5"/>
      <c r="CN82" s="5"/>
    </row>
    <row r="83" spans="1:92" ht="16.149999999999999" customHeight="1" x14ac:dyDescent="0.2">
      <c r="A83" s="531" t="s">
        <v>73</v>
      </c>
      <c r="B83" s="532"/>
      <c r="C83" s="199"/>
      <c r="D83" s="200"/>
      <c r="E83" s="201"/>
      <c r="F83" s="201"/>
      <c r="G83" s="201"/>
      <c r="H83" s="202"/>
      <c r="I83" s="37"/>
      <c r="J83" s="37"/>
      <c r="K83" s="40"/>
      <c r="L83" s="37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CG83" s="5"/>
      <c r="CH83" s="5"/>
      <c r="CI83" s="5"/>
      <c r="CJ83" s="5"/>
      <c r="CK83" s="5"/>
      <c r="CL83" s="5"/>
      <c r="CM83" s="5"/>
      <c r="CN83" s="5"/>
    </row>
    <row r="84" spans="1:92" ht="16.149999999999999" customHeight="1" x14ac:dyDescent="0.2">
      <c r="A84" s="489" t="s">
        <v>62</v>
      </c>
      <c r="B84" s="307" t="s">
        <v>63</v>
      </c>
      <c r="C84" s="166"/>
      <c r="D84" s="204"/>
      <c r="E84" s="205"/>
      <c r="F84" s="205"/>
      <c r="G84" s="205"/>
      <c r="H84" s="206"/>
      <c r="I84" s="37"/>
      <c r="J84" s="37"/>
      <c r="K84" s="40"/>
      <c r="L84" s="37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CG84" s="5"/>
      <c r="CH84" s="5"/>
      <c r="CI84" s="5"/>
      <c r="CJ84" s="5"/>
      <c r="CK84" s="5"/>
      <c r="CL84" s="5"/>
      <c r="CM84" s="5"/>
      <c r="CN84" s="5"/>
    </row>
    <row r="85" spans="1:92" ht="16.149999999999999" customHeight="1" x14ac:dyDescent="0.2">
      <c r="A85" s="456"/>
      <c r="B85" s="309" t="s">
        <v>93</v>
      </c>
      <c r="C85" s="171"/>
      <c r="D85" s="172"/>
      <c r="E85" s="173"/>
      <c r="F85" s="173"/>
      <c r="G85" s="173"/>
      <c r="H85" s="174"/>
      <c r="I85" s="37"/>
      <c r="J85" s="37"/>
      <c r="K85" s="40"/>
      <c r="L85" s="37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CG85" s="5"/>
      <c r="CH85" s="5"/>
      <c r="CI85" s="5"/>
      <c r="CJ85" s="5"/>
      <c r="CK85" s="5"/>
      <c r="CL85" s="5"/>
      <c r="CM85" s="5"/>
      <c r="CN85" s="5"/>
    </row>
    <row r="86" spans="1:92" ht="16.149999999999999" customHeight="1" x14ac:dyDescent="0.2">
      <c r="A86" s="457"/>
      <c r="B86" s="208" t="s">
        <v>66</v>
      </c>
      <c r="C86" s="209"/>
      <c r="D86" s="210"/>
      <c r="E86" s="211"/>
      <c r="F86" s="211"/>
      <c r="G86" s="211"/>
      <c r="H86" s="212"/>
      <c r="I86" s="37"/>
      <c r="J86" s="37"/>
      <c r="K86" s="40"/>
      <c r="L86" s="37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CG86" s="5"/>
      <c r="CH86" s="5"/>
      <c r="CI86" s="5"/>
      <c r="CJ86" s="5"/>
      <c r="CK86" s="5"/>
      <c r="CL86" s="5"/>
      <c r="CM86" s="5"/>
      <c r="CN86" s="5"/>
    </row>
    <row r="87" spans="1:92" ht="16.149999999999999" customHeight="1" x14ac:dyDescent="0.2">
      <c r="A87" s="518" t="s">
        <v>74</v>
      </c>
      <c r="B87" s="519"/>
      <c r="C87" s="166"/>
      <c r="D87" s="204"/>
      <c r="E87" s="205"/>
      <c r="F87" s="205"/>
      <c r="G87" s="205"/>
      <c r="H87" s="206"/>
      <c r="I87" s="37"/>
      <c r="J87" s="37"/>
      <c r="K87" s="40"/>
      <c r="L87" s="37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CG87" s="5"/>
      <c r="CH87" s="5"/>
      <c r="CI87" s="5"/>
      <c r="CJ87" s="5"/>
      <c r="CK87" s="5"/>
      <c r="CL87" s="5"/>
      <c r="CM87" s="5"/>
      <c r="CN87" s="5"/>
    </row>
    <row r="88" spans="1:92" ht="16.149999999999999" customHeight="1" x14ac:dyDescent="0.2">
      <c r="A88" s="520" t="s">
        <v>70</v>
      </c>
      <c r="B88" s="521"/>
      <c r="C88" s="213"/>
      <c r="D88" s="176"/>
      <c r="E88" s="177"/>
      <c r="F88" s="177"/>
      <c r="G88" s="177"/>
      <c r="H88" s="214"/>
      <c r="I88" s="37"/>
      <c r="J88" s="37"/>
      <c r="K88" s="40"/>
      <c r="L88" s="37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CG88" s="5"/>
      <c r="CH88" s="5"/>
      <c r="CI88" s="5"/>
      <c r="CJ88" s="5"/>
      <c r="CK88" s="5"/>
      <c r="CL88" s="5"/>
      <c r="CM88" s="5"/>
      <c r="CN88" s="5"/>
    </row>
    <row r="89" spans="1:92" ht="16.149999999999999" customHeight="1" x14ac:dyDescent="0.2">
      <c r="A89" s="182" t="s">
        <v>82</v>
      </c>
      <c r="B89" s="215"/>
      <c r="C89" s="216"/>
      <c r="D89" s="217"/>
      <c r="E89" s="217"/>
      <c r="F89" s="217"/>
      <c r="G89" s="217"/>
      <c r="H89" s="217"/>
      <c r="I89" s="37"/>
      <c r="J89" s="37"/>
      <c r="K89" s="40"/>
      <c r="L89" s="37"/>
      <c r="CG89" s="5"/>
      <c r="CH89" s="5"/>
      <c r="CI89" s="5"/>
      <c r="CJ89" s="5"/>
      <c r="CK89" s="5"/>
      <c r="CL89" s="5"/>
      <c r="CM89" s="5"/>
      <c r="CN89" s="5"/>
    </row>
    <row r="90" spans="1:92" ht="31.9" customHeight="1" x14ac:dyDescent="0.2">
      <c r="A90" s="465" t="s">
        <v>94</v>
      </c>
      <c r="B90" s="465"/>
      <c r="C90" s="465"/>
      <c r="D90" s="465"/>
      <c r="E90" s="465"/>
      <c r="F90" s="465"/>
      <c r="G90" s="465"/>
      <c r="H90" s="465"/>
      <c r="I90" s="465"/>
      <c r="J90" s="37"/>
      <c r="K90" s="40"/>
      <c r="L90" s="37"/>
      <c r="CG90" s="5"/>
      <c r="CH90" s="5"/>
      <c r="CI90" s="5"/>
      <c r="CJ90" s="5"/>
      <c r="CK90" s="5"/>
      <c r="CL90" s="5"/>
      <c r="CM90" s="5"/>
      <c r="CN90" s="5"/>
    </row>
    <row r="91" spans="1:92" ht="16.149999999999999" customHeight="1" x14ac:dyDescent="0.2">
      <c r="A91" s="522" t="s">
        <v>72</v>
      </c>
      <c r="B91" s="523"/>
      <c r="C91" s="526" t="s">
        <v>1</v>
      </c>
      <c r="D91" s="13"/>
      <c r="E91" s="7"/>
      <c r="F91" s="7"/>
      <c r="G91" s="7"/>
      <c r="H91" s="7"/>
      <c r="I91" s="7"/>
      <c r="J91" s="37"/>
      <c r="K91" s="40"/>
      <c r="L91" s="37"/>
      <c r="M91" s="6"/>
      <c r="N91" s="6"/>
      <c r="O91" s="6"/>
      <c r="P91" s="6"/>
      <c r="Q91" s="6"/>
      <c r="R91" s="6"/>
      <c r="S91" s="6"/>
      <c r="CG91" s="5"/>
      <c r="CH91" s="5"/>
      <c r="CI91" s="5"/>
      <c r="CJ91" s="5"/>
      <c r="CK91" s="5"/>
      <c r="CL91" s="5"/>
      <c r="CM91" s="5"/>
      <c r="CN91" s="5"/>
    </row>
    <row r="92" spans="1:92" ht="16.149999999999999" customHeight="1" x14ac:dyDescent="0.2">
      <c r="A92" s="524"/>
      <c r="B92" s="525"/>
      <c r="C92" s="527"/>
      <c r="D92" s="13"/>
      <c r="E92" s="7"/>
      <c r="F92" s="7"/>
      <c r="G92" s="7"/>
      <c r="H92" s="7"/>
      <c r="I92" s="7"/>
      <c r="J92" s="37"/>
      <c r="K92" s="40"/>
      <c r="L92" s="37"/>
      <c r="M92" s="6"/>
      <c r="N92" s="6"/>
      <c r="O92" s="6"/>
      <c r="P92" s="6"/>
      <c r="Q92" s="6"/>
      <c r="R92" s="6"/>
      <c r="S92" s="6"/>
      <c r="CG92" s="5"/>
      <c r="CH92" s="5"/>
      <c r="CI92" s="5"/>
      <c r="CJ92" s="5"/>
      <c r="CK92" s="5"/>
      <c r="CL92" s="5"/>
      <c r="CM92" s="5"/>
      <c r="CN92" s="5"/>
    </row>
    <row r="93" spans="1:92" ht="16.149999999999999" customHeight="1" x14ac:dyDescent="0.2">
      <c r="A93" s="531" t="s">
        <v>73</v>
      </c>
      <c r="B93" s="532"/>
      <c r="C93" s="199"/>
      <c r="D93" s="13"/>
      <c r="E93" s="7"/>
      <c r="F93" s="7"/>
      <c r="G93" s="7"/>
      <c r="H93" s="7"/>
      <c r="I93" s="7"/>
      <c r="J93" s="45"/>
      <c r="K93" s="26"/>
      <c r="L93" s="6"/>
      <c r="M93" s="6"/>
      <c r="N93" s="6"/>
      <c r="O93" s="6"/>
      <c r="P93" s="6"/>
      <c r="Q93" s="6"/>
      <c r="R93" s="6"/>
      <c r="S93" s="6"/>
      <c r="CG93" s="5"/>
      <c r="CH93" s="5"/>
      <c r="CI93" s="5"/>
      <c r="CJ93" s="5"/>
      <c r="CK93" s="5"/>
      <c r="CL93" s="5"/>
      <c r="CM93" s="5"/>
      <c r="CN93" s="5"/>
    </row>
    <row r="94" spans="1:92" ht="16.149999999999999" customHeight="1" x14ac:dyDescent="0.2">
      <c r="A94" s="539" t="s">
        <v>62</v>
      </c>
      <c r="B94" s="317" t="s">
        <v>63</v>
      </c>
      <c r="C94" s="220"/>
      <c r="D94" s="13"/>
      <c r="E94" s="7"/>
      <c r="F94" s="7"/>
      <c r="G94" s="7"/>
      <c r="H94" s="7"/>
      <c r="I94" s="7"/>
      <c r="J94" s="221"/>
      <c r="K94" s="45"/>
      <c r="L94" s="26"/>
      <c r="M94" s="6"/>
      <c r="N94" s="6"/>
      <c r="O94" s="6"/>
      <c r="P94" s="6"/>
      <c r="Q94" s="6"/>
      <c r="R94" s="6"/>
      <c r="S94" s="6"/>
      <c r="CG94" s="5"/>
      <c r="CH94" s="5"/>
      <c r="CI94" s="5"/>
      <c r="CJ94" s="5"/>
      <c r="CK94" s="5"/>
      <c r="CL94" s="5"/>
      <c r="CM94" s="5"/>
      <c r="CN94" s="5"/>
    </row>
    <row r="95" spans="1:92" ht="16.149999999999999" customHeight="1" x14ac:dyDescent="0.2">
      <c r="A95" s="539"/>
      <c r="B95" s="222" t="s">
        <v>93</v>
      </c>
      <c r="C95" s="171"/>
      <c r="D95" s="13"/>
      <c r="E95" s="7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CG95" s="5"/>
      <c r="CH95" s="5"/>
      <c r="CI95" s="5"/>
      <c r="CJ95" s="5"/>
      <c r="CK95" s="5"/>
      <c r="CL95" s="5"/>
      <c r="CM95" s="5"/>
      <c r="CN95" s="5"/>
    </row>
    <row r="96" spans="1:92" ht="16.149999999999999" customHeight="1" x14ac:dyDescent="0.2">
      <c r="A96" s="504"/>
      <c r="B96" s="223" t="s">
        <v>66</v>
      </c>
      <c r="C96" s="209"/>
      <c r="D96" s="13"/>
      <c r="E96" s="7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CG96" s="5"/>
      <c r="CH96" s="5"/>
      <c r="CI96" s="5"/>
      <c r="CJ96" s="5"/>
      <c r="CK96" s="5"/>
      <c r="CL96" s="5"/>
      <c r="CM96" s="5"/>
      <c r="CN96" s="5"/>
    </row>
    <row r="97" spans="1:92" ht="16.149999999999999" customHeight="1" x14ac:dyDescent="0.2">
      <c r="A97" s="518" t="s">
        <v>74</v>
      </c>
      <c r="B97" s="519"/>
      <c r="C97" s="220"/>
      <c r="D97" s="13"/>
      <c r="E97" s="7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CG97" s="5"/>
      <c r="CH97" s="5"/>
      <c r="CI97" s="5"/>
      <c r="CJ97" s="5"/>
      <c r="CK97" s="5"/>
      <c r="CL97" s="5"/>
      <c r="CM97" s="5"/>
      <c r="CN97" s="5"/>
    </row>
    <row r="98" spans="1:92" ht="16.149999999999999" customHeight="1" x14ac:dyDescent="0.2">
      <c r="A98" s="520" t="s">
        <v>70</v>
      </c>
      <c r="B98" s="521"/>
      <c r="C98" s="209"/>
      <c r="D98" s="13"/>
      <c r="E98" s="7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CG98" s="5"/>
      <c r="CH98" s="5"/>
      <c r="CI98" s="5"/>
      <c r="CJ98" s="5"/>
      <c r="CK98" s="5"/>
      <c r="CL98" s="5"/>
      <c r="CM98" s="5"/>
      <c r="CN98" s="5"/>
    </row>
    <row r="99" spans="1:92" ht="16.149999999999999" customHeight="1" x14ac:dyDescent="0.2">
      <c r="A99" s="182" t="s">
        <v>82</v>
      </c>
      <c r="B99" s="215"/>
      <c r="C99" s="216"/>
      <c r="D99" s="37"/>
      <c r="E99" s="7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CG99" s="5"/>
      <c r="CH99" s="5"/>
      <c r="CI99" s="5"/>
      <c r="CJ99" s="5"/>
      <c r="CK99" s="5"/>
      <c r="CL99" s="5"/>
      <c r="CM99" s="5"/>
      <c r="CN99" s="5"/>
    </row>
    <row r="100" spans="1:92" ht="31.9" customHeight="1" x14ac:dyDescent="0.2">
      <c r="A100" s="465" t="s">
        <v>95</v>
      </c>
      <c r="B100" s="465"/>
      <c r="C100" s="465"/>
      <c r="D100" s="465"/>
      <c r="E100" s="465"/>
      <c r="CG100" s="5"/>
      <c r="CH100" s="5"/>
      <c r="CI100" s="5"/>
      <c r="CJ100" s="5"/>
      <c r="CK100" s="5"/>
      <c r="CL100" s="5"/>
      <c r="CM100" s="5"/>
      <c r="CN100" s="5"/>
    </row>
    <row r="101" spans="1:92" ht="21" x14ac:dyDescent="0.2">
      <c r="A101" s="224" t="s">
        <v>96</v>
      </c>
      <c r="B101" s="225" t="s">
        <v>97</v>
      </c>
      <c r="C101" s="316"/>
      <c r="D101" s="315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CG101" s="5"/>
      <c r="CH101" s="5"/>
      <c r="CI101" s="5"/>
      <c r="CJ101" s="5"/>
      <c r="CK101" s="5"/>
      <c r="CL101" s="5"/>
      <c r="CM101" s="5"/>
      <c r="CN101" s="5"/>
    </row>
    <row r="102" spans="1:92" x14ac:dyDescent="0.2">
      <c r="A102" s="309" t="s">
        <v>98</v>
      </c>
      <c r="B102" s="228"/>
      <c r="C102" s="316"/>
      <c r="D102" s="315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CG102" s="5"/>
      <c r="CH102" s="5"/>
      <c r="CI102" s="5"/>
      <c r="CJ102" s="5"/>
      <c r="CK102" s="5"/>
      <c r="CL102" s="5"/>
      <c r="CM102" s="5"/>
      <c r="CN102" s="5"/>
    </row>
    <row r="103" spans="1:92" x14ac:dyDescent="0.2">
      <c r="A103" s="309" t="s">
        <v>99</v>
      </c>
      <c r="B103" s="229"/>
      <c r="C103" s="316"/>
      <c r="D103" s="315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CG103" s="5"/>
      <c r="CH103" s="5"/>
      <c r="CI103" s="5"/>
      <c r="CJ103" s="5"/>
      <c r="CK103" s="5"/>
      <c r="CL103" s="5"/>
      <c r="CM103" s="5"/>
      <c r="CN103" s="5"/>
    </row>
    <row r="104" spans="1:92" x14ac:dyDescent="0.2">
      <c r="A104" s="309" t="s">
        <v>100</v>
      </c>
      <c r="B104" s="229"/>
      <c r="C104" s="316"/>
      <c r="D104" s="315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CG104" s="5"/>
      <c r="CH104" s="5"/>
      <c r="CI104" s="5"/>
      <c r="CJ104" s="5"/>
      <c r="CK104" s="5"/>
      <c r="CL104" s="5"/>
      <c r="CM104" s="5"/>
      <c r="CN104" s="5"/>
    </row>
    <row r="105" spans="1:92" x14ac:dyDescent="0.2">
      <c r="A105" s="309" t="s">
        <v>101</v>
      </c>
      <c r="B105" s="229"/>
      <c r="C105" s="230"/>
      <c r="D105" s="315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CG105" s="5"/>
      <c r="CH105" s="5"/>
      <c r="CI105" s="5"/>
      <c r="CJ105" s="5"/>
      <c r="CK105" s="5"/>
      <c r="CL105" s="5"/>
      <c r="CM105" s="5"/>
      <c r="CN105" s="5"/>
    </row>
    <row r="106" spans="1:92" x14ac:dyDescent="0.2">
      <c r="A106" s="208" t="s">
        <v>102</v>
      </c>
      <c r="B106" s="231"/>
      <c r="C106" s="230"/>
      <c r="D106" s="315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CG106" s="5"/>
      <c r="CH106" s="5"/>
      <c r="CI106" s="5"/>
      <c r="CJ106" s="5"/>
      <c r="CK106" s="5"/>
      <c r="CL106" s="5"/>
      <c r="CM106" s="5"/>
      <c r="CN106" s="5"/>
    </row>
    <row r="107" spans="1:92" ht="31.9" customHeight="1" x14ac:dyDescent="0.2">
      <c r="A107" s="533" t="s">
        <v>103</v>
      </c>
      <c r="B107" s="534"/>
      <c r="C107" s="534"/>
      <c r="D107" s="534"/>
      <c r="CG107" s="5"/>
      <c r="CH107" s="5"/>
      <c r="CI107" s="5"/>
      <c r="CJ107" s="5"/>
      <c r="CK107" s="5"/>
      <c r="CL107" s="5"/>
      <c r="CM107" s="5"/>
      <c r="CN107" s="5"/>
    </row>
    <row r="108" spans="1:92" ht="28.15" customHeight="1" x14ac:dyDescent="0.2">
      <c r="A108" s="224" t="s">
        <v>96</v>
      </c>
      <c r="B108" s="225" t="s">
        <v>97</v>
      </c>
      <c r="C108" s="316"/>
      <c r="D108" s="315"/>
      <c r="E108" s="232"/>
      <c r="F108" s="6"/>
      <c r="G108" s="6"/>
      <c r="H108" s="6"/>
      <c r="I108" s="6"/>
      <c r="J108" s="6"/>
      <c r="K108" s="6"/>
      <c r="CG108" s="5"/>
      <c r="CH108" s="5"/>
      <c r="CI108" s="5"/>
      <c r="CJ108" s="5"/>
      <c r="CK108" s="5"/>
      <c r="CL108" s="5"/>
      <c r="CM108" s="5"/>
      <c r="CN108" s="5"/>
    </row>
    <row r="109" spans="1:92" ht="16.149999999999999" customHeight="1" x14ac:dyDescent="0.2">
      <c r="A109" s="309" t="s">
        <v>98</v>
      </c>
      <c r="B109" s="228"/>
      <c r="C109" s="316"/>
      <c r="D109" s="315"/>
      <c r="E109" s="316"/>
      <c r="F109" s="25"/>
      <c r="G109" s="26"/>
      <c r="H109" s="26"/>
      <c r="I109" s="315"/>
      <c r="J109" s="316"/>
      <c r="K109" s="45"/>
      <c r="L109" s="26"/>
      <c r="CG109" s="5"/>
      <c r="CH109" s="5"/>
      <c r="CI109" s="5"/>
      <c r="CJ109" s="5"/>
      <c r="CK109" s="5"/>
      <c r="CL109" s="5"/>
      <c r="CM109" s="5"/>
      <c r="CN109" s="5"/>
    </row>
    <row r="110" spans="1:92" ht="16.149999999999999" customHeight="1" x14ac:dyDescent="0.2">
      <c r="A110" s="309" t="s">
        <v>99</v>
      </c>
      <c r="B110" s="229"/>
      <c r="C110" s="316"/>
      <c r="D110" s="315"/>
      <c r="E110" s="316"/>
      <c r="F110" s="25"/>
      <c r="G110" s="26"/>
      <c r="H110" s="26"/>
      <c r="I110" s="315"/>
      <c r="J110" s="316"/>
      <c r="K110" s="45"/>
      <c r="L110" s="26"/>
      <c r="CG110" s="5"/>
      <c r="CH110" s="5"/>
      <c r="CI110" s="5"/>
      <c r="CJ110" s="5"/>
      <c r="CK110" s="5"/>
      <c r="CL110" s="5"/>
      <c r="CM110" s="5"/>
      <c r="CN110" s="5"/>
    </row>
    <row r="111" spans="1:92" ht="16.149999999999999" customHeight="1" x14ac:dyDescent="0.2">
      <c r="A111" s="309" t="s">
        <v>100</v>
      </c>
      <c r="B111" s="229"/>
      <c r="C111" s="316"/>
      <c r="D111" s="315"/>
      <c r="E111" s="316"/>
      <c r="F111" s="25"/>
      <c r="G111" s="26"/>
      <c r="H111" s="26"/>
      <c r="I111" s="315"/>
      <c r="J111" s="316"/>
      <c r="K111" s="45"/>
      <c r="L111" s="26"/>
      <c r="CG111" s="5"/>
      <c r="CH111" s="5"/>
      <c r="CI111" s="5"/>
      <c r="CJ111" s="5"/>
      <c r="CK111" s="5"/>
      <c r="CL111" s="5"/>
      <c r="CM111" s="5"/>
      <c r="CN111" s="5"/>
    </row>
    <row r="112" spans="1:92" ht="16.149999999999999" customHeight="1" x14ac:dyDescent="0.2">
      <c r="A112" s="309" t="s">
        <v>101</v>
      </c>
      <c r="B112" s="229"/>
      <c r="C112" s="230"/>
      <c r="D112" s="535"/>
      <c r="E112" s="536"/>
      <c r="F112" s="25"/>
      <c r="G112" s="26"/>
      <c r="H112" s="26"/>
      <c r="I112" s="315"/>
      <c r="J112" s="316"/>
      <c r="K112" s="45"/>
      <c r="L112" s="26"/>
      <c r="CG112" s="5"/>
      <c r="CH112" s="5"/>
      <c r="CI112" s="5"/>
      <c r="CJ112" s="5"/>
      <c r="CK112" s="5"/>
      <c r="CL112" s="5"/>
      <c r="CM112" s="5"/>
      <c r="CN112" s="5"/>
    </row>
    <row r="113" spans="1:92" ht="16.149999999999999" customHeight="1" x14ac:dyDescent="0.2">
      <c r="A113" s="208" t="s">
        <v>102</v>
      </c>
      <c r="B113" s="231"/>
      <c r="C113" s="230"/>
      <c r="D113" s="535"/>
      <c r="E113" s="536"/>
      <c r="F113" s="25"/>
      <c r="G113" s="26"/>
      <c r="H113" s="26"/>
      <c r="I113" s="315"/>
      <c r="J113" s="316"/>
      <c r="K113" s="45"/>
      <c r="L113" s="26"/>
      <c r="CG113" s="5"/>
      <c r="CH113" s="5"/>
      <c r="CI113" s="5"/>
      <c r="CJ113" s="5"/>
      <c r="CK113" s="5"/>
      <c r="CL113" s="5"/>
      <c r="CM113" s="5"/>
      <c r="CN113" s="5"/>
    </row>
    <row r="114" spans="1:92" ht="31.9" customHeight="1" x14ac:dyDescent="0.2">
      <c r="A114" s="235" t="s">
        <v>104</v>
      </c>
      <c r="B114" s="236"/>
      <c r="C114" s="236"/>
      <c r="D114" s="236"/>
      <c r="E114" s="236"/>
      <c r="F114" s="236"/>
      <c r="G114" s="9"/>
      <c r="H114" s="9"/>
      <c r="I114" s="9"/>
      <c r="J114" s="221"/>
      <c r="K114" s="45"/>
      <c r="L114" s="26"/>
      <c r="CG114" s="5"/>
      <c r="CH114" s="5"/>
      <c r="CI114" s="5"/>
      <c r="CJ114" s="5"/>
      <c r="CK114" s="5"/>
      <c r="CL114" s="5"/>
      <c r="CM114" s="5"/>
      <c r="CN114" s="5"/>
    </row>
    <row r="115" spans="1:92" ht="16.149999999999999" customHeight="1" x14ac:dyDescent="0.2">
      <c r="A115" s="529" t="s">
        <v>12</v>
      </c>
      <c r="B115" s="530"/>
      <c r="C115" s="314" t="s">
        <v>1</v>
      </c>
      <c r="D115" s="163" t="s">
        <v>105</v>
      </c>
      <c r="E115" s="311" t="s">
        <v>106</v>
      </c>
      <c r="F115" s="304" t="s">
        <v>107</v>
      </c>
      <c r="G115" s="7"/>
      <c r="H115" s="7"/>
      <c r="I115" s="7"/>
      <c r="J115" s="45"/>
      <c r="K115" s="26"/>
      <c r="L115" s="6"/>
      <c r="M115" s="6"/>
      <c r="N115" s="6"/>
      <c r="O115" s="6"/>
      <c r="CG115" s="5"/>
      <c r="CH115" s="5"/>
      <c r="CI115" s="5"/>
      <c r="CJ115" s="5"/>
      <c r="CK115" s="5"/>
      <c r="CL115" s="5"/>
      <c r="CM115" s="5"/>
      <c r="CN115" s="5"/>
    </row>
    <row r="116" spans="1:92" ht="16.149999999999999" customHeight="1" x14ac:dyDescent="0.2">
      <c r="A116" s="537" t="s">
        <v>73</v>
      </c>
      <c r="B116" s="538"/>
      <c r="C116" s="237">
        <f t="shared" ref="C116:C121" si="8">SUM(D116:F116)</f>
        <v>0</v>
      </c>
      <c r="D116" s="238"/>
      <c r="E116" s="239"/>
      <c r="F116" s="240"/>
      <c r="G116" s="241"/>
      <c r="H116" s="7"/>
      <c r="I116" s="7"/>
      <c r="J116" s="45"/>
      <c r="K116" s="26"/>
      <c r="L116" s="6"/>
      <c r="M116" s="6"/>
      <c r="N116" s="6"/>
      <c r="O116" s="6"/>
      <c r="CG116" s="5"/>
      <c r="CH116" s="5"/>
      <c r="CI116" s="5"/>
      <c r="CJ116" s="5"/>
      <c r="CK116" s="5"/>
      <c r="CL116" s="5"/>
      <c r="CM116" s="5"/>
      <c r="CN116" s="5"/>
    </row>
    <row r="117" spans="1:92" ht="16.149999999999999" customHeight="1" x14ac:dyDescent="0.2">
      <c r="A117" s="503" t="s">
        <v>62</v>
      </c>
      <c r="B117" s="313" t="s">
        <v>108</v>
      </c>
      <c r="C117" s="243">
        <f t="shared" si="8"/>
        <v>0</v>
      </c>
      <c r="D117" s="167"/>
      <c r="E117" s="168"/>
      <c r="F117" s="169"/>
      <c r="G117" s="241"/>
      <c r="H117" s="7"/>
      <c r="I117" s="7"/>
      <c r="J117" s="45"/>
      <c r="K117" s="26"/>
      <c r="L117" s="6"/>
      <c r="M117" s="6"/>
      <c r="N117" s="6"/>
      <c r="O117" s="6"/>
      <c r="CG117" s="5"/>
      <c r="CH117" s="5"/>
      <c r="CI117" s="5"/>
      <c r="CJ117" s="5"/>
      <c r="CK117" s="5"/>
      <c r="CL117" s="5"/>
      <c r="CM117" s="5"/>
      <c r="CN117" s="5"/>
    </row>
    <row r="118" spans="1:92" ht="16.149999999999999" customHeight="1" x14ac:dyDescent="0.2">
      <c r="A118" s="539"/>
      <c r="B118" s="222" t="s">
        <v>93</v>
      </c>
      <c r="C118" s="244">
        <f t="shared" si="8"/>
        <v>0</v>
      </c>
      <c r="D118" s="245"/>
      <c r="E118" s="189"/>
      <c r="F118" s="191"/>
      <c r="G118" s="241"/>
      <c r="H118" s="7"/>
      <c r="I118" s="7"/>
      <c r="J118" s="45"/>
      <c r="K118" s="26"/>
      <c r="L118" s="6"/>
      <c r="M118" s="6"/>
      <c r="N118" s="6"/>
      <c r="O118" s="6"/>
      <c r="CG118" s="5"/>
      <c r="CH118" s="5"/>
      <c r="CI118" s="5"/>
      <c r="CJ118" s="5"/>
      <c r="CK118" s="5"/>
      <c r="CL118" s="5"/>
      <c r="CM118" s="5"/>
      <c r="CN118" s="5"/>
    </row>
    <row r="119" spans="1:92" ht="16.149999999999999" customHeight="1" x14ac:dyDescent="0.2">
      <c r="A119" s="504"/>
      <c r="B119" s="223" t="s">
        <v>109</v>
      </c>
      <c r="C119" s="246">
        <f t="shared" si="8"/>
        <v>0</v>
      </c>
      <c r="D119" s="176"/>
      <c r="E119" s="177"/>
      <c r="F119" s="214"/>
      <c r="G119" s="241"/>
      <c r="H119" s="7"/>
      <c r="I119" s="7"/>
      <c r="J119" s="45"/>
      <c r="K119" s="26"/>
      <c r="L119" s="6"/>
      <c r="M119" s="6"/>
      <c r="N119" s="6"/>
      <c r="O119" s="6"/>
      <c r="CG119" s="5"/>
      <c r="CH119" s="5"/>
      <c r="CI119" s="5"/>
      <c r="CJ119" s="5"/>
      <c r="CK119" s="5"/>
      <c r="CL119" s="5"/>
      <c r="CM119" s="5"/>
      <c r="CN119" s="5"/>
    </row>
    <row r="120" spans="1:92" ht="16.149999999999999" customHeight="1" x14ac:dyDescent="0.2">
      <c r="A120" s="540" t="s">
        <v>74</v>
      </c>
      <c r="B120" s="541"/>
      <c r="C120" s="248">
        <f t="shared" si="8"/>
        <v>0</v>
      </c>
      <c r="D120" s="249"/>
      <c r="E120" s="250"/>
      <c r="F120" s="251"/>
      <c r="G120" s="241"/>
      <c r="H120" s="7"/>
      <c r="I120" s="7"/>
      <c r="J120" s="45"/>
      <c r="K120" s="26"/>
      <c r="L120" s="6"/>
      <c r="M120" s="6"/>
      <c r="N120" s="6"/>
      <c r="O120" s="6"/>
      <c r="CG120" s="5"/>
      <c r="CH120" s="5"/>
      <c r="CI120" s="5"/>
      <c r="CJ120" s="5"/>
      <c r="CK120" s="5"/>
      <c r="CL120" s="5"/>
      <c r="CM120" s="5"/>
      <c r="CN120" s="5"/>
    </row>
    <row r="121" spans="1:92" ht="16.149999999999999" customHeight="1" x14ac:dyDescent="0.2">
      <c r="A121" s="520" t="s">
        <v>70</v>
      </c>
      <c r="B121" s="521"/>
      <c r="C121" s="246">
        <f t="shared" si="8"/>
        <v>0</v>
      </c>
      <c r="D121" s="176"/>
      <c r="E121" s="177"/>
      <c r="F121" s="214"/>
      <c r="G121" s="241"/>
      <c r="H121" s="7"/>
      <c r="I121" s="7"/>
      <c r="J121" s="45"/>
      <c r="K121" s="26"/>
      <c r="L121" s="6"/>
      <c r="M121" s="6"/>
      <c r="N121" s="6"/>
      <c r="O121" s="6"/>
      <c r="CG121" s="5"/>
      <c r="CH121" s="5"/>
      <c r="CI121" s="5"/>
      <c r="CJ121" s="5"/>
      <c r="CK121" s="5"/>
      <c r="CL121" s="5"/>
      <c r="CM121" s="5"/>
      <c r="CN121" s="5"/>
    </row>
    <row r="122" spans="1:92" ht="16.149999999999999" customHeight="1" x14ac:dyDescent="0.2">
      <c r="A122" s="182" t="s">
        <v>82</v>
      </c>
      <c r="B122" s="182"/>
      <c r="C122" s="196"/>
      <c r="D122" s="196"/>
      <c r="E122" s="217"/>
      <c r="F122" s="37"/>
      <c r="G122" s="7"/>
      <c r="H122" s="7"/>
      <c r="I122" s="7"/>
      <c r="J122" s="45"/>
      <c r="K122" s="26"/>
      <c r="L122" s="6"/>
      <c r="M122" s="6"/>
      <c r="N122" s="6"/>
      <c r="O122" s="6"/>
      <c r="CG122" s="5"/>
      <c r="CH122" s="5"/>
      <c r="CI122" s="5"/>
      <c r="CJ122" s="5"/>
      <c r="CK122" s="5"/>
      <c r="CL122" s="5"/>
      <c r="CM122" s="5"/>
      <c r="CN122" s="5"/>
    </row>
    <row r="123" spans="1:92" ht="16.149999999999999" customHeight="1" x14ac:dyDescent="0.2">
      <c r="A123" s="182" t="s">
        <v>110</v>
      </c>
      <c r="B123" s="252"/>
      <c r="C123" s="196"/>
      <c r="D123" s="196"/>
      <c r="E123" s="196"/>
      <c r="F123" s="196"/>
      <c r="G123" s="7"/>
      <c r="H123" s="7"/>
      <c r="I123" s="7"/>
      <c r="J123" s="45"/>
      <c r="K123" s="26"/>
      <c r="L123" s="6"/>
      <c r="M123" s="6"/>
      <c r="N123" s="6"/>
      <c r="O123" s="6"/>
      <c r="CG123" s="5"/>
      <c r="CH123" s="5"/>
      <c r="CI123" s="5"/>
      <c r="CJ123" s="5"/>
      <c r="CK123" s="5"/>
      <c r="CL123" s="5"/>
      <c r="CM123" s="5"/>
      <c r="CN123" s="5"/>
    </row>
    <row r="124" spans="1:92" ht="31.9" customHeight="1" x14ac:dyDescent="0.2">
      <c r="A124" s="53" t="s">
        <v>111</v>
      </c>
      <c r="B124" s="53"/>
      <c r="C124" s="53"/>
      <c r="D124" s="53"/>
      <c r="E124" s="53"/>
      <c r="F124" s="253"/>
      <c r="G124" s="253"/>
      <c r="H124" s="9"/>
      <c r="I124" s="9"/>
      <c r="J124" s="45"/>
      <c r="K124" s="26"/>
      <c r="CG124" s="5"/>
      <c r="CH124" s="5"/>
      <c r="CI124" s="5"/>
      <c r="CJ124" s="5"/>
      <c r="CK124" s="5"/>
      <c r="CL124" s="5"/>
      <c r="CM124" s="5"/>
      <c r="CN124" s="5"/>
    </row>
    <row r="125" spans="1:92" ht="16.149999999999999" customHeight="1" x14ac:dyDescent="0.2">
      <c r="A125" s="542" t="s">
        <v>112</v>
      </c>
      <c r="B125" s="507"/>
      <c r="C125" s="508" t="s">
        <v>1</v>
      </c>
      <c r="D125" s="496" t="s">
        <v>113</v>
      </c>
      <c r="E125" s="498"/>
      <c r="F125" s="496" t="s">
        <v>114</v>
      </c>
      <c r="G125" s="498"/>
      <c r="H125" s="7"/>
      <c r="I125" s="7"/>
      <c r="J125" s="45"/>
      <c r="K125" s="26"/>
      <c r="L125" s="6"/>
      <c r="M125" s="6"/>
      <c r="N125" s="6"/>
      <c r="O125" s="6"/>
      <c r="P125" s="6"/>
      <c r="Q125" s="6"/>
      <c r="R125" s="6"/>
      <c r="CG125" s="5"/>
      <c r="CH125" s="5"/>
      <c r="CI125" s="5"/>
      <c r="CJ125" s="5"/>
      <c r="CK125" s="5"/>
      <c r="CL125" s="5"/>
      <c r="CM125" s="5"/>
      <c r="CN125" s="5"/>
    </row>
    <row r="126" spans="1:92" ht="16.149999999999999" customHeight="1" x14ac:dyDescent="0.2">
      <c r="A126" s="460"/>
      <c r="B126" s="461"/>
      <c r="C126" s="509"/>
      <c r="D126" s="34" t="s">
        <v>115</v>
      </c>
      <c r="E126" s="254" t="s">
        <v>116</v>
      </c>
      <c r="F126" s="34" t="s">
        <v>117</v>
      </c>
      <c r="G126" s="254" t="s">
        <v>116</v>
      </c>
      <c r="H126" s="7"/>
      <c r="I126" s="7"/>
      <c r="J126" s="45"/>
      <c r="K126" s="26"/>
      <c r="L126" s="6"/>
      <c r="M126" s="6"/>
      <c r="N126" s="6"/>
      <c r="O126" s="6"/>
      <c r="P126" s="6"/>
      <c r="Q126" s="6"/>
      <c r="R126" s="6"/>
      <c r="CG126" s="5"/>
      <c r="CH126" s="5"/>
      <c r="CI126" s="5"/>
      <c r="CJ126" s="5"/>
      <c r="CK126" s="5"/>
      <c r="CL126" s="5"/>
      <c r="CM126" s="5"/>
      <c r="CN126" s="5"/>
    </row>
    <row r="127" spans="1:92" ht="16.149999999999999" customHeight="1" x14ac:dyDescent="0.2">
      <c r="A127" s="531" t="s">
        <v>73</v>
      </c>
      <c r="B127" s="532"/>
      <c r="C127" s="255">
        <f t="shared" ref="C127:C133" si="9">SUM(D127:G127)</f>
        <v>220</v>
      </c>
      <c r="D127" s="256">
        <v>218</v>
      </c>
      <c r="E127" s="257"/>
      <c r="F127" s="256">
        <v>2</v>
      </c>
      <c r="G127" s="257"/>
      <c r="H127" s="241"/>
      <c r="I127" s="7"/>
      <c r="J127" s="45"/>
      <c r="K127" s="26"/>
      <c r="L127" s="6"/>
      <c r="M127" s="6"/>
      <c r="N127" s="6"/>
      <c r="O127" s="6"/>
      <c r="P127" s="6"/>
      <c r="Q127" s="6"/>
      <c r="R127" s="6"/>
      <c r="CG127" s="5"/>
      <c r="CH127" s="5"/>
      <c r="CI127" s="5"/>
      <c r="CJ127" s="5"/>
      <c r="CK127" s="5"/>
      <c r="CL127" s="5"/>
      <c r="CM127" s="5"/>
      <c r="CN127" s="5"/>
    </row>
    <row r="128" spans="1:92" ht="16.149999999999999" customHeight="1" x14ac:dyDescent="0.2">
      <c r="A128" s="503" t="s">
        <v>62</v>
      </c>
      <c r="B128" s="313" t="s">
        <v>108</v>
      </c>
      <c r="C128" s="255">
        <f t="shared" si="9"/>
        <v>123</v>
      </c>
      <c r="D128" s="256">
        <v>123</v>
      </c>
      <c r="E128" s="257"/>
      <c r="F128" s="256"/>
      <c r="G128" s="257"/>
      <c r="H128" s="241"/>
      <c r="I128" s="7"/>
      <c r="J128" s="45"/>
      <c r="K128" s="26"/>
      <c r="L128" s="6"/>
      <c r="M128" s="6"/>
      <c r="N128" s="6"/>
      <c r="O128" s="6"/>
      <c r="P128" s="6"/>
      <c r="Q128" s="6"/>
      <c r="R128" s="6"/>
      <c r="CG128" s="5"/>
      <c r="CH128" s="5"/>
      <c r="CI128" s="5"/>
      <c r="CJ128" s="5"/>
      <c r="CK128" s="5"/>
      <c r="CL128" s="5"/>
      <c r="CM128" s="5"/>
      <c r="CN128" s="5"/>
    </row>
    <row r="129" spans="1:92" ht="16.149999999999999" customHeight="1" x14ac:dyDescent="0.2">
      <c r="A129" s="539"/>
      <c r="B129" s="222" t="s">
        <v>93</v>
      </c>
      <c r="C129" s="258">
        <f t="shared" si="9"/>
        <v>0</v>
      </c>
      <c r="D129" s="259"/>
      <c r="E129" s="260"/>
      <c r="F129" s="259"/>
      <c r="G129" s="260"/>
      <c r="H129" s="241"/>
      <c r="I129" s="7"/>
      <c r="J129" s="45"/>
      <c r="K129" s="26"/>
      <c r="L129" s="6"/>
      <c r="M129" s="6"/>
      <c r="N129" s="6"/>
      <c r="O129" s="6"/>
      <c r="P129" s="6"/>
      <c r="Q129" s="6"/>
      <c r="R129" s="6"/>
      <c r="CG129" s="5"/>
      <c r="CH129" s="5"/>
      <c r="CI129" s="5"/>
      <c r="CJ129" s="5"/>
      <c r="CK129" s="5"/>
      <c r="CL129" s="5"/>
      <c r="CM129" s="5"/>
      <c r="CN129" s="5"/>
    </row>
    <row r="130" spans="1:92" ht="16.149999999999999" customHeight="1" x14ac:dyDescent="0.2">
      <c r="A130" s="504"/>
      <c r="B130" s="223" t="s">
        <v>109</v>
      </c>
      <c r="C130" s="261">
        <f t="shared" si="9"/>
        <v>0</v>
      </c>
      <c r="D130" s="262"/>
      <c r="E130" s="263"/>
      <c r="F130" s="262"/>
      <c r="G130" s="263"/>
      <c r="H130" s="241"/>
      <c r="I130" s="7"/>
      <c r="J130" s="45"/>
      <c r="K130" s="26"/>
      <c r="L130" s="6"/>
      <c r="M130" s="6"/>
      <c r="N130" s="6"/>
      <c r="O130" s="6"/>
      <c r="P130" s="6"/>
      <c r="Q130" s="6"/>
      <c r="R130" s="6"/>
      <c r="CG130" s="5"/>
      <c r="CH130" s="5"/>
      <c r="CI130" s="5"/>
      <c r="CJ130" s="5"/>
      <c r="CK130" s="5"/>
      <c r="CL130" s="5"/>
      <c r="CM130" s="5"/>
      <c r="CN130" s="5"/>
    </row>
    <row r="131" spans="1:92" ht="16.149999999999999" customHeight="1" x14ac:dyDescent="0.2">
      <c r="A131" s="518" t="s">
        <v>74</v>
      </c>
      <c r="B131" s="519"/>
      <c r="C131" s="264">
        <f t="shared" si="9"/>
        <v>92</v>
      </c>
      <c r="D131" s="28">
        <v>92</v>
      </c>
      <c r="E131" s="18"/>
      <c r="F131" s="28"/>
      <c r="G131" s="18"/>
      <c r="H131" s="241"/>
      <c r="I131" s="7"/>
      <c r="J131" s="45"/>
      <c r="K131" s="26"/>
      <c r="L131" s="6"/>
      <c r="M131" s="6"/>
      <c r="N131" s="6"/>
      <c r="O131" s="6"/>
      <c r="P131" s="6"/>
      <c r="Q131" s="6"/>
      <c r="R131" s="6"/>
      <c r="CG131" s="5"/>
      <c r="CH131" s="5"/>
      <c r="CI131" s="5"/>
      <c r="CJ131" s="5"/>
      <c r="CK131" s="5"/>
      <c r="CL131" s="5"/>
      <c r="CM131" s="5"/>
      <c r="CN131" s="5"/>
    </row>
    <row r="132" spans="1:92" ht="16.149999999999999" customHeight="1" x14ac:dyDescent="0.2">
      <c r="A132" s="520" t="s">
        <v>70</v>
      </c>
      <c r="B132" s="521"/>
      <c r="C132" s="265">
        <f t="shared" si="9"/>
        <v>0</v>
      </c>
      <c r="D132" s="71"/>
      <c r="E132" s="30"/>
      <c r="F132" s="71"/>
      <c r="G132" s="30"/>
      <c r="H132" s="241"/>
      <c r="I132" s="7"/>
      <c r="J132" s="45"/>
      <c r="K132" s="26"/>
      <c r="L132" s="6"/>
      <c r="M132" s="6"/>
      <c r="N132" s="6"/>
      <c r="O132" s="6"/>
      <c r="P132" s="6"/>
      <c r="Q132" s="6"/>
      <c r="R132" s="6"/>
      <c r="CG132" s="5"/>
      <c r="CH132" s="5"/>
      <c r="CI132" s="5"/>
      <c r="CJ132" s="5"/>
      <c r="CK132" s="5"/>
      <c r="CL132" s="5"/>
      <c r="CM132" s="5"/>
      <c r="CN132" s="5"/>
    </row>
    <row r="133" spans="1:92" ht="16.149999999999999" customHeight="1" x14ac:dyDescent="0.2">
      <c r="A133" s="547" t="s">
        <v>1</v>
      </c>
      <c r="B133" s="548"/>
      <c r="C133" s="180">
        <f t="shared" si="9"/>
        <v>435</v>
      </c>
      <c r="D133" s="266">
        <f>SUM(D127:D132)</f>
        <v>433</v>
      </c>
      <c r="E133" s="267">
        <f>SUM(E127:E132)</f>
        <v>0</v>
      </c>
      <c r="F133" s="266">
        <f>SUM(F127:F132)</f>
        <v>2</v>
      </c>
      <c r="G133" s="267">
        <f>SUM(G127:G132)</f>
        <v>0</v>
      </c>
      <c r="H133" s="7"/>
      <c r="I133" s="7"/>
      <c r="J133" s="45"/>
      <c r="K133" s="26"/>
      <c r="L133" s="6"/>
      <c r="M133" s="6"/>
      <c r="N133" s="6"/>
      <c r="O133" s="6"/>
      <c r="P133" s="6"/>
      <c r="Q133" s="6"/>
      <c r="R133" s="6"/>
      <c r="CG133" s="5"/>
      <c r="CH133" s="5"/>
      <c r="CI133" s="5"/>
      <c r="CJ133" s="5"/>
      <c r="CK133" s="5"/>
      <c r="CL133" s="5"/>
      <c r="CM133" s="5"/>
      <c r="CN133" s="5"/>
    </row>
    <row r="134" spans="1:92" ht="31.9" customHeight="1" x14ac:dyDescent="0.2">
      <c r="A134" s="268" t="s">
        <v>118</v>
      </c>
      <c r="B134" s="268"/>
      <c r="C134" s="268"/>
      <c r="D134" s="253"/>
      <c r="E134" s="253"/>
      <c r="F134" s="196"/>
      <c r="G134" s="9"/>
      <c r="H134" s="7"/>
      <c r="I134" s="7"/>
      <c r="J134" s="45"/>
      <c r="K134" s="26"/>
      <c r="L134" s="6"/>
      <c r="M134" s="6"/>
      <c r="N134" s="6"/>
      <c r="O134" s="6"/>
      <c r="P134" s="6"/>
      <c r="Q134" s="6"/>
      <c r="R134" s="6"/>
      <c r="CG134" s="5"/>
      <c r="CH134" s="5"/>
      <c r="CI134" s="5"/>
      <c r="CJ134" s="5"/>
      <c r="CK134" s="5"/>
      <c r="CL134" s="5"/>
      <c r="CM134" s="5"/>
      <c r="CN134" s="5"/>
    </row>
    <row r="135" spans="1:92" ht="16.149999999999999" customHeight="1" x14ac:dyDescent="0.2">
      <c r="A135" s="542" t="s">
        <v>4</v>
      </c>
      <c r="B135" s="549"/>
      <c r="C135" s="303" t="s">
        <v>1</v>
      </c>
      <c r="D135" s="253"/>
      <c r="E135" s="253"/>
      <c r="F135" s="269"/>
      <c r="G135" s="7"/>
      <c r="H135" s="7"/>
      <c r="I135" s="7"/>
      <c r="J135" s="45"/>
      <c r="K135" s="26"/>
      <c r="L135" s="6"/>
      <c r="M135" s="6"/>
      <c r="N135" s="6"/>
      <c r="O135" s="6"/>
      <c r="P135" s="6"/>
      <c r="Q135" s="6"/>
      <c r="R135" s="6"/>
      <c r="CG135" s="5"/>
      <c r="CH135" s="5"/>
      <c r="CI135" s="5"/>
      <c r="CJ135" s="5"/>
      <c r="CK135" s="5"/>
      <c r="CL135" s="5"/>
      <c r="CM135" s="5"/>
      <c r="CN135" s="5"/>
    </row>
    <row r="136" spans="1:92" ht="16.149999999999999" customHeight="1" x14ac:dyDescent="0.2">
      <c r="A136" s="550" t="s">
        <v>119</v>
      </c>
      <c r="B136" s="270" t="s">
        <v>120</v>
      </c>
      <c r="C136" s="271">
        <v>260</v>
      </c>
      <c r="D136" s="253"/>
      <c r="E136" s="253"/>
      <c r="F136" s="269"/>
      <c r="G136" s="7"/>
      <c r="H136" s="7"/>
      <c r="I136" s="7"/>
      <c r="J136" s="45"/>
      <c r="K136" s="26"/>
      <c r="L136" s="6"/>
      <c r="M136" s="6"/>
      <c r="N136" s="6"/>
      <c r="O136" s="6"/>
      <c r="P136" s="6"/>
      <c r="Q136" s="6"/>
      <c r="R136" s="6"/>
      <c r="CG136" s="5"/>
      <c r="CH136" s="5"/>
      <c r="CI136" s="5"/>
      <c r="CJ136" s="5"/>
      <c r="CK136" s="5"/>
      <c r="CL136" s="5"/>
      <c r="CM136" s="5"/>
      <c r="CN136" s="5"/>
    </row>
    <row r="137" spans="1:92" ht="16.149999999999999" customHeight="1" x14ac:dyDescent="0.2">
      <c r="A137" s="551"/>
      <c r="B137" s="272" t="s">
        <v>121</v>
      </c>
      <c r="C137" s="273">
        <v>220</v>
      </c>
      <c r="D137" s="253"/>
      <c r="E137" s="253"/>
      <c r="F137" s="269"/>
      <c r="G137" s="7"/>
      <c r="H137" s="7"/>
      <c r="I137" s="7"/>
      <c r="J137" s="45"/>
      <c r="K137" s="26"/>
      <c r="L137" s="6"/>
      <c r="M137" s="6"/>
      <c r="N137" s="6"/>
      <c r="O137" s="6"/>
      <c r="P137" s="6"/>
      <c r="Q137" s="6"/>
      <c r="R137" s="6"/>
      <c r="CG137" s="5"/>
      <c r="CH137" s="5"/>
      <c r="CI137" s="5"/>
      <c r="CJ137" s="5"/>
      <c r="CK137" s="5"/>
      <c r="CL137" s="5"/>
      <c r="CM137" s="5"/>
      <c r="CN137" s="5"/>
    </row>
    <row r="138" spans="1:92" ht="31.9" customHeight="1" x14ac:dyDescent="0.2">
      <c r="A138" s="32" t="s">
        <v>122</v>
      </c>
      <c r="B138" s="32"/>
      <c r="C138" s="32"/>
      <c r="D138" s="253"/>
      <c r="E138" s="253"/>
      <c r="F138" s="7"/>
      <c r="G138" s="7"/>
      <c r="H138" s="7"/>
      <c r="I138" s="7"/>
      <c r="J138" s="45"/>
      <c r="K138" s="26"/>
      <c r="CG138" s="5"/>
      <c r="CH138" s="5"/>
      <c r="CI138" s="5"/>
      <c r="CJ138" s="5"/>
      <c r="CK138" s="5"/>
      <c r="CL138" s="5"/>
      <c r="CM138" s="5"/>
      <c r="CN138" s="5"/>
    </row>
    <row r="139" spans="1:92" ht="16.149999999999999" customHeight="1" x14ac:dyDescent="0.2">
      <c r="A139" s="508" t="s">
        <v>4</v>
      </c>
      <c r="B139" s="508" t="s">
        <v>1</v>
      </c>
      <c r="C139" s="543" t="s">
        <v>58</v>
      </c>
      <c r="D139" s="545" t="s">
        <v>67</v>
      </c>
      <c r="E139" s="470" t="s">
        <v>62</v>
      </c>
      <c r="F139" s="7"/>
      <c r="G139" s="7"/>
      <c r="H139" s="7"/>
      <c r="I139" s="7"/>
      <c r="J139" s="45"/>
      <c r="K139" s="26"/>
      <c r="L139" s="6"/>
      <c r="M139" s="6"/>
      <c r="N139" s="6"/>
      <c r="O139" s="6"/>
      <c r="P139" s="6"/>
      <c r="CG139" s="5"/>
      <c r="CH139" s="5"/>
      <c r="CI139" s="5"/>
      <c r="CJ139" s="5"/>
      <c r="CK139" s="5"/>
      <c r="CL139" s="5"/>
      <c r="CM139" s="5"/>
      <c r="CN139" s="5"/>
    </row>
    <row r="140" spans="1:92" ht="16.149999999999999" customHeight="1" x14ac:dyDescent="0.2">
      <c r="A140" s="509"/>
      <c r="B140" s="509"/>
      <c r="C140" s="544"/>
      <c r="D140" s="546"/>
      <c r="E140" s="473"/>
      <c r="F140" s="7"/>
      <c r="G140" s="7"/>
      <c r="H140" s="7"/>
      <c r="I140" s="7"/>
      <c r="J140" s="221"/>
      <c r="K140" s="45"/>
      <c r="L140" s="26"/>
      <c r="M140" s="6"/>
      <c r="N140" s="6"/>
      <c r="O140" s="6"/>
      <c r="P140" s="6"/>
      <c r="CG140" s="5"/>
      <c r="CH140" s="5"/>
      <c r="CI140" s="5"/>
      <c r="CJ140" s="5"/>
      <c r="CK140" s="5"/>
      <c r="CL140" s="5"/>
      <c r="CM140" s="5"/>
      <c r="CN140" s="5"/>
    </row>
    <row r="141" spans="1:92" ht="16.149999999999999" customHeight="1" x14ac:dyDescent="0.2">
      <c r="A141" s="274" t="s">
        <v>123</v>
      </c>
      <c r="B141" s="24">
        <f t="shared" ref="B141:B150" si="10">SUM(C141:E141)</f>
        <v>0</v>
      </c>
      <c r="C141" s="259"/>
      <c r="D141" s="275"/>
      <c r="E141" s="276"/>
      <c r="F141" s="14"/>
      <c r="G141" s="13"/>
      <c r="H141" s="6"/>
      <c r="I141" s="6"/>
      <c r="J141" s="6"/>
      <c r="K141" s="6"/>
      <c r="L141" s="6"/>
      <c r="M141" s="6"/>
      <c r="N141" s="6"/>
      <c r="O141" s="6"/>
      <c r="P141" s="6"/>
      <c r="CG141" s="5"/>
      <c r="CH141" s="5"/>
      <c r="CI141" s="5"/>
      <c r="CJ141" s="5"/>
      <c r="CK141" s="5"/>
      <c r="CL141" s="5"/>
      <c r="CM141" s="5"/>
      <c r="CN141" s="5"/>
    </row>
    <row r="142" spans="1:92" ht="16.149999999999999" customHeight="1" x14ac:dyDescent="0.2">
      <c r="A142" s="274" t="s">
        <v>124</v>
      </c>
      <c r="B142" s="24">
        <f t="shared" si="10"/>
        <v>0</v>
      </c>
      <c r="C142" s="259"/>
      <c r="D142" s="275"/>
      <c r="E142" s="276"/>
      <c r="F142" s="14"/>
      <c r="G142" s="13"/>
      <c r="H142" s="6"/>
      <c r="I142" s="6"/>
      <c r="J142" s="6"/>
      <c r="K142" s="6"/>
      <c r="L142" s="6"/>
      <c r="M142" s="6"/>
      <c r="N142" s="6"/>
      <c r="O142" s="6"/>
      <c r="P142" s="6"/>
      <c r="CG142" s="5"/>
      <c r="CH142" s="5"/>
      <c r="CI142" s="5"/>
      <c r="CJ142" s="5"/>
      <c r="CK142" s="5"/>
      <c r="CL142" s="5"/>
      <c r="CM142" s="5"/>
      <c r="CN142" s="5"/>
    </row>
    <row r="143" spans="1:92" ht="16.149999999999999" customHeight="1" x14ac:dyDescent="0.2">
      <c r="A143" s="274" t="s">
        <v>125</v>
      </c>
      <c r="B143" s="24">
        <f t="shared" si="10"/>
        <v>0</v>
      </c>
      <c r="C143" s="259"/>
      <c r="D143" s="275"/>
      <c r="E143" s="276"/>
      <c r="F143" s="14"/>
      <c r="G143" s="13"/>
      <c r="H143" s="6"/>
      <c r="I143" s="6"/>
      <c r="J143" s="6"/>
      <c r="K143" s="6"/>
      <c r="L143" s="6"/>
      <c r="M143" s="6"/>
      <c r="N143" s="6"/>
      <c r="O143" s="6"/>
      <c r="P143" s="6"/>
      <c r="CG143" s="5"/>
      <c r="CH143" s="5"/>
      <c r="CI143" s="5"/>
      <c r="CJ143" s="5"/>
      <c r="CK143" s="5"/>
      <c r="CL143" s="5"/>
      <c r="CM143" s="5"/>
      <c r="CN143" s="5"/>
    </row>
    <row r="144" spans="1:92" ht="25.9" customHeight="1" x14ac:dyDescent="0.2">
      <c r="A144" s="277" t="s">
        <v>126</v>
      </c>
      <c r="B144" s="24">
        <f t="shared" si="10"/>
        <v>0</v>
      </c>
      <c r="C144" s="259"/>
      <c r="D144" s="275"/>
      <c r="E144" s="276"/>
      <c r="F144" s="14"/>
      <c r="G144" s="13"/>
      <c r="H144" s="6"/>
      <c r="I144" s="6"/>
      <c r="J144" s="6"/>
      <c r="K144" s="6"/>
      <c r="L144" s="6"/>
      <c r="M144" s="6"/>
      <c r="N144" s="6"/>
      <c r="O144" s="6"/>
      <c r="P144" s="6"/>
      <c r="CG144" s="5"/>
      <c r="CH144" s="5"/>
      <c r="CI144" s="5"/>
      <c r="CJ144" s="5"/>
      <c r="CK144" s="5"/>
      <c r="CL144" s="5"/>
      <c r="CM144" s="5"/>
      <c r="CN144" s="5"/>
    </row>
    <row r="145" spans="1:92" ht="25.9" customHeight="1" x14ac:dyDescent="0.2">
      <c r="A145" s="274" t="s">
        <v>127</v>
      </c>
      <c r="B145" s="24">
        <f t="shared" si="10"/>
        <v>0</v>
      </c>
      <c r="C145" s="259"/>
      <c r="D145" s="275"/>
      <c r="E145" s="276"/>
      <c r="F145" s="14"/>
      <c r="G145" s="13"/>
      <c r="H145" s="6"/>
      <c r="I145" s="6"/>
      <c r="J145" s="6"/>
      <c r="K145" s="6"/>
      <c r="L145" s="6"/>
      <c r="M145" s="6"/>
      <c r="N145" s="6"/>
      <c r="O145" s="6"/>
      <c r="P145" s="6"/>
      <c r="CG145" s="5"/>
      <c r="CH145" s="5"/>
      <c r="CI145" s="5"/>
      <c r="CJ145" s="5"/>
      <c r="CK145" s="5"/>
      <c r="CL145" s="5"/>
      <c r="CM145" s="5"/>
      <c r="CN145" s="5"/>
    </row>
    <row r="146" spans="1:92" ht="16.149999999999999" customHeight="1" x14ac:dyDescent="0.2">
      <c r="A146" s="274" t="s">
        <v>128</v>
      </c>
      <c r="B146" s="24">
        <f t="shared" si="10"/>
        <v>0</v>
      </c>
      <c r="C146" s="259"/>
      <c r="D146" s="275"/>
      <c r="E146" s="276"/>
      <c r="F146" s="14"/>
      <c r="G146" s="13"/>
      <c r="H146" s="6"/>
      <c r="I146" s="6"/>
      <c r="J146" s="6"/>
      <c r="K146" s="6"/>
      <c r="L146" s="6"/>
      <c r="M146" s="6"/>
      <c r="N146" s="6"/>
      <c r="O146" s="6"/>
      <c r="P146" s="6"/>
      <c r="CG146" s="5"/>
      <c r="CH146" s="5"/>
      <c r="CI146" s="5"/>
      <c r="CJ146" s="5"/>
      <c r="CK146" s="5"/>
      <c r="CL146" s="5"/>
      <c r="CM146" s="5"/>
      <c r="CN146" s="5"/>
    </row>
    <row r="147" spans="1:92" ht="16.149999999999999" customHeight="1" x14ac:dyDescent="0.2">
      <c r="A147" s="274" t="s">
        <v>129</v>
      </c>
      <c r="B147" s="24">
        <f t="shared" si="10"/>
        <v>0</v>
      </c>
      <c r="C147" s="259"/>
      <c r="D147" s="275"/>
      <c r="E147" s="276"/>
      <c r="F147" s="14"/>
      <c r="G147" s="13"/>
      <c r="H147" s="6"/>
      <c r="I147" s="6"/>
      <c r="J147" s="6"/>
      <c r="K147" s="6"/>
      <c r="L147" s="6"/>
      <c r="M147" s="6"/>
      <c r="N147" s="6"/>
      <c r="O147" s="6"/>
      <c r="P147" s="6"/>
      <c r="CG147" s="5"/>
      <c r="CH147" s="5"/>
      <c r="CI147" s="5"/>
      <c r="CJ147" s="5"/>
      <c r="CK147" s="5"/>
      <c r="CL147" s="5"/>
      <c r="CM147" s="5"/>
      <c r="CN147" s="5"/>
    </row>
    <row r="148" spans="1:92" ht="16.149999999999999" customHeight="1" x14ac:dyDescent="0.2">
      <c r="A148" s="274" t="s">
        <v>130</v>
      </c>
      <c r="B148" s="24">
        <f t="shared" si="10"/>
        <v>0</v>
      </c>
      <c r="C148" s="259"/>
      <c r="D148" s="275"/>
      <c r="E148" s="276"/>
      <c r="F148" s="14"/>
      <c r="G148" s="13"/>
      <c r="H148" s="6"/>
      <c r="I148" s="6"/>
      <c r="J148" s="6"/>
      <c r="K148" s="6"/>
      <c r="L148" s="6"/>
      <c r="M148" s="6"/>
      <c r="N148" s="6"/>
      <c r="O148" s="6"/>
      <c r="P148" s="6"/>
      <c r="CG148" s="5"/>
      <c r="CH148" s="5"/>
      <c r="CI148" s="5"/>
      <c r="CJ148" s="5"/>
      <c r="CK148" s="5"/>
      <c r="CL148" s="5"/>
      <c r="CM148" s="5"/>
      <c r="CN148" s="5"/>
    </row>
    <row r="149" spans="1:92" ht="16.149999999999999" customHeight="1" x14ac:dyDescent="0.2">
      <c r="A149" s="274" t="s">
        <v>131</v>
      </c>
      <c r="B149" s="24">
        <f t="shared" si="10"/>
        <v>0</v>
      </c>
      <c r="C149" s="259"/>
      <c r="D149" s="275"/>
      <c r="E149" s="276"/>
      <c r="F149" s="14"/>
      <c r="G149" s="13"/>
      <c r="H149" s="6"/>
      <c r="I149" s="6"/>
      <c r="J149" s="6"/>
      <c r="K149" s="6"/>
      <c r="L149" s="6"/>
      <c r="M149" s="6"/>
      <c r="N149" s="6"/>
      <c r="O149" s="6"/>
      <c r="P149" s="6"/>
      <c r="CG149" s="5"/>
      <c r="CH149" s="5"/>
      <c r="CI149" s="5"/>
      <c r="CJ149" s="5"/>
      <c r="CK149" s="5"/>
      <c r="CL149" s="5"/>
      <c r="CM149" s="5"/>
      <c r="CN149" s="5"/>
    </row>
    <row r="150" spans="1:92" ht="16.149999999999999" customHeight="1" x14ac:dyDescent="0.2">
      <c r="A150" s="278" t="s">
        <v>3</v>
      </c>
      <c r="B150" s="111">
        <f t="shared" si="10"/>
        <v>0</v>
      </c>
      <c r="C150" s="262"/>
      <c r="D150" s="279"/>
      <c r="E150" s="280"/>
      <c r="F150" s="14"/>
      <c r="G150" s="13"/>
      <c r="H150" s="6"/>
      <c r="I150" s="6"/>
      <c r="J150" s="6"/>
      <c r="K150" s="6"/>
      <c r="L150" s="6"/>
      <c r="M150" s="6"/>
      <c r="N150" s="6"/>
      <c r="O150" s="6"/>
      <c r="P150" s="6"/>
      <c r="CG150" s="5"/>
      <c r="CH150" s="5"/>
      <c r="CI150" s="5"/>
      <c r="CJ150" s="5"/>
      <c r="CK150" s="5"/>
      <c r="CL150" s="5"/>
      <c r="CM150" s="5"/>
      <c r="CN150" s="5"/>
    </row>
    <row r="151" spans="1:92" ht="16.149999999999999" customHeight="1" x14ac:dyDescent="0.2">
      <c r="A151" s="281" t="s">
        <v>132</v>
      </c>
      <c r="F151" s="40"/>
      <c r="G151" s="37"/>
      <c r="H151" s="6"/>
      <c r="I151" s="6"/>
      <c r="J151" s="6"/>
      <c r="K151" s="6"/>
      <c r="L151" s="6"/>
      <c r="M151" s="6"/>
      <c r="N151" s="6"/>
      <c r="O151" s="6"/>
      <c r="P151" s="6"/>
      <c r="CG151" s="5"/>
      <c r="CH151" s="5"/>
      <c r="CI151" s="5"/>
      <c r="CJ151" s="5"/>
      <c r="CK151" s="5"/>
      <c r="CL151" s="5"/>
      <c r="CM151" s="5"/>
      <c r="CN151" s="5"/>
    </row>
    <row r="152" spans="1:92" x14ac:dyDescent="0.2">
      <c r="CG152" s="5"/>
      <c r="CH152" s="5"/>
      <c r="CI152" s="5"/>
      <c r="CJ152" s="5"/>
      <c r="CK152" s="5"/>
      <c r="CL152" s="5"/>
      <c r="CM152" s="5"/>
      <c r="CN152" s="5"/>
    </row>
    <row r="153" spans="1:92" x14ac:dyDescent="0.2">
      <c r="CG153" s="5"/>
      <c r="CH153" s="5"/>
      <c r="CI153" s="5"/>
      <c r="CJ153" s="5"/>
      <c r="CK153" s="5"/>
      <c r="CL153" s="5"/>
      <c r="CM153" s="5"/>
      <c r="CN153" s="5"/>
    </row>
    <row r="154" spans="1:92" x14ac:dyDescent="0.2">
      <c r="CG154" s="5"/>
      <c r="CH154" s="5"/>
      <c r="CI154" s="5"/>
      <c r="CJ154" s="5"/>
      <c r="CK154" s="5"/>
      <c r="CL154" s="5"/>
      <c r="CM154" s="5"/>
      <c r="CN154" s="5"/>
    </row>
    <row r="155" spans="1:92" x14ac:dyDescent="0.2">
      <c r="CG155" s="5"/>
      <c r="CH155" s="5"/>
      <c r="CI155" s="5"/>
      <c r="CJ155" s="5"/>
      <c r="CK155" s="5"/>
      <c r="CL155" s="5"/>
      <c r="CM155" s="5"/>
      <c r="CN155" s="5"/>
    </row>
    <row r="156" spans="1:92" x14ac:dyDescent="0.2">
      <c r="CG156" s="5"/>
      <c r="CH156" s="5"/>
      <c r="CI156" s="5"/>
      <c r="CJ156" s="5"/>
      <c r="CK156" s="5"/>
      <c r="CL156" s="5"/>
      <c r="CM156" s="5"/>
      <c r="CN156" s="5"/>
    </row>
    <row r="157" spans="1:92" x14ac:dyDescent="0.2">
      <c r="CG157" s="5"/>
      <c r="CH157" s="5"/>
      <c r="CI157" s="5"/>
      <c r="CJ157" s="5"/>
      <c r="CK157" s="5"/>
      <c r="CL157" s="5"/>
      <c r="CM157" s="5"/>
      <c r="CN157" s="5"/>
    </row>
    <row r="194" spans="1:93" ht="11.25" customHeight="1" x14ac:dyDescent="0.2"/>
    <row r="195" spans="1:93" s="11" customFormat="1" hidden="1" x14ac:dyDescent="0.2">
      <c r="A195" s="11">
        <f>SUM(D12:D15,D22:D27,D31:D43,B49,C69:H69,C79:H79,C83:H88,C93:C98,C116:C121,C133,B141:B150,C53:C62,B102:B106,B109:B113,D16:D17,C136:C137)</f>
        <v>1692</v>
      </c>
      <c r="B195" s="11">
        <f>SUM(CG5:CN157)</f>
        <v>0</v>
      </c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</row>
  </sheetData>
  <mergeCells count="123">
    <mergeCell ref="C139:C140"/>
    <mergeCell ref="D139:D140"/>
    <mergeCell ref="E139:E140"/>
    <mergeCell ref="A132:B132"/>
    <mergeCell ref="A133:B133"/>
    <mergeCell ref="A135:B135"/>
    <mergeCell ref="A136:A137"/>
    <mergeCell ref="A139:A140"/>
    <mergeCell ref="B139:B140"/>
    <mergeCell ref="D125:E125"/>
    <mergeCell ref="F125:G125"/>
    <mergeCell ref="A127:B127"/>
    <mergeCell ref="A128:A130"/>
    <mergeCell ref="A131:B131"/>
    <mergeCell ref="A117:A119"/>
    <mergeCell ref="A120:B120"/>
    <mergeCell ref="A121:B121"/>
    <mergeCell ref="A125:B126"/>
    <mergeCell ref="C125:C126"/>
    <mergeCell ref="A107:D107"/>
    <mergeCell ref="D112:D113"/>
    <mergeCell ref="E112:E113"/>
    <mergeCell ref="A115:B115"/>
    <mergeCell ref="A116:B116"/>
    <mergeCell ref="A93:B93"/>
    <mergeCell ref="A94:A96"/>
    <mergeCell ref="A97:B97"/>
    <mergeCell ref="A98:B98"/>
    <mergeCell ref="A100:E100"/>
    <mergeCell ref="A87:B87"/>
    <mergeCell ref="A88:B88"/>
    <mergeCell ref="A90:I90"/>
    <mergeCell ref="A91:B92"/>
    <mergeCell ref="C91:C92"/>
    <mergeCell ref="A79:B79"/>
    <mergeCell ref="A81:H81"/>
    <mergeCell ref="A82:B82"/>
    <mergeCell ref="A83:B83"/>
    <mergeCell ref="A84:A86"/>
    <mergeCell ref="A74:B74"/>
    <mergeCell ref="A75:B75"/>
    <mergeCell ref="A76:B76"/>
    <mergeCell ref="A77:B77"/>
    <mergeCell ref="A78:B78"/>
    <mergeCell ref="A72:B73"/>
    <mergeCell ref="C72:C73"/>
    <mergeCell ref="D72:D73"/>
    <mergeCell ref="E72:G72"/>
    <mergeCell ref="H72:H73"/>
    <mergeCell ref="A66:B66"/>
    <mergeCell ref="A67:B67"/>
    <mergeCell ref="A68:B68"/>
    <mergeCell ref="A69:B69"/>
    <mergeCell ref="A71:L71"/>
    <mergeCell ref="A40:A43"/>
    <mergeCell ref="B42:B43"/>
    <mergeCell ref="A44:H44"/>
    <mergeCell ref="A45:A46"/>
    <mergeCell ref="B45:B46"/>
    <mergeCell ref="A51:A52"/>
    <mergeCell ref="B51:B52"/>
    <mergeCell ref="C51:C52"/>
    <mergeCell ref="A53:A55"/>
    <mergeCell ref="B40:B41"/>
    <mergeCell ref="A62:B62"/>
    <mergeCell ref="A56:A59"/>
    <mergeCell ref="A60:A61"/>
    <mergeCell ref="A63:I63"/>
    <mergeCell ref="A64:B65"/>
    <mergeCell ref="C64:C65"/>
    <mergeCell ref="D64:D65"/>
    <mergeCell ref="E64:G64"/>
    <mergeCell ref="B19:C21"/>
    <mergeCell ref="A19:A21"/>
    <mergeCell ref="S10:T10"/>
    <mergeCell ref="U10:V10"/>
    <mergeCell ref="W10:X10"/>
    <mergeCell ref="D19:F20"/>
    <mergeCell ref="G19:Z19"/>
    <mergeCell ref="G20:H20"/>
    <mergeCell ref="I20:J20"/>
    <mergeCell ref="K20:L20"/>
    <mergeCell ref="M20:N20"/>
    <mergeCell ref="O20:P20"/>
    <mergeCell ref="Q20:R20"/>
    <mergeCell ref="S20:T20"/>
    <mergeCell ref="U20:V20"/>
    <mergeCell ref="W20:X20"/>
    <mergeCell ref="Y20:Z20"/>
    <mergeCell ref="A31:A39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H64:H65"/>
    <mergeCell ref="B24:B25"/>
    <mergeCell ref="A26:B27"/>
    <mergeCell ref="A28:C28"/>
    <mergeCell ref="A29:J29"/>
    <mergeCell ref="A30:C30"/>
    <mergeCell ref="B9:C11"/>
    <mergeCell ref="D9:F10"/>
    <mergeCell ref="G9:Z9"/>
    <mergeCell ref="G10:H10"/>
    <mergeCell ref="I10:J10"/>
    <mergeCell ref="K10:L10"/>
    <mergeCell ref="M10:N10"/>
    <mergeCell ref="O10:P10"/>
    <mergeCell ref="Q10:R10"/>
    <mergeCell ref="A9:A11"/>
    <mergeCell ref="Y10:Z10"/>
    <mergeCell ref="A12:A13"/>
    <mergeCell ref="A22:A25"/>
    <mergeCell ref="B22:B23"/>
    <mergeCell ref="A14:B14"/>
    <mergeCell ref="A15:C15"/>
    <mergeCell ref="A16:C16"/>
    <mergeCell ref="A17:C17"/>
  </mergeCells>
  <dataValidations count="4">
    <dataValidation type="whole" allowBlank="1" showInputMessage="1" showErrorMessage="1" errorTitle="ERROR" error="Por favor ingrese solo Números" sqref="D133:E140 C151:E1048576 C138:C140 B107:B108 D122:F126 G89:G126 F133:G1048576 D89:F115 C89:C92 A1:A1048576 B114:B1048576 C63:C65 C99:C135 H89:H1048576 C79:H82 B49:B101 G28:H65 E44:F65 C69:H73 C1:C52 B1:B46 G18:Z21 D18:D65 AA1:XFD1048576 E18:F30 G1:Z11 G15:Z15 D1:F15 I28:Z1048576" xr:uid="{00000000-0002-0000-0500-000000000000}">
      <formula1>0</formula1>
      <formula2>1000000000</formula2>
    </dataValidation>
    <dataValidation type="whole" allowBlank="1" showInputMessage="1" showErrorMessage="1" errorTitle="ERROR" error="Debe ingresar sólo números enteros positivos." sqref="D16:Z17" xr:uid="{00000000-0002-0000-0500-000001000000}">
      <formula1>0</formula1>
      <formula2>1000000</formula2>
    </dataValidation>
    <dataValidation type="whole" allowBlank="1" showInputMessage="1" showErrorMessage="1" errorTitle="Error de ingreso" error="Debe ingresar sólo números." sqref="B109:B113" xr:uid="{00000000-0002-0000-0500-000002000000}">
      <formula1>0</formula1>
      <formula2>1000000</formula2>
    </dataValidation>
    <dataValidation type="whole" allowBlank="1" showInputMessage="1" showErrorMessage="1" errorTitle="Error de ingreso" error="Debe ingresar sólo números enteros positivos." sqref="C141:E150 C136:C137 D127:G132 D116:F121 B102:B106 C93:C98 C83:H88 C74:H78 C66:H68 C53:C62 B47:B48 E31:F43 G22:Z27 G12:Z14" xr:uid="{00000000-0002-0000-0500-000003000000}">
      <formula1>0</formula1>
      <formula2>1000000</formula2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Z195"/>
  <sheetViews>
    <sheetView workbookViewId="0">
      <selection sqref="A1:XFD1048576"/>
    </sheetView>
  </sheetViews>
  <sheetFormatPr baseColWidth="10" defaultColWidth="11.42578125" defaultRowHeight="14.25" x14ac:dyDescent="0.2"/>
  <cols>
    <col min="1" max="1" width="39.42578125" style="2" customWidth="1"/>
    <col min="2" max="2" width="18.140625" style="2" customWidth="1"/>
    <col min="3" max="3" width="23.85546875" style="2" customWidth="1"/>
    <col min="4" max="4" width="13" style="2" customWidth="1"/>
    <col min="5" max="5" width="12.42578125" style="2" customWidth="1"/>
    <col min="6" max="6" width="12.7109375" style="2" customWidth="1"/>
    <col min="7" max="7" width="11.42578125" style="2"/>
    <col min="8" max="8" width="13.42578125" style="2" customWidth="1"/>
    <col min="9" max="76" width="11.42578125" style="2"/>
    <col min="77" max="77" width="11.42578125" style="3"/>
    <col min="78" max="78" width="11.140625" style="3" customWidth="1"/>
    <col min="79" max="93" width="11.140625" style="4" hidden="1" customWidth="1"/>
    <col min="94" max="104" width="11.140625" style="49" hidden="1" customWidth="1"/>
    <col min="105" max="105" width="11.140625" style="2" customWidth="1"/>
    <col min="106" max="16384" width="11.42578125" style="2"/>
  </cols>
  <sheetData>
    <row r="1" spans="1:92" ht="16.149999999999999" customHeight="1" x14ac:dyDescent="0.2">
      <c r="A1" s="1" t="s">
        <v>0</v>
      </c>
      <c r="CA1" s="4" t="s">
        <v>8</v>
      </c>
    </row>
    <row r="2" spans="1:92" ht="16.149999999999999" customHeight="1" x14ac:dyDescent="0.2">
      <c r="A2" s="1" t="str">
        <f>CONCATENATE("COMUNA: ",[7]NOMBRE!B2," - ","( ",[7]NOMBRE!C2,[7]NOMBRE!D2,[7]NOMBRE!E2,[7]NOMBRE!F2,[7]NOMBRE!G2," )")</f>
        <v>COMUNA: LINARES - ( 07401 )</v>
      </c>
    </row>
    <row r="3" spans="1:92" ht="16.149999999999999" customHeight="1" x14ac:dyDescent="0.2">
      <c r="A3" s="1" t="str">
        <f>CONCATENATE("ESTABLECIMIENTO/ESTRATEGIA: ",[7]NOMBRE!B3," - ","( ",[7]NOMBRE!C3,[7]NOMBRE!D3,[7]NOMBRE!E3,[7]NOMBRE!F3,[7]NOMBRE!G3,[7]NOMBRE!H3," )")</f>
        <v>ESTABLECIMIENTO/ESTRATEGIA: HOSPITAL PRESIDENTE CARLOS IBAÑEZ DEL CAMPO - ( 116108 )</v>
      </c>
    </row>
    <row r="4" spans="1:92" ht="16.149999999999999" customHeight="1" x14ac:dyDescent="0.2">
      <c r="A4" s="1" t="str">
        <f>CONCATENATE("MES: ",[7]NOMBRE!B6," - ","( ",[7]NOMBRE!C6,[7]NOMBRE!D6," )")</f>
        <v>MES: JUNIO - ( 06 )</v>
      </c>
    </row>
    <row r="5" spans="1:92" ht="16.149999999999999" customHeight="1" x14ac:dyDescent="0.2">
      <c r="A5" s="1" t="str">
        <f>CONCATENATE("AÑO: ",[7]NOMBRE!B7)</f>
        <v>AÑO: 2018</v>
      </c>
      <c r="CG5" s="5"/>
      <c r="CH5" s="5"/>
      <c r="CI5" s="5"/>
      <c r="CJ5" s="5"/>
      <c r="CK5" s="5"/>
      <c r="CL5" s="5"/>
      <c r="CM5" s="5"/>
      <c r="CN5" s="5"/>
    </row>
    <row r="6" spans="1:92" ht="15" x14ac:dyDescent="0.2">
      <c r="A6" s="50"/>
      <c r="B6" s="50"/>
      <c r="C6" s="50"/>
      <c r="D6" s="50"/>
      <c r="E6" s="50"/>
      <c r="F6" s="8" t="s">
        <v>9</v>
      </c>
      <c r="G6" s="50"/>
      <c r="H6" s="50"/>
      <c r="I6" s="50"/>
      <c r="J6" s="51"/>
      <c r="K6" s="52"/>
      <c r="L6" s="13"/>
      <c r="CG6" s="5"/>
      <c r="CH6" s="5"/>
      <c r="CI6" s="5"/>
      <c r="CJ6" s="5"/>
      <c r="CK6" s="5"/>
      <c r="CL6" s="5"/>
      <c r="CM6" s="5"/>
      <c r="CN6" s="5"/>
    </row>
    <row r="7" spans="1:92" ht="15" x14ac:dyDescent="0.2">
      <c r="A7" s="51"/>
      <c r="B7" s="51"/>
      <c r="C7" s="51"/>
      <c r="D7" s="51"/>
      <c r="E7" s="51"/>
      <c r="F7" s="51"/>
      <c r="G7" s="51"/>
      <c r="H7" s="51"/>
      <c r="I7" s="51"/>
      <c r="J7" s="51"/>
      <c r="K7" s="52"/>
      <c r="L7" s="13"/>
      <c r="CG7" s="5"/>
      <c r="CH7" s="5"/>
      <c r="CI7" s="5"/>
      <c r="CJ7" s="5"/>
      <c r="CK7" s="5"/>
      <c r="CL7" s="5"/>
      <c r="CM7" s="5"/>
      <c r="CN7" s="5"/>
    </row>
    <row r="8" spans="1:92" ht="31.9" customHeight="1" x14ac:dyDescent="0.2">
      <c r="A8" s="53" t="s">
        <v>10</v>
      </c>
      <c r="B8" s="53"/>
      <c r="C8" s="53"/>
      <c r="D8" s="53"/>
      <c r="E8" s="53"/>
      <c r="F8" s="53"/>
      <c r="G8" s="53"/>
      <c r="H8" s="53"/>
      <c r="I8" s="53"/>
      <c r="J8" s="54"/>
      <c r="K8" s="55"/>
      <c r="L8" s="56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CG8" s="5"/>
      <c r="CH8" s="5"/>
      <c r="CI8" s="5"/>
      <c r="CJ8" s="5"/>
      <c r="CK8" s="5"/>
      <c r="CL8" s="5"/>
      <c r="CM8" s="5"/>
      <c r="CN8" s="5"/>
    </row>
    <row r="9" spans="1:92" ht="16.149999999999999" customHeight="1" x14ac:dyDescent="0.2">
      <c r="A9" s="467" t="s">
        <v>11</v>
      </c>
      <c r="B9" s="467" t="s">
        <v>12</v>
      </c>
      <c r="C9" s="467"/>
      <c r="D9" s="468" t="s">
        <v>1</v>
      </c>
      <c r="E9" s="469"/>
      <c r="F9" s="470"/>
      <c r="G9" s="474" t="s">
        <v>13</v>
      </c>
      <c r="H9" s="475"/>
      <c r="I9" s="475"/>
      <c r="J9" s="475"/>
      <c r="K9" s="475"/>
      <c r="L9" s="475"/>
      <c r="M9" s="475"/>
      <c r="N9" s="475"/>
      <c r="O9" s="475"/>
      <c r="P9" s="475"/>
      <c r="Q9" s="475"/>
      <c r="R9" s="475"/>
      <c r="S9" s="475"/>
      <c r="T9" s="475"/>
      <c r="U9" s="475"/>
      <c r="V9" s="475"/>
      <c r="W9" s="475"/>
      <c r="X9" s="475"/>
      <c r="Y9" s="475"/>
      <c r="Z9" s="476"/>
      <c r="CG9" s="5"/>
      <c r="CH9" s="5"/>
      <c r="CI9" s="5"/>
      <c r="CJ9" s="5"/>
      <c r="CK9" s="5"/>
      <c r="CL9" s="5"/>
      <c r="CM9" s="5"/>
      <c r="CN9" s="5"/>
    </row>
    <row r="10" spans="1:92" ht="16.149999999999999" customHeight="1" x14ac:dyDescent="0.2">
      <c r="A10" s="467"/>
      <c r="B10" s="467"/>
      <c r="C10" s="467"/>
      <c r="D10" s="471"/>
      <c r="E10" s="472"/>
      <c r="F10" s="473"/>
      <c r="G10" s="477" t="s">
        <v>14</v>
      </c>
      <c r="H10" s="477"/>
      <c r="I10" s="477" t="s">
        <v>15</v>
      </c>
      <c r="J10" s="477"/>
      <c r="K10" s="477" t="s">
        <v>16</v>
      </c>
      <c r="L10" s="477"/>
      <c r="M10" s="477" t="s">
        <v>17</v>
      </c>
      <c r="N10" s="477"/>
      <c r="O10" s="477" t="s">
        <v>18</v>
      </c>
      <c r="P10" s="477"/>
      <c r="Q10" s="477" t="s">
        <v>19</v>
      </c>
      <c r="R10" s="477"/>
      <c r="S10" s="477" t="s">
        <v>20</v>
      </c>
      <c r="T10" s="477"/>
      <c r="U10" s="477" t="s">
        <v>21</v>
      </c>
      <c r="V10" s="477"/>
      <c r="W10" s="477" t="s">
        <v>22</v>
      </c>
      <c r="X10" s="477"/>
      <c r="Y10" s="477" t="s">
        <v>23</v>
      </c>
      <c r="Z10" s="477"/>
      <c r="CG10" s="5"/>
      <c r="CH10" s="5"/>
      <c r="CI10" s="5"/>
      <c r="CJ10" s="5"/>
      <c r="CK10" s="5"/>
      <c r="CL10" s="5"/>
      <c r="CM10" s="5"/>
      <c r="CN10" s="5"/>
    </row>
    <row r="11" spans="1:92" ht="16.149999999999999" customHeight="1" x14ac:dyDescent="0.2">
      <c r="A11" s="467"/>
      <c r="B11" s="467"/>
      <c r="C11" s="467"/>
      <c r="D11" s="16" t="s">
        <v>5</v>
      </c>
      <c r="E11" s="15" t="s">
        <v>6</v>
      </c>
      <c r="F11" s="318" t="s">
        <v>7</v>
      </c>
      <c r="G11" s="57" t="s">
        <v>6</v>
      </c>
      <c r="H11" s="58" t="s">
        <v>7</v>
      </c>
      <c r="I11" s="59" t="s">
        <v>6</v>
      </c>
      <c r="J11" s="60" t="s">
        <v>7</v>
      </c>
      <c r="K11" s="59" t="s">
        <v>6</v>
      </c>
      <c r="L11" s="60" t="s">
        <v>7</v>
      </c>
      <c r="M11" s="59" t="s">
        <v>6</v>
      </c>
      <c r="N11" s="60" t="s">
        <v>7</v>
      </c>
      <c r="O11" s="59" t="s">
        <v>6</v>
      </c>
      <c r="P11" s="60" t="s">
        <v>7</v>
      </c>
      <c r="Q11" s="59" t="s">
        <v>6</v>
      </c>
      <c r="R11" s="60" t="s">
        <v>7</v>
      </c>
      <c r="S11" s="59" t="s">
        <v>6</v>
      </c>
      <c r="T11" s="60" t="s">
        <v>7</v>
      </c>
      <c r="U11" s="59" t="s">
        <v>6</v>
      </c>
      <c r="V11" s="60" t="s">
        <v>7</v>
      </c>
      <c r="W11" s="59" t="s">
        <v>6</v>
      </c>
      <c r="X11" s="60" t="s">
        <v>7</v>
      </c>
      <c r="Y11" s="59" t="s">
        <v>6</v>
      </c>
      <c r="Z11" s="60" t="s">
        <v>7</v>
      </c>
      <c r="AA11" s="3"/>
      <c r="CG11" s="5"/>
      <c r="CH11" s="5"/>
      <c r="CI11" s="5"/>
      <c r="CJ11" s="5"/>
      <c r="CK11" s="5"/>
      <c r="CL11" s="5"/>
      <c r="CM11" s="5"/>
      <c r="CN11" s="5"/>
    </row>
    <row r="12" spans="1:92" ht="16.149999999999999" customHeight="1" x14ac:dyDescent="0.2">
      <c r="A12" s="478" t="s">
        <v>24</v>
      </c>
      <c r="B12" s="61" t="s">
        <v>25</v>
      </c>
      <c r="C12" s="62" t="s">
        <v>26</v>
      </c>
      <c r="D12" s="63">
        <f>SUM(E12+F12)</f>
        <v>16</v>
      </c>
      <c r="E12" s="64">
        <f t="shared" ref="E12:F15" si="0">SUM(G12+I12+K12+M12+O12+Q12+S12+U12+W12+Y12)</f>
        <v>10</v>
      </c>
      <c r="F12" s="65">
        <f t="shared" si="0"/>
        <v>6</v>
      </c>
      <c r="G12" s="28">
        <v>4</v>
      </c>
      <c r="H12" s="29"/>
      <c r="I12" s="28">
        <v>2</v>
      </c>
      <c r="J12" s="29"/>
      <c r="K12" s="28">
        <v>1</v>
      </c>
      <c r="L12" s="29">
        <v>3</v>
      </c>
      <c r="M12" s="28">
        <v>1</v>
      </c>
      <c r="N12" s="29">
        <v>2</v>
      </c>
      <c r="O12" s="28"/>
      <c r="P12" s="29">
        <v>1</v>
      </c>
      <c r="Q12" s="28"/>
      <c r="R12" s="29"/>
      <c r="S12" s="28">
        <v>2</v>
      </c>
      <c r="T12" s="29"/>
      <c r="U12" s="28"/>
      <c r="V12" s="29"/>
      <c r="W12" s="28"/>
      <c r="X12" s="29"/>
      <c r="Y12" s="28"/>
      <c r="Z12" s="29"/>
      <c r="AA12" s="3"/>
      <c r="CG12" s="5"/>
      <c r="CH12" s="5"/>
      <c r="CI12" s="5"/>
      <c r="CJ12" s="5"/>
      <c r="CK12" s="5"/>
      <c r="CL12" s="5"/>
      <c r="CM12" s="5"/>
      <c r="CN12" s="5"/>
    </row>
    <row r="13" spans="1:92" ht="16.149999999999999" customHeight="1" x14ac:dyDescent="0.2">
      <c r="A13" s="479"/>
      <c r="B13" s="325" t="s">
        <v>27</v>
      </c>
      <c r="C13" s="67" t="s">
        <v>26</v>
      </c>
      <c r="D13" s="68">
        <f>SUM(E13+F13)</f>
        <v>13</v>
      </c>
      <c r="E13" s="69">
        <f t="shared" si="0"/>
        <v>9</v>
      </c>
      <c r="F13" s="70">
        <f t="shared" si="0"/>
        <v>4</v>
      </c>
      <c r="G13" s="71"/>
      <c r="H13" s="72">
        <v>1</v>
      </c>
      <c r="I13" s="17"/>
      <c r="J13" s="20">
        <v>1</v>
      </c>
      <c r="K13" s="17">
        <v>1</v>
      </c>
      <c r="L13" s="20"/>
      <c r="M13" s="17">
        <v>1</v>
      </c>
      <c r="N13" s="19"/>
      <c r="O13" s="17"/>
      <c r="P13" s="19">
        <v>1</v>
      </c>
      <c r="Q13" s="17"/>
      <c r="R13" s="19"/>
      <c r="S13" s="17">
        <v>2</v>
      </c>
      <c r="T13" s="19"/>
      <c r="U13" s="17">
        <v>2</v>
      </c>
      <c r="V13" s="19">
        <v>1</v>
      </c>
      <c r="W13" s="17">
        <v>1</v>
      </c>
      <c r="X13" s="19"/>
      <c r="Y13" s="17">
        <v>2</v>
      </c>
      <c r="Z13" s="19"/>
      <c r="AA13" s="3"/>
      <c r="CG13" s="5"/>
      <c r="CH13" s="5"/>
      <c r="CI13" s="5"/>
      <c r="CJ13" s="5"/>
      <c r="CK13" s="5"/>
      <c r="CL13" s="5"/>
      <c r="CM13" s="5"/>
      <c r="CN13" s="5"/>
    </row>
    <row r="14" spans="1:92" ht="16.149999999999999" customHeight="1" x14ac:dyDescent="0.2">
      <c r="A14" s="481" t="s">
        <v>28</v>
      </c>
      <c r="B14" s="482"/>
      <c r="C14" s="73" t="s">
        <v>26</v>
      </c>
      <c r="D14" s="74">
        <f>SUM(E14+F14)</f>
        <v>138</v>
      </c>
      <c r="E14" s="75">
        <f t="shared" si="0"/>
        <v>85</v>
      </c>
      <c r="F14" s="76">
        <f t="shared" si="0"/>
        <v>53</v>
      </c>
      <c r="G14" s="35">
        <v>2</v>
      </c>
      <c r="H14" s="77">
        <v>1</v>
      </c>
      <c r="I14" s="35">
        <v>10</v>
      </c>
      <c r="J14" s="77">
        <v>6</v>
      </c>
      <c r="K14" s="35">
        <v>17</v>
      </c>
      <c r="L14" s="77">
        <v>5</v>
      </c>
      <c r="M14" s="78">
        <v>10</v>
      </c>
      <c r="N14" s="36">
        <v>9</v>
      </c>
      <c r="O14" s="78">
        <v>13</v>
      </c>
      <c r="P14" s="36">
        <v>11</v>
      </c>
      <c r="Q14" s="78">
        <v>7</v>
      </c>
      <c r="R14" s="36">
        <v>6</v>
      </c>
      <c r="S14" s="78">
        <v>14</v>
      </c>
      <c r="T14" s="36">
        <v>5</v>
      </c>
      <c r="U14" s="78">
        <v>11</v>
      </c>
      <c r="V14" s="36">
        <v>7</v>
      </c>
      <c r="W14" s="78">
        <v>1</v>
      </c>
      <c r="X14" s="36">
        <v>2</v>
      </c>
      <c r="Y14" s="78"/>
      <c r="Z14" s="36">
        <v>1</v>
      </c>
      <c r="AA14" s="3"/>
      <c r="CG14" s="5"/>
      <c r="CH14" s="5"/>
      <c r="CI14" s="5"/>
      <c r="CJ14" s="5"/>
      <c r="CK14" s="5"/>
      <c r="CL14" s="5"/>
      <c r="CM14" s="5"/>
      <c r="CN14" s="5"/>
    </row>
    <row r="15" spans="1:92" ht="16.149999999999999" customHeight="1" thickBot="1" x14ac:dyDescent="0.25">
      <c r="A15" s="483" t="s">
        <v>1</v>
      </c>
      <c r="B15" s="484"/>
      <c r="C15" s="485"/>
      <c r="D15" s="79">
        <f>SUM(E15+F15)</f>
        <v>167</v>
      </c>
      <c r="E15" s="80">
        <f t="shared" si="0"/>
        <v>104</v>
      </c>
      <c r="F15" s="81">
        <f t="shared" si="0"/>
        <v>63</v>
      </c>
      <c r="G15" s="82">
        <f t="shared" ref="G15:Z15" si="1">SUM(G12:G14)</f>
        <v>6</v>
      </c>
      <c r="H15" s="83">
        <f t="shared" si="1"/>
        <v>2</v>
      </c>
      <c r="I15" s="82">
        <f t="shared" si="1"/>
        <v>12</v>
      </c>
      <c r="J15" s="83">
        <f t="shared" si="1"/>
        <v>7</v>
      </c>
      <c r="K15" s="82">
        <f t="shared" si="1"/>
        <v>19</v>
      </c>
      <c r="L15" s="83">
        <f t="shared" si="1"/>
        <v>8</v>
      </c>
      <c r="M15" s="84">
        <f t="shared" si="1"/>
        <v>12</v>
      </c>
      <c r="N15" s="85">
        <f t="shared" si="1"/>
        <v>11</v>
      </c>
      <c r="O15" s="84">
        <f t="shared" si="1"/>
        <v>13</v>
      </c>
      <c r="P15" s="85">
        <f t="shared" si="1"/>
        <v>13</v>
      </c>
      <c r="Q15" s="84">
        <f t="shared" si="1"/>
        <v>7</v>
      </c>
      <c r="R15" s="85">
        <f t="shared" si="1"/>
        <v>6</v>
      </c>
      <c r="S15" s="84">
        <f t="shared" si="1"/>
        <v>18</v>
      </c>
      <c r="T15" s="85">
        <f t="shared" si="1"/>
        <v>5</v>
      </c>
      <c r="U15" s="84">
        <f t="shared" si="1"/>
        <v>13</v>
      </c>
      <c r="V15" s="85">
        <f t="shared" si="1"/>
        <v>8</v>
      </c>
      <c r="W15" s="84">
        <f t="shared" si="1"/>
        <v>2</v>
      </c>
      <c r="X15" s="85">
        <f t="shared" si="1"/>
        <v>2</v>
      </c>
      <c r="Y15" s="84">
        <f t="shared" si="1"/>
        <v>2</v>
      </c>
      <c r="Z15" s="85">
        <f t="shared" si="1"/>
        <v>1</v>
      </c>
      <c r="AA15" s="3"/>
      <c r="CG15" s="5"/>
      <c r="CH15" s="5"/>
      <c r="CI15" s="5"/>
      <c r="CJ15" s="5"/>
      <c r="CK15" s="5"/>
      <c r="CL15" s="5"/>
      <c r="CM15" s="5"/>
      <c r="CN15" s="5"/>
    </row>
    <row r="16" spans="1:92" ht="16.149999999999999" customHeight="1" thickTop="1" x14ac:dyDescent="0.2">
      <c r="A16" s="486" t="s">
        <v>29</v>
      </c>
      <c r="B16" s="487"/>
      <c r="C16" s="488"/>
      <c r="D16" s="86">
        <v>21</v>
      </c>
      <c r="E16" s="87"/>
      <c r="F16" s="88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9"/>
      <c r="AA16" s="3"/>
      <c r="CG16" s="5"/>
      <c r="CH16" s="5"/>
      <c r="CI16" s="5"/>
      <c r="CJ16" s="5"/>
      <c r="CK16" s="5"/>
      <c r="CL16" s="5"/>
      <c r="CM16" s="5"/>
      <c r="CN16" s="5"/>
    </row>
    <row r="17" spans="1:92" ht="16.149999999999999" customHeight="1" x14ac:dyDescent="0.2">
      <c r="A17" s="462" t="s">
        <v>30</v>
      </c>
      <c r="B17" s="463"/>
      <c r="C17" s="464"/>
      <c r="D17" s="71">
        <v>0</v>
      </c>
      <c r="E17" s="90"/>
      <c r="F17" s="91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2"/>
      <c r="AA17" s="3"/>
      <c r="CG17" s="5"/>
      <c r="CH17" s="5"/>
      <c r="CI17" s="5"/>
      <c r="CJ17" s="5"/>
      <c r="CK17" s="5"/>
      <c r="CL17" s="5"/>
      <c r="CM17" s="5"/>
      <c r="CN17" s="5"/>
    </row>
    <row r="18" spans="1:92" ht="31.9" customHeight="1" x14ac:dyDescent="0.2">
      <c r="A18" s="93" t="s">
        <v>31</v>
      </c>
      <c r="B18" s="94"/>
      <c r="CG18" s="5"/>
      <c r="CH18" s="5"/>
      <c r="CI18" s="5"/>
      <c r="CJ18" s="5"/>
      <c r="CK18" s="5"/>
      <c r="CL18" s="5"/>
      <c r="CM18" s="5"/>
      <c r="CN18" s="5"/>
    </row>
    <row r="19" spans="1:92" ht="16.149999999999999" customHeight="1" x14ac:dyDescent="0.2">
      <c r="A19" s="467" t="s">
        <v>11</v>
      </c>
      <c r="B19" s="467" t="s">
        <v>12</v>
      </c>
      <c r="C19" s="467"/>
      <c r="D19" s="468" t="s">
        <v>1</v>
      </c>
      <c r="E19" s="469"/>
      <c r="F19" s="470"/>
      <c r="G19" s="496" t="s">
        <v>13</v>
      </c>
      <c r="H19" s="497"/>
      <c r="I19" s="497"/>
      <c r="J19" s="497"/>
      <c r="K19" s="497"/>
      <c r="L19" s="497"/>
      <c r="M19" s="497"/>
      <c r="N19" s="497"/>
      <c r="O19" s="497"/>
      <c r="P19" s="497"/>
      <c r="Q19" s="497"/>
      <c r="R19" s="497"/>
      <c r="S19" s="497"/>
      <c r="T19" s="497"/>
      <c r="U19" s="497"/>
      <c r="V19" s="497"/>
      <c r="W19" s="497"/>
      <c r="X19" s="497"/>
      <c r="Y19" s="497"/>
      <c r="Z19" s="498"/>
      <c r="CG19" s="5"/>
      <c r="CH19" s="5"/>
      <c r="CI19" s="5"/>
      <c r="CJ19" s="5"/>
      <c r="CK19" s="5"/>
      <c r="CL19" s="5"/>
      <c r="CM19" s="5"/>
      <c r="CN19" s="5"/>
    </row>
    <row r="20" spans="1:92" ht="16.149999999999999" customHeight="1" x14ac:dyDescent="0.2">
      <c r="A20" s="467"/>
      <c r="B20" s="467"/>
      <c r="C20" s="467"/>
      <c r="D20" s="471"/>
      <c r="E20" s="472"/>
      <c r="F20" s="472"/>
      <c r="G20" s="477" t="s">
        <v>14</v>
      </c>
      <c r="H20" s="477"/>
      <c r="I20" s="477" t="s">
        <v>15</v>
      </c>
      <c r="J20" s="477"/>
      <c r="K20" s="477" t="s">
        <v>16</v>
      </c>
      <c r="L20" s="477"/>
      <c r="M20" s="477" t="s">
        <v>17</v>
      </c>
      <c r="N20" s="477"/>
      <c r="O20" s="477" t="s">
        <v>18</v>
      </c>
      <c r="P20" s="477"/>
      <c r="Q20" s="477" t="s">
        <v>19</v>
      </c>
      <c r="R20" s="477"/>
      <c r="S20" s="477" t="s">
        <v>20</v>
      </c>
      <c r="T20" s="477"/>
      <c r="U20" s="477" t="s">
        <v>21</v>
      </c>
      <c r="V20" s="477"/>
      <c r="W20" s="477" t="s">
        <v>22</v>
      </c>
      <c r="X20" s="477"/>
      <c r="Y20" s="477" t="s">
        <v>23</v>
      </c>
      <c r="Z20" s="477"/>
      <c r="CG20" s="5"/>
      <c r="CH20" s="5"/>
      <c r="CI20" s="5"/>
      <c r="CJ20" s="5"/>
      <c r="CK20" s="5"/>
      <c r="CL20" s="5"/>
      <c r="CM20" s="5"/>
      <c r="CN20" s="5"/>
    </row>
    <row r="21" spans="1:92" ht="16.149999999999999" customHeight="1" x14ac:dyDescent="0.2">
      <c r="A21" s="467"/>
      <c r="B21" s="467"/>
      <c r="C21" s="467"/>
      <c r="D21" s="16" t="s">
        <v>5</v>
      </c>
      <c r="E21" s="15" t="s">
        <v>6</v>
      </c>
      <c r="F21" s="334" t="s">
        <v>7</v>
      </c>
      <c r="G21" s="57" t="s">
        <v>6</v>
      </c>
      <c r="H21" s="58" t="s">
        <v>7</v>
      </c>
      <c r="I21" s="57" t="s">
        <v>6</v>
      </c>
      <c r="J21" s="95" t="s">
        <v>7</v>
      </c>
      <c r="K21" s="57" t="s">
        <v>6</v>
      </c>
      <c r="L21" s="58" t="s">
        <v>7</v>
      </c>
      <c r="M21" s="57" t="s">
        <v>6</v>
      </c>
      <c r="N21" s="58" t="s">
        <v>7</v>
      </c>
      <c r="O21" s="57" t="s">
        <v>6</v>
      </c>
      <c r="P21" s="58" t="s">
        <v>7</v>
      </c>
      <c r="Q21" s="57" t="s">
        <v>6</v>
      </c>
      <c r="R21" s="58" t="s">
        <v>7</v>
      </c>
      <c r="S21" s="57" t="s">
        <v>6</v>
      </c>
      <c r="T21" s="58" t="s">
        <v>7</v>
      </c>
      <c r="U21" s="57" t="s">
        <v>6</v>
      </c>
      <c r="V21" s="58" t="s">
        <v>7</v>
      </c>
      <c r="W21" s="57" t="s">
        <v>6</v>
      </c>
      <c r="X21" s="58" t="s">
        <v>7</v>
      </c>
      <c r="Y21" s="57" t="s">
        <v>6</v>
      </c>
      <c r="Z21" s="58" t="s">
        <v>7</v>
      </c>
      <c r="CG21" s="5"/>
      <c r="CH21" s="5"/>
      <c r="CI21" s="5"/>
      <c r="CJ21" s="5"/>
      <c r="CK21" s="5"/>
      <c r="CL21" s="5"/>
      <c r="CM21" s="5"/>
      <c r="CN21" s="5"/>
    </row>
    <row r="22" spans="1:92" ht="16.149999999999999" customHeight="1" x14ac:dyDescent="0.2">
      <c r="A22" s="479" t="s">
        <v>24</v>
      </c>
      <c r="B22" s="456" t="s">
        <v>25</v>
      </c>
      <c r="C22" s="97" t="s">
        <v>32</v>
      </c>
      <c r="D22" s="98">
        <f t="shared" ref="D22:D27" si="2">SUM(E22+F22)</f>
        <v>2</v>
      </c>
      <c r="E22" s="99">
        <f t="shared" ref="E22:F27" si="3">SUM(G22+I22+K22+M22+O22+Q22+S22+U22+W22+Y22)</f>
        <v>2</v>
      </c>
      <c r="F22" s="100">
        <f t="shared" si="3"/>
        <v>0</v>
      </c>
      <c r="G22" s="17">
        <v>2</v>
      </c>
      <c r="H22" s="19"/>
      <c r="I22" s="28"/>
      <c r="J22" s="29"/>
      <c r="K22" s="101"/>
      <c r="L22" s="18"/>
      <c r="M22" s="101"/>
      <c r="N22" s="18"/>
      <c r="O22" s="101"/>
      <c r="P22" s="18"/>
      <c r="Q22" s="101"/>
      <c r="R22" s="18"/>
      <c r="S22" s="101"/>
      <c r="T22" s="18"/>
      <c r="U22" s="101"/>
      <c r="V22" s="18"/>
      <c r="W22" s="101"/>
      <c r="X22" s="18"/>
      <c r="Y22" s="28"/>
      <c r="Z22" s="18"/>
      <c r="AA22" s="3"/>
      <c r="CG22" s="5"/>
      <c r="CH22" s="5"/>
      <c r="CI22" s="5"/>
      <c r="CJ22" s="5"/>
      <c r="CK22" s="5"/>
      <c r="CL22" s="5"/>
      <c r="CM22" s="5"/>
      <c r="CN22" s="5"/>
    </row>
    <row r="23" spans="1:92" ht="16.149999999999999" customHeight="1" x14ac:dyDescent="0.2">
      <c r="A23" s="479"/>
      <c r="B23" s="457"/>
      <c r="C23" s="102" t="s">
        <v>33</v>
      </c>
      <c r="D23" s="103">
        <f t="shared" si="2"/>
        <v>0</v>
      </c>
      <c r="E23" s="104">
        <f t="shared" si="3"/>
        <v>0</v>
      </c>
      <c r="F23" s="105">
        <f t="shared" si="3"/>
        <v>0</v>
      </c>
      <c r="G23" s="42"/>
      <c r="H23" s="43"/>
      <c r="I23" s="71"/>
      <c r="J23" s="72"/>
      <c r="K23" s="106"/>
      <c r="L23" s="30"/>
      <c r="M23" s="106"/>
      <c r="N23" s="30"/>
      <c r="O23" s="106"/>
      <c r="P23" s="30"/>
      <c r="Q23" s="106"/>
      <c r="R23" s="30"/>
      <c r="S23" s="106"/>
      <c r="T23" s="30"/>
      <c r="U23" s="106"/>
      <c r="V23" s="30"/>
      <c r="W23" s="106"/>
      <c r="X23" s="30"/>
      <c r="Y23" s="106"/>
      <c r="Z23" s="30"/>
      <c r="AA23" s="3"/>
      <c r="CG23" s="5"/>
      <c r="CH23" s="5"/>
      <c r="CI23" s="5"/>
      <c r="CJ23" s="5"/>
      <c r="CK23" s="5"/>
      <c r="CL23" s="5"/>
      <c r="CM23" s="5"/>
      <c r="CN23" s="5"/>
    </row>
    <row r="24" spans="1:92" ht="16.149999999999999" customHeight="1" x14ac:dyDescent="0.2">
      <c r="A24" s="479"/>
      <c r="B24" s="456" t="s">
        <v>27</v>
      </c>
      <c r="C24" s="24" t="s">
        <v>32</v>
      </c>
      <c r="D24" s="107">
        <f t="shared" si="2"/>
        <v>2</v>
      </c>
      <c r="E24" s="108">
        <f t="shared" si="3"/>
        <v>1</v>
      </c>
      <c r="F24" s="109">
        <f t="shared" si="3"/>
        <v>1</v>
      </c>
      <c r="G24" s="21"/>
      <c r="H24" s="22"/>
      <c r="I24" s="21"/>
      <c r="J24" s="23"/>
      <c r="K24" s="110"/>
      <c r="L24" s="22"/>
      <c r="M24" s="110"/>
      <c r="N24" s="22"/>
      <c r="O24" s="110">
        <v>1</v>
      </c>
      <c r="P24" s="22"/>
      <c r="Q24" s="110"/>
      <c r="R24" s="22"/>
      <c r="S24" s="110"/>
      <c r="T24" s="22">
        <v>1</v>
      </c>
      <c r="U24" s="110"/>
      <c r="V24" s="22"/>
      <c r="W24" s="110"/>
      <c r="X24" s="22"/>
      <c r="Y24" s="110"/>
      <c r="Z24" s="22"/>
      <c r="AA24" s="3"/>
      <c r="CG24" s="5"/>
      <c r="CH24" s="5"/>
      <c r="CI24" s="5"/>
      <c r="CJ24" s="5"/>
      <c r="CK24" s="5"/>
      <c r="CL24" s="5"/>
      <c r="CM24" s="5"/>
      <c r="CN24" s="5"/>
    </row>
    <row r="25" spans="1:92" ht="16.149999999999999" customHeight="1" x14ac:dyDescent="0.2">
      <c r="A25" s="480"/>
      <c r="B25" s="457"/>
      <c r="C25" s="111" t="s">
        <v>33</v>
      </c>
      <c r="D25" s="103">
        <f t="shared" si="2"/>
        <v>0</v>
      </c>
      <c r="E25" s="104">
        <f t="shared" si="3"/>
        <v>0</v>
      </c>
      <c r="F25" s="105">
        <f t="shared" si="3"/>
        <v>0</v>
      </c>
      <c r="G25" s="42"/>
      <c r="H25" s="43"/>
      <c r="I25" s="42"/>
      <c r="J25" s="31"/>
      <c r="K25" s="112"/>
      <c r="L25" s="43"/>
      <c r="M25" s="112"/>
      <c r="N25" s="43"/>
      <c r="O25" s="112"/>
      <c r="P25" s="43"/>
      <c r="Q25" s="112"/>
      <c r="R25" s="43"/>
      <c r="S25" s="112"/>
      <c r="T25" s="43"/>
      <c r="U25" s="112"/>
      <c r="V25" s="43"/>
      <c r="W25" s="112"/>
      <c r="X25" s="43"/>
      <c r="Y25" s="112"/>
      <c r="Z25" s="43"/>
      <c r="AA25" s="3"/>
      <c r="CG25" s="5"/>
      <c r="CH25" s="5"/>
      <c r="CI25" s="5"/>
      <c r="CJ25" s="5"/>
      <c r="CK25" s="5"/>
      <c r="CL25" s="5"/>
      <c r="CM25" s="5"/>
      <c r="CN25" s="5"/>
    </row>
    <row r="26" spans="1:92" ht="16.149999999999999" customHeight="1" x14ac:dyDescent="0.2">
      <c r="A26" s="458" t="s">
        <v>28</v>
      </c>
      <c r="B26" s="459"/>
      <c r="C26" s="24" t="s">
        <v>32</v>
      </c>
      <c r="D26" s="113">
        <f t="shared" si="2"/>
        <v>36</v>
      </c>
      <c r="E26" s="114">
        <f t="shared" si="3"/>
        <v>21</v>
      </c>
      <c r="F26" s="115">
        <f t="shared" si="3"/>
        <v>15</v>
      </c>
      <c r="G26" s="116"/>
      <c r="H26" s="117">
        <v>2</v>
      </c>
      <c r="I26" s="118">
        <v>2</v>
      </c>
      <c r="J26" s="119">
        <v>7</v>
      </c>
      <c r="K26" s="116">
        <v>4</v>
      </c>
      <c r="L26" s="117">
        <v>1</v>
      </c>
      <c r="M26" s="116">
        <v>5</v>
      </c>
      <c r="N26" s="117">
        <v>1</v>
      </c>
      <c r="O26" s="116">
        <v>6</v>
      </c>
      <c r="P26" s="117">
        <v>1</v>
      </c>
      <c r="Q26" s="116">
        <v>2</v>
      </c>
      <c r="R26" s="117">
        <v>1</v>
      </c>
      <c r="S26" s="116">
        <v>1</v>
      </c>
      <c r="T26" s="117">
        <v>1</v>
      </c>
      <c r="U26" s="116"/>
      <c r="V26" s="117"/>
      <c r="W26" s="116">
        <v>1</v>
      </c>
      <c r="X26" s="117">
        <v>1</v>
      </c>
      <c r="Y26" s="116"/>
      <c r="Z26" s="117"/>
      <c r="AA26" s="3"/>
      <c r="CG26" s="5"/>
      <c r="CH26" s="5"/>
      <c r="CI26" s="5"/>
      <c r="CJ26" s="5"/>
      <c r="CK26" s="5"/>
      <c r="CL26" s="5"/>
      <c r="CM26" s="5"/>
      <c r="CN26" s="5"/>
    </row>
    <row r="27" spans="1:92" ht="16.149999999999999" customHeight="1" x14ac:dyDescent="0.2">
      <c r="A27" s="460"/>
      <c r="B27" s="461"/>
      <c r="C27" s="111" t="s">
        <v>33</v>
      </c>
      <c r="D27" s="103">
        <f t="shared" si="2"/>
        <v>1</v>
      </c>
      <c r="E27" s="104">
        <f t="shared" si="3"/>
        <v>0</v>
      </c>
      <c r="F27" s="105">
        <f t="shared" si="3"/>
        <v>1</v>
      </c>
      <c r="G27" s="112"/>
      <c r="H27" s="43"/>
      <c r="I27" s="42"/>
      <c r="J27" s="31"/>
      <c r="K27" s="112"/>
      <c r="L27" s="43">
        <v>1</v>
      </c>
      <c r="M27" s="112"/>
      <c r="N27" s="43"/>
      <c r="O27" s="112"/>
      <c r="P27" s="43"/>
      <c r="Q27" s="112"/>
      <c r="R27" s="43"/>
      <c r="S27" s="112"/>
      <c r="T27" s="43"/>
      <c r="U27" s="112"/>
      <c r="V27" s="43"/>
      <c r="W27" s="112"/>
      <c r="X27" s="43"/>
      <c r="Y27" s="112"/>
      <c r="Z27" s="43"/>
      <c r="AA27" s="3"/>
      <c r="CG27" s="5"/>
      <c r="CH27" s="5"/>
      <c r="CI27" s="5"/>
      <c r="CJ27" s="5"/>
      <c r="CK27" s="5"/>
      <c r="CL27" s="5"/>
      <c r="CM27" s="5"/>
      <c r="CN27" s="5"/>
    </row>
    <row r="28" spans="1:92" ht="16.149999999999999" customHeight="1" x14ac:dyDescent="0.2">
      <c r="A28" s="462" t="s">
        <v>1</v>
      </c>
      <c r="B28" s="463"/>
      <c r="C28" s="464"/>
      <c r="D28" s="120">
        <f t="shared" ref="D28:Z28" si="4">SUM(D22:D27)</f>
        <v>41</v>
      </c>
      <c r="E28" s="121">
        <f t="shared" si="4"/>
        <v>24</v>
      </c>
      <c r="F28" s="122">
        <f t="shared" si="4"/>
        <v>17</v>
      </c>
      <c r="G28" s="123">
        <f t="shared" si="4"/>
        <v>2</v>
      </c>
      <c r="H28" s="124">
        <f t="shared" si="4"/>
        <v>2</v>
      </c>
      <c r="I28" s="125">
        <f t="shared" si="4"/>
        <v>2</v>
      </c>
      <c r="J28" s="126">
        <f t="shared" si="4"/>
        <v>7</v>
      </c>
      <c r="K28" s="123">
        <f t="shared" si="4"/>
        <v>4</v>
      </c>
      <c r="L28" s="124">
        <f t="shared" si="4"/>
        <v>2</v>
      </c>
      <c r="M28" s="123">
        <f t="shared" si="4"/>
        <v>5</v>
      </c>
      <c r="N28" s="124">
        <f t="shared" si="4"/>
        <v>1</v>
      </c>
      <c r="O28" s="123">
        <f t="shared" si="4"/>
        <v>7</v>
      </c>
      <c r="P28" s="124">
        <f t="shared" si="4"/>
        <v>1</v>
      </c>
      <c r="Q28" s="123">
        <f t="shared" si="4"/>
        <v>2</v>
      </c>
      <c r="R28" s="124">
        <f t="shared" si="4"/>
        <v>1</v>
      </c>
      <c r="S28" s="123">
        <f t="shared" si="4"/>
        <v>1</v>
      </c>
      <c r="T28" s="124">
        <f t="shared" si="4"/>
        <v>2</v>
      </c>
      <c r="U28" s="123">
        <f t="shared" si="4"/>
        <v>0</v>
      </c>
      <c r="V28" s="124">
        <f t="shared" si="4"/>
        <v>0</v>
      </c>
      <c r="W28" s="123">
        <f t="shared" si="4"/>
        <v>1</v>
      </c>
      <c r="X28" s="124">
        <f t="shared" si="4"/>
        <v>1</v>
      </c>
      <c r="Y28" s="123">
        <f t="shared" si="4"/>
        <v>0</v>
      </c>
      <c r="Z28" s="124">
        <f t="shared" si="4"/>
        <v>0</v>
      </c>
      <c r="AA28" s="3"/>
      <c r="CG28" s="5"/>
      <c r="CH28" s="5"/>
      <c r="CI28" s="5"/>
      <c r="CJ28" s="5"/>
      <c r="CK28" s="5"/>
      <c r="CL28" s="5"/>
      <c r="CM28" s="5"/>
      <c r="CN28" s="5"/>
    </row>
    <row r="29" spans="1:92" ht="31.9" customHeight="1" x14ac:dyDescent="0.2">
      <c r="A29" s="465" t="s">
        <v>34</v>
      </c>
      <c r="B29" s="465"/>
      <c r="C29" s="465"/>
      <c r="D29" s="465"/>
      <c r="E29" s="465"/>
      <c r="F29" s="465"/>
      <c r="G29" s="465"/>
      <c r="H29" s="465"/>
      <c r="I29" s="465"/>
      <c r="J29" s="465"/>
      <c r="K29" s="45"/>
      <c r="L29" s="26"/>
      <c r="CG29" s="5"/>
      <c r="CH29" s="5"/>
      <c r="CI29" s="5"/>
      <c r="CJ29" s="5"/>
      <c r="CK29" s="5"/>
      <c r="CL29" s="5"/>
      <c r="CM29" s="5"/>
      <c r="CN29" s="5"/>
    </row>
    <row r="30" spans="1:92" ht="16.149999999999999" customHeight="1" x14ac:dyDescent="0.2">
      <c r="A30" s="466" t="s">
        <v>4</v>
      </c>
      <c r="B30" s="466"/>
      <c r="C30" s="466"/>
      <c r="D30" s="335" t="s">
        <v>1</v>
      </c>
      <c r="E30" s="128" t="s">
        <v>35</v>
      </c>
      <c r="F30" s="332" t="s">
        <v>36</v>
      </c>
      <c r="G30" s="130"/>
      <c r="H30" s="131"/>
      <c r="I30" s="131"/>
      <c r="J30" s="132"/>
      <c r="K30" s="45"/>
      <c r="L30" s="2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CG30" s="5"/>
      <c r="CH30" s="5"/>
      <c r="CI30" s="5"/>
      <c r="CJ30" s="5"/>
      <c r="CK30" s="5"/>
      <c r="CL30" s="5"/>
      <c r="CM30" s="5"/>
      <c r="CN30" s="5"/>
    </row>
    <row r="31" spans="1:92" ht="16.149999999999999" customHeight="1" x14ac:dyDescent="0.2">
      <c r="A31" s="489" t="s">
        <v>37</v>
      </c>
      <c r="B31" s="490" t="s">
        <v>38</v>
      </c>
      <c r="C31" s="491"/>
      <c r="D31" s="133">
        <f t="shared" ref="D31:D43" si="5">SUM(E31+F31)</f>
        <v>0</v>
      </c>
      <c r="E31" s="134"/>
      <c r="F31" s="135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CG31" s="5"/>
      <c r="CH31" s="5"/>
      <c r="CI31" s="5"/>
      <c r="CJ31" s="5"/>
      <c r="CK31" s="5"/>
      <c r="CL31" s="5"/>
      <c r="CM31" s="5"/>
      <c r="CN31" s="5"/>
    </row>
    <row r="32" spans="1:92" ht="16.149999999999999" customHeight="1" x14ac:dyDescent="0.2">
      <c r="A32" s="456"/>
      <c r="B32" s="492" t="s">
        <v>39</v>
      </c>
      <c r="C32" s="493"/>
      <c r="D32" s="136">
        <f t="shared" si="5"/>
        <v>0</v>
      </c>
      <c r="E32" s="137"/>
      <c r="F32" s="138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CG32" s="5"/>
      <c r="CH32" s="5"/>
      <c r="CI32" s="5"/>
      <c r="CJ32" s="5"/>
      <c r="CK32" s="5"/>
      <c r="CL32" s="5"/>
      <c r="CM32" s="5"/>
      <c r="CN32" s="5"/>
    </row>
    <row r="33" spans="1:92" ht="16.149999999999999" customHeight="1" x14ac:dyDescent="0.2">
      <c r="A33" s="456"/>
      <c r="B33" s="492" t="s">
        <v>40</v>
      </c>
      <c r="C33" s="493"/>
      <c r="D33" s="136">
        <f t="shared" si="5"/>
        <v>0</v>
      </c>
      <c r="E33" s="137"/>
      <c r="F33" s="138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CG33" s="5"/>
      <c r="CH33" s="5"/>
      <c r="CI33" s="5"/>
      <c r="CJ33" s="5"/>
      <c r="CK33" s="5"/>
      <c r="CL33" s="5"/>
      <c r="CM33" s="5"/>
      <c r="CN33" s="5"/>
    </row>
    <row r="34" spans="1:92" ht="16.149999999999999" customHeight="1" x14ac:dyDescent="0.2">
      <c r="A34" s="456"/>
      <c r="B34" s="492" t="s">
        <v>41</v>
      </c>
      <c r="C34" s="493"/>
      <c r="D34" s="136">
        <f t="shared" si="5"/>
        <v>0</v>
      </c>
      <c r="E34" s="139"/>
      <c r="F34" s="140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CG34" s="5"/>
      <c r="CH34" s="5"/>
      <c r="CI34" s="5"/>
      <c r="CJ34" s="5"/>
      <c r="CK34" s="5"/>
      <c r="CL34" s="5"/>
      <c r="CM34" s="5"/>
      <c r="CN34" s="5"/>
    </row>
    <row r="35" spans="1:92" ht="16.149999999999999" customHeight="1" x14ac:dyDescent="0.2">
      <c r="A35" s="456"/>
      <c r="B35" s="492" t="s">
        <v>42</v>
      </c>
      <c r="C35" s="493"/>
      <c r="D35" s="136">
        <f t="shared" si="5"/>
        <v>0</v>
      </c>
      <c r="E35" s="139"/>
      <c r="F35" s="140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CG35" s="5"/>
      <c r="CH35" s="5"/>
      <c r="CI35" s="5"/>
      <c r="CJ35" s="5"/>
      <c r="CK35" s="5"/>
      <c r="CL35" s="5"/>
      <c r="CM35" s="5"/>
      <c r="CN35" s="5"/>
    </row>
    <row r="36" spans="1:92" ht="16.149999999999999" customHeight="1" x14ac:dyDescent="0.2">
      <c r="A36" s="456"/>
      <c r="B36" s="492" t="s">
        <v>43</v>
      </c>
      <c r="C36" s="493"/>
      <c r="D36" s="136">
        <f t="shared" si="5"/>
        <v>0</v>
      </c>
      <c r="E36" s="139"/>
      <c r="F36" s="140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CG36" s="5"/>
      <c r="CH36" s="5"/>
      <c r="CI36" s="5"/>
      <c r="CJ36" s="5"/>
      <c r="CK36" s="5"/>
      <c r="CL36" s="5"/>
      <c r="CM36" s="5"/>
      <c r="CN36" s="5"/>
    </row>
    <row r="37" spans="1:92" ht="16.149999999999999" customHeight="1" x14ac:dyDescent="0.2">
      <c r="A37" s="456"/>
      <c r="B37" s="492" t="s">
        <v>44</v>
      </c>
      <c r="C37" s="493"/>
      <c r="D37" s="136">
        <f t="shared" si="5"/>
        <v>0</v>
      </c>
      <c r="E37" s="139"/>
      <c r="F37" s="140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CG37" s="5"/>
      <c r="CH37" s="5"/>
      <c r="CI37" s="5"/>
      <c r="CJ37" s="5"/>
      <c r="CK37" s="5"/>
      <c r="CL37" s="5"/>
      <c r="CM37" s="5"/>
      <c r="CN37" s="5"/>
    </row>
    <row r="38" spans="1:92" ht="16.149999999999999" customHeight="1" x14ac:dyDescent="0.2">
      <c r="A38" s="456"/>
      <c r="B38" s="492" t="s">
        <v>45</v>
      </c>
      <c r="C38" s="493"/>
      <c r="D38" s="136">
        <f t="shared" si="5"/>
        <v>0</v>
      </c>
      <c r="E38" s="139"/>
      <c r="F38" s="140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CG38" s="5"/>
      <c r="CH38" s="5"/>
      <c r="CI38" s="5"/>
      <c r="CJ38" s="5"/>
      <c r="CK38" s="5"/>
      <c r="CL38" s="5"/>
      <c r="CM38" s="5"/>
      <c r="CN38" s="5"/>
    </row>
    <row r="39" spans="1:92" ht="16.149999999999999" customHeight="1" x14ac:dyDescent="0.2">
      <c r="A39" s="457"/>
      <c r="B39" s="494" t="s">
        <v>46</v>
      </c>
      <c r="C39" s="495"/>
      <c r="D39" s="141">
        <f t="shared" si="5"/>
        <v>0</v>
      </c>
      <c r="E39" s="142"/>
      <c r="F39" s="143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CG39" s="5"/>
      <c r="CH39" s="5"/>
      <c r="CI39" s="5"/>
      <c r="CJ39" s="5"/>
      <c r="CK39" s="5"/>
      <c r="CL39" s="5"/>
      <c r="CM39" s="5"/>
      <c r="CN39" s="5"/>
    </row>
    <row r="40" spans="1:92" ht="16.149999999999999" customHeight="1" x14ac:dyDescent="0.2">
      <c r="A40" s="489" t="s">
        <v>47</v>
      </c>
      <c r="B40" s="489" t="s">
        <v>48</v>
      </c>
      <c r="C40" s="61" t="s">
        <v>49</v>
      </c>
      <c r="D40" s="133">
        <f t="shared" si="5"/>
        <v>0</v>
      </c>
      <c r="E40" s="144"/>
      <c r="F40" s="145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CG40" s="5"/>
      <c r="CH40" s="5"/>
      <c r="CI40" s="5"/>
      <c r="CJ40" s="5"/>
      <c r="CK40" s="5"/>
      <c r="CL40" s="5"/>
      <c r="CM40" s="5"/>
      <c r="CN40" s="5"/>
    </row>
    <row r="41" spans="1:92" ht="16.149999999999999" customHeight="1" x14ac:dyDescent="0.2">
      <c r="A41" s="456"/>
      <c r="B41" s="457"/>
      <c r="C41" s="325" t="s">
        <v>50</v>
      </c>
      <c r="D41" s="141">
        <f t="shared" si="5"/>
        <v>0</v>
      </c>
      <c r="E41" s="146"/>
      <c r="F41" s="143"/>
      <c r="G41" s="6"/>
      <c r="H41" s="6"/>
      <c r="I41" s="10"/>
      <c r="J41" s="10"/>
      <c r="K41" s="10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CG41" s="5"/>
      <c r="CH41" s="5"/>
      <c r="CI41" s="5"/>
      <c r="CJ41" s="5"/>
      <c r="CK41" s="5"/>
      <c r="CL41" s="5"/>
      <c r="CM41" s="5"/>
      <c r="CN41" s="5"/>
    </row>
    <row r="42" spans="1:92" ht="16.149999999999999" customHeight="1" x14ac:dyDescent="0.2">
      <c r="A42" s="456"/>
      <c r="B42" s="489" t="s">
        <v>51</v>
      </c>
      <c r="C42" s="61" t="s">
        <v>49</v>
      </c>
      <c r="D42" s="133">
        <f t="shared" si="5"/>
        <v>0</v>
      </c>
      <c r="E42" s="144"/>
      <c r="F42" s="145"/>
      <c r="G42" s="6"/>
      <c r="H42" s="6"/>
      <c r="I42" s="10"/>
      <c r="J42" s="10"/>
      <c r="K42" s="10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CG42" s="5"/>
      <c r="CH42" s="5"/>
      <c r="CI42" s="5"/>
      <c r="CJ42" s="5"/>
      <c r="CK42" s="5"/>
      <c r="CL42" s="5"/>
      <c r="CM42" s="5"/>
      <c r="CN42" s="5"/>
    </row>
    <row r="43" spans="1:92" ht="16.149999999999999" customHeight="1" x14ac:dyDescent="0.2">
      <c r="A43" s="457"/>
      <c r="B43" s="457"/>
      <c r="C43" s="147" t="s">
        <v>50</v>
      </c>
      <c r="D43" s="141">
        <f t="shared" si="5"/>
        <v>0</v>
      </c>
      <c r="E43" s="146"/>
      <c r="F43" s="143"/>
      <c r="G43" s="6"/>
      <c r="H43" s="6"/>
      <c r="I43" s="10"/>
      <c r="J43" s="10"/>
      <c r="K43" s="10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CG43" s="5"/>
      <c r="CH43" s="5"/>
      <c r="CI43" s="5"/>
      <c r="CJ43" s="5"/>
      <c r="CK43" s="5"/>
      <c r="CL43" s="5"/>
      <c r="CM43" s="5"/>
      <c r="CN43" s="5"/>
    </row>
    <row r="44" spans="1:92" ht="31.9" customHeight="1" x14ac:dyDescent="0.2">
      <c r="A44" s="465" t="s">
        <v>52</v>
      </c>
      <c r="B44" s="465"/>
      <c r="C44" s="465"/>
      <c r="D44" s="465"/>
      <c r="E44" s="465"/>
      <c r="F44" s="465"/>
      <c r="G44" s="465"/>
      <c r="H44" s="465"/>
      <c r="I44" s="27"/>
      <c r="J44" s="27"/>
      <c r="K44" s="33"/>
      <c r="L44" s="26"/>
      <c r="CG44" s="5"/>
      <c r="CH44" s="5"/>
      <c r="CI44" s="5"/>
      <c r="CJ44" s="5"/>
      <c r="CK44" s="5"/>
      <c r="CL44" s="5"/>
      <c r="CM44" s="5"/>
      <c r="CN44" s="5"/>
    </row>
    <row r="45" spans="1:92" ht="16.149999999999999" customHeight="1" x14ac:dyDescent="0.2">
      <c r="A45" s="503" t="s">
        <v>53</v>
      </c>
      <c r="B45" s="505" t="s">
        <v>1</v>
      </c>
      <c r="C45" s="26"/>
      <c r="D45" s="6"/>
      <c r="E45" s="6"/>
      <c r="F45" s="6"/>
      <c r="G45" s="6"/>
      <c r="H45" s="6"/>
      <c r="I45" s="10"/>
      <c r="J45" s="10"/>
      <c r="K45" s="10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CG45" s="5"/>
      <c r="CH45" s="5"/>
      <c r="CI45" s="5"/>
      <c r="CJ45" s="5"/>
      <c r="CK45" s="5"/>
      <c r="CL45" s="5"/>
      <c r="CM45" s="5"/>
      <c r="CN45" s="5"/>
    </row>
    <row r="46" spans="1:92" ht="16.149999999999999" customHeight="1" x14ac:dyDescent="0.2">
      <c r="A46" s="504"/>
      <c r="B46" s="506"/>
      <c r="C46" s="148"/>
      <c r="D46" s="26"/>
      <c r="E46" s="6"/>
      <c r="F46" s="6"/>
      <c r="G46" s="6"/>
      <c r="H46" s="6"/>
      <c r="I46" s="10"/>
      <c r="J46" s="10"/>
      <c r="K46" s="10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CG46" s="5"/>
      <c r="CH46" s="5"/>
      <c r="CI46" s="5"/>
      <c r="CJ46" s="5"/>
      <c r="CK46" s="5"/>
      <c r="CL46" s="5"/>
      <c r="CM46" s="5"/>
      <c r="CN46" s="5"/>
    </row>
    <row r="47" spans="1:92" ht="16.149999999999999" customHeight="1" x14ac:dyDescent="0.2">
      <c r="A47" s="61" t="s">
        <v>54</v>
      </c>
      <c r="B47" s="149">
        <v>163</v>
      </c>
      <c r="C47" s="150"/>
      <c r="D47" s="26"/>
      <c r="E47" s="6"/>
      <c r="F47" s="6"/>
      <c r="G47" s="6"/>
      <c r="H47" s="6"/>
      <c r="I47" s="10"/>
      <c r="J47" s="10"/>
      <c r="K47" s="10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CG47" s="5"/>
      <c r="CH47" s="5"/>
      <c r="CI47" s="5"/>
      <c r="CJ47" s="5"/>
      <c r="CK47" s="5"/>
      <c r="CL47" s="5"/>
      <c r="CM47" s="5"/>
      <c r="CN47" s="5"/>
    </row>
    <row r="48" spans="1:92" ht="16.149999999999999" customHeight="1" x14ac:dyDescent="0.2">
      <c r="A48" s="147" t="s">
        <v>55</v>
      </c>
      <c r="B48" s="151">
        <v>5</v>
      </c>
      <c r="C48" s="150"/>
      <c r="D48" s="26"/>
      <c r="E48" s="6"/>
      <c r="F48" s="6"/>
      <c r="G48" s="6"/>
      <c r="H48" s="6"/>
      <c r="I48" s="10"/>
      <c r="J48" s="10"/>
      <c r="K48" s="10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CG48" s="5"/>
      <c r="CH48" s="5"/>
      <c r="CI48" s="5"/>
      <c r="CJ48" s="5"/>
      <c r="CK48" s="5"/>
      <c r="CL48" s="5"/>
      <c r="CM48" s="5"/>
      <c r="CN48" s="5"/>
    </row>
    <row r="49" spans="1:92" ht="16.149999999999999" customHeight="1" x14ac:dyDescent="0.2">
      <c r="A49" s="326" t="s">
        <v>1</v>
      </c>
      <c r="B49" s="152">
        <f>SUM(B47+B48)</f>
        <v>168</v>
      </c>
      <c r="C49" s="153"/>
      <c r="D49" s="2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CG49" s="5"/>
      <c r="CH49" s="5"/>
      <c r="CI49" s="5"/>
      <c r="CJ49" s="5"/>
      <c r="CK49" s="5"/>
      <c r="CL49" s="5"/>
      <c r="CM49" s="5"/>
      <c r="CN49" s="5"/>
    </row>
    <row r="50" spans="1:92" ht="31.9" customHeight="1" x14ac:dyDescent="0.2">
      <c r="A50" s="154" t="s">
        <v>56</v>
      </c>
      <c r="B50" s="154"/>
      <c r="C50" s="154"/>
      <c r="D50" s="26"/>
      <c r="CG50" s="5"/>
      <c r="CH50" s="5"/>
      <c r="CI50" s="5"/>
      <c r="CJ50" s="5"/>
      <c r="CK50" s="5"/>
      <c r="CL50" s="5"/>
      <c r="CM50" s="5"/>
      <c r="CN50" s="5"/>
    </row>
    <row r="51" spans="1:92" ht="16.149999999999999" customHeight="1" x14ac:dyDescent="0.2">
      <c r="A51" s="489" t="s">
        <v>57</v>
      </c>
      <c r="B51" s="507" t="s">
        <v>12</v>
      </c>
      <c r="C51" s="508" t="s">
        <v>1</v>
      </c>
      <c r="D51" s="2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CG51" s="5"/>
      <c r="CH51" s="5"/>
      <c r="CI51" s="5"/>
      <c r="CJ51" s="5"/>
      <c r="CK51" s="5"/>
      <c r="CL51" s="5"/>
      <c r="CM51" s="5"/>
      <c r="CN51" s="5"/>
    </row>
    <row r="52" spans="1:92" ht="16.149999999999999" customHeight="1" x14ac:dyDescent="0.2">
      <c r="A52" s="457"/>
      <c r="B52" s="461"/>
      <c r="C52" s="509"/>
      <c r="D52" s="2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CG52" s="5"/>
      <c r="CH52" s="5"/>
      <c r="CI52" s="5"/>
      <c r="CJ52" s="5"/>
      <c r="CK52" s="5"/>
      <c r="CL52" s="5"/>
      <c r="CM52" s="5"/>
      <c r="CN52" s="5"/>
    </row>
    <row r="53" spans="1:92" ht="16.149999999999999" customHeight="1" x14ac:dyDescent="0.2">
      <c r="A53" s="489" t="s">
        <v>58</v>
      </c>
      <c r="B53" s="155" t="s">
        <v>59</v>
      </c>
      <c r="C53" s="149"/>
      <c r="D53" s="2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CG53" s="5"/>
      <c r="CH53" s="5"/>
      <c r="CI53" s="5"/>
      <c r="CJ53" s="5"/>
      <c r="CK53" s="5"/>
      <c r="CL53" s="5"/>
      <c r="CM53" s="5"/>
      <c r="CN53" s="5"/>
    </row>
    <row r="54" spans="1:92" ht="16.149999999999999" customHeight="1" x14ac:dyDescent="0.2">
      <c r="A54" s="456"/>
      <c r="B54" s="156" t="s">
        <v>60</v>
      </c>
      <c r="C54" s="157"/>
      <c r="D54" s="2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CG54" s="5"/>
      <c r="CH54" s="5"/>
      <c r="CI54" s="5"/>
      <c r="CJ54" s="5"/>
      <c r="CK54" s="5"/>
      <c r="CL54" s="5"/>
      <c r="CM54" s="5"/>
      <c r="CN54" s="5"/>
    </row>
    <row r="55" spans="1:92" ht="16.149999999999999" customHeight="1" x14ac:dyDescent="0.2">
      <c r="A55" s="457"/>
      <c r="B55" s="158" t="s">
        <v>61</v>
      </c>
      <c r="C55" s="151"/>
      <c r="D55" s="2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CG55" s="5"/>
      <c r="CH55" s="5"/>
      <c r="CI55" s="5"/>
      <c r="CJ55" s="5"/>
      <c r="CK55" s="5"/>
      <c r="CL55" s="5"/>
      <c r="CM55" s="5"/>
      <c r="CN55" s="5"/>
    </row>
    <row r="56" spans="1:92" ht="16.149999999999999" customHeight="1" x14ac:dyDescent="0.2">
      <c r="A56" s="489" t="s">
        <v>62</v>
      </c>
      <c r="B56" s="155" t="s">
        <v>63</v>
      </c>
      <c r="C56" s="149"/>
      <c r="D56" s="2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CG56" s="5"/>
      <c r="CH56" s="5"/>
      <c r="CI56" s="5"/>
      <c r="CJ56" s="5"/>
      <c r="CK56" s="5"/>
      <c r="CL56" s="5"/>
      <c r="CM56" s="5"/>
      <c r="CN56" s="5"/>
    </row>
    <row r="57" spans="1:92" ht="22.15" customHeight="1" x14ac:dyDescent="0.2">
      <c r="A57" s="456"/>
      <c r="B57" s="156" t="s">
        <v>64</v>
      </c>
      <c r="C57" s="157"/>
      <c r="D57" s="2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CG57" s="5"/>
      <c r="CH57" s="5"/>
      <c r="CI57" s="5"/>
      <c r="CJ57" s="5"/>
      <c r="CK57" s="5"/>
      <c r="CL57" s="5"/>
      <c r="CM57" s="5"/>
      <c r="CN57" s="5"/>
    </row>
    <row r="58" spans="1:92" ht="24.6" customHeight="1" x14ac:dyDescent="0.2">
      <c r="A58" s="456"/>
      <c r="B58" s="328" t="s">
        <v>65</v>
      </c>
      <c r="C58" s="157"/>
      <c r="D58" s="2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CG58" s="5"/>
      <c r="CH58" s="5"/>
      <c r="CI58" s="5"/>
      <c r="CJ58" s="5"/>
      <c r="CK58" s="5"/>
      <c r="CL58" s="5"/>
      <c r="CM58" s="5"/>
      <c r="CN58" s="5"/>
    </row>
    <row r="59" spans="1:92" ht="16.149999999999999" customHeight="1" x14ac:dyDescent="0.2">
      <c r="A59" s="457"/>
      <c r="B59" s="158" t="s">
        <v>66</v>
      </c>
      <c r="C59" s="151"/>
      <c r="D59" s="2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CG59" s="5"/>
      <c r="CH59" s="5"/>
      <c r="CI59" s="5"/>
      <c r="CJ59" s="5"/>
      <c r="CK59" s="5"/>
      <c r="CL59" s="5"/>
      <c r="CM59" s="5"/>
      <c r="CN59" s="5"/>
    </row>
    <row r="60" spans="1:92" ht="38.450000000000003" customHeight="1" x14ac:dyDescent="0.2">
      <c r="A60" s="489" t="s">
        <v>67</v>
      </c>
      <c r="B60" s="160" t="s">
        <v>68</v>
      </c>
      <c r="C60" s="149"/>
      <c r="D60" s="2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CG60" s="5"/>
      <c r="CH60" s="5"/>
      <c r="CI60" s="5"/>
      <c r="CJ60" s="5"/>
      <c r="CK60" s="5"/>
      <c r="CL60" s="5"/>
      <c r="CM60" s="5"/>
      <c r="CN60" s="5"/>
    </row>
    <row r="61" spans="1:92" ht="24" customHeight="1" x14ac:dyDescent="0.2">
      <c r="A61" s="457"/>
      <c r="B61" s="161" t="s">
        <v>69</v>
      </c>
      <c r="C61" s="151"/>
      <c r="D61" s="2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CG61" s="5"/>
      <c r="CH61" s="5"/>
      <c r="CI61" s="5"/>
      <c r="CJ61" s="5"/>
      <c r="CK61" s="5"/>
      <c r="CL61" s="5"/>
      <c r="CM61" s="5"/>
      <c r="CN61" s="5"/>
    </row>
    <row r="62" spans="1:92" ht="16.149999999999999" customHeight="1" x14ac:dyDescent="0.2">
      <c r="A62" s="510" t="s">
        <v>70</v>
      </c>
      <c r="B62" s="511"/>
      <c r="C62" s="162"/>
      <c r="D62" s="2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CG62" s="5"/>
      <c r="CH62" s="5"/>
      <c r="CI62" s="5"/>
      <c r="CJ62" s="5"/>
      <c r="CK62" s="5"/>
      <c r="CL62" s="5"/>
      <c r="CM62" s="5"/>
      <c r="CN62" s="5"/>
    </row>
    <row r="63" spans="1:92" ht="31.9" customHeight="1" x14ac:dyDescent="0.2">
      <c r="A63" s="465" t="s">
        <v>71</v>
      </c>
      <c r="B63" s="465"/>
      <c r="C63" s="465"/>
      <c r="D63" s="465"/>
      <c r="E63" s="465"/>
      <c r="F63" s="465"/>
      <c r="G63" s="465"/>
      <c r="H63" s="465"/>
      <c r="I63" s="465"/>
      <c r="J63" s="26"/>
      <c r="CG63" s="5"/>
      <c r="CH63" s="5"/>
      <c r="CI63" s="5"/>
      <c r="CJ63" s="5"/>
      <c r="CK63" s="5"/>
      <c r="CL63" s="5"/>
      <c r="CM63" s="5"/>
      <c r="CN63" s="5"/>
    </row>
    <row r="64" spans="1:92" ht="16.149999999999999" customHeight="1" x14ac:dyDescent="0.2">
      <c r="A64" s="512" t="s">
        <v>72</v>
      </c>
      <c r="B64" s="512"/>
      <c r="C64" s="454" t="s">
        <v>73</v>
      </c>
      <c r="D64" s="454" t="s">
        <v>74</v>
      </c>
      <c r="E64" s="455" t="s">
        <v>62</v>
      </c>
      <c r="F64" s="454"/>
      <c r="G64" s="454"/>
      <c r="H64" s="454" t="s">
        <v>75</v>
      </c>
      <c r="I64" s="13"/>
      <c r="J64" s="2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CG64" s="5"/>
      <c r="CH64" s="5"/>
      <c r="CI64" s="5"/>
      <c r="CJ64" s="5"/>
      <c r="CK64" s="5"/>
      <c r="CL64" s="5"/>
      <c r="CM64" s="5"/>
      <c r="CN64" s="5"/>
    </row>
    <row r="65" spans="1:92" ht="16.149999999999999" customHeight="1" x14ac:dyDescent="0.2">
      <c r="A65" s="512"/>
      <c r="B65" s="512"/>
      <c r="C65" s="454"/>
      <c r="D65" s="454"/>
      <c r="E65" s="163" t="s">
        <v>76</v>
      </c>
      <c r="F65" s="331" t="s">
        <v>77</v>
      </c>
      <c r="G65" s="333" t="s">
        <v>78</v>
      </c>
      <c r="H65" s="455"/>
      <c r="I65" s="13"/>
      <c r="J65" s="2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CG65" s="5"/>
      <c r="CH65" s="5"/>
      <c r="CI65" s="5"/>
      <c r="CJ65" s="5"/>
      <c r="CK65" s="5"/>
      <c r="CL65" s="5"/>
      <c r="CM65" s="5"/>
      <c r="CN65" s="5"/>
    </row>
    <row r="66" spans="1:92" ht="16.149999999999999" customHeight="1" x14ac:dyDescent="0.2">
      <c r="A66" s="499" t="s">
        <v>79</v>
      </c>
      <c r="B66" s="499"/>
      <c r="C66" s="166"/>
      <c r="D66" s="166"/>
      <c r="E66" s="167"/>
      <c r="F66" s="168"/>
      <c r="G66" s="169"/>
      <c r="H66" s="169"/>
      <c r="I66" s="13"/>
      <c r="J66" s="2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CG66" s="5"/>
      <c r="CH66" s="5"/>
      <c r="CI66" s="5"/>
      <c r="CJ66" s="5"/>
      <c r="CK66" s="5"/>
      <c r="CL66" s="5"/>
      <c r="CM66" s="5"/>
      <c r="CN66" s="5"/>
    </row>
    <row r="67" spans="1:92" ht="16.149999999999999" customHeight="1" x14ac:dyDescent="0.2">
      <c r="A67" s="500" t="s">
        <v>80</v>
      </c>
      <c r="B67" s="500"/>
      <c r="C67" s="171"/>
      <c r="D67" s="171"/>
      <c r="E67" s="172"/>
      <c r="F67" s="173"/>
      <c r="G67" s="174"/>
      <c r="H67" s="174"/>
      <c r="I67" s="13"/>
      <c r="J67" s="2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CG67" s="5"/>
      <c r="CH67" s="5"/>
      <c r="CI67" s="5"/>
      <c r="CJ67" s="5"/>
      <c r="CK67" s="5"/>
      <c r="CL67" s="5"/>
      <c r="CM67" s="5"/>
      <c r="CN67" s="5"/>
    </row>
    <row r="68" spans="1:92" ht="16.149999999999999" customHeight="1" x14ac:dyDescent="0.2">
      <c r="A68" s="501" t="s">
        <v>81</v>
      </c>
      <c r="B68" s="501"/>
      <c r="C68" s="175"/>
      <c r="D68" s="175"/>
      <c r="E68" s="176"/>
      <c r="F68" s="177"/>
      <c r="G68" s="178"/>
      <c r="H68" s="178"/>
      <c r="I68" s="13"/>
      <c r="J68" s="2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CG68" s="5"/>
      <c r="CH68" s="5"/>
      <c r="CI68" s="5"/>
      <c r="CJ68" s="5"/>
      <c r="CK68" s="5"/>
      <c r="CL68" s="5"/>
      <c r="CM68" s="5"/>
      <c r="CN68" s="5"/>
    </row>
    <row r="69" spans="1:92" ht="16.149999999999999" customHeight="1" x14ac:dyDescent="0.2">
      <c r="A69" s="502" t="s">
        <v>1</v>
      </c>
      <c r="B69" s="502"/>
      <c r="C69" s="179">
        <f t="shared" ref="C69:H69" si="6">SUM(C66:C68)</f>
        <v>0</v>
      </c>
      <c r="D69" s="179">
        <f t="shared" si="6"/>
        <v>0</v>
      </c>
      <c r="E69" s="179">
        <f t="shared" si="6"/>
        <v>0</v>
      </c>
      <c r="F69" s="179">
        <f t="shared" si="6"/>
        <v>0</v>
      </c>
      <c r="G69" s="179">
        <f t="shared" si="6"/>
        <v>0</v>
      </c>
      <c r="H69" s="180">
        <f t="shared" si="6"/>
        <v>0</v>
      </c>
      <c r="I69" s="181"/>
      <c r="J69" s="2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CG69" s="5"/>
      <c r="CH69" s="5"/>
      <c r="CI69" s="5"/>
      <c r="CJ69" s="5"/>
      <c r="CK69" s="5"/>
      <c r="CL69" s="5"/>
      <c r="CM69" s="5"/>
      <c r="CN69" s="5"/>
    </row>
    <row r="70" spans="1:92" ht="16.149999999999999" customHeight="1" x14ac:dyDescent="0.2">
      <c r="A70" s="182" t="s">
        <v>82</v>
      </c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CG70" s="5"/>
      <c r="CH70" s="5"/>
      <c r="CI70" s="5"/>
      <c r="CJ70" s="5"/>
      <c r="CK70" s="5"/>
      <c r="CL70" s="5"/>
      <c r="CM70" s="5"/>
      <c r="CN70" s="5"/>
    </row>
    <row r="71" spans="1:92" ht="31.9" customHeight="1" x14ac:dyDescent="0.2">
      <c r="A71" s="465" t="s">
        <v>83</v>
      </c>
      <c r="B71" s="465"/>
      <c r="C71" s="465"/>
      <c r="D71" s="465"/>
      <c r="E71" s="465"/>
      <c r="F71" s="465"/>
      <c r="G71" s="465"/>
      <c r="H71" s="465"/>
      <c r="I71" s="465"/>
      <c r="J71" s="465"/>
      <c r="K71" s="465"/>
      <c r="L71" s="465"/>
      <c r="CG71" s="5"/>
      <c r="CH71" s="5"/>
      <c r="CI71" s="5"/>
      <c r="CJ71" s="5"/>
      <c r="CK71" s="5"/>
      <c r="CL71" s="5"/>
      <c r="CM71" s="5"/>
      <c r="CN71" s="5"/>
    </row>
    <row r="72" spans="1:92" ht="16.149999999999999" customHeight="1" x14ac:dyDescent="0.2">
      <c r="A72" s="512" t="s">
        <v>72</v>
      </c>
      <c r="B72" s="512"/>
      <c r="C72" s="454" t="s">
        <v>73</v>
      </c>
      <c r="D72" s="454" t="s">
        <v>74</v>
      </c>
      <c r="E72" s="515" t="s">
        <v>62</v>
      </c>
      <c r="F72" s="516"/>
      <c r="G72" s="517"/>
      <c r="H72" s="455" t="s">
        <v>75</v>
      </c>
      <c r="I72" s="13"/>
      <c r="J72" s="13"/>
      <c r="K72" s="14"/>
      <c r="L72" s="44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CG72" s="5"/>
      <c r="CH72" s="5"/>
      <c r="CI72" s="5"/>
      <c r="CJ72" s="5"/>
      <c r="CK72" s="5"/>
      <c r="CL72" s="5"/>
      <c r="CM72" s="5"/>
      <c r="CN72" s="5"/>
    </row>
    <row r="73" spans="1:92" ht="16.149999999999999" customHeight="1" x14ac:dyDescent="0.2">
      <c r="A73" s="512"/>
      <c r="B73" s="512"/>
      <c r="C73" s="454"/>
      <c r="D73" s="454"/>
      <c r="E73" s="330" t="s">
        <v>76</v>
      </c>
      <c r="F73" s="331" t="s">
        <v>77</v>
      </c>
      <c r="G73" s="332" t="s">
        <v>78</v>
      </c>
      <c r="H73" s="455"/>
      <c r="I73" s="13"/>
      <c r="J73" s="13"/>
      <c r="K73" s="14"/>
      <c r="L73" s="44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CG73" s="5"/>
      <c r="CH73" s="5"/>
      <c r="CI73" s="5"/>
      <c r="CJ73" s="5"/>
      <c r="CK73" s="5"/>
      <c r="CL73" s="5"/>
      <c r="CM73" s="5"/>
      <c r="CN73" s="5"/>
    </row>
    <row r="74" spans="1:92" ht="16.149999999999999" customHeight="1" x14ac:dyDescent="0.2">
      <c r="A74" s="499" t="s">
        <v>80</v>
      </c>
      <c r="B74" s="499"/>
      <c r="C74" s="166">
        <v>2</v>
      </c>
      <c r="D74" s="166"/>
      <c r="E74" s="186">
        <v>50</v>
      </c>
      <c r="F74" s="168"/>
      <c r="G74" s="187"/>
      <c r="H74" s="169">
        <v>1</v>
      </c>
      <c r="I74" s="13"/>
      <c r="J74" s="13"/>
      <c r="K74" s="14"/>
      <c r="L74" s="13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CG74" s="5"/>
      <c r="CH74" s="5"/>
      <c r="CI74" s="5"/>
      <c r="CJ74" s="5"/>
      <c r="CK74" s="5"/>
      <c r="CL74" s="5"/>
      <c r="CM74" s="5"/>
      <c r="CN74" s="5"/>
    </row>
    <row r="75" spans="1:92" ht="16.149999999999999" customHeight="1" x14ac:dyDescent="0.2">
      <c r="A75" s="500" t="s">
        <v>84</v>
      </c>
      <c r="B75" s="500"/>
      <c r="C75" s="157"/>
      <c r="D75" s="157"/>
      <c r="E75" s="188"/>
      <c r="F75" s="189"/>
      <c r="G75" s="190"/>
      <c r="H75" s="191"/>
      <c r="I75" s="13"/>
      <c r="J75" s="13"/>
      <c r="K75" s="14"/>
      <c r="L75" s="13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CG75" s="5"/>
      <c r="CH75" s="5"/>
      <c r="CI75" s="5"/>
      <c r="CJ75" s="5"/>
      <c r="CK75" s="5"/>
      <c r="CL75" s="5"/>
      <c r="CM75" s="5"/>
      <c r="CN75" s="5"/>
    </row>
    <row r="76" spans="1:92" ht="16.149999999999999" customHeight="1" x14ac:dyDescent="0.2">
      <c r="A76" s="513" t="s">
        <v>85</v>
      </c>
      <c r="B76" s="513"/>
      <c r="C76" s="157"/>
      <c r="D76" s="157"/>
      <c r="E76" s="188"/>
      <c r="F76" s="189"/>
      <c r="G76" s="190"/>
      <c r="H76" s="191"/>
      <c r="I76" s="13"/>
      <c r="J76" s="13"/>
      <c r="K76" s="14"/>
      <c r="L76" s="13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CG76" s="5"/>
      <c r="CH76" s="5"/>
      <c r="CI76" s="5"/>
      <c r="CJ76" s="5"/>
      <c r="CK76" s="5"/>
      <c r="CL76" s="5"/>
      <c r="CM76" s="5"/>
      <c r="CN76" s="5"/>
    </row>
    <row r="77" spans="1:92" ht="16.149999999999999" customHeight="1" x14ac:dyDescent="0.2">
      <c r="A77" s="500" t="s">
        <v>86</v>
      </c>
      <c r="B77" s="500"/>
      <c r="C77" s="157"/>
      <c r="D77" s="157">
        <v>6</v>
      </c>
      <c r="E77" s="188"/>
      <c r="F77" s="189"/>
      <c r="G77" s="190"/>
      <c r="H77" s="191"/>
      <c r="I77" s="13"/>
      <c r="J77" s="13"/>
      <c r="K77" s="14"/>
      <c r="L77" s="13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CG77" s="5"/>
      <c r="CH77" s="5"/>
      <c r="CI77" s="5"/>
      <c r="CJ77" s="5"/>
      <c r="CK77" s="5"/>
      <c r="CL77" s="5"/>
      <c r="CM77" s="5"/>
      <c r="CN77" s="5"/>
    </row>
    <row r="78" spans="1:92" ht="16.149999999999999" customHeight="1" x14ac:dyDescent="0.2">
      <c r="A78" s="514" t="s">
        <v>81</v>
      </c>
      <c r="B78" s="514"/>
      <c r="C78" s="175"/>
      <c r="D78" s="151">
        <v>3</v>
      </c>
      <c r="E78" s="192"/>
      <c r="F78" s="177"/>
      <c r="G78" s="193"/>
      <c r="H78" s="178"/>
      <c r="I78" s="13"/>
      <c r="J78" s="13"/>
      <c r="K78" s="14"/>
      <c r="L78" s="13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CG78" s="5"/>
      <c r="CH78" s="5"/>
      <c r="CI78" s="5"/>
      <c r="CJ78" s="5"/>
      <c r="CK78" s="5"/>
      <c r="CL78" s="5"/>
      <c r="CM78" s="5"/>
      <c r="CN78" s="5"/>
    </row>
    <row r="79" spans="1:92" ht="16.149999999999999" customHeight="1" x14ac:dyDescent="0.2">
      <c r="A79" s="502" t="s">
        <v>1</v>
      </c>
      <c r="B79" s="502"/>
      <c r="C79" s="179">
        <f t="shared" ref="C79:H79" si="7">SUM(C74:C78)</f>
        <v>2</v>
      </c>
      <c r="D79" s="180">
        <f t="shared" si="7"/>
        <v>9</v>
      </c>
      <c r="E79" s="194">
        <f t="shared" si="7"/>
        <v>50</v>
      </c>
      <c r="F79" s="179">
        <f t="shared" si="7"/>
        <v>0</v>
      </c>
      <c r="G79" s="180">
        <f t="shared" si="7"/>
        <v>0</v>
      </c>
      <c r="H79" s="195">
        <f t="shared" si="7"/>
        <v>1</v>
      </c>
      <c r="I79" s="181"/>
      <c r="J79" s="13"/>
      <c r="K79" s="14"/>
      <c r="L79" s="13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CG79" s="5"/>
      <c r="CH79" s="5"/>
      <c r="CI79" s="5"/>
      <c r="CJ79" s="5"/>
      <c r="CK79" s="5"/>
      <c r="CL79" s="5"/>
      <c r="CM79" s="5"/>
      <c r="CN79" s="5"/>
    </row>
    <row r="80" spans="1:92" ht="16.149999999999999" customHeight="1" x14ac:dyDescent="0.2">
      <c r="A80" s="182" t="s">
        <v>82</v>
      </c>
      <c r="B80" s="38"/>
      <c r="C80" s="196"/>
      <c r="D80" s="196"/>
      <c r="E80" s="196"/>
      <c r="F80" s="196"/>
      <c r="G80" s="196"/>
      <c r="H80" s="196"/>
      <c r="I80" s="37"/>
      <c r="J80" s="37"/>
      <c r="K80" s="40"/>
      <c r="L80" s="37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CG80" s="5"/>
      <c r="CH80" s="5"/>
      <c r="CI80" s="5"/>
      <c r="CJ80" s="5"/>
      <c r="CK80" s="5"/>
      <c r="CL80" s="5"/>
      <c r="CM80" s="5"/>
      <c r="CN80" s="5"/>
    </row>
    <row r="81" spans="1:92" ht="31.9" customHeight="1" x14ac:dyDescent="0.2">
      <c r="A81" s="528" t="s">
        <v>87</v>
      </c>
      <c r="B81" s="528"/>
      <c r="C81" s="528"/>
      <c r="D81" s="528"/>
      <c r="E81" s="528"/>
      <c r="F81" s="528"/>
      <c r="G81" s="528"/>
      <c r="H81" s="528"/>
      <c r="I81" s="37"/>
      <c r="J81" s="37"/>
      <c r="K81" s="40"/>
      <c r="L81" s="37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CG81" s="5"/>
      <c r="CH81" s="5"/>
      <c r="CI81" s="5"/>
      <c r="CJ81" s="5"/>
      <c r="CK81" s="5"/>
      <c r="CL81" s="5"/>
      <c r="CM81" s="5"/>
      <c r="CN81" s="5"/>
    </row>
    <row r="82" spans="1:92" ht="61.9" customHeight="1" x14ac:dyDescent="0.2">
      <c r="A82" s="529" t="s">
        <v>2</v>
      </c>
      <c r="B82" s="530"/>
      <c r="C82" s="323" t="s">
        <v>1</v>
      </c>
      <c r="D82" s="163" t="s">
        <v>88</v>
      </c>
      <c r="E82" s="331" t="s">
        <v>89</v>
      </c>
      <c r="F82" s="331" t="s">
        <v>90</v>
      </c>
      <c r="G82" s="331" t="s">
        <v>91</v>
      </c>
      <c r="H82" s="198" t="s">
        <v>92</v>
      </c>
      <c r="I82" s="37"/>
      <c r="J82" s="37"/>
      <c r="K82" s="40"/>
      <c r="L82" s="37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CG82" s="5"/>
      <c r="CH82" s="5"/>
      <c r="CI82" s="5"/>
      <c r="CJ82" s="5"/>
      <c r="CK82" s="5"/>
      <c r="CL82" s="5"/>
      <c r="CM82" s="5"/>
      <c r="CN82" s="5"/>
    </row>
    <row r="83" spans="1:92" ht="16.149999999999999" customHeight="1" x14ac:dyDescent="0.2">
      <c r="A83" s="531" t="s">
        <v>73</v>
      </c>
      <c r="B83" s="532"/>
      <c r="C83" s="199"/>
      <c r="D83" s="200"/>
      <c r="E83" s="201"/>
      <c r="F83" s="201"/>
      <c r="G83" s="201"/>
      <c r="H83" s="202"/>
      <c r="I83" s="37"/>
      <c r="J83" s="37"/>
      <c r="K83" s="40"/>
      <c r="L83" s="37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CG83" s="5"/>
      <c r="CH83" s="5"/>
      <c r="CI83" s="5"/>
      <c r="CJ83" s="5"/>
      <c r="CK83" s="5"/>
      <c r="CL83" s="5"/>
      <c r="CM83" s="5"/>
      <c r="CN83" s="5"/>
    </row>
    <row r="84" spans="1:92" ht="16.149999999999999" customHeight="1" x14ac:dyDescent="0.2">
      <c r="A84" s="489" t="s">
        <v>62</v>
      </c>
      <c r="B84" s="327" t="s">
        <v>63</v>
      </c>
      <c r="C84" s="166"/>
      <c r="D84" s="204"/>
      <c r="E84" s="205"/>
      <c r="F84" s="205"/>
      <c r="G84" s="205"/>
      <c r="H84" s="206"/>
      <c r="I84" s="37"/>
      <c r="J84" s="37"/>
      <c r="K84" s="40"/>
      <c r="L84" s="37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CG84" s="5"/>
      <c r="CH84" s="5"/>
      <c r="CI84" s="5"/>
      <c r="CJ84" s="5"/>
      <c r="CK84" s="5"/>
      <c r="CL84" s="5"/>
      <c r="CM84" s="5"/>
      <c r="CN84" s="5"/>
    </row>
    <row r="85" spans="1:92" ht="16.149999999999999" customHeight="1" x14ac:dyDescent="0.2">
      <c r="A85" s="456"/>
      <c r="B85" s="329" t="s">
        <v>93</v>
      </c>
      <c r="C85" s="171"/>
      <c r="D85" s="172"/>
      <c r="E85" s="173"/>
      <c r="F85" s="173"/>
      <c r="G85" s="173"/>
      <c r="H85" s="174"/>
      <c r="I85" s="37"/>
      <c r="J85" s="37"/>
      <c r="K85" s="40"/>
      <c r="L85" s="37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CG85" s="5"/>
      <c r="CH85" s="5"/>
      <c r="CI85" s="5"/>
      <c r="CJ85" s="5"/>
      <c r="CK85" s="5"/>
      <c r="CL85" s="5"/>
      <c r="CM85" s="5"/>
      <c r="CN85" s="5"/>
    </row>
    <row r="86" spans="1:92" ht="16.149999999999999" customHeight="1" x14ac:dyDescent="0.2">
      <c r="A86" s="457"/>
      <c r="B86" s="208" t="s">
        <v>66</v>
      </c>
      <c r="C86" s="209"/>
      <c r="D86" s="210"/>
      <c r="E86" s="211"/>
      <c r="F86" s="211"/>
      <c r="G86" s="211"/>
      <c r="H86" s="212"/>
      <c r="I86" s="37"/>
      <c r="J86" s="37"/>
      <c r="K86" s="40"/>
      <c r="L86" s="37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CG86" s="5"/>
      <c r="CH86" s="5"/>
      <c r="CI86" s="5"/>
      <c r="CJ86" s="5"/>
      <c r="CK86" s="5"/>
      <c r="CL86" s="5"/>
      <c r="CM86" s="5"/>
      <c r="CN86" s="5"/>
    </row>
    <row r="87" spans="1:92" ht="16.149999999999999" customHeight="1" x14ac:dyDescent="0.2">
      <c r="A87" s="518" t="s">
        <v>74</v>
      </c>
      <c r="B87" s="519"/>
      <c r="C87" s="166"/>
      <c r="D87" s="204"/>
      <c r="E87" s="205"/>
      <c r="F87" s="205"/>
      <c r="G87" s="205"/>
      <c r="H87" s="206"/>
      <c r="I87" s="37"/>
      <c r="J87" s="37"/>
      <c r="K87" s="40"/>
      <c r="L87" s="37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CG87" s="5"/>
      <c r="CH87" s="5"/>
      <c r="CI87" s="5"/>
      <c r="CJ87" s="5"/>
      <c r="CK87" s="5"/>
      <c r="CL87" s="5"/>
      <c r="CM87" s="5"/>
      <c r="CN87" s="5"/>
    </row>
    <row r="88" spans="1:92" ht="16.149999999999999" customHeight="1" x14ac:dyDescent="0.2">
      <c r="A88" s="520" t="s">
        <v>70</v>
      </c>
      <c r="B88" s="521"/>
      <c r="C88" s="213"/>
      <c r="D88" s="176"/>
      <c r="E88" s="177"/>
      <c r="F88" s="177"/>
      <c r="G88" s="177"/>
      <c r="H88" s="214"/>
      <c r="I88" s="37"/>
      <c r="J88" s="37"/>
      <c r="K88" s="40"/>
      <c r="L88" s="37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CG88" s="5"/>
      <c r="CH88" s="5"/>
      <c r="CI88" s="5"/>
      <c r="CJ88" s="5"/>
      <c r="CK88" s="5"/>
      <c r="CL88" s="5"/>
      <c r="CM88" s="5"/>
      <c r="CN88" s="5"/>
    </row>
    <row r="89" spans="1:92" ht="16.149999999999999" customHeight="1" x14ac:dyDescent="0.2">
      <c r="A89" s="182" t="s">
        <v>82</v>
      </c>
      <c r="B89" s="215"/>
      <c r="C89" s="216"/>
      <c r="D89" s="217"/>
      <c r="E89" s="217"/>
      <c r="F89" s="217"/>
      <c r="G89" s="217"/>
      <c r="H89" s="217"/>
      <c r="I89" s="37"/>
      <c r="J89" s="37"/>
      <c r="K89" s="40"/>
      <c r="L89" s="37"/>
      <c r="CG89" s="5"/>
      <c r="CH89" s="5"/>
      <c r="CI89" s="5"/>
      <c r="CJ89" s="5"/>
      <c r="CK89" s="5"/>
      <c r="CL89" s="5"/>
      <c r="CM89" s="5"/>
      <c r="CN89" s="5"/>
    </row>
    <row r="90" spans="1:92" ht="31.9" customHeight="1" x14ac:dyDescent="0.2">
      <c r="A90" s="465" t="s">
        <v>94</v>
      </c>
      <c r="B90" s="465"/>
      <c r="C90" s="465"/>
      <c r="D90" s="465"/>
      <c r="E90" s="465"/>
      <c r="F90" s="465"/>
      <c r="G90" s="465"/>
      <c r="H90" s="465"/>
      <c r="I90" s="465"/>
      <c r="J90" s="37"/>
      <c r="K90" s="40"/>
      <c r="L90" s="37"/>
      <c r="CG90" s="5"/>
      <c r="CH90" s="5"/>
      <c r="CI90" s="5"/>
      <c r="CJ90" s="5"/>
      <c r="CK90" s="5"/>
      <c r="CL90" s="5"/>
      <c r="CM90" s="5"/>
      <c r="CN90" s="5"/>
    </row>
    <row r="91" spans="1:92" ht="16.149999999999999" customHeight="1" x14ac:dyDescent="0.2">
      <c r="A91" s="522" t="s">
        <v>72</v>
      </c>
      <c r="B91" s="523"/>
      <c r="C91" s="526" t="s">
        <v>1</v>
      </c>
      <c r="D91" s="13"/>
      <c r="E91" s="7"/>
      <c r="F91" s="7"/>
      <c r="G91" s="7"/>
      <c r="H91" s="7"/>
      <c r="I91" s="7"/>
      <c r="J91" s="37"/>
      <c r="K91" s="40"/>
      <c r="L91" s="37"/>
      <c r="M91" s="6"/>
      <c r="N91" s="6"/>
      <c r="O91" s="6"/>
      <c r="P91" s="6"/>
      <c r="Q91" s="6"/>
      <c r="R91" s="6"/>
      <c r="S91" s="6"/>
      <c r="CG91" s="5"/>
      <c r="CH91" s="5"/>
      <c r="CI91" s="5"/>
      <c r="CJ91" s="5"/>
      <c r="CK91" s="5"/>
      <c r="CL91" s="5"/>
      <c r="CM91" s="5"/>
      <c r="CN91" s="5"/>
    </row>
    <row r="92" spans="1:92" ht="16.149999999999999" customHeight="1" x14ac:dyDescent="0.2">
      <c r="A92" s="524"/>
      <c r="B92" s="525"/>
      <c r="C92" s="527"/>
      <c r="D92" s="13"/>
      <c r="E92" s="7"/>
      <c r="F92" s="7"/>
      <c r="G92" s="7"/>
      <c r="H92" s="7"/>
      <c r="I92" s="7"/>
      <c r="J92" s="37"/>
      <c r="K92" s="40"/>
      <c r="L92" s="37"/>
      <c r="M92" s="6"/>
      <c r="N92" s="6"/>
      <c r="O92" s="6"/>
      <c r="P92" s="6"/>
      <c r="Q92" s="6"/>
      <c r="R92" s="6"/>
      <c r="S92" s="6"/>
      <c r="CG92" s="5"/>
      <c r="CH92" s="5"/>
      <c r="CI92" s="5"/>
      <c r="CJ92" s="5"/>
      <c r="CK92" s="5"/>
      <c r="CL92" s="5"/>
      <c r="CM92" s="5"/>
      <c r="CN92" s="5"/>
    </row>
    <row r="93" spans="1:92" ht="16.149999999999999" customHeight="1" x14ac:dyDescent="0.2">
      <c r="A93" s="531" t="s">
        <v>73</v>
      </c>
      <c r="B93" s="532"/>
      <c r="C93" s="199"/>
      <c r="D93" s="13"/>
      <c r="E93" s="7"/>
      <c r="F93" s="7"/>
      <c r="G93" s="7"/>
      <c r="H93" s="7"/>
      <c r="I93" s="7"/>
      <c r="J93" s="45"/>
      <c r="K93" s="26"/>
      <c r="L93" s="6"/>
      <c r="M93" s="6"/>
      <c r="N93" s="6"/>
      <c r="O93" s="6"/>
      <c r="P93" s="6"/>
      <c r="Q93" s="6"/>
      <c r="R93" s="6"/>
      <c r="S93" s="6"/>
      <c r="CG93" s="5"/>
      <c r="CH93" s="5"/>
      <c r="CI93" s="5"/>
      <c r="CJ93" s="5"/>
      <c r="CK93" s="5"/>
      <c r="CL93" s="5"/>
      <c r="CM93" s="5"/>
      <c r="CN93" s="5"/>
    </row>
    <row r="94" spans="1:92" ht="16.149999999999999" customHeight="1" x14ac:dyDescent="0.2">
      <c r="A94" s="539" t="s">
        <v>62</v>
      </c>
      <c r="B94" s="320" t="s">
        <v>63</v>
      </c>
      <c r="C94" s="220"/>
      <c r="D94" s="13"/>
      <c r="E94" s="7"/>
      <c r="F94" s="7"/>
      <c r="G94" s="7"/>
      <c r="H94" s="7"/>
      <c r="I94" s="7"/>
      <c r="J94" s="221"/>
      <c r="K94" s="45"/>
      <c r="L94" s="26"/>
      <c r="M94" s="6"/>
      <c r="N94" s="6"/>
      <c r="O94" s="6"/>
      <c r="P94" s="6"/>
      <c r="Q94" s="6"/>
      <c r="R94" s="6"/>
      <c r="S94" s="6"/>
      <c r="CG94" s="5"/>
      <c r="CH94" s="5"/>
      <c r="CI94" s="5"/>
      <c r="CJ94" s="5"/>
      <c r="CK94" s="5"/>
      <c r="CL94" s="5"/>
      <c r="CM94" s="5"/>
      <c r="CN94" s="5"/>
    </row>
    <row r="95" spans="1:92" ht="16.149999999999999" customHeight="1" x14ac:dyDescent="0.2">
      <c r="A95" s="539"/>
      <c r="B95" s="222" t="s">
        <v>93</v>
      </c>
      <c r="C95" s="171"/>
      <c r="D95" s="13"/>
      <c r="E95" s="7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CG95" s="5"/>
      <c r="CH95" s="5"/>
      <c r="CI95" s="5"/>
      <c r="CJ95" s="5"/>
      <c r="CK95" s="5"/>
      <c r="CL95" s="5"/>
      <c r="CM95" s="5"/>
      <c r="CN95" s="5"/>
    </row>
    <row r="96" spans="1:92" ht="16.149999999999999" customHeight="1" x14ac:dyDescent="0.2">
      <c r="A96" s="504"/>
      <c r="B96" s="223" t="s">
        <v>66</v>
      </c>
      <c r="C96" s="209"/>
      <c r="D96" s="13"/>
      <c r="E96" s="7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CG96" s="5"/>
      <c r="CH96" s="5"/>
      <c r="CI96" s="5"/>
      <c r="CJ96" s="5"/>
      <c r="CK96" s="5"/>
      <c r="CL96" s="5"/>
      <c r="CM96" s="5"/>
      <c r="CN96" s="5"/>
    </row>
    <row r="97" spans="1:92" ht="16.149999999999999" customHeight="1" x14ac:dyDescent="0.2">
      <c r="A97" s="518" t="s">
        <v>74</v>
      </c>
      <c r="B97" s="519"/>
      <c r="C97" s="220"/>
      <c r="D97" s="13"/>
      <c r="E97" s="7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CG97" s="5"/>
      <c r="CH97" s="5"/>
      <c r="CI97" s="5"/>
      <c r="CJ97" s="5"/>
      <c r="CK97" s="5"/>
      <c r="CL97" s="5"/>
      <c r="CM97" s="5"/>
      <c r="CN97" s="5"/>
    </row>
    <row r="98" spans="1:92" ht="16.149999999999999" customHeight="1" x14ac:dyDescent="0.2">
      <c r="A98" s="520" t="s">
        <v>70</v>
      </c>
      <c r="B98" s="521"/>
      <c r="C98" s="209"/>
      <c r="D98" s="13"/>
      <c r="E98" s="7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CG98" s="5"/>
      <c r="CH98" s="5"/>
      <c r="CI98" s="5"/>
      <c r="CJ98" s="5"/>
      <c r="CK98" s="5"/>
      <c r="CL98" s="5"/>
      <c r="CM98" s="5"/>
      <c r="CN98" s="5"/>
    </row>
    <row r="99" spans="1:92" ht="16.149999999999999" customHeight="1" x14ac:dyDescent="0.2">
      <c r="A99" s="182" t="s">
        <v>82</v>
      </c>
      <c r="B99" s="215"/>
      <c r="C99" s="216"/>
      <c r="D99" s="37"/>
      <c r="E99" s="7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CG99" s="5"/>
      <c r="CH99" s="5"/>
      <c r="CI99" s="5"/>
      <c r="CJ99" s="5"/>
      <c r="CK99" s="5"/>
      <c r="CL99" s="5"/>
      <c r="CM99" s="5"/>
      <c r="CN99" s="5"/>
    </row>
    <row r="100" spans="1:92" ht="31.9" customHeight="1" x14ac:dyDescent="0.2">
      <c r="A100" s="465" t="s">
        <v>95</v>
      </c>
      <c r="B100" s="465"/>
      <c r="C100" s="465"/>
      <c r="D100" s="465"/>
      <c r="E100" s="465"/>
      <c r="CG100" s="5"/>
      <c r="CH100" s="5"/>
      <c r="CI100" s="5"/>
      <c r="CJ100" s="5"/>
      <c r="CK100" s="5"/>
      <c r="CL100" s="5"/>
      <c r="CM100" s="5"/>
      <c r="CN100" s="5"/>
    </row>
    <row r="101" spans="1:92" ht="21" x14ac:dyDescent="0.2">
      <c r="A101" s="224" t="s">
        <v>96</v>
      </c>
      <c r="B101" s="225" t="s">
        <v>97</v>
      </c>
      <c r="C101" s="322"/>
      <c r="D101" s="321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CG101" s="5"/>
      <c r="CH101" s="5"/>
      <c r="CI101" s="5"/>
      <c r="CJ101" s="5"/>
      <c r="CK101" s="5"/>
      <c r="CL101" s="5"/>
      <c r="CM101" s="5"/>
      <c r="CN101" s="5"/>
    </row>
    <row r="102" spans="1:92" x14ac:dyDescent="0.2">
      <c r="A102" s="329" t="s">
        <v>98</v>
      </c>
      <c r="B102" s="228"/>
      <c r="C102" s="322"/>
      <c r="D102" s="321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CG102" s="5"/>
      <c r="CH102" s="5"/>
      <c r="CI102" s="5"/>
      <c r="CJ102" s="5"/>
      <c r="CK102" s="5"/>
      <c r="CL102" s="5"/>
      <c r="CM102" s="5"/>
      <c r="CN102" s="5"/>
    </row>
    <row r="103" spans="1:92" x14ac:dyDescent="0.2">
      <c r="A103" s="329" t="s">
        <v>99</v>
      </c>
      <c r="B103" s="229"/>
      <c r="C103" s="322"/>
      <c r="D103" s="321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CG103" s="5"/>
      <c r="CH103" s="5"/>
      <c r="CI103" s="5"/>
      <c r="CJ103" s="5"/>
      <c r="CK103" s="5"/>
      <c r="CL103" s="5"/>
      <c r="CM103" s="5"/>
      <c r="CN103" s="5"/>
    </row>
    <row r="104" spans="1:92" x14ac:dyDescent="0.2">
      <c r="A104" s="329" t="s">
        <v>100</v>
      </c>
      <c r="B104" s="229"/>
      <c r="C104" s="322"/>
      <c r="D104" s="321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CG104" s="5"/>
      <c r="CH104" s="5"/>
      <c r="CI104" s="5"/>
      <c r="CJ104" s="5"/>
      <c r="CK104" s="5"/>
      <c r="CL104" s="5"/>
      <c r="CM104" s="5"/>
      <c r="CN104" s="5"/>
    </row>
    <row r="105" spans="1:92" x14ac:dyDescent="0.2">
      <c r="A105" s="329" t="s">
        <v>101</v>
      </c>
      <c r="B105" s="229"/>
      <c r="C105" s="230"/>
      <c r="D105" s="321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CG105" s="5"/>
      <c r="CH105" s="5"/>
      <c r="CI105" s="5"/>
      <c r="CJ105" s="5"/>
      <c r="CK105" s="5"/>
      <c r="CL105" s="5"/>
      <c r="CM105" s="5"/>
      <c r="CN105" s="5"/>
    </row>
    <row r="106" spans="1:92" x14ac:dyDescent="0.2">
      <c r="A106" s="208" t="s">
        <v>102</v>
      </c>
      <c r="B106" s="231"/>
      <c r="C106" s="230"/>
      <c r="D106" s="321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CG106" s="5"/>
      <c r="CH106" s="5"/>
      <c r="CI106" s="5"/>
      <c r="CJ106" s="5"/>
      <c r="CK106" s="5"/>
      <c r="CL106" s="5"/>
      <c r="CM106" s="5"/>
      <c r="CN106" s="5"/>
    </row>
    <row r="107" spans="1:92" ht="31.9" customHeight="1" x14ac:dyDescent="0.2">
      <c r="A107" s="533" t="s">
        <v>103</v>
      </c>
      <c r="B107" s="534"/>
      <c r="C107" s="534"/>
      <c r="D107" s="534"/>
      <c r="CG107" s="5"/>
      <c r="CH107" s="5"/>
      <c r="CI107" s="5"/>
      <c r="CJ107" s="5"/>
      <c r="CK107" s="5"/>
      <c r="CL107" s="5"/>
      <c r="CM107" s="5"/>
      <c r="CN107" s="5"/>
    </row>
    <row r="108" spans="1:92" ht="28.15" customHeight="1" x14ac:dyDescent="0.2">
      <c r="A108" s="224" t="s">
        <v>96</v>
      </c>
      <c r="B108" s="225" t="s">
        <v>97</v>
      </c>
      <c r="C108" s="322"/>
      <c r="D108" s="321"/>
      <c r="E108" s="232"/>
      <c r="F108" s="6"/>
      <c r="G108" s="6"/>
      <c r="H108" s="6"/>
      <c r="I108" s="6"/>
      <c r="J108" s="6"/>
      <c r="K108" s="6"/>
      <c r="CG108" s="5"/>
      <c r="CH108" s="5"/>
      <c r="CI108" s="5"/>
      <c r="CJ108" s="5"/>
      <c r="CK108" s="5"/>
      <c r="CL108" s="5"/>
      <c r="CM108" s="5"/>
      <c r="CN108" s="5"/>
    </row>
    <row r="109" spans="1:92" ht="16.149999999999999" customHeight="1" x14ac:dyDescent="0.2">
      <c r="A109" s="329" t="s">
        <v>98</v>
      </c>
      <c r="B109" s="228">
        <v>0</v>
      </c>
      <c r="C109" s="322"/>
      <c r="D109" s="321"/>
      <c r="E109" s="322"/>
      <c r="F109" s="25"/>
      <c r="G109" s="26"/>
      <c r="H109" s="26"/>
      <c r="I109" s="321"/>
      <c r="J109" s="322"/>
      <c r="K109" s="45"/>
      <c r="L109" s="26"/>
      <c r="CG109" s="5"/>
      <c r="CH109" s="5"/>
      <c r="CI109" s="5"/>
      <c r="CJ109" s="5"/>
      <c r="CK109" s="5"/>
      <c r="CL109" s="5"/>
      <c r="CM109" s="5"/>
      <c r="CN109" s="5"/>
    </row>
    <row r="110" spans="1:92" ht="16.149999999999999" customHeight="1" x14ac:dyDescent="0.2">
      <c r="A110" s="329" t="s">
        <v>99</v>
      </c>
      <c r="B110" s="229">
        <v>0</v>
      </c>
      <c r="C110" s="322"/>
      <c r="D110" s="321"/>
      <c r="E110" s="322"/>
      <c r="F110" s="25"/>
      <c r="G110" s="26"/>
      <c r="H110" s="26"/>
      <c r="I110" s="321"/>
      <c r="J110" s="322"/>
      <c r="K110" s="45"/>
      <c r="L110" s="26"/>
      <c r="CG110" s="5"/>
      <c r="CH110" s="5"/>
      <c r="CI110" s="5"/>
      <c r="CJ110" s="5"/>
      <c r="CK110" s="5"/>
      <c r="CL110" s="5"/>
      <c r="CM110" s="5"/>
      <c r="CN110" s="5"/>
    </row>
    <row r="111" spans="1:92" ht="16.149999999999999" customHeight="1" x14ac:dyDescent="0.2">
      <c r="A111" s="329" t="s">
        <v>100</v>
      </c>
      <c r="B111" s="229">
        <v>0</v>
      </c>
      <c r="C111" s="322"/>
      <c r="D111" s="321"/>
      <c r="E111" s="322"/>
      <c r="F111" s="25"/>
      <c r="G111" s="26"/>
      <c r="H111" s="26"/>
      <c r="I111" s="321"/>
      <c r="J111" s="322"/>
      <c r="K111" s="45"/>
      <c r="L111" s="26"/>
      <c r="CG111" s="5"/>
      <c r="CH111" s="5"/>
      <c r="CI111" s="5"/>
      <c r="CJ111" s="5"/>
      <c r="CK111" s="5"/>
      <c r="CL111" s="5"/>
      <c r="CM111" s="5"/>
      <c r="CN111" s="5"/>
    </row>
    <row r="112" spans="1:92" ht="16.149999999999999" customHeight="1" x14ac:dyDescent="0.2">
      <c r="A112" s="329" t="s">
        <v>101</v>
      </c>
      <c r="B112" s="229">
        <v>0</v>
      </c>
      <c r="C112" s="230"/>
      <c r="D112" s="535"/>
      <c r="E112" s="536"/>
      <c r="F112" s="25"/>
      <c r="G112" s="26"/>
      <c r="H112" s="26"/>
      <c r="I112" s="321"/>
      <c r="J112" s="322"/>
      <c r="K112" s="45"/>
      <c r="L112" s="26"/>
      <c r="CG112" s="5"/>
      <c r="CH112" s="5"/>
      <c r="CI112" s="5"/>
      <c r="CJ112" s="5"/>
      <c r="CK112" s="5"/>
      <c r="CL112" s="5"/>
      <c r="CM112" s="5"/>
      <c r="CN112" s="5"/>
    </row>
    <row r="113" spans="1:92" ht="16.149999999999999" customHeight="1" x14ac:dyDescent="0.2">
      <c r="A113" s="208" t="s">
        <v>102</v>
      </c>
      <c r="B113" s="231">
        <v>1</v>
      </c>
      <c r="C113" s="230"/>
      <c r="D113" s="535"/>
      <c r="E113" s="536"/>
      <c r="F113" s="25"/>
      <c r="G113" s="26"/>
      <c r="H113" s="26"/>
      <c r="I113" s="321"/>
      <c r="J113" s="322"/>
      <c r="K113" s="45"/>
      <c r="L113" s="26"/>
      <c r="CG113" s="5"/>
      <c r="CH113" s="5"/>
      <c r="CI113" s="5"/>
      <c r="CJ113" s="5"/>
      <c r="CK113" s="5"/>
      <c r="CL113" s="5"/>
      <c r="CM113" s="5"/>
      <c r="CN113" s="5"/>
    </row>
    <row r="114" spans="1:92" ht="31.9" customHeight="1" x14ac:dyDescent="0.2">
      <c r="A114" s="235" t="s">
        <v>104</v>
      </c>
      <c r="B114" s="236"/>
      <c r="C114" s="236"/>
      <c r="D114" s="236"/>
      <c r="E114" s="236"/>
      <c r="F114" s="236"/>
      <c r="G114" s="9"/>
      <c r="H114" s="9"/>
      <c r="I114" s="9"/>
      <c r="J114" s="221"/>
      <c r="K114" s="45"/>
      <c r="L114" s="26"/>
      <c r="CG114" s="5"/>
      <c r="CH114" s="5"/>
      <c r="CI114" s="5"/>
      <c r="CJ114" s="5"/>
      <c r="CK114" s="5"/>
      <c r="CL114" s="5"/>
      <c r="CM114" s="5"/>
      <c r="CN114" s="5"/>
    </row>
    <row r="115" spans="1:92" ht="16.149999999999999" customHeight="1" x14ac:dyDescent="0.2">
      <c r="A115" s="529" t="s">
        <v>12</v>
      </c>
      <c r="B115" s="530"/>
      <c r="C115" s="323" t="s">
        <v>1</v>
      </c>
      <c r="D115" s="163" t="s">
        <v>105</v>
      </c>
      <c r="E115" s="331" t="s">
        <v>106</v>
      </c>
      <c r="F115" s="333" t="s">
        <v>107</v>
      </c>
      <c r="G115" s="7"/>
      <c r="H115" s="7"/>
      <c r="I115" s="7"/>
      <c r="J115" s="45"/>
      <c r="K115" s="26"/>
      <c r="L115" s="6"/>
      <c r="M115" s="6"/>
      <c r="N115" s="6"/>
      <c r="O115" s="6"/>
      <c r="CG115" s="5"/>
      <c r="CH115" s="5"/>
      <c r="CI115" s="5"/>
      <c r="CJ115" s="5"/>
      <c r="CK115" s="5"/>
      <c r="CL115" s="5"/>
      <c r="CM115" s="5"/>
      <c r="CN115" s="5"/>
    </row>
    <row r="116" spans="1:92" ht="16.149999999999999" customHeight="1" x14ac:dyDescent="0.2">
      <c r="A116" s="537" t="s">
        <v>73</v>
      </c>
      <c r="B116" s="538"/>
      <c r="C116" s="237">
        <f t="shared" ref="C116:C121" si="8">SUM(D116:F116)</f>
        <v>0</v>
      </c>
      <c r="D116" s="238"/>
      <c r="E116" s="239"/>
      <c r="F116" s="240"/>
      <c r="G116" s="241"/>
      <c r="H116" s="7"/>
      <c r="I116" s="7"/>
      <c r="J116" s="45"/>
      <c r="K116" s="26"/>
      <c r="L116" s="6"/>
      <c r="M116" s="6"/>
      <c r="N116" s="6"/>
      <c r="O116" s="6"/>
      <c r="CG116" s="5"/>
      <c r="CH116" s="5"/>
      <c r="CI116" s="5"/>
      <c r="CJ116" s="5"/>
      <c r="CK116" s="5"/>
      <c r="CL116" s="5"/>
      <c r="CM116" s="5"/>
      <c r="CN116" s="5"/>
    </row>
    <row r="117" spans="1:92" ht="16.149999999999999" customHeight="1" x14ac:dyDescent="0.2">
      <c r="A117" s="503" t="s">
        <v>62</v>
      </c>
      <c r="B117" s="319" t="s">
        <v>108</v>
      </c>
      <c r="C117" s="243">
        <f t="shared" si="8"/>
        <v>0</v>
      </c>
      <c r="D117" s="167"/>
      <c r="E117" s="168"/>
      <c r="F117" s="169"/>
      <c r="G117" s="241"/>
      <c r="H117" s="7"/>
      <c r="I117" s="7"/>
      <c r="J117" s="45"/>
      <c r="K117" s="26"/>
      <c r="L117" s="6"/>
      <c r="M117" s="6"/>
      <c r="N117" s="6"/>
      <c r="O117" s="6"/>
      <c r="CG117" s="5"/>
      <c r="CH117" s="5"/>
      <c r="CI117" s="5"/>
      <c r="CJ117" s="5"/>
      <c r="CK117" s="5"/>
      <c r="CL117" s="5"/>
      <c r="CM117" s="5"/>
      <c r="CN117" s="5"/>
    </row>
    <row r="118" spans="1:92" ht="16.149999999999999" customHeight="1" x14ac:dyDescent="0.2">
      <c r="A118" s="539"/>
      <c r="B118" s="222" t="s">
        <v>93</v>
      </c>
      <c r="C118" s="244">
        <f t="shared" si="8"/>
        <v>0</v>
      </c>
      <c r="D118" s="245"/>
      <c r="E118" s="189"/>
      <c r="F118" s="191"/>
      <c r="G118" s="241"/>
      <c r="H118" s="7"/>
      <c r="I118" s="7"/>
      <c r="J118" s="45"/>
      <c r="K118" s="26"/>
      <c r="L118" s="6"/>
      <c r="M118" s="6"/>
      <c r="N118" s="6"/>
      <c r="O118" s="6"/>
      <c r="CG118" s="5"/>
      <c r="CH118" s="5"/>
      <c r="CI118" s="5"/>
      <c r="CJ118" s="5"/>
      <c r="CK118" s="5"/>
      <c r="CL118" s="5"/>
      <c r="CM118" s="5"/>
      <c r="CN118" s="5"/>
    </row>
    <row r="119" spans="1:92" ht="16.149999999999999" customHeight="1" x14ac:dyDescent="0.2">
      <c r="A119" s="504"/>
      <c r="B119" s="223" t="s">
        <v>109</v>
      </c>
      <c r="C119" s="246">
        <f t="shared" si="8"/>
        <v>0</v>
      </c>
      <c r="D119" s="176"/>
      <c r="E119" s="177"/>
      <c r="F119" s="214"/>
      <c r="G119" s="241"/>
      <c r="H119" s="7"/>
      <c r="I119" s="7"/>
      <c r="J119" s="45"/>
      <c r="K119" s="26"/>
      <c r="L119" s="6"/>
      <c r="M119" s="6"/>
      <c r="N119" s="6"/>
      <c r="O119" s="6"/>
      <c r="CG119" s="5"/>
      <c r="CH119" s="5"/>
      <c r="CI119" s="5"/>
      <c r="CJ119" s="5"/>
      <c r="CK119" s="5"/>
      <c r="CL119" s="5"/>
      <c r="CM119" s="5"/>
      <c r="CN119" s="5"/>
    </row>
    <row r="120" spans="1:92" ht="16.149999999999999" customHeight="1" x14ac:dyDescent="0.2">
      <c r="A120" s="540" t="s">
        <v>74</v>
      </c>
      <c r="B120" s="541"/>
      <c r="C120" s="248">
        <f t="shared" si="8"/>
        <v>0</v>
      </c>
      <c r="D120" s="249"/>
      <c r="E120" s="250"/>
      <c r="F120" s="251"/>
      <c r="G120" s="241"/>
      <c r="H120" s="7"/>
      <c r="I120" s="7"/>
      <c r="J120" s="45"/>
      <c r="K120" s="26"/>
      <c r="L120" s="6"/>
      <c r="M120" s="6"/>
      <c r="N120" s="6"/>
      <c r="O120" s="6"/>
      <c r="CG120" s="5"/>
      <c r="CH120" s="5"/>
      <c r="CI120" s="5"/>
      <c r="CJ120" s="5"/>
      <c r="CK120" s="5"/>
      <c r="CL120" s="5"/>
      <c r="CM120" s="5"/>
      <c r="CN120" s="5"/>
    </row>
    <row r="121" spans="1:92" ht="16.149999999999999" customHeight="1" x14ac:dyDescent="0.2">
      <c r="A121" s="520" t="s">
        <v>70</v>
      </c>
      <c r="B121" s="521"/>
      <c r="C121" s="246">
        <f t="shared" si="8"/>
        <v>0</v>
      </c>
      <c r="D121" s="176"/>
      <c r="E121" s="177"/>
      <c r="F121" s="214"/>
      <c r="G121" s="241"/>
      <c r="H121" s="7"/>
      <c r="I121" s="7"/>
      <c r="J121" s="45"/>
      <c r="K121" s="26"/>
      <c r="L121" s="6"/>
      <c r="M121" s="6"/>
      <c r="N121" s="6"/>
      <c r="O121" s="6"/>
      <c r="CG121" s="5"/>
      <c r="CH121" s="5"/>
      <c r="CI121" s="5"/>
      <c r="CJ121" s="5"/>
      <c r="CK121" s="5"/>
      <c r="CL121" s="5"/>
      <c r="CM121" s="5"/>
      <c r="CN121" s="5"/>
    </row>
    <row r="122" spans="1:92" ht="16.149999999999999" customHeight="1" x14ac:dyDescent="0.2">
      <c r="A122" s="182" t="s">
        <v>82</v>
      </c>
      <c r="B122" s="182"/>
      <c r="C122" s="196"/>
      <c r="D122" s="196"/>
      <c r="E122" s="217"/>
      <c r="F122" s="37"/>
      <c r="G122" s="7"/>
      <c r="H122" s="7"/>
      <c r="I122" s="7"/>
      <c r="J122" s="45"/>
      <c r="K122" s="26"/>
      <c r="L122" s="6"/>
      <c r="M122" s="6"/>
      <c r="N122" s="6"/>
      <c r="O122" s="6"/>
      <c r="CG122" s="5"/>
      <c r="CH122" s="5"/>
      <c r="CI122" s="5"/>
      <c r="CJ122" s="5"/>
      <c r="CK122" s="5"/>
      <c r="CL122" s="5"/>
      <c r="CM122" s="5"/>
      <c r="CN122" s="5"/>
    </row>
    <row r="123" spans="1:92" ht="16.149999999999999" customHeight="1" x14ac:dyDescent="0.2">
      <c r="A123" s="182" t="s">
        <v>110</v>
      </c>
      <c r="B123" s="252"/>
      <c r="C123" s="196"/>
      <c r="D123" s="196"/>
      <c r="E123" s="196"/>
      <c r="F123" s="196"/>
      <c r="G123" s="7"/>
      <c r="H123" s="7"/>
      <c r="I123" s="7"/>
      <c r="J123" s="45"/>
      <c r="K123" s="26"/>
      <c r="L123" s="6"/>
      <c r="M123" s="6"/>
      <c r="N123" s="6"/>
      <c r="O123" s="6"/>
      <c r="CG123" s="5"/>
      <c r="CH123" s="5"/>
      <c r="CI123" s="5"/>
      <c r="CJ123" s="5"/>
      <c r="CK123" s="5"/>
      <c r="CL123" s="5"/>
      <c r="CM123" s="5"/>
      <c r="CN123" s="5"/>
    </row>
    <row r="124" spans="1:92" ht="31.9" customHeight="1" x14ac:dyDescent="0.2">
      <c r="A124" s="53" t="s">
        <v>111</v>
      </c>
      <c r="B124" s="53"/>
      <c r="C124" s="53"/>
      <c r="D124" s="53"/>
      <c r="E124" s="53"/>
      <c r="F124" s="253"/>
      <c r="G124" s="253"/>
      <c r="H124" s="9"/>
      <c r="I124" s="9"/>
      <c r="J124" s="45"/>
      <c r="K124" s="26"/>
      <c r="CG124" s="5"/>
      <c r="CH124" s="5"/>
      <c r="CI124" s="5"/>
      <c r="CJ124" s="5"/>
      <c r="CK124" s="5"/>
      <c r="CL124" s="5"/>
      <c r="CM124" s="5"/>
      <c r="CN124" s="5"/>
    </row>
    <row r="125" spans="1:92" ht="16.149999999999999" customHeight="1" x14ac:dyDescent="0.2">
      <c r="A125" s="542" t="s">
        <v>112</v>
      </c>
      <c r="B125" s="507"/>
      <c r="C125" s="508" t="s">
        <v>1</v>
      </c>
      <c r="D125" s="496" t="s">
        <v>113</v>
      </c>
      <c r="E125" s="498"/>
      <c r="F125" s="496" t="s">
        <v>114</v>
      </c>
      <c r="G125" s="498"/>
      <c r="H125" s="7"/>
      <c r="I125" s="7"/>
      <c r="J125" s="45"/>
      <c r="K125" s="26"/>
      <c r="L125" s="6"/>
      <c r="M125" s="6"/>
      <c r="N125" s="6"/>
      <c r="O125" s="6"/>
      <c r="P125" s="6"/>
      <c r="Q125" s="6"/>
      <c r="R125" s="6"/>
      <c r="CG125" s="5"/>
      <c r="CH125" s="5"/>
      <c r="CI125" s="5"/>
      <c r="CJ125" s="5"/>
      <c r="CK125" s="5"/>
      <c r="CL125" s="5"/>
      <c r="CM125" s="5"/>
      <c r="CN125" s="5"/>
    </row>
    <row r="126" spans="1:92" ht="16.149999999999999" customHeight="1" x14ac:dyDescent="0.2">
      <c r="A126" s="460"/>
      <c r="B126" s="461"/>
      <c r="C126" s="509"/>
      <c r="D126" s="34" t="s">
        <v>115</v>
      </c>
      <c r="E126" s="254" t="s">
        <v>116</v>
      </c>
      <c r="F126" s="34" t="s">
        <v>117</v>
      </c>
      <c r="G126" s="254" t="s">
        <v>116</v>
      </c>
      <c r="H126" s="7"/>
      <c r="I126" s="7"/>
      <c r="J126" s="45"/>
      <c r="K126" s="26"/>
      <c r="L126" s="6"/>
      <c r="M126" s="6"/>
      <c r="N126" s="6"/>
      <c r="O126" s="6"/>
      <c r="P126" s="6"/>
      <c r="Q126" s="6"/>
      <c r="R126" s="6"/>
      <c r="CG126" s="5"/>
      <c r="CH126" s="5"/>
      <c r="CI126" s="5"/>
      <c r="CJ126" s="5"/>
      <c r="CK126" s="5"/>
      <c r="CL126" s="5"/>
      <c r="CM126" s="5"/>
      <c r="CN126" s="5"/>
    </row>
    <row r="127" spans="1:92" ht="16.149999999999999" customHeight="1" x14ac:dyDescent="0.2">
      <c r="A127" s="531" t="s">
        <v>73</v>
      </c>
      <c r="B127" s="532"/>
      <c r="C127" s="255">
        <f t="shared" ref="C127:C133" si="9">SUM(D127:G127)</f>
        <v>181</v>
      </c>
      <c r="D127" s="256">
        <v>2</v>
      </c>
      <c r="E127" s="257"/>
      <c r="F127" s="256">
        <v>179</v>
      </c>
      <c r="G127" s="257"/>
      <c r="H127" s="241"/>
      <c r="I127" s="7"/>
      <c r="J127" s="45"/>
      <c r="K127" s="26"/>
      <c r="L127" s="6"/>
      <c r="M127" s="6"/>
      <c r="N127" s="6"/>
      <c r="O127" s="6"/>
      <c r="P127" s="6"/>
      <c r="Q127" s="6"/>
      <c r="R127" s="6"/>
      <c r="CG127" s="5"/>
      <c r="CH127" s="5"/>
      <c r="CI127" s="5"/>
      <c r="CJ127" s="5"/>
      <c r="CK127" s="5"/>
      <c r="CL127" s="5"/>
      <c r="CM127" s="5"/>
      <c r="CN127" s="5"/>
    </row>
    <row r="128" spans="1:92" ht="16.149999999999999" customHeight="1" x14ac:dyDescent="0.2">
      <c r="A128" s="503" t="s">
        <v>62</v>
      </c>
      <c r="B128" s="319" t="s">
        <v>108</v>
      </c>
      <c r="C128" s="255">
        <f t="shared" si="9"/>
        <v>99</v>
      </c>
      <c r="D128" s="256"/>
      <c r="E128" s="257"/>
      <c r="F128" s="256">
        <v>99</v>
      </c>
      <c r="G128" s="257"/>
      <c r="H128" s="241"/>
      <c r="I128" s="7"/>
      <c r="J128" s="45"/>
      <c r="K128" s="26"/>
      <c r="L128" s="6"/>
      <c r="M128" s="6"/>
      <c r="N128" s="6"/>
      <c r="O128" s="6"/>
      <c r="P128" s="6"/>
      <c r="Q128" s="6"/>
      <c r="R128" s="6"/>
      <c r="CG128" s="5"/>
      <c r="CH128" s="5"/>
      <c r="CI128" s="5"/>
      <c r="CJ128" s="5"/>
      <c r="CK128" s="5"/>
      <c r="CL128" s="5"/>
      <c r="CM128" s="5"/>
      <c r="CN128" s="5"/>
    </row>
    <row r="129" spans="1:92" ht="16.149999999999999" customHeight="1" x14ac:dyDescent="0.2">
      <c r="A129" s="539"/>
      <c r="B129" s="222" t="s">
        <v>93</v>
      </c>
      <c r="C129" s="258">
        <f t="shared" si="9"/>
        <v>0</v>
      </c>
      <c r="D129" s="259"/>
      <c r="E129" s="260"/>
      <c r="F129" s="259"/>
      <c r="G129" s="260"/>
      <c r="H129" s="241"/>
      <c r="I129" s="7"/>
      <c r="J129" s="45"/>
      <c r="K129" s="26"/>
      <c r="L129" s="6"/>
      <c r="M129" s="6"/>
      <c r="N129" s="6"/>
      <c r="O129" s="6"/>
      <c r="P129" s="6"/>
      <c r="Q129" s="6"/>
      <c r="R129" s="6"/>
      <c r="CG129" s="5"/>
      <c r="CH129" s="5"/>
      <c r="CI129" s="5"/>
      <c r="CJ129" s="5"/>
      <c r="CK129" s="5"/>
      <c r="CL129" s="5"/>
      <c r="CM129" s="5"/>
      <c r="CN129" s="5"/>
    </row>
    <row r="130" spans="1:92" ht="16.149999999999999" customHeight="1" x14ac:dyDescent="0.2">
      <c r="A130" s="504"/>
      <c r="B130" s="223" t="s">
        <v>109</v>
      </c>
      <c r="C130" s="261">
        <f t="shared" si="9"/>
        <v>0</v>
      </c>
      <c r="D130" s="262"/>
      <c r="E130" s="263"/>
      <c r="F130" s="262"/>
      <c r="G130" s="263"/>
      <c r="H130" s="241"/>
      <c r="I130" s="7"/>
      <c r="J130" s="45"/>
      <c r="K130" s="26"/>
      <c r="L130" s="6"/>
      <c r="M130" s="6"/>
      <c r="N130" s="6"/>
      <c r="O130" s="6"/>
      <c r="P130" s="6"/>
      <c r="Q130" s="6"/>
      <c r="R130" s="6"/>
      <c r="CG130" s="5"/>
      <c r="CH130" s="5"/>
      <c r="CI130" s="5"/>
      <c r="CJ130" s="5"/>
      <c r="CK130" s="5"/>
      <c r="CL130" s="5"/>
      <c r="CM130" s="5"/>
      <c r="CN130" s="5"/>
    </row>
    <row r="131" spans="1:92" ht="16.149999999999999" customHeight="1" x14ac:dyDescent="0.2">
      <c r="A131" s="518" t="s">
        <v>74</v>
      </c>
      <c r="B131" s="519"/>
      <c r="C131" s="264">
        <f t="shared" si="9"/>
        <v>73</v>
      </c>
      <c r="D131" s="28"/>
      <c r="E131" s="18"/>
      <c r="F131" s="28">
        <v>73</v>
      </c>
      <c r="G131" s="18"/>
      <c r="H131" s="241"/>
      <c r="I131" s="7"/>
      <c r="J131" s="45"/>
      <c r="K131" s="26"/>
      <c r="L131" s="6"/>
      <c r="M131" s="6"/>
      <c r="N131" s="6"/>
      <c r="O131" s="6"/>
      <c r="P131" s="6"/>
      <c r="Q131" s="6"/>
      <c r="R131" s="6"/>
      <c r="CG131" s="5"/>
      <c r="CH131" s="5"/>
      <c r="CI131" s="5"/>
      <c r="CJ131" s="5"/>
      <c r="CK131" s="5"/>
      <c r="CL131" s="5"/>
      <c r="CM131" s="5"/>
      <c r="CN131" s="5"/>
    </row>
    <row r="132" spans="1:92" ht="16.149999999999999" customHeight="1" x14ac:dyDescent="0.2">
      <c r="A132" s="520" t="s">
        <v>70</v>
      </c>
      <c r="B132" s="521"/>
      <c r="C132" s="265">
        <f t="shared" si="9"/>
        <v>0</v>
      </c>
      <c r="D132" s="71"/>
      <c r="E132" s="30"/>
      <c r="F132" s="71"/>
      <c r="G132" s="30"/>
      <c r="H132" s="241"/>
      <c r="I132" s="7"/>
      <c r="J132" s="45"/>
      <c r="K132" s="26"/>
      <c r="L132" s="6"/>
      <c r="M132" s="6"/>
      <c r="N132" s="6"/>
      <c r="O132" s="6"/>
      <c r="P132" s="6"/>
      <c r="Q132" s="6"/>
      <c r="R132" s="6"/>
      <c r="CG132" s="5"/>
      <c r="CH132" s="5"/>
      <c r="CI132" s="5"/>
      <c r="CJ132" s="5"/>
      <c r="CK132" s="5"/>
      <c r="CL132" s="5"/>
      <c r="CM132" s="5"/>
      <c r="CN132" s="5"/>
    </row>
    <row r="133" spans="1:92" ht="16.149999999999999" customHeight="1" x14ac:dyDescent="0.2">
      <c r="A133" s="547" t="s">
        <v>1</v>
      </c>
      <c r="B133" s="548"/>
      <c r="C133" s="180">
        <f t="shared" si="9"/>
        <v>353</v>
      </c>
      <c r="D133" s="266">
        <f>SUM(D127:D132)</f>
        <v>2</v>
      </c>
      <c r="E133" s="267">
        <f>SUM(E127:E132)</f>
        <v>0</v>
      </c>
      <c r="F133" s="266">
        <f>SUM(F127:F132)</f>
        <v>351</v>
      </c>
      <c r="G133" s="267">
        <f>SUM(G127:G132)</f>
        <v>0</v>
      </c>
      <c r="H133" s="7"/>
      <c r="I133" s="7"/>
      <c r="J133" s="45"/>
      <c r="K133" s="26"/>
      <c r="L133" s="6"/>
      <c r="M133" s="6"/>
      <c r="N133" s="6"/>
      <c r="O133" s="6"/>
      <c r="P133" s="6"/>
      <c r="Q133" s="6"/>
      <c r="R133" s="6"/>
      <c r="CG133" s="5"/>
      <c r="CH133" s="5"/>
      <c r="CI133" s="5"/>
      <c r="CJ133" s="5"/>
      <c r="CK133" s="5"/>
      <c r="CL133" s="5"/>
      <c r="CM133" s="5"/>
      <c r="CN133" s="5"/>
    </row>
    <row r="134" spans="1:92" ht="31.9" customHeight="1" x14ac:dyDescent="0.2">
      <c r="A134" s="268" t="s">
        <v>118</v>
      </c>
      <c r="B134" s="268"/>
      <c r="C134" s="268"/>
      <c r="D134" s="253"/>
      <c r="E134" s="253"/>
      <c r="F134" s="196"/>
      <c r="G134" s="9"/>
      <c r="H134" s="7"/>
      <c r="I134" s="7"/>
      <c r="J134" s="45"/>
      <c r="K134" s="26"/>
      <c r="L134" s="6"/>
      <c r="M134" s="6"/>
      <c r="N134" s="6"/>
      <c r="O134" s="6"/>
      <c r="P134" s="6"/>
      <c r="Q134" s="6"/>
      <c r="R134" s="6"/>
      <c r="CG134" s="5"/>
      <c r="CH134" s="5"/>
      <c r="CI134" s="5"/>
      <c r="CJ134" s="5"/>
      <c r="CK134" s="5"/>
      <c r="CL134" s="5"/>
      <c r="CM134" s="5"/>
      <c r="CN134" s="5"/>
    </row>
    <row r="135" spans="1:92" ht="16.149999999999999" customHeight="1" x14ac:dyDescent="0.2">
      <c r="A135" s="542" t="s">
        <v>4</v>
      </c>
      <c r="B135" s="549"/>
      <c r="C135" s="324" t="s">
        <v>1</v>
      </c>
      <c r="D135" s="253"/>
      <c r="E135" s="253"/>
      <c r="F135" s="269"/>
      <c r="G135" s="7"/>
      <c r="H135" s="7"/>
      <c r="I135" s="7"/>
      <c r="J135" s="45"/>
      <c r="K135" s="26"/>
      <c r="L135" s="6"/>
      <c r="M135" s="6"/>
      <c r="N135" s="6"/>
      <c r="O135" s="6"/>
      <c r="P135" s="6"/>
      <c r="Q135" s="6"/>
      <c r="R135" s="6"/>
      <c r="CG135" s="5"/>
      <c r="CH135" s="5"/>
      <c r="CI135" s="5"/>
      <c r="CJ135" s="5"/>
      <c r="CK135" s="5"/>
      <c r="CL135" s="5"/>
      <c r="CM135" s="5"/>
      <c r="CN135" s="5"/>
    </row>
    <row r="136" spans="1:92" ht="16.149999999999999" customHeight="1" x14ac:dyDescent="0.2">
      <c r="A136" s="550" t="s">
        <v>119</v>
      </c>
      <c r="B136" s="270" t="s">
        <v>120</v>
      </c>
      <c r="C136" s="271">
        <v>207</v>
      </c>
      <c r="D136" s="253"/>
      <c r="E136" s="253"/>
      <c r="F136" s="269"/>
      <c r="G136" s="7"/>
      <c r="H136" s="7"/>
      <c r="I136" s="7"/>
      <c r="J136" s="45"/>
      <c r="K136" s="26"/>
      <c r="L136" s="6"/>
      <c r="M136" s="6"/>
      <c r="N136" s="6"/>
      <c r="O136" s="6"/>
      <c r="P136" s="6"/>
      <c r="Q136" s="6"/>
      <c r="R136" s="6"/>
      <c r="CG136" s="5"/>
      <c r="CH136" s="5"/>
      <c r="CI136" s="5"/>
      <c r="CJ136" s="5"/>
      <c r="CK136" s="5"/>
      <c r="CL136" s="5"/>
      <c r="CM136" s="5"/>
      <c r="CN136" s="5"/>
    </row>
    <row r="137" spans="1:92" ht="16.149999999999999" customHeight="1" x14ac:dyDescent="0.2">
      <c r="A137" s="551"/>
      <c r="B137" s="272" t="s">
        <v>121</v>
      </c>
      <c r="C137" s="273">
        <v>181</v>
      </c>
      <c r="D137" s="253"/>
      <c r="E137" s="253"/>
      <c r="F137" s="269"/>
      <c r="G137" s="7"/>
      <c r="H137" s="7"/>
      <c r="I137" s="7"/>
      <c r="J137" s="45"/>
      <c r="K137" s="26"/>
      <c r="L137" s="6"/>
      <c r="M137" s="6"/>
      <c r="N137" s="6"/>
      <c r="O137" s="6"/>
      <c r="P137" s="6"/>
      <c r="Q137" s="6"/>
      <c r="R137" s="6"/>
      <c r="CG137" s="5"/>
      <c r="CH137" s="5"/>
      <c r="CI137" s="5"/>
      <c r="CJ137" s="5"/>
      <c r="CK137" s="5"/>
      <c r="CL137" s="5"/>
      <c r="CM137" s="5"/>
      <c r="CN137" s="5"/>
    </row>
    <row r="138" spans="1:92" ht="31.9" customHeight="1" x14ac:dyDescent="0.2">
      <c r="A138" s="32" t="s">
        <v>122</v>
      </c>
      <c r="B138" s="32"/>
      <c r="C138" s="32"/>
      <c r="D138" s="253"/>
      <c r="E138" s="253"/>
      <c r="F138" s="7"/>
      <c r="G138" s="7"/>
      <c r="H138" s="7"/>
      <c r="I138" s="7"/>
      <c r="J138" s="45"/>
      <c r="K138" s="26"/>
      <c r="CG138" s="5"/>
      <c r="CH138" s="5"/>
      <c r="CI138" s="5"/>
      <c r="CJ138" s="5"/>
      <c r="CK138" s="5"/>
      <c r="CL138" s="5"/>
      <c r="CM138" s="5"/>
      <c r="CN138" s="5"/>
    </row>
    <row r="139" spans="1:92" ht="16.149999999999999" customHeight="1" x14ac:dyDescent="0.2">
      <c r="A139" s="508" t="s">
        <v>4</v>
      </c>
      <c r="B139" s="508" t="s">
        <v>1</v>
      </c>
      <c r="C139" s="543" t="s">
        <v>58</v>
      </c>
      <c r="D139" s="545" t="s">
        <v>67</v>
      </c>
      <c r="E139" s="470" t="s">
        <v>62</v>
      </c>
      <c r="F139" s="7"/>
      <c r="G139" s="7"/>
      <c r="H139" s="7"/>
      <c r="I139" s="7"/>
      <c r="J139" s="45"/>
      <c r="K139" s="26"/>
      <c r="L139" s="6"/>
      <c r="M139" s="6"/>
      <c r="N139" s="6"/>
      <c r="O139" s="6"/>
      <c r="P139" s="6"/>
      <c r="CG139" s="5"/>
      <c r="CH139" s="5"/>
      <c r="CI139" s="5"/>
      <c r="CJ139" s="5"/>
      <c r="CK139" s="5"/>
      <c r="CL139" s="5"/>
      <c r="CM139" s="5"/>
      <c r="CN139" s="5"/>
    </row>
    <row r="140" spans="1:92" ht="16.149999999999999" customHeight="1" x14ac:dyDescent="0.2">
      <c r="A140" s="509"/>
      <c r="B140" s="509"/>
      <c r="C140" s="544"/>
      <c r="D140" s="546"/>
      <c r="E140" s="473"/>
      <c r="F140" s="7"/>
      <c r="G140" s="7"/>
      <c r="H140" s="7"/>
      <c r="I140" s="7"/>
      <c r="J140" s="221"/>
      <c r="K140" s="45"/>
      <c r="L140" s="26"/>
      <c r="M140" s="6"/>
      <c r="N140" s="6"/>
      <c r="O140" s="6"/>
      <c r="P140" s="6"/>
      <c r="CG140" s="5"/>
      <c r="CH140" s="5"/>
      <c r="CI140" s="5"/>
      <c r="CJ140" s="5"/>
      <c r="CK140" s="5"/>
      <c r="CL140" s="5"/>
      <c r="CM140" s="5"/>
      <c r="CN140" s="5"/>
    </row>
    <row r="141" spans="1:92" ht="16.149999999999999" customHeight="1" x14ac:dyDescent="0.2">
      <c r="A141" s="274" t="s">
        <v>123</v>
      </c>
      <c r="B141" s="24">
        <f t="shared" ref="B141:B150" si="10">SUM(C141:E141)</f>
        <v>0</v>
      </c>
      <c r="C141" s="259"/>
      <c r="D141" s="275"/>
      <c r="E141" s="276"/>
      <c r="F141" s="14"/>
      <c r="G141" s="13"/>
      <c r="H141" s="6"/>
      <c r="I141" s="6"/>
      <c r="J141" s="6"/>
      <c r="K141" s="6"/>
      <c r="L141" s="6"/>
      <c r="M141" s="6"/>
      <c r="N141" s="6"/>
      <c r="O141" s="6"/>
      <c r="P141" s="6"/>
      <c r="CG141" s="5"/>
      <c r="CH141" s="5"/>
      <c r="CI141" s="5"/>
      <c r="CJ141" s="5"/>
      <c r="CK141" s="5"/>
      <c r="CL141" s="5"/>
      <c r="CM141" s="5"/>
      <c r="CN141" s="5"/>
    </row>
    <row r="142" spans="1:92" ht="16.149999999999999" customHeight="1" x14ac:dyDescent="0.2">
      <c r="A142" s="274" t="s">
        <v>124</v>
      </c>
      <c r="B142" s="24">
        <f t="shared" si="10"/>
        <v>0</v>
      </c>
      <c r="C142" s="259"/>
      <c r="D142" s="275"/>
      <c r="E142" s="276"/>
      <c r="F142" s="14"/>
      <c r="G142" s="13"/>
      <c r="H142" s="6"/>
      <c r="I142" s="6"/>
      <c r="J142" s="6"/>
      <c r="K142" s="6"/>
      <c r="L142" s="6"/>
      <c r="M142" s="6"/>
      <c r="N142" s="6"/>
      <c r="O142" s="6"/>
      <c r="P142" s="6"/>
      <c r="CG142" s="5"/>
      <c r="CH142" s="5"/>
      <c r="CI142" s="5"/>
      <c r="CJ142" s="5"/>
      <c r="CK142" s="5"/>
      <c r="CL142" s="5"/>
      <c r="CM142" s="5"/>
      <c r="CN142" s="5"/>
    </row>
    <row r="143" spans="1:92" ht="16.149999999999999" customHeight="1" x14ac:dyDescent="0.2">
      <c r="A143" s="274" t="s">
        <v>125</v>
      </c>
      <c r="B143" s="24">
        <f t="shared" si="10"/>
        <v>0</v>
      </c>
      <c r="C143" s="259"/>
      <c r="D143" s="275"/>
      <c r="E143" s="276"/>
      <c r="F143" s="14"/>
      <c r="G143" s="13"/>
      <c r="H143" s="6"/>
      <c r="I143" s="6"/>
      <c r="J143" s="6"/>
      <c r="K143" s="6"/>
      <c r="L143" s="6"/>
      <c r="M143" s="6"/>
      <c r="N143" s="6"/>
      <c r="O143" s="6"/>
      <c r="P143" s="6"/>
      <c r="CG143" s="5"/>
      <c r="CH143" s="5"/>
      <c r="CI143" s="5"/>
      <c r="CJ143" s="5"/>
      <c r="CK143" s="5"/>
      <c r="CL143" s="5"/>
      <c r="CM143" s="5"/>
      <c r="CN143" s="5"/>
    </row>
    <row r="144" spans="1:92" ht="25.9" customHeight="1" x14ac:dyDescent="0.2">
      <c r="A144" s="277" t="s">
        <v>126</v>
      </c>
      <c r="B144" s="24">
        <f t="shared" si="10"/>
        <v>0</v>
      </c>
      <c r="C144" s="259"/>
      <c r="D144" s="275"/>
      <c r="E144" s="276"/>
      <c r="F144" s="14"/>
      <c r="G144" s="13"/>
      <c r="H144" s="6"/>
      <c r="I144" s="6"/>
      <c r="J144" s="6"/>
      <c r="K144" s="6"/>
      <c r="L144" s="6"/>
      <c r="M144" s="6"/>
      <c r="N144" s="6"/>
      <c r="O144" s="6"/>
      <c r="P144" s="6"/>
      <c r="CG144" s="5"/>
      <c r="CH144" s="5"/>
      <c r="CI144" s="5"/>
      <c r="CJ144" s="5"/>
      <c r="CK144" s="5"/>
      <c r="CL144" s="5"/>
      <c r="CM144" s="5"/>
      <c r="CN144" s="5"/>
    </row>
    <row r="145" spans="1:92" ht="25.9" customHeight="1" x14ac:dyDescent="0.2">
      <c r="A145" s="274" t="s">
        <v>127</v>
      </c>
      <c r="B145" s="24">
        <f t="shared" si="10"/>
        <v>0</v>
      </c>
      <c r="C145" s="259"/>
      <c r="D145" s="275"/>
      <c r="E145" s="276"/>
      <c r="F145" s="14"/>
      <c r="G145" s="13"/>
      <c r="H145" s="6"/>
      <c r="I145" s="6"/>
      <c r="J145" s="6"/>
      <c r="K145" s="6"/>
      <c r="L145" s="6"/>
      <c r="M145" s="6"/>
      <c r="N145" s="6"/>
      <c r="O145" s="6"/>
      <c r="P145" s="6"/>
      <c r="CG145" s="5"/>
      <c r="CH145" s="5"/>
      <c r="CI145" s="5"/>
      <c r="CJ145" s="5"/>
      <c r="CK145" s="5"/>
      <c r="CL145" s="5"/>
      <c r="CM145" s="5"/>
      <c r="CN145" s="5"/>
    </row>
    <row r="146" spans="1:92" ht="16.149999999999999" customHeight="1" x14ac:dyDescent="0.2">
      <c r="A146" s="274" t="s">
        <v>128</v>
      </c>
      <c r="B146" s="24">
        <f t="shared" si="10"/>
        <v>0</v>
      </c>
      <c r="C146" s="259"/>
      <c r="D146" s="275"/>
      <c r="E146" s="276"/>
      <c r="F146" s="14"/>
      <c r="G146" s="13"/>
      <c r="H146" s="6"/>
      <c r="I146" s="6"/>
      <c r="J146" s="6"/>
      <c r="K146" s="6"/>
      <c r="L146" s="6"/>
      <c r="M146" s="6"/>
      <c r="N146" s="6"/>
      <c r="O146" s="6"/>
      <c r="P146" s="6"/>
      <c r="CG146" s="5"/>
      <c r="CH146" s="5"/>
      <c r="CI146" s="5"/>
      <c r="CJ146" s="5"/>
      <c r="CK146" s="5"/>
      <c r="CL146" s="5"/>
      <c r="CM146" s="5"/>
      <c r="CN146" s="5"/>
    </row>
    <row r="147" spans="1:92" ht="16.149999999999999" customHeight="1" x14ac:dyDescent="0.2">
      <c r="A147" s="274" t="s">
        <v>129</v>
      </c>
      <c r="B147" s="24">
        <f t="shared" si="10"/>
        <v>0</v>
      </c>
      <c r="C147" s="259"/>
      <c r="D147" s="275"/>
      <c r="E147" s="276"/>
      <c r="F147" s="14"/>
      <c r="G147" s="13"/>
      <c r="H147" s="6"/>
      <c r="I147" s="6"/>
      <c r="J147" s="6"/>
      <c r="K147" s="6"/>
      <c r="L147" s="6"/>
      <c r="M147" s="6"/>
      <c r="N147" s="6"/>
      <c r="O147" s="6"/>
      <c r="P147" s="6"/>
      <c r="CG147" s="5"/>
      <c r="CH147" s="5"/>
      <c r="CI147" s="5"/>
      <c r="CJ147" s="5"/>
      <c r="CK147" s="5"/>
      <c r="CL147" s="5"/>
      <c r="CM147" s="5"/>
      <c r="CN147" s="5"/>
    </row>
    <row r="148" spans="1:92" ht="16.149999999999999" customHeight="1" x14ac:dyDescent="0.2">
      <c r="A148" s="274" t="s">
        <v>130</v>
      </c>
      <c r="B148" s="24">
        <f t="shared" si="10"/>
        <v>0</v>
      </c>
      <c r="C148" s="259"/>
      <c r="D148" s="275"/>
      <c r="E148" s="276"/>
      <c r="F148" s="14"/>
      <c r="G148" s="13"/>
      <c r="H148" s="6"/>
      <c r="I148" s="6"/>
      <c r="J148" s="6"/>
      <c r="K148" s="6"/>
      <c r="L148" s="6"/>
      <c r="M148" s="6"/>
      <c r="N148" s="6"/>
      <c r="O148" s="6"/>
      <c r="P148" s="6"/>
      <c r="CG148" s="5"/>
      <c r="CH148" s="5"/>
      <c r="CI148" s="5"/>
      <c r="CJ148" s="5"/>
      <c r="CK148" s="5"/>
      <c r="CL148" s="5"/>
      <c r="CM148" s="5"/>
      <c r="CN148" s="5"/>
    </row>
    <row r="149" spans="1:92" ht="16.149999999999999" customHeight="1" x14ac:dyDescent="0.2">
      <c r="A149" s="274" t="s">
        <v>131</v>
      </c>
      <c r="B149" s="24">
        <f t="shared" si="10"/>
        <v>0</v>
      </c>
      <c r="C149" s="259"/>
      <c r="D149" s="275"/>
      <c r="E149" s="276"/>
      <c r="F149" s="14"/>
      <c r="G149" s="13"/>
      <c r="H149" s="6"/>
      <c r="I149" s="6"/>
      <c r="J149" s="6"/>
      <c r="K149" s="6"/>
      <c r="L149" s="6"/>
      <c r="M149" s="6"/>
      <c r="N149" s="6"/>
      <c r="O149" s="6"/>
      <c r="P149" s="6"/>
      <c r="CG149" s="5"/>
      <c r="CH149" s="5"/>
      <c r="CI149" s="5"/>
      <c r="CJ149" s="5"/>
      <c r="CK149" s="5"/>
      <c r="CL149" s="5"/>
      <c r="CM149" s="5"/>
      <c r="CN149" s="5"/>
    </row>
    <row r="150" spans="1:92" ht="16.149999999999999" customHeight="1" x14ac:dyDescent="0.2">
      <c r="A150" s="278" t="s">
        <v>3</v>
      </c>
      <c r="B150" s="111">
        <f t="shared" si="10"/>
        <v>0</v>
      </c>
      <c r="C150" s="262"/>
      <c r="D150" s="279"/>
      <c r="E150" s="280"/>
      <c r="F150" s="14"/>
      <c r="G150" s="13"/>
      <c r="H150" s="6"/>
      <c r="I150" s="6"/>
      <c r="J150" s="6"/>
      <c r="K150" s="6"/>
      <c r="L150" s="6"/>
      <c r="M150" s="6"/>
      <c r="N150" s="6"/>
      <c r="O150" s="6"/>
      <c r="P150" s="6"/>
      <c r="CG150" s="5"/>
      <c r="CH150" s="5"/>
      <c r="CI150" s="5"/>
      <c r="CJ150" s="5"/>
      <c r="CK150" s="5"/>
      <c r="CL150" s="5"/>
      <c r="CM150" s="5"/>
      <c r="CN150" s="5"/>
    </row>
    <row r="151" spans="1:92" ht="16.149999999999999" customHeight="1" x14ac:dyDescent="0.2">
      <c r="A151" s="281" t="s">
        <v>132</v>
      </c>
      <c r="F151" s="40"/>
      <c r="G151" s="37"/>
      <c r="H151" s="6"/>
      <c r="I151" s="6"/>
      <c r="J151" s="6"/>
      <c r="K151" s="6"/>
      <c r="L151" s="6"/>
      <c r="M151" s="6"/>
      <c r="N151" s="6"/>
      <c r="O151" s="6"/>
      <c r="P151" s="6"/>
      <c r="CG151" s="5"/>
      <c r="CH151" s="5"/>
      <c r="CI151" s="5"/>
      <c r="CJ151" s="5"/>
      <c r="CK151" s="5"/>
      <c r="CL151" s="5"/>
      <c r="CM151" s="5"/>
      <c r="CN151" s="5"/>
    </row>
    <row r="152" spans="1:92" x14ac:dyDescent="0.2">
      <c r="CG152" s="5"/>
      <c r="CH152" s="5"/>
      <c r="CI152" s="5"/>
      <c r="CJ152" s="5"/>
      <c r="CK152" s="5"/>
      <c r="CL152" s="5"/>
      <c r="CM152" s="5"/>
      <c r="CN152" s="5"/>
    </row>
    <row r="153" spans="1:92" x14ac:dyDescent="0.2">
      <c r="CG153" s="5"/>
      <c r="CH153" s="5"/>
      <c r="CI153" s="5"/>
      <c r="CJ153" s="5"/>
      <c r="CK153" s="5"/>
      <c r="CL153" s="5"/>
      <c r="CM153" s="5"/>
      <c r="CN153" s="5"/>
    </row>
    <row r="154" spans="1:92" x14ac:dyDescent="0.2">
      <c r="CG154" s="5"/>
      <c r="CH154" s="5"/>
      <c r="CI154" s="5"/>
      <c r="CJ154" s="5"/>
      <c r="CK154" s="5"/>
      <c r="CL154" s="5"/>
      <c r="CM154" s="5"/>
      <c r="CN154" s="5"/>
    </row>
    <row r="155" spans="1:92" x14ac:dyDescent="0.2">
      <c r="CG155" s="5"/>
      <c r="CH155" s="5"/>
      <c r="CI155" s="5"/>
      <c r="CJ155" s="5"/>
      <c r="CK155" s="5"/>
      <c r="CL155" s="5"/>
      <c r="CM155" s="5"/>
      <c r="CN155" s="5"/>
    </row>
    <row r="156" spans="1:92" x14ac:dyDescent="0.2">
      <c r="CG156" s="5"/>
      <c r="CH156" s="5"/>
      <c r="CI156" s="5"/>
      <c r="CJ156" s="5"/>
      <c r="CK156" s="5"/>
      <c r="CL156" s="5"/>
      <c r="CM156" s="5"/>
      <c r="CN156" s="5"/>
    </row>
    <row r="157" spans="1:92" x14ac:dyDescent="0.2">
      <c r="CG157" s="5"/>
      <c r="CH157" s="5"/>
      <c r="CI157" s="5"/>
      <c r="CJ157" s="5"/>
      <c r="CK157" s="5"/>
      <c r="CL157" s="5"/>
      <c r="CM157" s="5"/>
      <c r="CN157" s="5"/>
    </row>
    <row r="194" spans="1:93" ht="11.25" customHeight="1" x14ac:dyDescent="0.2"/>
    <row r="195" spans="1:93" s="11" customFormat="1" hidden="1" x14ac:dyDescent="0.2">
      <c r="A195" s="11">
        <f>SUM(D12:D15,D22:D27,D31:D43,B49,C69:H69,C79:H79,C83:H88,C93:C98,C116:C121,C133,B141:B150,C53:C62,B102:B106,B109:B113,D16:D17,C136:C137)</f>
        <v>1368</v>
      </c>
      <c r="B195" s="11">
        <f>SUM(CG5:CN157)</f>
        <v>0</v>
      </c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</row>
  </sheetData>
  <mergeCells count="123">
    <mergeCell ref="C139:C140"/>
    <mergeCell ref="D139:D140"/>
    <mergeCell ref="E139:E140"/>
    <mergeCell ref="A132:B132"/>
    <mergeCell ref="A133:B133"/>
    <mergeCell ref="A135:B135"/>
    <mergeCell ref="A136:A137"/>
    <mergeCell ref="A139:A140"/>
    <mergeCell ref="B139:B140"/>
    <mergeCell ref="D125:E125"/>
    <mergeCell ref="F125:G125"/>
    <mergeCell ref="A127:B127"/>
    <mergeCell ref="A128:A130"/>
    <mergeCell ref="A131:B131"/>
    <mergeCell ref="A117:A119"/>
    <mergeCell ref="A120:B120"/>
    <mergeCell ref="A121:B121"/>
    <mergeCell ref="A125:B126"/>
    <mergeCell ref="C125:C126"/>
    <mergeCell ref="A107:D107"/>
    <mergeCell ref="D112:D113"/>
    <mergeCell ref="E112:E113"/>
    <mergeCell ref="A115:B115"/>
    <mergeCell ref="A116:B116"/>
    <mergeCell ref="A93:B93"/>
    <mergeCell ref="A94:A96"/>
    <mergeCell ref="A97:B97"/>
    <mergeCell ref="A98:B98"/>
    <mergeCell ref="A100:E100"/>
    <mergeCell ref="A87:B87"/>
    <mergeCell ref="A88:B88"/>
    <mergeCell ref="A90:I90"/>
    <mergeCell ref="A91:B92"/>
    <mergeCell ref="C91:C92"/>
    <mergeCell ref="A79:B79"/>
    <mergeCell ref="A81:H81"/>
    <mergeCell ref="A82:B82"/>
    <mergeCell ref="A83:B83"/>
    <mergeCell ref="A84:A86"/>
    <mergeCell ref="A74:B74"/>
    <mergeCell ref="A75:B75"/>
    <mergeCell ref="A76:B76"/>
    <mergeCell ref="A77:B77"/>
    <mergeCell ref="A78:B78"/>
    <mergeCell ref="A72:B73"/>
    <mergeCell ref="C72:C73"/>
    <mergeCell ref="D72:D73"/>
    <mergeCell ref="E72:G72"/>
    <mergeCell ref="H72:H73"/>
    <mergeCell ref="A66:B66"/>
    <mergeCell ref="A67:B67"/>
    <mergeCell ref="A68:B68"/>
    <mergeCell ref="A69:B69"/>
    <mergeCell ref="A71:L71"/>
    <mergeCell ref="A40:A43"/>
    <mergeCell ref="B42:B43"/>
    <mergeCell ref="A44:H44"/>
    <mergeCell ref="A45:A46"/>
    <mergeCell ref="B45:B46"/>
    <mergeCell ref="A51:A52"/>
    <mergeCell ref="B51:B52"/>
    <mergeCell ref="C51:C52"/>
    <mergeCell ref="A53:A55"/>
    <mergeCell ref="B40:B41"/>
    <mergeCell ref="A62:B62"/>
    <mergeCell ref="A56:A59"/>
    <mergeCell ref="A60:A61"/>
    <mergeCell ref="A63:I63"/>
    <mergeCell ref="A64:B65"/>
    <mergeCell ref="C64:C65"/>
    <mergeCell ref="D64:D65"/>
    <mergeCell ref="E64:G64"/>
    <mergeCell ref="B19:C21"/>
    <mergeCell ref="A19:A21"/>
    <mergeCell ref="S10:T10"/>
    <mergeCell ref="U10:V10"/>
    <mergeCell ref="W10:X10"/>
    <mergeCell ref="D19:F20"/>
    <mergeCell ref="G19:Z19"/>
    <mergeCell ref="G20:H20"/>
    <mergeCell ref="I20:J20"/>
    <mergeCell ref="K20:L20"/>
    <mergeCell ref="M20:N20"/>
    <mergeCell ref="O20:P20"/>
    <mergeCell ref="Q20:R20"/>
    <mergeCell ref="S20:T20"/>
    <mergeCell ref="U20:V20"/>
    <mergeCell ref="W20:X20"/>
    <mergeCell ref="Y20:Z20"/>
    <mergeCell ref="A31:A39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H64:H65"/>
    <mergeCell ref="B24:B25"/>
    <mergeCell ref="A26:B27"/>
    <mergeCell ref="A28:C28"/>
    <mergeCell ref="A29:J29"/>
    <mergeCell ref="A30:C30"/>
    <mergeCell ref="B9:C11"/>
    <mergeCell ref="D9:F10"/>
    <mergeCell ref="G9:Z9"/>
    <mergeCell ref="G10:H10"/>
    <mergeCell ref="I10:J10"/>
    <mergeCell ref="K10:L10"/>
    <mergeCell ref="M10:N10"/>
    <mergeCell ref="O10:P10"/>
    <mergeCell ref="Q10:R10"/>
    <mergeCell ref="A9:A11"/>
    <mergeCell ref="Y10:Z10"/>
    <mergeCell ref="A12:A13"/>
    <mergeCell ref="A22:A25"/>
    <mergeCell ref="B22:B23"/>
    <mergeCell ref="A14:B14"/>
    <mergeCell ref="A15:C15"/>
    <mergeCell ref="A16:C16"/>
    <mergeCell ref="A17:C17"/>
  </mergeCells>
  <dataValidations count="4">
    <dataValidation type="whole" allowBlank="1" showInputMessage="1" showErrorMessage="1" errorTitle="ERROR" error="Por favor ingrese solo Números" sqref="D133:E140 C151:E1048576 C138:C140 B107:B108 D122:F126 G89:G126 F133:G1048576 D89:F115 C89:C92 A1:A1048576 B114:B1048576 C63:C65 C99:C135 H89:H1048576 C79:H82 B49:B101 G28:H65 E44:F65 C69:H73 C1:C52 B1:B46 G18:Z21 D18:D65 AA1:XFD1048576 E18:F30 G1:Z11 G15:Z15 D1:F15 I28:Z1048576" xr:uid="{E3099FDE-9942-42B0-8849-3C98DA3ECA66}">
      <formula1>0</formula1>
      <formula2>1000000000</formula2>
    </dataValidation>
    <dataValidation type="whole" allowBlank="1" showInputMessage="1" showErrorMessage="1" errorTitle="ERROR" error="Debe ingresar sólo números enteros positivos." sqref="D16:Z17" xr:uid="{2E0D7756-C8BF-46EA-88D6-B0C9168968AE}">
      <formula1>0</formula1>
      <formula2>1000000</formula2>
    </dataValidation>
    <dataValidation type="whole" allowBlank="1" showInputMessage="1" showErrorMessage="1" errorTitle="Error de ingreso" error="Debe ingresar sólo números." sqref="B109:B113" xr:uid="{82739AEC-5DD1-45D6-90A2-1B653586E6A8}">
      <formula1>0</formula1>
      <formula2>1000000</formula2>
    </dataValidation>
    <dataValidation type="whole" allowBlank="1" showInputMessage="1" showErrorMessage="1" errorTitle="Error de ingreso" error="Debe ingresar sólo números enteros positivos." sqref="C141:E150 C136:C137 D127:G132 D116:F121 B102:B106 C93:C98 C83:H88 C74:H78 C66:H68 C53:C62 B47:B48 E31:F43 G22:Z27 G12:Z14" xr:uid="{42528DDE-4EAB-4870-8360-F0EFD6692DA3}">
      <formula1>0</formula1>
      <formula2>1000000</formula2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Z195"/>
  <sheetViews>
    <sheetView workbookViewId="0">
      <selection sqref="A1:XFD1048576"/>
    </sheetView>
  </sheetViews>
  <sheetFormatPr baseColWidth="10" defaultColWidth="11.42578125" defaultRowHeight="14.25" x14ac:dyDescent="0.2"/>
  <cols>
    <col min="1" max="1" width="39.42578125" style="2" customWidth="1"/>
    <col min="2" max="2" width="18.140625" style="2" customWidth="1"/>
    <col min="3" max="3" width="23.85546875" style="2" customWidth="1"/>
    <col min="4" max="4" width="13" style="2" customWidth="1"/>
    <col min="5" max="5" width="12.42578125" style="2" customWidth="1"/>
    <col min="6" max="6" width="12.7109375" style="2" customWidth="1"/>
    <col min="7" max="7" width="11.42578125" style="2"/>
    <col min="8" max="8" width="13.42578125" style="2" customWidth="1"/>
    <col min="9" max="76" width="11.42578125" style="2"/>
    <col min="77" max="77" width="11.42578125" style="3"/>
    <col min="78" max="78" width="11.140625" style="3" customWidth="1"/>
    <col min="79" max="93" width="11.140625" style="4" hidden="1" customWidth="1"/>
    <col min="94" max="104" width="11.140625" style="49" hidden="1" customWidth="1"/>
    <col min="105" max="105" width="11.140625" style="2" customWidth="1"/>
    <col min="106" max="16384" width="11.42578125" style="2"/>
  </cols>
  <sheetData>
    <row r="1" spans="1:92" ht="16.149999999999999" customHeight="1" x14ac:dyDescent="0.2">
      <c r="A1" s="1" t="s">
        <v>0</v>
      </c>
      <c r="CA1" s="4" t="s">
        <v>8</v>
      </c>
    </row>
    <row r="2" spans="1:92" ht="16.149999999999999" customHeight="1" x14ac:dyDescent="0.2">
      <c r="A2" s="1" t="str">
        <f>CONCATENATE("COMUNA: ",[8]NOMBRE!B2," - ","( ",[8]NOMBRE!C2,[8]NOMBRE!D2,[8]NOMBRE!E2,[8]NOMBRE!F2,[8]NOMBRE!G2," )")</f>
        <v>COMUNA: LINARES - ( 07401 )</v>
      </c>
    </row>
    <row r="3" spans="1:92" ht="16.149999999999999" customHeight="1" x14ac:dyDescent="0.2">
      <c r="A3" s="1" t="str">
        <f>CONCATENATE("ESTABLECIMIENTO/ESTRATEGIA: ",[8]NOMBRE!B3," - ","( ",[8]NOMBRE!C3,[8]NOMBRE!D3,[8]NOMBRE!E3,[8]NOMBRE!F3,[8]NOMBRE!G3,[8]NOMBRE!H3," )")</f>
        <v>ESTABLECIMIENTO/ESTRATEGIA: HOSPITAL PRESIDENTE CARLOS IBAÑEZ DEL CAMPO - ( 116108 )</v>
      </c>
    </row>
    <row r="4" spans="1:92" ht="16.149999999999999" customHeight="1" x14ac:dyDescent="0.2">
      <c r="A4" s="1" t="str">
        <f>CONCATENATE("MES: ",[8]NOMBRE!B6," - ","( ",[8]NOMBRE!C6,[8]NOMBRE!D6," )")</f>
        <v>MES: JULIO - ( 07 )</v>
      </c>
    </row>
    <row r="5" spans="1:92" ht="16.149999999999999" customHeight="1" x14ac:dyDescent="0.2">
      <c r="A5" s="1" t="str">
        <f>CONCATENATE("AÑO: ",[8]NOMBRE!B7)</f>
        <v>AÑO: 2018</v>
      </c>
      <c r="CG5" s="5"/>
      <c r="CH5" s="5"/>
      <c r="CI5" s="5"/>
      <c r="CJ5" s="5"/>
      <c r="CK5" s="5"/>
      <c r="CL5" s="5"/>
      <c r="CM5" s="5"/>
      <c r="CN5" s="5"/>
    </row>
    <row r="6" spans="1:92" ht="15" x14ac:dyDescent="0.2">
      <c r="A6" s="50"/>
      <c r="B6" s="50"/>
      <c r="C6" s="50"/>
      <c r="D6" s="50"/>
      <c r="E6" s="50"/>
      <c r="F6" s="8" t="s">
        <v>9</v>
      </c>
      <c r="G6" s="50"/>
      <c r="H6" s="50"/>
      <c r="I6" s="50"/>
      <c r="J6" s="51"/>
      <c r="K6" s="52"/>
      <c r="L6" s="13"/>
      <c r="CG6" s="5"/>
      <c r="CH6" s="5"/>
      <c r="CI6" s="5"/>
      <c r="CJ6" s="5"/>
      <c r="CK6" s="5"/>
      <c r="CL6" s="5"/>
      <c r="CM6" s="5"/>
      <c r="CN6" s="5"/>
    </row>
    <row r="7" spans="1:92" ht="15" x14ac:dyDescent="0.2">
      <c r="A7" s="51"/>
      <c r="B7" s="51"/>
      <c r="C7" s="51"/>
      <c r="D7" s="51"/>
      <c r="E7" s="51"/>
      <c r="F7" s="51"/>
      <c r="G7" s="51"/>
      <c r="H7" s="51"/>
      <c r="I7" s="51"/>
      <c r="J7" s="51"/>
      <c r="K7" s="52"/>
      <c r="L7" s="13"/>
      <c r="CG7" s="5"/>
      <c r="CH7" s="5"/>
      <c r="CI7" s="5"/>
      <c r="CJ7" s="5"/>
      <c r="CK7" s="5"/>
      <c r="CL7" s="5"/>
      <c r="CM7" s="5"/>
      <c r="CN7" s="5"/>
    </row>
    <row r="8" spans="1:92" ht="31.9" customHeight="1" x14ac:dyDescent="0.2">
      <c r="A8" s="53" t="s">
        <v>10</v>
      </c>
      <c r="B8" s="53"/>
      <c r="C8" s="53"/>
      <c r="D8" s="53"/>
      <c r="E8" s="53"/>
      <c r="F8" s="53"/>
      <c r="G8" s="53"/>
      <c r="H8" s="53"/>
      <c r="I8" s="53"/>
      <c r="J8" s="54"/>
      <c r="K8" s="55"/>
      <c r="L8" s="56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CG8" s="5"/>
      <c r="CH8" s="5"/>
      <c r="CI8" s="5"/>
      <c r="CJ8" s="5"/>
      <c r="CK8" s="5"/>
      <c r="CL8" s="5"/>
      <c r="CM8" s="5"/>
      <c r="CN8" s="5"/>
    </row>
    <row r="9" spans="1:92" ht="16.149999999999999" customHeight="1" x14ac:dyDescent="0.2">
      <c r="A9" s="467" t="s">
        <v>11</v>
      </c>
      <c r="B9" s="467" t="s">
        <v>12</v>
      </c>
      <c r="C9" s="467"/>
      <c r="D9" s="468" t="s">
        <v>1</v>
      </c>
      <c r="E9" s="469"/>
      <c r="F9" s="470"/>
      <c r="G9" s="474" t="s">
        <v>13</v>
      </c>
      <c r="H9" s="475"/>
      <c r="I9" s="475"/>
      <c r="J9" s="475"/>
      <c r="K9" s="475"/>
      <c r="L9" s="475"/>
      <c r="M9" s="475"/>
      <c r="N9" s="475"/>
      <c r="O9" s="475"/>
      <c r="P9" s="475"/>
      <c r="Q9" s="475"/>
      <c r="R9" s="475"/>
      <c r="S9" s="475"/>
      <c r="T9" s="475"/>
      <c r="U9" s="475"/>
      <c r="V9" s="475"/>
      <c r="W9" s="475"/>
      <c r="X9" s="475"/>
      <c r="Y9" s="475"/>
      <c r="Z9" s="476"/>
      <c r="CG9" s="5"/>
      <c r="CH9" s="5"/>
      <c r="CI9" s="5"/>
      <c r="CJ9" s="5"/>
      <c r="CK9" s="5"/>
      <c r="CL9" s="5"/>
      <c r="CM9" s="5"/>
      <c r="CN9" s="5"/>
    </row>
    <row r="10" spans="1:92" ht="16.149999999999999" customHeight="1" x14ac:dyDescent="0.2">
      <c r="A10" s="467"/>
      <c r="B10" s="467"/>
      <c r="C10" s="467"/>
      <c r="D10" s="471"/>
      <c r="E10" s="472"/>
      <c r="F10" s="473"/>
      <c r="G10" s="477" t="s">
        <v>14</v>
      </c>
      <c r="H10" s="477"/>
      <c r="I10" s="477" t="s">
        <v>15</v>
      </c>
      <c r="J10" s="477"/>
      <c r="K10" s="477" t="s">
        <v>16</v>
      </c>
      <c r="L10" s="477"/>
      <c r="M10" s="477" t="s">
        <v>17</v>
      </c>
      <c r="N10" s="477"/>
      <c r="O10" s="477" t="s">
        <v>18</v>
      </c>
      <c r="P10" s="477"/>
      <c r="Q10" s="477" t="s">
        <v>19</v>
      </c>
      <c r="R10" s="477"/>
      <c r="S10" s="477" t="s">
        <v>20</v>
      </c>
      <c r="T10" s="477"/>
      <c r="U10" s="477" t="s">
        <v>21</v>
      </c>
      <c r="V10" s="477"/>
      <c r="W10" s="477" t="s">
        <v>22</v>
      </c>
      <c r="X10" s="477"/>
      <c r="Y10" s="477" t="s">
        <v>23</v>
      </c>
      <c r="Z10" s="477"/>
      <c r="CG10" s="5"/>
      <c r="CH10" s="5"/>
      <c r="CI10" s="5"/>
      <c r="CJ10" s="5"/>
      <c r="CK10" s="5"/>
      <c r="CL10" s="5"/>
      <c r="CM10" s="5"/>
      <c r="CN10" s="5"/>
    </row>
    <row r="11" spans="1:92" ht="16.149999999999999" customHeight="1" x14ac:dyDescent="0.2">
      <c r="A11" s="467"/>
      <c r="B11" s="467"/>
      <c r="C11" s="467"/>
      <c r="D11" s="16" t="s">
        <v>5</v>
      </c>
      <c r="E11" s="15" t="s">
        <v>6</v>
      </c>
      <c r="F11" s="342" t="s">
        <v>7</v>
      </c>
      <c r="G11" s="57" t="s">
        <v>6</v>
      </c>
      <c r="H11" s="58" t="s">
        <v>7</v>
      </c>
      <c r="I11" s="59" t="s">
        <v>6</v>
      </c>
      <c r="J11" s="60" t="s">
        <v>7</v>
      </c>
      <c r="K11" s="59" t="s">
        <v>6</v>
      </c>
      <c r="L11" s="60" t="s">
        <v>7</v>
      </c>
      <c r="M11" s="59" t="s">
        <v>6</v>
      </c>
      <c r="N11" s="60" t="s">
        <v>7</v>
      </c>
      <c r="O11" s="59" t="s">
        <v>6</v>
      </c>
      <c r="P11" s="60" t="s">
        <v>7</v>
      </c>
      <c r="Q11" s="59" t="s">
        <v>6</v>
      </c>
      <c r="R11" s="60" t="s">
        <v>7</v>
      </c>
      <c r="S11" s="59" t="s">
        <v>6</v>
      </c>
      <c r="T11" s="60" t="s">
        <v>7</v>
      </c>
      <c r="U11" s="59" t="s">
        <v>6</v>
      </c>
      <c r="V11" s="60" t="s">
        <v>7</v>
      </c>
      <c r="W11" s="59" t="s">
        <v>6</v>
      </c>
      <c r="X11" s="60" t="s">
        <v>7</v>
      </c>
      <c r="Y11" s="59" t="s">
        <v>6</v>
      </c>
      <c r="Z11" s="60" t="s">
        <v>7</v>
      </c>
      <c r="AA11" s="3"/>
      <c r="CG11" s="5"/>
      <c r="CH11" s="5"/>
      <c r="CI11" s="5"/>
      <c r="CJ11" s="5"/>
      <c r="CK11" s="5"/>
      <c r="CL11" s="5"/>
      <c r="CM11" s="5"/>
      <c r="CN11" s="5"/>
    </row>
    <row r="12" spans="1:92" ht="16.149999999999999" customHeight="1" x14ac:dyDescent="0.2">
      <c r="A12" s="478" t="s">
        <v>24</v>
      </c>
      <c r="B12" s="61" t="s">
        <v>25</v>
      </c>
      <c r="C12" s="62" t="s">
        <v>26</v>
      </c>
      <c r="D12" s="63">
        <f>SUM(E12+F12)</f>
        <v>7</v>
      </c>
      <c r="E12" s="64">
        <f t="shared" ref="E12:F15" si="0">SUM(G12+I12+K12+M12+O12+Q12+S12+U12+W12+Y12)</f>
        <v>3</v>
      </c>
      <c r="F12" s="65">
        <f t="shared" si="0"/>
        <v>4</v>
      </c>
      <c r="G12" s="28"/>
      <c r="H12" s="29">
        <v>1</v>
      </c>
      <c r="I12" s="28"/>
      <c r="J12" s="29">
        <v>2</v>
      </c>
      <c r="K12" s="28">
        <v>2</v>
      </c>
      <c r="L12" s="29"/>
      <c r="M12" s="28">
        <v>1</v>
      </c>
      <c r="N12" s="29">
        <v>1</v>
      </c>
      <c r="O12" s="28"/>
      <c r="P12" s="29"/>
      <c r="Q12" s="28"/>
      <c r="R12" s="29"/>
      <c r="S12" s="28"/>
      <c r="T12" s="29"/>
      <c r="U12" s="28"/>
      <c r="V12" s="29"/>
      <c r="W12" s="28"/>
      <c r="X12" s="29"/>
      <c r="Y12" s="28"/>
      <c r="Z12" s="29"/>
      <c r="AA12" s="3"/>
      <c r="CG12" s="5"/>
      <c r="CH12" s="5"/>
      <c r="CI12" s="5"/>
      <c r="CJ12" s="5"/>
      <c r="CK12" s="5"/>
      <c r="CL12" s="5"/>
      <c r="CM12" s="5"/>
      <c r="CN12" s="5"/>
    </row>
    <row r="13" spans="1:92" ht="16.149999999999999" customHeight="1" x14ac:dyDescent="0.2">
      <c r="A13" s="479"/>
      <c r="B13" s="337" t="s">
        <v>27</v>
      </c>
      <c r="C13" s="67" t="s">
        <v>26</v>
      </c>
      <c r="D13" s="68">
        <f>SUM(E13+F13)</f>
        <v>11</v>
      </c>
      <c r="E13" s="69">
        <f t="shared" si="0"/>
        <v>7</v>
      </c>
      <c r="F13" s="70">
        <f t="shared" si="0"/>
        <v>4</v>
      </c>
      <c r="G13" s="71"/>
      <c r="H13" s="72"/>
      <c r="I13" s="17"/>
      <c r="J13" s="20">
        <v>1</v>
      </c>
      <c r="K13" s="17">
        <v>2</v>
      </c>
      <c r="L13" s="20">
        <v>1</v>
      </c>
      <c r="M13" s="17">
        <v>1</v>
      </c>
      <c r="N13" s="19">
        <v>1</v>
      </c>
      <c r="O13" s="17">
        <v>2</v>
      </c>
      <c r="P13" s="19"/>
      <c r="Q13" s="17">
        <v>1</v>
      </c>
      <c r="R13" s="19"/>
      <c r="S13" s="17"/>
      <c r="T13" s="19"/>
      <c r="U13" s="17"/>
      <c r="V13" s="19"/>
      <c r="W13" s="17">
        <v>1</v>
      </c>
      <c r="X13" s="19"/>
      <c r="Y13" s="17"/>
      <c r="Z13" s="19">
        <v>1</v>
      </c>
      <c r="AA13" s="3"/>
      <c r="CG13" s="5"/>
      <c r="CH13" s="5"/>
      <c r="CI13" s="5"/>
      <c r="CJ13" s="5"/>
      <c r="CK13" s="5"/>
      <c r="CL13" s="5"/>
      <c r="CM13" s="5"/>
      <c r="CN13" s="5"/>
    </row>
    <row r="14" spans="1:92" ht="16.149999999999999" customHeight="1" x14ac:dyDescent="0.2">
      <c r="A14" s="481" t="s">
        <v>28</v>
      </c>
      <c r="B14" s="482"/>
      <c r="C14" s="73" t="s">
        <v>26</v>
      </c>
      <c r="D14" s="74">
        <f>SUM(E14+F14)</f>
        <v>143</v>
      </c>
      <c r="E14" s="75">
        <f t="shared" si="0"/>
        <v>81</v>
      </c>
      <c r="F14" s="76">
        <f t="shared" si="0"/>
        <v>62</v>
      </c>
      <c r="G14" s="35">
        <v>1</v>
      </c>
      <c r="H14" s="77">
        <v>3</v>
      </c>
      <c r="I14" s="35">
        <v>10</v>
      </c>
      <c r="J14" s="77">
        <v>7</v>
      </c>
      <c r="K14" s="35">
        <v>7</v>
      </c>
      <c r="L14" s="77">
        <v>17</v>
      </c>
      <c r="M14" s="78">
        <v>7</v>
      </c>
      <c r="N14" s="36">
        <v>8</v>
      </c>
      <c r="O14" s="78">
        <v>11</v>
      </c>
      <c r="P14" s="36">
        <v>5</v>
      </c>
      <c r="Q14" s="78">
        <v>11</v>
      </c>
      <c r="R14" s="36">
        <v>7</v>
      </c>
      <c r="S14" s="78">
        <v>11</v>
      </c>
      <c r="T14" s="36">
        <v>9</v>
      </c>
      <c r="U14" s="78">
        <v>15</v>
      </c>
      <c r="V14" s="36">
        <v>3</v>
      </c>
      <c r="W14" s="78">
        <v>7</v>
      </c>
      <c r="X14" s="36">
        <v>3</v>
      </c>
      <c r="Y14" s="78">
        <v>1</v>
      </c>
      <c r="Z14" s="36"/>
      <c r="AA14" s="3"/>
      <c r="CG14" s="5"/>
      <c r="CH14" s="5"/>
      <c r="CI14" s="5"/>
      <c r="CJ14" s="5"/>
      <c r="CK14" s="5"/>
      <c r="CL14" s="5"/>
      <c r="CM14" s="5"/>
      <c r="CN14" s="5"/>
    </row>
    <row r="15" spans="1:92" ht="16.149999999999999" customHeight="1" thickBot="1" x14ac:dyDescent="0.25">
      <c r="A15" s="483" t="s">
        <v>1</v>
      </c>
      <c r="B15" s="484"/>
      <c r="C15" s="485"/>
      <c r="D15" s="79">
        <f>SUM(E15+F15)</f>
        <v>161</v>
      </c>
      <c r="E15" s="80">
        <f t="shared" si="0"/>
        <v>91</v>
      </c>
      <c r="F15" s="81">
        <f t="shared" si="0"/>
        <v>70</v>
      </c>
      <c r="G15" s="82">
        <f t="shared" ref="G15:Z15" si="1">SUM(G12:G14)</f>
        <v>1</v>
      </c>
      <c r="H15" s="83">
        <f t="shared" si="1"/>
        <v>4</v>
      </c>
      <c r="I15" s="82">
        <f t="shared" si="1"/>
        <v>10</v>
      </c>
      <c r="J15" s="83">
        <f t="shared" si="1"/>
        <v>10</v>
      </c>
      <c r="K15" s="82">
        <f t="shared" si="1"/>
        <v>11</v>
      </c>
      <c r="L15" s="83">
        <f t="shared" si="1"/>
        <v>18</v>
      </c>
      <c r="M15" s="84">
        <f t="shared" si="1"/>
        <v>9</v>
      </c>
      <c r="N15" s="85">
        <f t="shared" si="1"/>
        <v>10</v>
      </c>
      <c r="O15" s="84">
        <f t="shared" si="1"/>
        <v>13</v>
      </c>
      <c r="P15" s="85">
        <f t="shared" si="1"/>
        <v>5</v>
      </c>
      <c r="Q15" s="84">
        <f t="shared" si="1"/>
        <v>12</v>
      </c>
      <c r="R15" s="85">
        <f t="shared" si="1"/>
        <v>7</v>
      </c>
      <c r="S15" s="84">
        <f t="shared" si="1"/>
        <v>11</v>
      </c>
      <c r="T15" s="85">
        <f t="shared" si="1"/>
        <v>9</v>
      </c>
      <c r="U15" s="84">
        <f t="shared" si="1"/>
        <v>15</v>
      </c>
      <c r="V15" s="85">
        <f t="shared" si="1"/>
        <v>3</v>
      </c>
      <c r="W15" s="84">
        <f t="shared" si="1"/>
        <v>8</v>
      </c>
      <c r="X15" s="85">
        <f t="shared" si="1"/>
        <v>3</v>
      </c>
      <c r="Y15" s="84">
        <f t="shared" si="1"/>
        <v>1</v>
      </c>
      <c r="Z15" s="85">
        <f t="shared" si="1"/>
        <v>1</v>
      </c>
      <c r="AA15" s="3"/>
      <c r="CG15" s="5"/>
      <c r="CH15" s="5"/>
      <c r="CI15" s="5"/>
      <c r="CJ15" s="5"/>
      <c r="CK15" s="5"/>
      <c r="CL15" s="5"/>
      <c r="CM15" s="5"/>
      <c r="CN15" s="5"/>
    </row>
    <row r="16" spans="1:92" ht="16.149999999999999" customHeight="1" thickTop="1" x14ac:dyDescent="0.2">
      <c r="A16" s="486" t="s">
        <v>29</v>
      </c>
      <c r="B16" s="487"/>
      <c r="C16" s="488"/>
      <c r="D16" s="86">
        <v>20</v>
      </c>
      <c r="E16" s="87"/>
      <c r="F16" s="88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9"/>
      <c r="AA16" s="3"/>
      <c r="CG16" s="5"/>
      <c r="CH16" s="5"/>
      <c r="CI16" s="5"/>
      <c r="CJ16" s="5"/>
      <c r="CK16" s="5"/>
      <c r="CL16" s="5"/>
      <c r="CM16" s="5"/>
      <c r="CN16" s="5"/>
    </row>
    <row r="17" spans="1:92" ht="16.149999999999999" customHeight="1" x14ac:dyDescent="0.2">
      <c r="A17" s="462" t="s">
        <v>30</v>
      </c>
      <c r="B17" s="463"/>
      <c r="C17" s="464"/>
      <c r="D17" s="71">
        <v>0</v>
      </c>
      <c r="E17" s="90"/>
      <c r="F17" s="91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2"/>
      <c r="AA17" s="3"/>
      <c r="CG17" s="5"/>
      <c r="CH17" s="5"/>
      <c r="CI17" s="5"/>
      <c r="CJ17" s="5"/>
      <c r="CK17" s="5"/>
      <c r="CL17" s="5"/>
      <c r="CM17" s="5"/>
      <c r="CN17" s="5"/>
    </row>
    <row r="18" spans="1:92" ht="31.9" customHeight="1" x14ac:dyDescent="0.2">
      <c r="A18" s="93" t="s">
        <v>31</v>
      </c>
      <c r="B18" s="94"/>
      <c r="CG18" s="5"/>
      <c r="CH18" s="5"/>
      <c r="CI18" s="5"/>
      <c r="CJ18" s="5"/>
      <c r="CK18" s="5"/>
      <c r="CL18" s="5"/>
      <c r="CM18" s="5"/>
      <c r="CN18" s="5"/>
    </row>
    <row r="19" spans="1:92" ht="16.149999999999999" customHeight="1" x14ac:dyDescent="0.2">
      <c r="A19" s="467" t="s">
        <v>11</v>
      </c>
      <c r="B19" s="467" t="s">
        <v>12</v>
      </c>
      <c r="C19" s="467"/>
      <c r="D19" s="468" t="s">
        <v>1</v>
      </c>
      <c r="E19" s="469"/>
      <c r="F19" s="470"/>
      <c r="G19" s="496" t="s">
        <v>13</v>
      </c>
      <c r="H19" s="497"/>
      <c r="I19" s="497"/>
      <c r="J19" s="497"/>
      <c r="K19" s="497"/>
      <c r="L19" s="497"/>
      <c r="M19" s="497"/>
      <c r="N19" s="497"/>
      <c r="O19" s="497"/>
      <c r="P19" s="497"/>
      <c r="Q19" s="497"/>
      <c r="R19" s="497"/>
      <c r="S19" s="497"/>
      <c r="T19" s="497"/>
      <c r="U19" s="497"/>
      <c r="V19" s="497"/>
      <c r="W19" s="497"/>
      <c r="X19" s="497"/>
      <c r="Y19" s="497"/>
      <c r="Z19" s="498"/>
      <c r="CG19" s="5"/>
      <c r="CH19" s="5"/>
      <c r="CI19" s="5"/>
      <c r="CJ19" s="5"/>
      <c r="CK19" s="5"/>
      <c r="CL19" s="5"/>
      <c r="CM19" s="5"/>
      <c r="CN19" s="5"/>
    </row>
    <row r="20" spans="1:92" ht="16.149999999999999" customHeight="1" x14ac:dyDescent="0.2">
      <c r="A20" s="467"/>
      <c r="B20" s="467"/>
      <c r="C20" s="467"/>
      <c r="D20" s="471"/>
      <c r="E20" s="472"/>
      <c r="F20" s="472"/>
      <c r="G20" s="477" t="s">
        <v>14</v>
      </c>
      <c r="H20" s="477"/>
      <c r="I20" s="477" t="s">
        <v>15</v>
      </c>
      <c r="J20" s="477"/>
      <c r="K20" s="477" t="s">
        <v>16</v>
      </c>
      <c r="L20" s="477"/>
      <c r="M20" s="477" t="s">
        <v>17</v>
      </c>
      <c r="N20" s="477"/>
      <c r="O20" s="477" t="s">
        <v>18</v>
      </c>
      <c r="P20" s="477"/>
      <c r="Q20" s="477" t="s">
        <v>19</v>
      </c>
      <c r="R20" s="477"/>
      <c r="S20" s="477" t="s">
        <v>20</v>
      </c>
      <c r="T20" s="477"/>
      <c r="U20" s="477" t="s">
        <v>21</v>
      </c>
      <c r="V20" s="477"/>
      <c r="W20" s="477" t="s">
        <v>22</v>
      </c>
      <c r="X20" s="477"/>
      <c r="Y20" s="477" t="s">
        <v>23</v>
      </c>
      <c r="Z20" s="477"/>
      <c r="CG20" s="5"/>
      <c r="CH20" s="5"/>
      <c r="CI20" s="5"/>
      <c r="CJ20" s="5"/>
      <c r="CK20" s="5"/>
      <c r="CL20" s="5"/>
      <c r="CM20" s="5"/>
      <c r="CN20" s="5"/>
    </row>
    <row r="21" spans="1:92" ht="16.149999999999999" customHeight="1" x14ac:dyDescent="0.2">
      <c r="A21" s="467"/>
      <c r="B21" s="467"/>
      <c r="C21" s="467"/>
      <c r="D21" s="16" t="s">
        <v>5</v>
      </c>
      <c r="E21" s="15" t="s">
        <v>6</v>
      </c>
      <c r="F21" s="341" t="s">
        <v>7</v>
      </c>
      <c r="G21" s="57" t="s">
        <v>6</v>
      </c>
      <c r="H21" s="58" t="s">
        <v>7</v>
      </c>
      <c r="I21" s="57" t="s">
        <v>6</v>
      </c>
      <c r="J21" s="95" t="s">
        <v>7</v>
      </c>
      <c r="K21" s="57" t="s">
        <v>6</v>
      </c>
      <c r="L21" s="58" t="s">
        <v>7</v>
      </c>
      <c r="M21" s="57" t="s">
        <v>6</v>
      </c>
      <c r="N21" s="58" t="s">
        <v>7</v>
      </c>
      <c r="O21" s="57" t="s">
        <v>6</v>
      </c>
      <c r="P21" s="58" t="s">
        <v>7</v>
      </c>
      <c r="Q21" s="57" t="s">
        <v>6</v>
      </c>
      <c r="R21" s="58" t="s">
        <v>7</v>
      </c>
      <c r="S21" s="57" t="s">
        <v>6</v>
      </c>
      <c r="T21" s="58" t="s">
        <v>7</v>
      </c>
      <c r="U21" s="57" t="s">
        <v>6</v>
      </c>
      <c r="V21" s="58" t="s">
        <v>7</v>
      </c>
      <c r="W21" s="57" t="s">
        <v>6</v>
      </c>
      <c r="X21" s="58" t="s">
        <v>7</v>
      </c>
      <c r="Y21" s="57" t="s">
        <v>6</v>
      </c>
      <c r="Z21" s="58" t="s">
        <v>7</v>
      </c>
      <c r="CG21" s="5"/>
      <c r="CH21" s="5"/>
      <c r="CI21" s="5"/>
      <c r="CJ21" s="5"/>
      <c r="CK21" s="5"/>
      <c r="CL21" s="5"/>
      <c r="CM21" s="5"/>
      <c r="CN21" s="5"/>
    </row>
    <row r="22" spans="1:92" ht="16.149999999999999" customHeight="1" x14ac:dyDescent="0.2">
      <c r="A22" s="479" t="s">
        <v>24</v>
      </c>
      <c r="B22" s="456" t="s">
        <v>25</v>
      </c>
      <c r="C22" s="97" t="s">
        <v>32</v>
      </c>
      <c r="D22" s="98">
        <f t="shared" ref="D22:D27" si="2">SUM(E22+F22)</f>
        <v>1</v>
      </c>
      <c r="E22" s="99">
        <f t="shared" ref="E22:F27" si="3">SUM(G22+I22+K22+M22+O22+Q22+S22+U22+W22+Y22)</f>
        <v>1</v>
      </c>
      <c r="F22" s="100">
        <f t="shared" si="3"/>
        <v>0</v>
      </c>
      <c r="G22" s="17">
        <v>1</v>
      </c>
      <c r="H22" s="19"/>
      <c r="I22" s="28"/>
      <c r="J22" s="29"/>
      <c r="K22" s="101"/>
      <c r="L22" s="18"/>
      <c r="M22" s="101"/>
      <c r="N22" s="18"/>
      <c r="O22" s="101"/>
      <c r="P22" s="18"/>
      <c r="Q22" s="101"/>
      <c r="R22" s="18"/>
      <c r="S22" s="101"/>
      <c r="T22" s="18"/>
      <c r="U22" s="101"/>
      <c r="V22" s="18"/>
      <c r="W22" s="101"/>
      <c r="X22" s="18"/>
      <c r="Y22" s="28"/>
      <c r="Z22" s="18"/>
      <c r="AA22" s="3"/>
      <c r="CG22" s="5"/>
      <c r="CH22" s="5"/>
      <c r="CI22" s="5"/>
      <c r="CJ22" s="5"/>
      <c r="CK22" s="5"/>
      <c r="CL22" s="5"/>
      <c r="CM22" s="5"/>
      <c r="CN22" s="5"/>
    </row>
    <row r="23" spans="1:92" ht="16.149999999999999" customHeight="1" x14ac:dyDescent="0.2">
      <c r="A23" s="479"/>
      <c r="B23" s="457"/>
      <c r="C23" s="102" t="s">
        <v>33</v>
      </c>
      <c r="D23" s="103">
        <f t="shared" si="2"/>
        <v>0</v>
      </c>
      <c r="E23" s="104">
        <f t="shared" si="3"/>
        <v>0</v>
      </c>
      <c r="F23" s="105">
        <f t="shared" si="3"/>
        <v>0</v>
      </c>
      <c r="G23" s="42"/>
      <c r="H23" s="43"/>
      <c r="I23" s="71"/>
      <c r="J23" s="72"/>
      <c r="K23" s="106"/>
      <c r="L23" s="30"/>
      <c r="M23" s="106"/>
      <c r="N23" s="30"/>
      <c r="O23" s="106"/>
      <c r="P23" s="30"/>
      <c r="Q23" s="106"/>
      <c r="R23" s="30"/>
      <c r="S23" s="106"/>
      <c r="T23" s="30"/>
      <c r="U23" s="106"/>
      <c r="V23" s="30"/>
      <c r="W23" s="106"/>
      <c r="X23" s="30"/>
      <c r="Y23" s="106"/>
      <c r="Z23" s="30"/>
      <c r="AA23" s="3"/>
      <c r="CG23" s="5"/>
      <c r="CH23" s="5"/>
      <c r="CI23" s="5"/>
      <c r="CJ23" s="5"/>
      <c r="CK23" s="5"/>
      <c r="CL23" s="5"/>
      <c r="CM23" s="5"/>
      <c r="CN23" s="5"/>
    </row>
    <row r="24" spans="1:92" ht="16.149999999999999" customHeight="1" x14ac:dyDescent="0.2">
      <c r="A24" s="479"/>
      <c r="B24" s="456" t="s">
        <v>27</v>
      </c>
      <c r="C24" s="24" t="s">
        <v>32</v>
      </c>
      <c r="D24" s="107">
        <f t="shared" si="2"/>
        <v>0</v>
      </c>
      <c r="E24" s="108">
        <f t="shared" si="3"/>
        <v>0</v>
      </c>
      <c r="F24" s="109">
        <f t="shared" si="3"/>
        <v>0</v>
      </c>
      <c r="G24" s="21"/>
      <c r="H24" s="22"/>
      <c r="I24" s="21"/>
      <c r="J24" s="23"/>
      <c r="K24" s="110"/>
      <c r="L24" s="22"/>
      <c r="M24" s="110"/>
      <c r="N24" s="22"/>
      <c r="O24" s="110"/>
      <c r="P24" s="22"/>
      <c r="Q24" s="110"/>
      <c r="R24" s="22"/>
      <c r="S24" s="110"/>
      <c r="T24" s="22"/>
      <c r="U24" s="110"/>
      <c r="V24" s="22"/>
      <c r="W24" s="110"/>
      <c r="X24" s="22"/>
      <c r="Y24" s="110"/>
      <c r="Z24" s="22"/>
      <c r="AA24" s="3"/>
      <c r="CG24" s="5"/>
      <c r="CH24" s="5"/>
      <c r="CI24" s="5"/>
      <c r="CJ24" s="5"/>
      <c r="CK24" s="5"/>
      <c r="CL24" s="5"/>
      <c r="CM24" s="5"/>
      <c r="CN24" s="5"/>
    </row>
    <row r="25" spans="1:92" ht="16.149999999999999" customHeight="1" x14ac:dyDescent="0.2">
      <c r="A25" s="480"/>
      <c r="B25" s="457"/>
      <c r="C25" s="111" t="s">
        <v>33</v>
      </c>
      <c r="D25" s="103">
        <f t="shared" si="2"/>
        <v>0</v>
      </c>
      <c r="E25" s="104">
        <f t="shared" si="3"/>
        <v>0</v>
      </c>
      <c r="F25" s="105">
        <f t="shared" si="3"/>
        <v>0</v>
      </c>
      <c r="G25" s="42"/>
      <c r="H25" s="43"/>
      <c r="I25" s="42"/>
      <c r="J25" s="31"/>
      <c r="K25" s="112"/>
      <c r="L25" s="43"/>
      <c r="M25" s="112"/>
      <c r="N25" s="43"/>
      <c r="O25" s="112"/>
      <c r="P25" s="43"/>
      <c r="Q25" s="112"/>
      <c r="R25" s="43"/>
      <c r="S25" s="112"/>
      <c r="T25" s="43"/>
      <c r="U25" s="112"/>
      <c r="V25" s="43"/>
      <c r="W25" s="112"/>
      <c r="X25" s="43"/>
      <c r="Y25" s="112"/>
      <c r="Z25" s="43"/>
      <c r="AA25" s="3"/>
      <c r="CG25" s="5"/>
      <c r="CH25" s="5"/>
      <c r="CI25" s="5"/>
      <c r="CJ25" s="5"/>
      <c r="CK25" s="5"/>
      <c r="CL25" s="5"/>
      <c r="CM25" s="5"/>
      <c r="CN25" s="5"/>
    </row>
    <row r="26" spans="1:92" ht="16.149999999999999" customHeight="1" x14ac:dyDescent="0.2">
      <c r="A26" s="458" t="s">
        <v>28</v>
      </c>
      <c r="B26" s="459"/>
      <c r="C26" s="24" t="s">
        <v>32</v>
      </c>
      <c r="D26" s="113">
        <f t="shared" si="2"/>
        <v>36</v>
      </c>
      <c r="E26" s="114">
        <f t="shared" si="3"/>
        <v>19</v>
      </c>
      <c r="F26" s="115">
        <f t="shared" si="3"/>
        <v>17</v>
      </c>
      <c r="G26" s="116"/>
      <c r="H26" s="117">
        <v>1</v>
      </c>
      <c r="I26" s="118">
        <v>5</v>
      </c>
      <c r="J26" s="119">
        <v>6</v>
      </c>
      <c r="K26" s="116">
        <v>6</v>
      </c>
      <c r="L26" s="117">
        <v>3</v>
      </c>
      <c r="M26" s="116">
        <v>3</v>
      </c>
      <c r="N26" s="117">
        <v>2</v>
      </c>
      <c r="O26" s="116"/>
      <c r="P26" s="117"/>
      <c r="Q26" s="116">
        <v>1</v>
      </c>
      <c r="R26" s="117">
        <v>4</v>
      </c>
      <c r="S26" s="116">
        <v>1</v>
      </c>
      <c r="T26" s="117"/>
      <c r="U26" s="116">
        <v>1</v>
      </c>
      <c r="V26" s="117">
        <v>1</v>
      </c>
      <c r="W26" s="116">
        <v>1</v>
      </c>
      <c r="X26" s="117"/>
      <c r="Y26" s="116">
        <v>1</v>
      </c>
      <c r="Z26" s="117"/>
      <c r="AA26" s="3"/>
      <c r="CG26" s="5"/>
      <c r="CH26" s="5"/>
      <c r="CI26" s="5"/>
      <c r="CJ26" s="5"/>
      <c r="CK26" s="5"/>
      <c r="CL26" s="5"/>
      <c r="CM26" s="5"/>
      <c r="CN26" s="5"/>
    </row>
    <row r="27" spans="1:92" ht="16.149999999999999" customHeight="1" x14ac:dyDescent="0.2">
      <c r="A27" s="460"/>
      <c r="B27" s="461"/>
      <c r="C27" s="111" t="s">
        <v>33</v>
      </c>
      <c r="D27" s="103">
        <f t="shared" si="2"/>
        <v>0</v>
      </c>
      <c r="E27" s="104">
        <f t="shared" si="3"/>
        <v>0</v>
      </c>
      <c r="F27" s="105">
        <f t="shared" si="3"/>
        <v>0</v>
      </c>
      <c r="G27" s="112"/>
      <c r="H27" s="43"/>
      <c r="I27" s="42"/>
      <c r="J27" s="31"/>
      <c r="K27" s="112"/>
      <c r="L27" s="43"/>
      <c r="M27" s="112"/>
      <c r="N27" s="43"/>
      <c r="O27" s="112"/>
      <c r="P27" s="43"/>
      <c r="Q27" s="112"/>
      <c r="R27" s="43"/>
      <c r="S27" s="112"/>
      <c r="T27" s="43"/>
      <c r="U27" s="112"/>
      <c r="V27" s="43"/>
      <c r="W27" s="112"/>
      <c r="X27" s="43"/>
      <c r="Y27" s="112"/>
      <c r="Z27" s="43"/>
      <c r="AA27" s="3"/>
      <c r="CG27" s="5"/>
      <c r="CH27" s="5"/>
      <c r="CI27" s="5"/>
      <c r="CJ27" s="5"/>
      <c r="CK27" s="5"/>
      <c r="CL27" s="5"/>
      <c r="CM27" s="5"/>
      <c r="CN27" s="5"/>
    </row>
    <row r="28" spans="1:92" ht="16.149999999999999" customHeight="1" x14ac:dyDescent="0.2">
      <c r="A28" s="462" t="s">
        <v>1</v>
      </c>
      <c r="B28" s="463"/>
      <c r="C28" s="464"/>
      <c r="D28" s="120">
        <f t="shared" ref="D28:Z28" si="4">SUM(D22:D27)</f>
        <v>37</v>
      </c>
      <c r="E28" s="121">
        <f t="shared" si="4"/>
        <v>20</v>
      </c>
      <c r="F28" s="122">
        <f t="shared" si="4"/>
        <v>17</v>
      </c>
      <c r="G28" s="123">
        <f t="shared" si="4"/>
        <v>1</v>
      </c>
      <c r="H28" s="124">
        <f t="shared" si="4"/>
        <v>1</v>
      </c>
      <c r="I28" s="125">
        <f t="shared" si="4"/>
        <v>5</v>
      </c>
      <c r="J28" s="126">
        <f t="shared" si="4"/>
        <v>6</v>
      </c>
      <c r="K28" s="123">
        <f t="shared" si="4"/>
        <v>6</v>
      </c>
      <c r="L28" s="124">
        <f t="shared" si="4"/>
        <v>3</v>
      </c>
      <c r="M28" s="123">
        <f t="shared" si="4"/>
        <v>3</v>
      </c>
      <c r="N28" s="124">
        <f t="shared" si="4"/>
        <v>2</v>
      </c>
      <c r="O28" s="123">
        <f t="shared" si="4"/>
        <v>0</v>
      </c>
      <c r="P28" s="124">
        <f t="shared" si="4"/>
        <v>0</v>
      </c>
      <c r="Q28" s="123">
        <f t="shared" si="4"/>
        <v>1</v>
      </c>
      <c r="R28" s="124">
        <f t="shared" si="4"/>
        <v>4</v>
      </c>
      <c r="S28" s="123">
        <f t="shared" si="4"/>
        <v>1</v>
      </c>
      <c r="T28" s="124">
        <f t="shared" si="4"/>
        <v>0</v>
      </c>
      <c r="U28" s="123">
        <f t="shared" si="4"/>
        <v>1</v>
      </c>
      <c r="V28" s="124">
        <f t="shared" si="4"/>
        <v>1</v>
      </c>
      <c r="W28" s="123">
        <f t="shared" si="4"/>
        <v>1</v>
      </c>
      <c r="X28" s="124">
        <f t="shared" si="4"/>
        <v>0</v>
      </c>
      <c r="Y28" s="123">
        <f t="shared" si="4"/>
        <v>1</v>
      </c>
      <c r="Z28" s="124">
        <f t="shared" si="4"/>
        <v>0</v>
      </c>
      <c r="AA28" s="3"/>
      <c r="CG28" s="5"/>
      <c r="CH28" s="5"/>
      <c r="CI28" s="5"/>
      <c r="CJ28" s="5"/>
      <c r="CK28" s="5"/>
      <c r="CL28" s="5"/>
      <c r="CM28" s="5"/>
      <c r="CN28" s="5"/>
    </row>
    <row r="29" spans="1:92" ht="31.9" customHeight="1" x14ac:dyDescent="0.2">
      <c r="A29" s="465" t="s">
        <v>34</v>
      </c>
      <c r="B29" s="465"/>
      <c r="C29" s="465"/>
      <c r="D29" s="465"/>
      <c r="E29" s="465"/>
      <c r="F29" s="465"/>
      <c r="G29" s="465"/>
      <c r="H29" s="465"/>
      <c r="I29" s="465"/>
      <c r="J29" s="465"/>
      <c r="K29" s="45"/>
      <c r="L29" s="26"/>
      <c r="CG29" s="5"/>
      <c r="CH29" s="5"/>
      <c r="CI29" s="5"/>
      <c r="CJ29" s="5"/>
      <c r="CK29" s="5"/>
      <c r="CL29" s="5"/>
      <c r="CM29" s="5"/>
      <c r="CN29" s="5"/>
    </row>
    <row r="30" spans="1:92" ht="16.149999999999999" customHeight="1" x14ac:dyDescent="0.2">
      <c r="A30" s="466" t="s">
        <v>4</v>
      </c>
      <c r="B30" s="466"/>
      <c r="C30" s="466"/>
      <c r="D30" s="339" t="s">
        <v>1</v>
      </c>
      <c r="E30" s="128" t="s">
        <v>35</v>
      </c>
      <c r="F30" s="348" t="s">
        <v>36</v>
      </c>
      <c r="G30" s="130"/>
      <c r="H30" s="131"/>
      <c r="I30" s="131"/>
      <c r="J30" s="132"/>
      <c r="K30" s="45"/>
      <c r="L30" s="2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CG30" s="5"/>
      <c r="CH30" s="5"/>
      <c r="CI30" s="5"/>
      <c r="CJ30" s="5"/>
      <c r="CK30" s="5"/>
      <c r="CL30" s="5"/>
      <c r="CM30" s="5"/>
      <c r="CN30" s="5"/>
    </row>
    <row r="31" spans="1:92" ht="16.149999999999999" customHeight="1" x14ac:dyDescent="0.2">
      <c r="A31" s="489" t="s">
        <v>37</v>
      </c>
      <c r="B31" s="490" t="s">
        <v>38</v>
      </c>
      <c r="C31" s="491"/>
      <c r="D31" s="133">
        <f t="shared" ref="D31:D43" si="5">SUM(E31+F31)</f>
        <v>0</v>
      </c>
      <c r="E31" s="134"/>
      <c r="F31" s="135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CG31" s="5"/>
      <c r="CH31" s="5"/>
      <c r="CI31" s="5"/>
      <c r="CJ31" s="5"/>
      <c r="CK31" s="5"/>
      <c r="CL31" s="5"/>
      <c r="CM31" s="5"/>
      <c r="CN31" s="5"/>
    </row>
    <row r="32" spans="1:92" ht="16.149999999999999" customHeight="1" x14ac:dyDescent="0.2">
      <c r="A32" s="456"/>
      <c r="B32" s="492" t="s">
        <v>39</v>
      </c>
      <c r="C32" s="493"/>
      <c r="D32" s="136">
        <f t="shared" si="5"/>
        <v>0</v>
      </c>
      <c r="E32" s="137"/>
      <c r="F32" s="138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CG32" s="5"/>
      <c r="CH32" s="5"/>
      <c r="CI32" s="5"/>
      <c r="CJ32" s="5"/>
      <c r="CK32" s="5"/>
      <c r="CL32" s="5"/>
      <c r="CM32" s="5"/>
      <c r="CN32" s="5"/>
    </row>
    <row r="33" spans="1:92" ht="16.149999999999999" customHeight="1" x14ac:dyDescent="0.2">
      <c r="A33" s="456"/>
      <c r="B33" s="492" t="s">
        <v>40</v>
      </c>
      <c r="C33" s="493"/>
      <c r="D33" s="136">
        <f t="shared" si="5"/>
        <v>0</v>
      </c>
      <c r="E33" s="137"/>
      <c r="F33" s="138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CG33" s="5"/>
      <c r="CH33" s="5"/>
      <c r="CI33" s="5"/>
      <c r="CJ33" s="5"/>
      <c r="CK33" s="5"/>
      <c r="CL33" s="5"/>
      <c r="CM33" s="5"/>
      <c r="CN33" s="5"/>
    </row>
    <row r="34" spans="1:92" ht="16.149999999999999" customHeight="1" x14ac:dyDescent="0.2">
      <c r="A34" s="456"/>
      <c r="B34" s="492" t="s">
        <v>41</v>
      </c>
      <c r="C34" s="493"/>
      <c r="D34" s="136">
        <f t="shared" si="5"/>
        <v>0</v>
      </c>
      <c r="E34" s="139"/>
      <c r="F34" s="140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CG34" s="5"/>
      <c r="CH34" s="5"/>
      <c r="CI34" s="5"/>
      <c r="CJ34" s="5"/>
      <c r="CK34" s="5"/>
      <c r="CL34" s="5"/>
      <c r="CM34" s="5"/>
      <c r="CN34" s="5"/>
    </row>
    <row r="35" spans="1:92" ht="16.149999999999999" customHeight="1" x14ac:dyDescent="0.2">
      <c r="A35" s="456"/>
      <c r="B35" s="492" t="s">
        <v>42</v>
      </c>
      <c r="C35" s="493"/>
      <c r="D35" s="136">
        <f t="shared" si="5"/>
        <v>0</v>
      </c>
      <c r="E35" s="139"/>
      <c r="F35" s="140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CG35" s="5"/>
      <c r="CH35" s="5"/>
      <c r="CI35" s="5"/>
      <c r="CJ35" s="5"/>
      <c r="CK35" s="5"/>
      <c r="CL35" s="5"/>
      <c r="CM35" s="5"/>
      <c r="CN35" s="5"/>
    </row>
    <row r="36" spans="1:92" ht="16.149999999999999" customHeight="1" x14ac:dyDescent="0.2">
      <c r="A36" s="456"/>
      <c r="B36" s="492" t="s">
        <v>43</v>
      </c>
      <c r="C36" s="493"/>
      <c r="D36" s="136">
        <f t="shared" si="5"/>
        <v>0</v>
      </c>
      <c r="E36" s="139"/>
      <c r="F36" s="140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CG36" s="5"/>
      <c r="CH36" s="5"/>
      <c r="CI36" s="5"/>
      <c r="CJ36" s="5"/>
      <c r="CK36" s="5"/>
      <c r="CL36" s="5"/>
      <c r="CM36" s="5"/>
      <c r="CN36" s="5"/>
    </row>
    <row r="37" spans="1:92" ht="16.149999999999999" customHeight="1" x14ac:dyDescent="0.2">
      <c r="A37" s="456"/>
      <c r="B37" s="492" t="s">
        <v>44</v>
      </c>
      <c r="C37" s="493"/>
      <c r="D37" s="136">
        <f t="shared" si="5"/>
        <v>0</v>
      </c>
      <c r="E37" s="139"/>
      <c r="F37" s="140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CG37" s="5"/>
      <c r="CH37" s="5"/>
      <c r="CI37" s="5"/>
      <c r="CJ37" s="5"/>
      <c r="CK37" s="5"/>
      <c r="CL37" s="5"/>
      <c r="CM37" s="5"/>
      <c r="CN37" s="5"/>
    </row>
    <row r="38" spans="1:92" ht="16.149999999999999" customHeight="1" x14ac:dyDescent="0.2">
      <c r="A38" s="456"/>
      <c r="B38" s="492" t="s">
        <v>45</v>
      </c>
      <c r="C38" s="493"/>
      <c r="D38" s="136">
        <f t="shared" si="5"/>
        <v>0</v>
      </c>
      <c r="E38" s="139"/>
      <c r="F38" s="140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CG38" s="5"/>
      <c r="CH38" s="5"/>
      <c r="CI38" s="5"/>
      <c r="CJ38" s="5"/>
      <c r="CK38" s="5"/>
      <c r="CL38" s="5"/>
      <c r="CM38" s="5"/>
      <c r="CN38" s="5"/>
    </row>
    <row r="39" spans="1:92" ht="16.149999999999999" customHeight="1" x14ac:dyDescent="0.2">
      <c r="A39" s="457"/>
      <c r="B39" s="494" t="s">
        <v>46</v>
      </c>
      <c r="C39" s="495"/>
      <c r="D39" s="141">
        <f t="shared" si="5"/>
        <v>0</v>
      </c>
      <c r="E39" s="142"/>
      <c r="F39" s="143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CG39" s="5"/>
      <c r="CH39" s="5"/>
      <c r="CI39" s="5"/>
      <c r="CJ39" s="5"/>
      <c r="CK39" s="5"/>
      <c r="CL39" s="5"/>
      <c r="CM39" s="5"/>
      <c r="CN39" s="5"/>
    </row>
    <row r="40" spans="1:92" ht="16.149999999999999" customHeight="1" x14ac:dyDescent="0.2">
      <c r="A40" s="489" t="s">
        <v>47</v>
      </c>
      <c r="B40" s="489" t="s">
        <v>48</v>
      </c>
      <c r="C40" s="61" t="s">
        <v>49</v>
      </c>
      <c r="D40" s="133">
        <f t="shared" si="5"/>
        <v>4</v>
      </c>
      <c r="E40" s="144"/>
      <c r="F40" s="145">
        <v>4</v>
      </c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CG40" s="5"/>
      <c r="CH40" s="5"/>
      <c r="CI40" s="5"/>
      <c r="CJ40" s="5"/>
      <c r="CK40" s="5"/>
      <c r="CL40" s="5"/>
      <c r="CM40" s="5"/>
      <c r="CN40" s="5"/>
    </row>
    <row r="41" spans="1:92" ht="16.149999999999999" customHeight="1" x14ac:dyDescent="0.2">
      <c r="A41" s="456"/>
      <c r="B41" s="457"/>
      <c r="C41" s="337" t="s">
        <v>50</v>
      </c>
      <c r="D41" s="141">
        <f t="shared" si="5"/>
        <v>0</v>
      </c>
      <c r="E41" s="146"/>
      <c r="F41" s="143"/>
      <c r="G41" s="6"/>
      <c r="H41" s="6"/>
      <c r="I41" s="10"/>
      <c r="J41" s="10"/>
      <c r="K41" s="10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CG41" s="5"/>
      <c r="CH41" s="5"/>
      <c r="CI41" s="5"/>
      <c r="CJ41" s="5"/>
      <c r="CK41" s="5"/>
      <c r="CL41" s="5"/>
      <c r="CM41" s="5"/>
      <c r="CN41" s="5"/>
    </row>
    <row r="42" spans="1:92" ht="16.149999999999999" customHeight="1" x14ac:dyDescent="0.2">
      <c r="A42" s="456"/>
      <c r="B42" s="489" t="s">
        <v>51</v>
      </c>
      <c r="C42" s="61" t="s">
        <v>49</v>
      </c>
      <c r="D42" s="133">
        <f t="shared" si="5"/>
        <v>0</v>
      </c>
      <c r="E42" s="144"/>
      <c r="F42" s="145"/>
      <c r="G42" s="6"/>
      <c r="H42" s="6"/>
      <c r="I42" s="10"/>
      <c r="J42" s="10"/>
      <c r="K42" s="10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CG42" s="5"/>
      <c r="CH42" s="5"/>
      <c r="CI42" s="5"/>
      <c r="CJ42" s="5"/>
      <c r="CK42" s="5"/>
      <c r="CL42" s="5"/>
      <c r="CM42" s="5"/>
      <c r="CN42" s="5"/>
    </row>
    <row r="43" spans="1:92" ht="16.149999999999999" customHeight="1" x14ac:dyDescent="0.2">
      <c r="A43" s="457"/>
      <c r="B43" s="457"/>
      <c r="C43" s="147" t="s">
        <v>50</v>
      </c>
      <c r="D43" s="141">
        <f t="shared" si="5"/>
        <v>0</v>
      </c>
      <c r="E43" s="146"/>
      <c r="F43" s="143"/>
      <c r="G43" s="6"/>
      <c r="H43" s="6"/>
      <c r="I43" s="10"/>
      <c r="J43" s="10"/>
      <c r="K43" s="10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CG43" s="5"/>
      <c r="CH43" s="5"/>
      <c r="CI43" s="5"/>
      <c r="CJ43" s="5"/>
      <c r="CK43" s="5"/>
      <c r="CL43" s="5"/>
      <c r="CM43" s="5"/>
      <c r="CN43" s="5"/>
    </row>
    <row r="44" spans="1:92" ht="31.9" customHeight="1" x14ac:dyDescent="0.2">
      <c r="A44" s="465" t="s">
        <v>52</v>
      </c>
      <c r="B44" s="465"/>
      <c r="C44" s="465"/>
      <c r="D44" s="465"/>
      <c r="E44" s="465"/>
      <c r="F44" s="465"/>
      <c r="G44" s="465"/>
      <c r="H44" s="465"/>
      <c r="I44" s="27"/>
      <c r="J44" s="27"/>
      <c r="K44" s="33"/>
      <c r="L44" s="26"/>
      <c r="CG44" s="5"/>
      <c r="CH44" s="5"/>
      <c r="CI44" s="5"/>
      <c r="CJ44" s="5"/>
      <c r="CK44" s="5"/>
      <c r="CL44" s="5"/>
      <c r="CM44" s="5"/>
      <c r="CN44" s="5"/>
    </row>
    <row r="45" spans="1:92" ht="16.149999999999999" customHeight="1" x14ac:dyDescent="0.2">
      <c r="A45" s="503" t="s">
        <v>53</v>
      </c>
      <c r="B45" s="505" t="s">
        <v>1</v>
      </c>
      <c r="C45" s="26"/>
      <c r="D45" s="6"/>
      <c r="E45" s="6"/>
      <c r="F45" s="6"/>
      <c r="G45" s="6"/>
      <c r="H45" s="6"/>
      <c r="I45" s="10"/>
      <c r="J45" s="10"/>
      <c r="K45" s="10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CG45" s="5"/>
      <c r="CH45" s="5"/>
      <c r="CI45" s="5"/>
      <c r="CJ45" s="5"/>
      <c r="CK45" s="5"/>
      <c r="CL45" s="5"/>
      <c r="CM45" s="5"/>
      <c r="CN45" s="5"/>
    </row>
    <row r="46" spans="1:92" ht="16.149999999999999" customHeight="1" x14ac:dyDescent="0.2">
      <c r="A46" s="504"/>
      <c r="B46" s="506"/>
      <c r="C46" s="148"/>
      <c r="D46" s="26"/>
      <c r="E46" s="6"/>
      <c r="F46" s="6"/>
      <c r="G46" s="6"/>
      <c r="H46" s="6"/>
      <c r="I46" s="10"/>
      <c r="J46" s="10"/>
      <c r="K46" s="10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CG46" s="5"/>
      <c r="CH46" s="5"/>
      <c r="CI46" s="5"/>
      <c r="CJ46" s="5"/>
      <c r="CK46" s="5"/>
      <c r="CL46" s="5"/>
      <c r="CM46" s="5"/>
      <c r="CN46" s="5"/>
    </row>
    <row r="47" spans="1:92" ht="16.149999999999999" customHeight="1" x14ac:dyDescent="0.2">
      <c r="A47" s="61" t="s">
        <v>54</v>
      </c>
      <c r="B47" s="149">
        <v>152</v>
      </c>
      <c r="C47" s="150"/>
      <c r="D47" s="26"/>
      <c r="E47" s="6"/>
      <c r="F47" s="6"/>
      <c r="G47" s="6"/>
      <c r="H47" s="6"/>
      <c r="I47" s="10"/>
      <c r="J47" s="10"/>
      <c r="K47" s="10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CG47" s="5"/>
      <c r="CH47" s="5"/>
      <c r="CI47" s="5"/>
      <c r="CJ47" s="5"/>
      <c r="CK47" s="5"/>
      <c r="CL47" s="5"/>
      <c r="CM47" s="5"/>
      <c r="CN47" s="5"/>
    </row>
    <row r="48" spans="1:92" ht="16.149999999999999" customHeight="1" x14ac:dyDescent="0.2">
      <c r="A48" s="147" t="s">
        <v>55</v>
      </c>
      <c r="B48" s="151">
        <v>9</v>
      </c>
      <c r="C48" s="150"/>
      <c r="D48" s="26"/>
      <c r="E48" s="6"/>
      <c r="F48" s="6"/>
      <c r="G48" s="6"/>
      <c r="H48" s="6"/>
      <c r="I48" s="10"/>
      <c r="J48" s="10"/>
      <c r="K48" s="10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CG48" s="5"/>
      <c r="CH48" s="5"/>
      <c r="CI48" s="5"/>
      <c r="CJ48" s="5"/>
      <c r="CK48" s="5"/>
      <c r="CL48" s="5"/>
      <c r="CM48" s="5"/>
      <c r="CN48" s="5"/>
    </row>
    <row r="49" spans="1:92" ht="16.149999999999999" customHeight="1" x14ac:dyDescent="0.2">
      <c r="A49" s="338" t="s">
        <v>1</v>
      </c>
      <c r="B49" s="152">
        <f>SUM(B47+B48)</f>
        <v>161</v>
      </c>
      <c r="C49" s="153"/>
      <c r="D49" s="2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CG49" s="5"/>
      <c r="CH49" s="5"/>
      <c r="CI49" s="5"/>
      <c r="CJ49" s="5"/>
      <c r="CK49" s="5"/>
      <c r="CL49" s="5"/>
      <c r="CM49" s="5"/>
      <c r="CN49" s="5"/>
    </row>
    <row r="50" spans="1:92" ht="31.9" customHeight="1" x14ac:dyDescent="0.2">
      <c r="A50" s="154" t="s">
        <v>56</v>
      </c>
      <c r="B50" s="154"/>
      <c r="C50" s="154"/>
      <c r="D50" s="26"/>
      <c r="CG50" s="5"/>
      <c r="CH50" s="5"/>
      <c r="CI50" s="5"/>
      <c r="CJ50" s="5"/>
      <c r="CK50" s="5"/>
      <c r="CL50" s="5"/>
      <c r="CM50" s="5"/>
      <c r="CN50" s="5"/>
    </row>
    <row r="51" spans="1:92" ht="16.149999999999999" customHeight="1" x14ac:dyDescent="0.2">
      <c r="A51" s="489" t="s">
        <v>57</v>
      </c>
      <c r="B51" s="507" t="s">
        <v>12</v>
      </c>
      <c r="C51" s="508" t="s">
        <v>1</v>
      </c>
      <c r="D51" s="2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CG51" s="5"/>
      <c r="CH51" s="5"/>
      <c r="CI51" s="5"/>
      <c r="CJ51" s="5"/>
      <c r="CK51" s="5"/>
      <c r="CL51" s="5"/>
      <c r="CM51" s="5"/>
      <c r="CN51" s="5"/>
    </row>
    <row r="52" spans="1:92" ht="16.149999999999999" customHeight="1" x14ac:dyDescent="0.2">
      <c r="A52" s="457"/>
      <c r="B52" s="461"/>
      <c r="C52" s="509"/>
      <c r="D52" s="2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CG52" s="5"/>
      <c r="CH52" s="5"/>
      <c r="CI52" s="5"/>
      <c r="CJ52" s="5"/>
      <c r="CK52" s="5"/>
      <c r="CL52" s="5"/>
      <c r="CM52" s="5"/>
      <c r="CN52" s="5"/>
    </row>
    <row r="53" spans="1:92" ht="16.149999999999999" customHeight="1" x14ac:dyDescent="0.2">
      <c r="A53" s="489" t="s">
        <v>58</v>
      </c>
      <c r="B53" s="155" t="s">
        <v>59</v>
      </c>
      <c r="C53" s="149"/>
      <c r="D53" s="2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CG53" s="5"/>
      <c r="CH53" s="5"/>
      <c r="CI53" s="5"/>
      <c r="CJ53" s="5"/>
      <c r="CK53" s="5"/>
      <c r="CL53" s="5"/>
      <c r="CM53" s="5"/>
      <c r="CN53" s="5"/>
    </row>
    <row r="54" spans="1:92" ht="16.149999999999999" customHeight="1" x14ac:dyDescent="0.2">
      <c r="A54" s="456"/>
      <c r="B54" s="156" t="s">
        <v>60</v>
      </c>
      <c r="C54" s="157"/>
      <c r="D54" s="2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CG54" s="5"/>
      <c r="CH54" s="5"/>
      <c r="CI54" s="5"/>
      <c r="CJ54" s="5"/>
      <c r="CK54" s="5"/>
      <c r="CL54" s="5"/>
      <c r="CM54" s="5"/>
      <c r="CN54" s="5"/>
    </row>
    <row r="55" spans="1:92" ht="16.149999999999999" customHeight="1" x14ac:dyDescent="0.2">
      <c r="A55" s="457"/>
      <c r="B55" s="158" t="s">
        <v>61</v>
      </c>
      <c r="C55" s="151"/>
      <c r="D55" s="2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CG55" s="5"/>
      <c r="CH55" s="5"/>
      <c r="CI55" s="5"/>
      <c r="CJ55" s="5"/>
      <c r="CK55" s="5"/>
      <c r="CL55" s="5"/>
      <c r="CM55" s="5"/>
      <c r="CN55" s="5"/>
    </row>
    <row r="56" spans="1:92" ht="16.149999999999999" customHeight="1" x14ac:dyDescent="0.2">
      <c r="A56" s="489" t="s">
        <v>62</v>
      </c>
      <c r="B56" s="155" t="s">
        <v>63</v>
      </c>
      <c r="C56" s="149"/>
      <c r="D56" s="2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CG56" s="5"/>
      <c r="CH56" s="5"/>
      <c r="CI56" s="5"/>
      <c r="CJ56" s="5"/>
      <c r="CK56" s="5"/>
      <c r="CL56" s="5"/>
      <c r="CM56" s="5"/>
      <c r="CN56" s="5"/>
    </row>
    <row r="57" spans="1:92" ht="22.15" customHeight="1" x14ac:dyDescent="0.2">
      <c r="A57" s="456"/>
      <c r="B57" s="156" t="s">
        <v>64</v>
      </c>
      <c r="C57" s="157"/>
      <c r="D57" s="2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CG57" s="5"/>
      <c r="CH57" s="5"/>
      <c r="CI57" s="5"/>
      <c r="CJ57" s="5"/>
      <c r="CK57" s="5"/>
      <c r="CL57" s="5"/>
      <c r="CM57" s="5"/>
      <c r="CN57" s="5"/>
    </row>
    <row r="58" spans="1:92" ht="24.6" customHeight="1" x14ac:dyDescent="0.2">
      <c r="A58" s="456"/>
      <c r="B58" s="344" t="s">
        <v>65</v>
      </c>
      <c r="C58" s="157"/>
      <c r="D58" s="2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CG58" s="5"/>
      <c r="CH58" s="5"/>
      <c r="CI58" s="5"/>
      <c r="CJ58" s="5"/>
      <c r="CK58" s="5"/>
      <c r="CL58" s="5"/>
      <c r="CM58" s="5"/>
      <c r="CN58" s="5"/>
    </row>
    <row r="59" spans="1:92" ht="16.149999999999999" customHeight="1" x14ac:dyDescent="0.2">
      <c r="A59" s="457"/>
      <c r="B59" s="158" t="s">
        <v>66</v>
      </c>
      <c r="C59" s="151"/>
      <c r="D59" s="2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CG59" s="5"/>
      <c r="CH59" s="5"/>
      <c r="CI59" s="5"/>
      <c r="CJ59" s="5"/>
      <c r="CK59" s="5"/>
      <c r="CL59" s="5"/>
      <c r="CM59" s="5"/>
      <c r="CN59" s="5"/>
    </row>
    <row r="60" spans="1:92" ht="38.450000000000003" customHeight="1" x14ac:dyDescent="0.2">
      <c r="A60" s="489" t="s">
        <v>67</v>
      </c>
      <c r="B60" s="160" t="s">
        <v>68</v>
      </c>
      <c r="C60" s="149"/>
      <c r="D60" s="2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CG60" s="5"/>
      <c r="CH60" s="5"/>
      <c r="CI60" s="5"/>
      <c r="CJ60" s="5"/>
      <c r="CK60" s="5"/>
      <c r="CL60" s="5"/>
      <c r="CM60" s="5"/>
      <c r="CN60" s="5"/>
    </row>
    <row r="61" spans="1:92" ht="24" customHeight="1" x14ac:dyDescent="0.2">
      <c r="A61" s="457"/>
      <c r="B61" s="161" t="s">
        <v>69</v>
      </c>
      <c r="C61" s="151"/>
      <c r="D61" s="2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CG61" s="5"/>
      <c r="CH61" s="5"/>
      <c r="CI61" s="5"/>
      <c r="CJ61" s="5"/>
      <c r="CK61" s="5"/>
      <c r="CL61" s="5"/>
      <c r="CM61" s="5"/>
      <c r="CN61" s="5"/>
    </row>
    <row r="62" spans="1:92" ht="16.149999999999999" customHeight="1" x14ac:dyDescent="0.2">
      <c r="A62" s="510" t="s">
        <v>70</v>
      </c>
      <c r="B62" s="511"/>
      <c r="C62" s="162"/>
      <c r="D62" s="2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CG62" s="5"/>
      <c r="CH62" s="5"/>
      <c r="CI62" s="5"/>
      <c r="CJ62" s="5"/>
      <c r="CK62" s="5"/>
      <c r="CL62" s="5"/>
      <c r="CM62" s="5"/>
      <c r="CN62" s="5"/>
    </row>
    <row r="63" spans="1:92" ht="31.9" customHeight="1" x14ac:dyDescent="0.2">
      <c r="A63" s="465" t="s">
        <v>71</v>
      </c>
      <c r="B63" s="465"/>
      <c r="C63" s="465"/>
      <c r="D63" s="465"/>
      <c r="E63" s="465"/>
      <c r="F63" s="465"/>
      <c r="G63" s="465"/>
      <c r="H63" s="465"/>
      <c r="I63" s="465"/>
      <c r="J63" s="26"/>
      <c r="CG63" s="5"/>
      <c r="CH63" s="5"/>
      <c r="CI63" s="5"/>
      <c r="CJ63" s="5"/>
      <c r="CK63" s="5"/>
      <c r="CL63" s="5"/>
      <c r="CM63" s="5"/>
      <c r="CN63" s="5"/>
    </row>
    <row r="64" spans="1:92" ht="16.149999999999999" customHeight="1" x14ac:dyDescent="0.2">
      <c r="A64" s="512" t="s">
        <v>72</v>
      </c>
      <c r="B64" s="512"/>
      <c r="C64" s="454" t="s">
        <v>73</v>
      </c>
      <c r="D64" s="454" t="s">
        <v>74</v>
      </c>
      <c r="E64" s="455" t="s">
        <v>62</v>
      </c>
      <c r="F64" s="454"/>
      <c r="G64" s="454"/>
      <c r="H64" s="454" t="s">
        <v>75</v>
      </c>
      <c r="I64" s="13"/>
      <c r="J64" s="2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CG64" s="5"/>
      <c r="CH64" s="5"/>
      <c r="CI64" s="5"/>
      <c r="CJ64" s="5"/>
      <c r="CK64" s="5"/>
      <c r="CL64" s="5"/>
      <c r="CM64" s="5"/>
      <c r="CN64" s="5"/>
    </row>
    <row r="65" spans="1:92" ht="16.149999999999999" customHeight="1" x14ac:dyDescent="0.2">
      <c r="A65" s="512"/>
      <c r="B65" s="512"/>
      <c r="C65" s="454"/>
      <c r="D65" s="454"/>
      <c r="E65" s="163" t="s">
        <v>76</v>
      </c>
      <c r="F65" s="347" t="s">
        <v>77</v>
      </c>
      <c r="G65" s="336" t="s">
        <v>78</v>
      </c>
      <c r="H65" s="455"/>
      <c r="I65" s="13"/>
      <c r="J65" s="2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CG65" s="5"/>
      <c r="CH65" s="5"/>
      <c r="CI65" s="5"/>
      <c r="CJ65" s="5"/>
      <c r="CK65" s="5"/>
      <c r="CL65" s="5"/>
      <c r="CM65" s="5"/>
      <c r="CN65" s="5"/>
    </row>
    <row r="66" spans="1:92" ht="16.149999999999999" customHeight="1" x14ac:dyDescent="0.2">
      <c r="A66" s="499" t="s">
        <v>79</v>
      </c>
      <c r="B66" s="499"/>
      <c r="C66" s="166"/>
      <c r="D66" s="166"/>
      <c r="E66" s="167"/>
      <c r="F66" s="168"/>
      <c r="G66" s="169"/>
      <c r="H66" s="169"/>
      <c r="I66" s="13"/>
      <c r="J66" s="2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CG66" s="5"/>
      <c r="CH66" s="5"/>
      <c r="CI66" s="5"/>
      <c r="CJ66" s="5"/>
      <c r="CK66" s="5"/>
      <c r="CL66" s="5"/>
      <c r="CM66" s="5"/>
      <c r="CN66" s="5"/>
    </row>
    <row r="67" spans="1:92" ht="16.149999999999999" customHeight="1" x14ac:dyDescent="0.2">
      <c r="A67" s="500" t="s">
        <v>80</v>
      </c>
      <c r="B67" s="500"/>
      <c r="C67" s="171"/>
      <c r="D67" s="171"/>
      <c r="E67" s="172"/>
      <c r="F67" s="173"/>
      <c r="G67" s="174"/>
      <c r="H67" s="174"/>
      <c r="I67" s="13"/>
      <c r="J67" s="2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CG67" s="5"/>
      <c r="CH67" s="5"/>
      <c r="CI67" s="5"/>
      <c r="CJ67" s="5"/>
      <c r="CK67" s="5"/>
      <c r="CL67" s="5"/>
      <c r="CM67" s="5"/>
      <c r="CN67" s="5"/>
    </row>
    <row r="68" spans="1:92" ht="16.149999999999999" customHeight="1" x14ac:dyDescent="0.2">
      <c r="A68" s="501" t="s">
        <v>81</v>
      </c>
      <c r="B68" s="501"/>
      <c r="C68" s="175"/>
      <c r="D68" s="175"/>
      <c r="E68" s="176"/>
      <c r="F68" s="177"/>
      <c r="G68" s="178"/>
      <c r="H68" s="178"/>
      <c r="I68" s="13"/>
      <c r="J68" s="2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CG68" s="5"/>
      <c r="CH68" s="5"/>
      <c r="CI68" s="5"/>
      <c r="CJ68" s="5"/>
      <c r="CK68" s="5"/>
      <c r="CL68" s="5"/>
      <c r="CM68" s="5"/>
      <c r="CN68" s="5"/>
    </row>
    <row r="69" spans="1:92" ht="16.149999999999999" customHeight="1" x14ac:dyDescent="0.2">
      <c r="A69" s="502" t="s">
        <v>1</v>
      </c>
      <c r="B69" s="502"/>
      <c r="C69" s="179">
        <f t="shared" ref="C69:H69" si="6">SUM(C66:C68)</f>
        <v>0</v>
      </c>
      <c r="D69" s="179">
        <f t="shared" si="6"/>
        <v>0</v>
      </c>
      <c r="E69" s="179">
        <f t="shared" si="6"/>
        <v>0</v>
      </c>
      <c r="F69" s="179">
        <f t="shared" si="6"/>
        <v>0</v>
      </c>
      <c r="G69" s="179">
        <f t="shared" si="6"/>
        <v>0</v>
      </c>
      <c r="H69" s="180">
        <f t="shared" si="6"/>
        <v>0</v>
      </c>
      <c r="I69" s="181"/>
      <c r="J69" s="2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CG69" s="5"/>
      <c r="CH69" s="5"/>
      <c r="CI69" s="5"/>
      <c r="CJ69" s="5"/>
      <c r="CK69" s="5"/>
      <c r="CL69" s="5"/>
      <c r="CM69" s="5"/>
      <c r="CN69" s="5"/>
    </row>
    <row r="70" spans="1:92" ht="16.149999999999999" customHeight="1" x14ac:dyDescent="0.2">
      <c r="A70" s="182" t="s">
        <v>82</v>
      </c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CG70" s="5"/>
      <c r="CH70" s="5"/>
      <c r="CI70" s="5"/>
      <c r="CJ70" s="5"/>
      <c r="CK70" s="5"/>
      <c r="CL70" s="5"/>
      <c r="CM70" s="5"/>
      <c r="CN70" s="5"/>
    </row>
    <row r="71" spans="1:92" ht="31.9" customHeight="1" x14ac:dyDescent="0.2">
      <c r="A71" s="465" t="s">
        <v>83</v>
      </c>
      <c r="B71" s="465"/>
      <c r="C71" s="465"/>
      <c r="D71" s="465"/>
      <c r="E71" s="465"/>
      <c r="F71" s="465"/>
      <c r="G71" s="465"/>
      <c r="H71" s="465"/>
      <c r="I71" s="465"/>
      <c r="J71" s="465"/>
      <c r="K71" s="465"/>
      <c r="L71" s="465"/>
      <c r="CG71" s="5"/>
      <c r="CH71" s="5"/>
      <c r="CI71" s="5"/>
      <c r="CJ71" s="5"/>
      <c r="CK71" s="5"/>
      <c r="CL71" s="5"/>
      <c r="CM71" s="5"/>
      <c r="CN71" s="5"/>
    </row>
    <row r="72" spans="1:92" ht="16.149999999999999" customHeight="1" x14ac:dyDescent="0.2">
      <c r="A72" s="512" t="s">
        <v>72</v>
      </c>
      <c r="B72" s="512"/>
      <c r="C72" s="454" t="s">
        <v>73</v>
      </c>
      <c r="D72" s="454" t="s">
        <v>74</v>
      </c>
      <c r="E72" s="515" t="s">
        <v>62</v>
      </c>
      <c r="F72" s="516"/>
      <c r="G72" s="517"/>
      <c r="H72" s="455" t="s">
        <v>75</v>
      </c>
      <c r="I72" s="13"/>
      <c r="J72" s="13"/>
      <c r="K72" s="14"/>
      <c r="L72" s="44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CG72" s="5"/>
      <c r="CH72" s="5"/>
      <c r="CI72" s="5"/>
      <c r="CJ72" s="5"/>
      <c r="CK72" s="5"/>
      <c r="CL72" s="5"/>
      <c r="CM72" s="5"/>
      <c r="CN72" s="5"/>
    </row>
    <row r="73" spans="1:92" ht="16.149999999999999" customHeight="1" x14ac:dyDescent="0.2">
      <c r="A73" s="512"/>
      <c r="B73" s="512"/>
      <c r="C73" s="454"/>
      <c r="D73" s="454"/>
      <c r="E73" s="346" t="s">
        <v>76</v>
      </c>
      <c r="F73" s="347" t="s">
        <v>77</v>
      </c>
      <c r="G73" s="348" t="s">
        <v>78</v>
      </c>
      <c r="H73" s="455"/>
      <c r="I73" s="13"/>
      <c r="J73" s="13"/>
      <c r="K73" s="14"/>
      <c r="L73" s="44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CG73" s="5"/>
      <c r="CH73" s="5"/>
      <c r="CI73" s="5"/>
      <c r="CJ73" s="5"/>
      <c r="CK73" s="5"/>
      <c r="CL73" s="5"/>
      <c r="CM73" s="5"/>
      <c r="CN73" s="5"/>
    </row>
    <row r="74" spans="1:92" ht="16.149999999999999" customHeight="1" x14ac:dyDescent="0.2">
      <c r="A74" s="499" t="s">
        <v>80</v>
      </c>
      <c r="B74" s="499"/>
      <c r="C74" s="166">
        <v>8</v>
      </c>
      <c r="D74" s="166"/>
      <c r="E74" s="186">
        <v>65</v>
      </c>
      <c r="F74" s="168"/>
      <c r="G74" s="187"/>
      <c r="H74" s="169">
        <v>1</v>
      </c>
      <c r="I74" s="13"/>
      <c r="J74" s="13"/>
      <c r="K74" s="14"/>
      <c r="L74" s="13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CG74" s="5"/>
      <c r="CH74" s="5"/>
      <c r="CI74" s="5"/>
      <c r="CJ74" s="5"/>
      <c r="CK74" s="5"/>
      <c r="CL74" s="5"/>
      <c r="CM74" s="5"/>
      <c r="CN74" s="5"/>
    </row>
    <row r="75" spans="1:92" ht="16.149999999999999" customHeight="1" x14ac:dyDescent="0.2">
      <c r="A75" s="500" t="s">
        <v>84</v>
      </c>
      <c r="B75" s="500"/>
      <c r="C75" s="157"/>
      <c r="D75" s="157"/>
      <c r="E75" s="188"/>
      <c r="F75" s="189"/>
      <c r="G75" s="190"/>
      <c r="H75" s="191"/>
      <c r="I75" s="13"/>
      <c r="J75" s="13"/>
      <c r="K75" s="14"/>
      <c r="L75" s="13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CG75" s="5"/>
      <c r="CH75" s="5"/>
      <c r="CI75" s="5"/>
      <c r="CJ75" s="5"/>
      <c r="CK75" s="5"/>
      <c r="CL75" s="5"/>
      <c r="CM75" s="5"/>
      <c r="CN75" s="5"/>
    </row>
    <row r="76" spans="1:92" ht="16.149999999999999" customHeight="1" x14ac:dyDescent="0.2">
      <c r="A76" s="513" t="s">
        <v>85</v>
      </c>
      <c r="B76" s="513"/>
      <c r="C76" s="157"/>
      <c r="D76" s="157"/>
      <c r="E76" s="188"/>
      <c r="F76" s="189"/>
      <c r="G76" s="190"/>
      <c r="H76" s="191"/>
      <c r="I76" s="13"/>
      <c r="J76" s="13"/>
      <c r="K76" s="14"/>
      <c r="L76" s="13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CG76" s="5"/>
      <c r="CH76" s="5"/>
      <c r="CI76" s="5"/>
      <c r="CJ76" s="5"/>
      <c r="CK76" s="5"/>
      <c r="CL76" s="5"/>
      <c r="CM76" s="5"/>
      <c r="CN76" s="5"/>
    </row>
    <row r="77" spans="1:92" ht="16.149999999999999" customHeight="1" x14ac:dyDescent="0.2">
      <c r="A77" s="500" t="s">
        <v>86</v>
      </c>
      <c r="B77" s="500"/>
      <c r="C77" s="157"/>
      <c r="D77" s="157">
        <v>3</v>
      </c>
      <c r="E77" s="188"/>
      <c r="F77" s="189"/>
      <c r="G77" s="190"/>
      <c r="H77" s="191"/>
      <c r="I77" s="13"/>
      <c r="J77" s="13"/>
      <c r="K77" s="14"/>
      <c r="L77" s="13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CG77" s="5"/>
      <c r="CH77" s="5"/>
      <c r="CI77" s="5"/>
      <c r="CJ77" s="5"/>
      <c r="CK77" s="5"/>
      <c r="CL77" s="5"/>
      <c r="CM77" s="5"/>
      <c r="CN77" s="5"/>
    </row>
    <row r="78" spans="1:92" ht="16.149999999999999" customHeight="1" x14ac:dyDescent="0.2">
      <c r="A78" s="514" t="s">
        <v>81</v>
      </c>
      <c r="B78" s="514"/>
      <c r="C78" s="175"/>
      <c r="D78" s="151">
        <v>4</v>
      </c>
      <c r="E78" s="192"/>
      <c r="F78" s="177"/>
      <c r="G78" s="193"/>
      <c r="H78" s="178"/>
      <c r="I78" s="13"/>
      <c r="J78" s="13"/>
      <c r="K78" s="14"/>
      <c r="L78" s="13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CG78" s="5"/>
      <c r="CH78" s="5"/>
      <c r="CI78" s="5"/>
      <c r="CJ78" s="5"/>
      <c r="CK78" s="5"/>
      <c r="CL78" s="5"/>
      <c r="CM78" s="5"/>
      <c r="CN78" s="5"/>
    </row>
    <row r="79" spans="1:92" ht="16.149999999999999" customHeight="1" x14ac:dyDescent="0.2">
      <c r="A79" s="502" t="s">
        <v>1</v>
      </c>
      <c r="B79" s="502"/>
      <c r="C79" s="179">
        <f t="shared" ref="C79:H79" si="7">SUM(C74:C78)</f>
        <v>8</v>
      </c>
      <c r="D79" s="180">
        <f t="shared" si="7"/>
        <v>7</v>
      </c>
      <c r="E79" s="194">
        <f t="shared" si="7"/>
        <v>65</v>
      </c>
      <c r="F79" s="179">
        <f t="shared" si="7"/>
        <v>0</v>
      </c>
      <c r="G79" s="180">
        <f t="shared" si="7"/>
        <v>0</v>
      </c>
      <c r="H79" s="195">
        <f t="shared" si="7"/>
        <v>1</v>
      </c>
      <c r="I79" s="181"/>
      <c r="J79" s="13"/>
      <c r="K79" s="14"/>
      <c r="L79" s="13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CG79" s="5"/>
      <c r="CH79" s="5"/>
      <c r="CI79" s="5"/>
      <c r="CJ79" s="5"/>
      <c r="CK79" s="5"/>
      <c r="CL79" s="5"/>
      <c r="CM79" s="5"/>
      <c r="CN79" s="5"/>
    </row>
    <row r="80" spans="1:92" ht="16.149999999999999" customHeight="1" x14ac:dyDescent="0.2">
      <c r="A80" s="182" t="s">
        <v>82</v>
      </c>
      <c r="B80" s="38"/>
      <c r="C80" s="196"/>
      <c r="D80" s="196"/>
      <c r="E80" s="196"/>
      <c r="F80" s="196"/>
      <c r="G80" s="196"/>
      <c r="H80" s="196"/>
      <c r="I80" s="37"/>
      <c r="J80" s="37"/>
      <c r="K80" s="40"/>
      <c r="L80" s="37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CG80" s="5"/>
      <c r="CH80" s="5"/>
      <c r="CI80" s="5"/>
      <c r="CJ80" s="5"/>
      <c r="CK80" s="5"/>
      <c r="CL80" s="5"/>
      <c r="CM80" s="5"/>
      <c r="CN80" s="5"/>
    </row>
    <row r="81" spans="1:92" ht="31.9" customHeight="1" x14ac:dyDescent="0.2">
      <c r="A81" s="528" t="s">
        <v>87</v>
      </c>
      <c r="B81" s="528"/>
      <c r="C81" s="528"/>
      <c r="D81" s="528"/>
      <c r="E81" s="528"/>
      <c r="F81" s="528"/>
      <c r="G81" s="528"/>
      <c r="H81" s="528"/>
      <c r="I81" s="37"/>
      <c r="J81" s="37"/>
      <c r="K81" s="40"/>
      <c r="L81" s="37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CG81" s="5"/>
      <c r="CH81" s="5"/>
      <c r="CI81" s="5"/>
      <c r="CJ81" s="5"/>
      <c r="CK81" s="5"/>
      <c r="CL81" s="5"/>
      <c r="CM81" s="5"/>
      <c r="CN81" s="5"/>
    </row>
    <row r="82" spans="1:92" ht="61.9" customHeight="1" x14ac:dyDescent="0.2">
      <c r="A82" s="529" t="s">
        <v>2</v>
      </c>
      <c r="B82" s="530"/>
      <c r="C82" s="350" t="s">
        <v>1</v>
      </c>
      <c r="D82" s="163" t="s">
        <v>88</v>
      </c>
      <c r="E82" s="347" t="s">
        <v>89</v>
      </c>
      <c r="F82" s="347" t="s">
        <v>90</v>
      </c>
      <c r="G82" s="347" t="s">
        <v>91</v>
      </c>
      <c r="H82" s="198" t="s">
        <v>92</v>
      </c>
      <c r="I82" s="37"/>
      <c r="J82" s="37"/>
      <c r="K82" s="40"/>
      <c r="L82" s="37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CG82" s="5"/>
      <c r="CH82" s="5"/>
      <c r="CI82" s="5"/>
      <c r="CJ82" s="5"/>
      <c r="CK82" s="5"/>
      <c r="CL82" s="5"/>
      <c r="CM82" s="5"/>
      <c r="CN82" s="5"/>
    </row>
    <row r="83" spans="1:92" ht="16.149999999999999" customHeight="1" x14ac:dyDescent="0.2">
      <c r="A83" s="531" t="s">
        <v>73</v>
      </c>
      <c r="B83" s="532"/>
      <c r="C83" s="199"/>
      <c r="D83" s="200"/>
      <c r="E83" s="201"/>
      <c r="F83" s="201"/>
      <c r="G83" s="201"/>
      <c r="H83" s="202"/>
      <c r="I83" s="37"/>
      <c r="J83" s="37"/>
      <c r="K83" s="40"/>
      <c r="L83" s="37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CG83" s="5"/>
      <c r="CH83" s="5"/>
      <c r="CI83" s="5"/>
      <c r="CJ83" s="5"/>
      <c r="CK83" s="5"/>
      <c r="CL83" s="5"/>
      <c r="CM83" s="5"/>
      <c r="CN83" s="5"/>
    </row>
    <row r="84" spans="1:92" ht="16.149999999999999" customHeight="1" x14ac:dyDescent="0.2">
      <c r="A84" s="489" t="s">
        <v>62</v>
      </c>
      <c r="B84" s="343" t="s">
        <v>63</v>
      </c>
      <c r="C84" s="166"/>
      <c r="D84" s="204"/>
      <c r="E84" s="205"/>
      <c r="F84" s="205"/>
      <c r="G84" s="205"/>
      <c r="H84" s="206"/>
      <c r="I84" s="37"/>
      <c r="J84" s="37"/>
      <c r="K84" s="40"/>
      <c r="L84" s="37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CG84" s="5"/>
      <c r="CH84" s="5"/>
      <c r="CI84" s="5"/>
      <c r="CJ84" s="5"/>
      <c r="CK84" s="5"/>
      <c r="CL84" s="5"/>
      <c r="CM84" s="5"/>
      <c r="CN84" s="5"/>
    </row>
    <row r="85" spans="1:92" ht="16.149999999999999" customHeight="1" x14ac:dyDescent="0.2">
      <c r="A85" s="456"/>
      <c r="B85" s="345" t="s">
        <v>93</v>
      </c>
      <c r="C85" s="171"/>
      <c r="D85" s="172"/>
      <c r="E85" s="173"/>
      <c r="F85" s="173"/>
      <c r="G85" s="173"/>
      <c r="H85" s="174"/>
      <c r="I85" s="37"/>
      <c r="J85" s="37"/>
      <c r="K85" s="40"/>
      <c r="L85" s="37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CG85" s="5"/>
      <c r="CH85" s="5"/>
      <c r="CI85" s="5"/>
      <c r="CJ85" s="5"/>
      <c r="CK85" s="5"/>
      <c r="CL85" s="5"/>
      <c r="CM85" s="5"/>
      <c r="CN85" s="5"/>
    </row>
    <row r="86" spans="1:92" ht="16.149999999999999" customHeight="1" x14ac:dyDescent="0.2">
      <c r="A86" s="457"/>
      <c r="B86" s="208" t="s">
        <v>66</v>
      </c>
      <c r="C86" s="209"/>
      <c r="D86" s="210"/>
      <c r="E86" s="211"/>
      <c r="F86" s="211"/>
      <c r="G86" s="211"/>
      <c r="H86" s="212"/>
      <c r="I86" s="37"/>
      <c r="J86" s="37"/>
      <c r="K86" s="40"/>
      <c r="L86" s="37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CG86" s="5"/>
      <c r="CH86" s="5"/>
      <c r="CI86" s="5"/>
      <c r="CJ86" s="5"/>
      <c r="CK86" s="5"/>
      <c r="CL86" s="5"/>
      <c r="CM86" s="5"/>
      <c r="CN86" s="5"/>
    </row>
    <row r="87" spans="1:92" ht="16.149999999999999" customHeight="1" x14ac:dyDescent="0.2">
      <c r="A87" s="518" t="s">
        <v>74</v>
      </c>
      <c r="B87" s="519"/>
      <c r="C87" s="166"/>
      <c r="D87" s="204"/>
      <c r="E87" s="205"/>
      <c r="F87" s="205"/>
      <c r="G87" s="205"/>
      <c r="H87" s="206"/>
      <c r="I87" s="37"/>
      <c r="J87" s="37"/>
      <c r="K87" s="40"/>
      <c r="L87" s="37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CG87" s="5"/>
      <c r="CH87" s="5"/>
      <c r="CI87" s="5"/>
      <c r="CJ87" s="5"/>
      <c r="CK87" s="5"/>
      <c r="CL87" s="5"/>
      <c r="CM87" s="5"/>
      <c r="CN87" s="5"/>
    </row>
    <row r="88" spans="1:92" ht="16.149999999999999" customHeight="1" x14ac:dyDescent="0.2">
      <c r="A88" s="520" t="s">
        <v>70</v>
      </c>
      <c r="B88" s="521"/>
      <c r="C88" s="213"/>
      <c r="D88" s="176"/>
      <c r="E88" s="177"/>
      <c r="F88" s="177"/>
      <c r="G88" s="177"/>
      <c r="H88" s="214"/>
      <c r="I88" s="37"/>
      <c r="J88" s="37"/>
      <c r="K88" s="40"/>
      <c r="L88" s="37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CG88" s="5"/>
      <c r="CH88" s="5"/>
      <c r="CI88" s="5"/>
      <c r="CJ88" s="5"/>
      <c r="CK88" s="5"/>
      <c r="CL88" s="5"/>
      <c r="CM88" s="5"/>
      <c r="CN88" s="5"/>
    </row>
    <row r="89" spans="1:92" ht="16.149999999999999" customHeight="1" x14ac:dyDescent="0.2">
      <c r="A89" s="182" t="s">
        <v>82</v>
      </c>
      <c r="B89" s="215"/>
      <c r="C89" s="216"/>
      <c r="D89" s="217"/>
      <c r="E89" s="217"/>
      <c r="F89" s="217"/>
      <c r="G89" s="217"/>
      <c r="H89" s="217"/>
      <c r="I89" s="37"/>
      <c r="J89" s="37"/>
      <c r="K89" s="40"/>
      <c r="L89" s="37"/>
      <c r="CG89" s="5"/>
      <c r="CH89" s="5"/>
      <c r="CI89" s="5"/>
      <c r="CJ89" s="5"/>
      <c r="CK89" s="5"/>
      <c r="CL89" s="5"/>
      <c r="CM89" s="5"/>
      <c r="CN89" s="5"/>
    </row>
    <row r="90" spans="1:92" ht="31.9" customHeight="1" x14ac:dyDescent="0.2">
      <c r="A90" s="465" t="s">
        <v>94</v>
      </c>
      <c r="B90" s="465"/>
      <c r="C90" s="465"/>
      <c r="D90" s="465"/>
      <c r="E90" s="465"/>
      <c r="F90" s="465"/>
      <c r="G90" s="465"/>
      <c r="H90" s="465"/>
      <c r="I90" s="465"/>
      <c r="J90" s="37"/>
      <c r="K90" s="40"/>
      <c r="L90" s="37"/>
      <c r="CG90" s="5"/>
      <c r="CH90" s="5"/>
      <c r="CI90" s="5"/>
      <c r="CJ90" s="5"/>
      <c r="CK90" s="5"/>
      <c r="CL90" s="5"/>
      <c r="CM90" s="5"/>
      <c r="CN90" s="5"/>
    </row>
    <row r="91" spans="1:92" ht="16.149999999999999" customHeight="1" x14ac:dyDescent="0.2">
      <c r="A91" s="522" t="s">
        <v>72</v>
      </c>
      <c r="B91" s="523"/>
      <c r="C91" s="526" t="s">
        <v>1</v>
      </c>
      <c r="D91" s="13"/>
      <c r="E91" s="7"/>
      <c r="F91" s="7"/>
      <c r="G91" s="7"/>
      <c r="H91" s="7"/>
      <c r="I91" s="7"/>
      <c r="J91" s="37"/>
      <c r="K91" s="40"/>
      <c r="L91" s="37"/>
      <c r="M91" s="6"/>
      <c r="N91" s="6"/>
      <c r="O91" s="6"/>
      <c r="P91" s="6"/>
      <c r="Q91" s="6"/>
      <c r="R91" s="6"/>
      <c r="S91" s="6"/>
      <c r="CG91" s="5"/>
      <c r="CH91" s="5"/>
      <c r="CI91" s="5"/>
      <c r="CJ91" s="5"/>
      <c r="CK91" s="5"/>
      <c r="CL91" s="5"/>
      <c r="CM91" s="5"/>
      <c r="CN91" s="5"/>
    </row>
    <row r="92" spans="1:92" ht="16.149999999999999" customHeight="1" x14ac:dyDescent="0.2">
      <c r="A92" s="524"/>
      <c r="B92" s="525"/>
      <c r="C92" s="527"/>
      <c r="D92" s="13"/>
      <c r="E92" s="7"/>
      <c r="F92" s="7"/>
      <c r="G92" s="7"/>
      <c r="H92" s="7"/>
      <c r="I92" s="7"/>
      <c r="J92" s="37"/>
      <c r="K92" s="40"/>
      <c r="L92" s="37"/>
      <c r="M92" s="6"/>
      <c r="N92" s="6"/>
      <c r="O92" s="6"/>
      <c r="P92" s="6"/>
      <c r="Q92" s="6"/>
      <c r="R92" s="6"/>
      <c r="S92" s="6"/>
      <c r="CG92" s="5"/>
      <c r="CH92" s="5"/>
      <c r="CI92" s="5"/>
      <c r="CJ92" s="5"/>
      <c r="CK92" s="5"/>
      <c r="CL92" s="5"/>
      <c r="CM92" s="5"/>
      <c r="CN92" s="5"/>
    </row>
    <row r="93" spans="1:92" ht="16.149999999999999" customHeight="1" x14ac:dyDescent="0.2">
      <c r="A93" s="531" t="s">
        <v>73</v>
      </c>
      <c r="B93" s="532"/>
      <c r="C93" s="199"/>
      <c r="D93" s="13"/>
      <c r="E93" s="7"/>
      <c r="F93" s="7"/>
      <c r="G93" s="7"/>
      <c r="H93" s="7"/>
      <c r="I93" s="7"/>
      <c r="J93" s="45"/>
      <c r="K93" s="26"/>
      <c r="L93" s="6"/>
      <c r="M93" s="6"/>
      <c r="N93" s="6"/>
      <c r="O93" s="6"/>
      <c r="P93" s="6"/>
      <c r="Q93" s="6"/>
      <c r="R93" s="6"/>
      <c r="S93" s="6"/>
      <c r="CG93" s="5"/>
      <c r="CH93" s="5"/>
      <c r="CI93" s="5"/>
      <c r="CJ93" s="5"/>
      <c r="CK93" s="5"/>
      <c r="CL93" s="5"/>
      <c r="CM93" s="5"/>
      <c r="CN93" s="5"/>
    </row>
    <row r="94" spans="1:92" ht="16.149999999999999" customHeight="1" x14ac:dyDescent="0.2">
      <c r="A94" s="539" t="s">
        <v>62</v>
      </c>
      <c r="B94" s="353" t="s">
        <v>63</v>
      </c>
      <c r="C94" s="220"/>
      <c r="D94" s="13"/>
      <c r="E94" s="7"/>
      <c r="F94" s="7"/>
      <c r="G94" s="7"/>
      <c r="H94" s="7"/>
      <c r="I94" s="7"/>
      <c r="J94" s="221"/>
      <c r="K94" s="45"/>
      <c r="L94" s="26"/>
      <c r="M94" s="6"/>
      <c r="N94" s="6"/>
      <c r="O94" s="6"/>
      <c r="P94" s="6"/>
      <c r="Q94" s="6"/>
      <c r="R94" s="6"/>
      <c r="S94" s="6"/>
      <c r="CG94" s="5"/>
      <c r="CH94" s="5"/>
      <c r="CI94" s="5"/>
      <c r="CJ94" s="5"/>
      <c r="CK94" s="5"/>
      <c r="CL94" s="5"/>
      <c r="CM94" s="5"/>
      <c r="CN94" s="5"/>
    </row>
    <row r="95" spans="1:92" ht="16.149999999999999" customHeight="1" x14ac:dyDescent="0.2">
      <c r="A95" s="539"/>
      <c r="B95" s="222" t="s">
        <v>93</v>
      </c>
      <c r="C95" s="171"/>
      <c r="D95" s="13"/>
      <c r="E95" s="7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CG95" s="5"/>
      <c r="CH95" s="5"/>
      <c r="CI95" s="5"/>
      <c r="CJ95" s="5"/>
      <c r="CK95" s="5"/>
      <c r="CL95" s="5"/>
      <c r="CM95" s="5"/>
      <c r="CN95" s="5"/>
    </row>
    <row r="96" spans="1:92" ht="16.149999999999999" customHeight="1" x14ac:dyDescent="0.2">
      <c r="A96" s="504"/>
      <c r="B96" s="223" t="s">
        <v>66</v>
      </c>
      <c r="C96" s="209"/>
      <c r="D96" s="13"/>
      <c r="E96" s="7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CG96" s="5"/>
      <c r="CH96" s="5"/>
      <c r="CI96" s="5"/>
      <c r="CJ96" s="5"/>
      <c r="CK96" s="5"/>
      <c r="CL96" s="5"/>
      <c r="CM96" s="5"/>
      <c r="CN96" s="5"/>
    </row>
    <row r="97" spans="1:92" ht="16.149999999999999" customHeight="1" x14ac:dyDescent="0.2">
      <c r="A97" s="518" t="s">
        <v>74</v>
      </c>
      <c r="B97" s="519"/>
      <c r="C97" s="220"/>
      <c r="D97" s="13"/>
      <c r="E97" s="7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CG97" s="5"/>
      <c r="CH97" s="5"/>
      <c r="CI97" s="5"/>
      <c r="CJ97" s="5"/>
      <c r="CK97" s="5"/>
      <c r="CL97" s="5"/>
      <c r="CM97" s="5"/>
      <c r="CN97" s="5"/>
    </row>
    <row r="98" spans="1:92" ht="16.149999999999999" customHeight="1" x14ac:dyDescent="0.2">
      <c r="A98" s="520" t="s">
        <v>70</v>
      </c>
      <c r="B98" s="521"/>
      <c r="C98" s="209"/>
      <c r="D98" s="13"/>
      <c r="E98" s="7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CG98" s="5"/>
      <c r="CH98" s="5"/>
      <c r="CI98" s="5"/>
      <c r="CJ98" s="5"/>
      <c r="CK98" s="5"/>
      <c r="CL98" s="5"/>
      <c r="CM98" s="5"/>
      <c r="CN98" s="5"/>
    </row>
    <row r="99" spans="1:92" ht="16.149999999999999" customHeight="1" x14ac:dyDescent="0.2">
      <c r="A99" s="182" t="s">
        <v>82</v>
      </c>
      <c r="B99" s="215"/>
      <c r="C99" s="216"/>
      <c r="D99" s="37"/>
      <c r="E99" s="7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CG99" s="5"/>
      <c r="CH99" s="5"/>
      <c r="CI99" s="5"/>
      <c r="CJ99" s="5"/>
      <c r="CK99" s="5"/>
      <c r="CL99" s="5"/>
      <c r="CM99" s="5"/>
      <c r="CN99" s="5"/>
    </row>
    <row r="100" spans="1:92" ht="31.9" customHeight="1" x14ac:dyDescent="0.2">
      <c r="A100" s="465" t="s">
        <v>95</v>
      </c>
      <c r="B100" s="465"/>
      <c r="C100" s="465"/>
      <c r="D100" s="465"/>
      <c r="E100" s="465"/>
      <c r="CG100" s="5"/>
      <c r="CH100" s="5"/>
      <c r="CI100" s="5"/>
      <c r="CJ100" s="5"/>
      <c r="CK100" s="5"/>
      <c r="CL100" s="5"/>
      <c r="CM100" s="5"/>
      <c r="CN100" s="5"/>
    </row>
    <row r="101" spans="1:92" ht="21" x14ac:dyDescent="0.2">
      <c r="A101" s="224" t="s">
        <v>96</v>
      </c>
      <c r="B101" s="225" t="s">
        <v>97</v>
      </c>
      <c r="C101" s="352"/>
      <c r="D101" s="351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CG101" s="5"/>
      <c r="CH101" s="5"/>
      <c r="CI101" s="5"/>
      <c r="CJ101" s="5"/>
      <c r="CK101" s="5"/>
      <c r="CL101" s="5"/>
      <c r="CM101" s="5"/>
      <c r="CN101" s="5"/>
    </row>
    <row r="102" spans="1:92" x14ac:dyDescent="0.2">
      <c r="A102" s="345" t="s">
        <v>98</v>
      </c>
      <c r="B102" s="228">
        <v>0</v>
      </c>
      <c r="C102" s="352"/>
      <c r="D102" s="351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CG102" s="5"/>
      <c r="CH102" s="5"/>
      <c r="CI102" s="5"/>
      <c r="CJ102" s="5"/>
      <c r="CK102" s="5"/>
      <c r="CL102" s="5"/>
      <c r="CM102" s="5"/>
      <c r="CN102" s="5"/>
    </row>
    <row r="103" spans="1:92" x14ac:dyDescent="0.2">
      <c r="A103" s="345" t="s">
        <v>99</v>
      </c>
      <c r="B103" s="229">
        <v>0</v>
      </c>
      <c r="C103" s="352"/>
      <c r="D103" s="351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CG103" s="5"/>
      <c r="CH103" s="5"/>
      <c r="CI103" s="5"/>
      <c r="CJ103" s="5"/>
      <c r="CK103" s="5"/>
      <c r="CL103" s="5"/>
      <c r="CM103" s="5"/>
      <c r="CN103" s="5"/>
    </row>
    <row r="104" spans="1:92" x14ac:dyDescent="0.2">
      <c r="A104" s="345" t="s">
        <v>100</v>
      </c>
      <c r="B104" s="229">
        <v>0</v>
      </c>
      <c r="C104" s="352"/>
      <c r="D104" s="351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CG104" s="5"/>
      <c r="CH104" s="5"/>
      <c r="CI104" s="5"/>
      <c r="CJ104" s="5"/>
      <c r="CK104" s="5"/>
      <c r="CL104" s="5"/>
      <c r="CM104" s="5"/>
      <c r="CN104" s="5"/>
    </row>
    <row r="105" spans="1:92" x14ac:dyDescent="0.2">
      <c r="A105" s="345" t="s">
        <v>101</v>
      </c>
      <c r="B105" s="229">
        <v>1</v>
      </c>
      <c r="C105" s="230"/>
      <c r="D105" s="351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CG105" s="5"/>
      <c r="CH105" s="5"/>
      <c r="CI105" s="5"/>
      <c r="CJ105" s="5"/>
      <c r="CK105" s="5"/>
      <c r="CL105" s="5"/>
      <c r="CM105" s="5"/>
      <c r="CN105" s="5"/>
    </row>
    <row r="106" spans="1:92" x14ac:dyDescent="0.2">
      <c r="A106" s="208" t="s">
        <v>102</v>
      </c>
      <c r="B106" s="231">
        <v>0</v>
      </c>
      <c r="C106" s="230"/>
      <c r="D106" s="351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CG106" s="5"/>
      <c r="CH106" s="5"/>
      <c r="CI106" s="5"/>
      <c r="CJ106" s="5"/>
      <c r="CK106" s="5"/>
      <c r="CL106" s="5"/>
      <c r="CM106" s="5"/>
      <c r="CN106" s="5"/>
    </row>
    <row r="107" spans="1:92" ht="31.9" customHeight="1" x14ac:dyDescent="0.2">
      <c r="A107" s="533" t="s">
        <v>103</v>
      </c>
      <c r="B107" s="534"/>
      <c r="C107" s="534"/>
      <c r="D107" s="534"/>
      <c r="CG107" s="5"/>
      <c r="CH107" s="5"/>
      <c r="CI107" s="5"/>
      <c r="CJ107" s="5"/>
      <c r="CK107" s="5"/>
      <c r="CL107" s="5"/>
      <c r="CM107" s="5"/>
      <c r="CN107" s="5"/>
    </row>
    <row r="108" spans="1:92" ht="28.15" customHeight="1" x14ac:dyDescent="0.2">
      <c r="A108" s="224" t="s">
        <v>96</v>
      </c>
      <c r="B108" s="225" t="s">
        <v>97</v>
      </c>
      <c r="C108" s="352"/>
      <c r="D108" s="351"/>
      <c r="E108" s="232"/>
      <c r="F108" s="6"/>
      <c r="G108" s="6"/>
      <c r="H108" s="6"/>
      <c r="I108" s="6"/>
      <c r="J108" s="6"/>
      <c r="K108" s="6"/>
      <c r="CG108" s="5"/>
      <c r="CH108" s="5"/>
      <c r="CI108" s="5"/>
      <c r="CJ108" s="5"/>
      <c r="CK108" s="5"/>
      <c r="CL108" s="5"/>
      <c r="CM108" s="5"/>
      <c r="CN108" s="5"/>
    </row>
    <row r="109" spans="1:92" ht="16.149999999999999" customHeight="1" x14ac:dyDescent="0.2">
      <c r="A109" s="345" t="s">
        <v>98</v>
      </c>
      <c r="B109" s="228">
        <v>0</v>
      </c>
      <c r="C109" s="352"/>
      <c r="D109" s="351"/>
      <c r="E109" s="352"/>
      <c r="F109" s="25"/>
      <c r="G109" s="26"/>
      <c r="H109" s="26"/>
      <c r="I109" s="351"/>
      <c r="J109" s="352"/>
      <c r="K109" s="45"/>
      <c r="L109" s="26"/>
      <c r="CG109" s="5"/>
      <c r="CH109" s="5"/>
      <c r="CI109" s="5"/>
      <c r="CJ109" s="5"/>
      <c r="CK109" s="5"/>
      <c r="CL109" s="5"/>
      <c r="CM109" s="5"/>
      <c r="CN109" s="5"/>
    </row>
    <row r="110" spans="1:92" ht="16.149999999999999" customHeight="1" x14ac:dyDescent="0.2">
      <c r="A110" s="345" t="s">
        <v>99</v>
      </c>
      <c r="B110" s="229">
        <v>0</v>
      </c>
      <c r="C110" s="352"/>
      <c r="D110" s="351"/>
      <c r="E110" s="352"/>
      <c r="F110" s="25"/>
      <c r="G110" s="26"/>
      <c r="H110" s="26"/>
      <c r="I110" s="351"/>
      <c r="J110" s="352"/>
      <c r="K110" s="45"/>
      <c r="L110" s="26"/>
      <c r="CG110" s="5"/>
      <c r="CH110" s="5"/>
      <c r="CI110" s="5"/>
      <c r="CJ110" s="5"/>
      <c r="CK110" s="5"/>
      <c r="CL110" s="5"/>
      <c r="CM110" s="5"/>
      <c r="CN110" s="5"/>
    </row>
    <row r="111" spans="1:92" ht="16.149999999999999" customHeight="1" x14ac:dyDescent="0.2">
      <c r="A111" s="345" t="s">
        <v>100</v>
      </c>
      <c r="B111" s="229">
        <v>0</v>
      </c>
      <c r="C111" s="352"/>
      <c r="D111" s="351"/>
      <c r="E111" s="352"/>
      <c r="F111" s="25"/>
      <c r="G111" s="26"/>
      <c r="H111" s="26"/>
      <c r="I111" s="351"/>
      <c r="J111" s="352"/>
      <c r="K111" s="45"/>
      <c r="L111" s="26"/>
      <c r="CG111" s="5"/>
      <c r="CH111" s="5"/>
      <c r="CI111" s="5"/>
      <c r="CJ111" s="5"/>
      <c r="CK111" s="5"/>
      <c r="CL111" s="5"/>
      <c r="CM111" s="5"/>
      <c r="CN111" s="5"/>
    </row>
    <row r="112" spans="1:92" ht="16.149999999999999" customHeight="1" x14ac:dyDescent="0.2">
      <c r="A112" s="345" t="s">
        <v>101</v>
      </c>
      <c r="B112" s="229">
        <v>1</v>
      </c>
      <c r="C112" s="230"/>
      <c r="D112" s="535"/>
      <c r="E112" s="536"/>
      <c r="F112" s="25"/>
      <c r="G112" s="26"/>
      <c r="H112" s="26"/>
      <c r="I112" s="351"/>
      <c r="J112" s="352"/>
      <c r="K112" s="45"/>
      <c r="L112" s="26"/>
      <c r="CG112" s="5"/>
      <c r="CH112" s="5"/>
      <c r="CI112" s="5"/>
      <c r="CJ112" s="5"/>
      <c r="CK112" s="5"/>
      <c r="CL112" s="5"/>
      <c r="CM112" s="5"/>
      <c r="CN112" s="5"/>
    </row>
    <row r="113" spans="1:92" ht="16.149999999999999" customHeight="1" x14ac:dyDescent="0.2">
      <c r="A113" s="208" t="s">
        <v>102</v>
      </c>
      <c r="B113" s="231">
        <v>0</v>
      </c>
      <c r="C113" s="230"/>
      <c r="D113" s="535"/>
      <c r="E113" s="536"/>
      <c r="F113" s="25"/>
      <c r="G113" s="26"/>
      <c r="H113" s="26"/>
      <c r="I113" s="351"/>
      <c r="J113" s="352"/>
      <c r="K113" s="45"/>
      <c r="L113" s="26"/>
      <c r="CG113" s="5"/>
      <c r="CH113" s="5"/>
      <c r="CI113" s="5"/>
      <c r="CJ113" s="5"/>
      <c r="CK113" s="5"/>
      <c r="CL113" s="5"/>
      <c r="CM113" s="5"/>
      <c r="CN113" s="5"/>
    </row>
    <row r="114" spans="1:92" ht="31.9" customHeight="1" x14ac:dyDescent="0.2">
      <c r="A114" s="235" t="s">
        <v>104</v>
      </c>
      <c r="B114" s="236"/>
      <c r="C114" s="236"/>
      <c r="D114" s="236"/>
      <c r="E114" s="236"/>
      <c r="F114" s="236"/>
      <c r="G114" s="9"/>
      <c r="H114" s="9"/>
      <c r="I114" s="9"/>
      <c r="J114" s="221"/>
      <c r="K114" s="45"/>
      <c r="L114" s="26"/>
      <c r="CG114" s="5"/>
      <c r="CH114" s="5"/>
      <c r="CI114" s="5"/>
      <c r="CJ114" s="5"/>
      <c r="CK114" s="5"/>
      <c r="CL114" s="5"/>
      <c r="CM114" s="5"/>
      <c r="CN114" s="5"/>
    </row>
    <row r="115" spans="1:92" ht="16.149999999999999" customHeight="1" x14ac:dyDescent="0.2">
      <c r="A115" s="529" t="s">
        <v>12</v>
      </c>
      <c r="B115" s="530"/>
      <c r="C115" s="350" t="s">
        <v>1</v>
      </c>
      <c r="D115" s="163" t="s">
        <v>105</v>
      </c>
      <c r="E115" s="347" t="s">
        <v>106</v>
      </c>
      <c r="F115" s="336" t="s">
        <v>107</v>
      </c>
      <c r="G115" s="7"/>
      <c r="H115" s="7"/>
      <c r="I115" s="7"/>
      <c r="J115" s="45"/>
      <c r="K115" s="26"/>
      <c r="L115" s="6"/>
      <c r="M115" s="6"/>
      <c r="N115" s="6"/>
      <c r="O115" s="6"/>
      <c r="CG115" s="5"/>
      <c r="CH115" s="5"/>
      <c r="CI115" s="5"/>
      <c r="CJ115" s="5"/>
      <c r="CK115" s="5"/>
      <c r="CL115" s="5"/>
      <c r="CM115" s="5"/>
      <c r="CN115" s="5"/>
    </row>
    <row r="116" spans="1:92" ht="16.149999999999999" customHeight="1" x14ac:dyDescent="0.2">
      <c r="A116" s="537" t="s">
        <v>73</v>
      </c>
      <c r="B116" s="538"/>
      <c r="C116" s="237">
        <f t="shared" ref="C116:C121" si="8">SUM(D116:F116)</f>
        <v>0</v>
      </c>
      <c r="D116" s="238"/>
      <c r="E116" s="239"/>
      <c r="F116" s="240"/>
      <c r="G116" s="241"/>
      <c r="H116" s="7"/>
      <c r="I116" s="7"/>
      <c r="J116" s="45"/>
      <c r="K116" s="26"/>
      <c r="L116" s="6"/>
      <c r="M116" s="6"/>
      <c r="N116" s="6"/>
      <c r="O116" s="6"/>
      <c r="CG116" s="5"/>
      <c r="CH116" s="5"/>
      <c r="CI116" s="5"/>
      <c r="CJ116" s="5"/>
      <c r="CK116" s="5"/>
      <c r="CL116" s="5"/>
      <c r="CM116" s="5"/>
      <c r="CN116" s="5"/>
    </row>
    <row r="117" spans="1:92" ht="16.149999999999999" customHeight="1" x14ac:dyDescent="0.2">
      <c r="A117" s="503" t="s">
        <v>62</v>
      </c>
      <c r="B117" s="349" t="s">
        <v>108</v>
      </c>
      <c r="C117" s="243">
        <f t="shared" si="8"/>
        <v>6</v>
      </c>
      <c r="D117" s="167">
        <v>6</v>
      </c>
      <c r="E117" s="168"/>
      <c r="F117" s="169"/>
      <c r="G117" s="241"/>
      <c r="H117" s="7"/>
      <c r="I117" s="7"/>
      <c r="J117" s="45"/>
      <c r="K117" s="26"/>
      <c r="L117" s="6"/>
      <c r="M117" s="6"/>
      <c r="N117" s="6"/>
      <c r="O117" s="6"/>
      <c r="CG117" s="5"/>
      <c r="CH117" s="5"/>
      <c r="CI117" s="5"/>
      <c r="CJ117" s="5"/>
      <c r="CK117" s="5"/>
      <c r="CL117" s="5"/>
      <c r="CM117" s="5"/>
      <c r="CN117" s="5"/>
    </row>
    <row r="118" spans="1:92" ht="16.149999999999999" customHeight="1" x14ac:dyDescent="0.2">
      <c r="A118" s="539"/>
      <c r="B118" s="222" t="s">
        <v>93</v>
      </c>
      <c r="C118" s="244">
        <f t="shared" si="8"/>
        <v>0</v>
      </c>
      <c r="D118" s="245"/>
      <c r="E118" s="189"/>
      <c r="F118" s="191"/>
      <c r="G118" s="241"/>
      <c r="H118" s="7"/>
      <c r="I118" s="7"/>
      <c r="J118" s="45"/>
      <c r="K118" s="26"/>
      <c r="L118" s="6"/>
      <c r="M118" s="6"/>
      <c r="N118" s="6"/>
      <c r="O118" s="6"/>
      <c r="CG118" s="5"/>
      <c r="CH118" s="5"/>
      <c r="CI118" s="5"/>
      <c r="CJ118" s="5"/>
      <c r="CK118" s="5"/>
      <c r="CL118" s="5"/>
      <c r="CM118" s="5"/>
      <c r="CN118" s="5"/>
    </row>
    <row r="119" spans="1:92" ht="16.149999999999999" customHeight="1" x14ac:dyDescent="0.2">
      <c r="A119" s="504"/>
      <c r="B119" s="223" t="s">
        <v>109</v>
      </c>
      <c r="C119" s="246">
        <f t="shared" si="8"/>
        <v>0</v>
      </c>
      <c r="D119" s="176"/>
      <c r="E119" s="177"/>
      <c r="F119" s="214"/>
      <c r="G119" s="241"/>
      <c r="H119" s="7"/>
      <c r="I119" s="7"/>
      <c r="J119" s="45"/>
      <c r="K119" s="26"/>
      <c r="L119" s="6"/>
      <c r="M119" s="6"/>
      <c r="N119" s="6"/>
      <c r="O119" s="6"/>
      <c r="CG119" s="5"/>
      <c r="CH119" s="5"/>
      <c r="CI119" s="5"/>
      <c r="CJ119" s="5"/>
      <c r="CK119" s="5"/>
      <c r="CL119" s="5"/>
      <c r="CM119" s="5"/>
      <c r="CN119" s="5"/>
    </row>
    <row r="120" spans="1:92" ht="16.149999999999999" customHeight="1" x14ac:dyDescent="0.2">
      <c r="A120" s="540" t="s">
        <v>74</v>
      </c>
      <c r="B120" s="541"/>
      <c r="C120" s="248">
        <f t="shared" si="8"/>
        <v>0</v>
      </c>
      <c r="D120" s="249"/>
      <c r="E120" s="250"/>
      <c r="F120" s="251"/>
      <c r="G120" s="241"/>
      <c r="H120" s="7"/>
      <c r="I120" s="7"/>
      <c r="J120" s="45"/>
      <c r="K120" s="26"/>
      <c r="L120" s="6"/>
      <c r="M120" s="6"/>
      <c r="N120" s="6"/>
      <c r="O120" s="6"/>
      <c r="CG120" s="5"/>
      <c r="CH120" s="5"/>
      <c r="CI120" s="5"/>
      <c r="CJ120" s="5"/>
      <c r="CK120" s="5"/>
      <c r="CL120" s="5"/>
      <c r="CM120" s="5"/>
      <c r="CN120" s="5"/>
    </row>
    <row r="121" spans="1:92" ht="16.149999999999999" customHeight="1" x14ac:dyDescent="0.2">
      <c r="A121" s="520" t="s">
        <v>70</v>
      </c>
      <c r="B121" s="521"/>
      <c r="C121" s="246">
        <f t="shared" si="8"/>
        <v>0</v>
      </c>
      <c r="D121" s="176"/>
      <c r="E121" s="177"/>
      <c r="F121" s="214"/>
      <c r="G121" s="241"/>
      <c r="H121" s="7"/>
      <c r="I121" s="7"/>
      <c r="J121" s="45"/>
      <c r="K121" s="26"/>
      <c r="L121" s="6"/>
      <c r="M121" s="6"/>
      <c r="N121" s="6"/>
      <c r="O121" s="6"/>
      <c r="CG121" s="5"/>
      <c r="CH121" s="5"/>
      <c r="CI121" s="5"/>
      <c r="CJ121" s="5"/>
      <c r="CK121" s="5"/>
      <c r="CL121" s="5"/>
      <c r="CM121" s="5"/>
      <c r="CN121" s="5"/>
    </row>
    <row r="122" spans="1:92" ht="16.149999999999999" customHeight="1" x14ac:dyDescent="0.2">
      <c r="A122" s="182" t="s">
        <v>82</v>
      </c>
      <c r="B122" s="182"/>
      <c r="C122" s="196"/>
      <c r="D122" s="196"/>
      <c r="E122" s="217"/>
      <c r="F122" s="37"/>
      <c r="G122" s="7"/>
      <c r="H122" s="7"/>
      <c r="I122" s="7"/>
      <c r="J122" s="45"/>
      <c r="K122" s="26"/>
      <c r="L122" s="6"/>
      <c r="M122" s="6"/>
      <c r="N122" s="6"/>
      <c r="O122" s="6"/>
      <c r="CG122" s="5"/>
      <c r="CH122" s="5"/>
      <c r="CI122" s="5"/>
      <c r="CJ122" s="5"/>
      <c r="CK122" s="5"/>
      <c r="CL122" s="5"/>
      <c r="CM122" s="5"/>
      <c r="CN122" s="5"/>
    </row>
    <row r="123" spans="1:92" ht="16.149999999999999" customHeight="1" x14ac:dyDescent="0.2">
      <c r="A123" s="182" t="s">
        <v>110</v>
      </c>
      <c r="B123" s="252"/>
      <c r="C123" s="196"/>
      <c r="D123" s="196"/>
      <c r="E123" s="196"/>
      <c r="F123" s="196"/>
      <c r="G123" s="7"/>
      <c r="H123" s="7"/>
      <c r="I123" s="7"/>
      <c r="J123" s="45"/>
      <c r="K123" s="26"/>
      <c r="L123" s="6"/>
      <c r="M123" s="6"/>
      <c r="N123" s="6"/>
      <c r="O123" s="6"/>
      <c r="CG123" s="5"/>
      <c r="CH123" s="5"/>
      <c r="CI123" s="5"/>
      <c r="CJ123" s="5"/>
      <c r="CK123" s="5"/>
      <c r="CL123" s="5"/>
      <c r="CM123" s="5"/>
      <c r="CN123" s="5"/>
    </row>
    <row r="124" spans="1:92" ht="31.9" customHeight="1" x14ac:dyDescent="0.2">
      <c r="A124" s="53" t="s">
        <v>111</v>
      </c>
      <c r="B124" s="53"/>
      <c r="C124" s="53"/>
      <c r="D124" s="53"/>
      <c r="E124" s="53"/>
      <c r="F124" s="253"/>
      <c r="G124" s="253"/>
      <c r="H124" s="9"/>
      <c r="I124" s="9"/>
      <c r="J124" s="45"/>
      <c r="K124" s="26"/>
      <c r="CG124" s="5"/>
      <c r="CH124" s="5"/>
      <c r="CI124" s="5"/>
      <c r="CJ124" s="5"/>
      <c r="CK124" s="5"/>
      <c r="CL124" s="5"/>
      <c r="CM124" s="5"/>
      <c r="CN124" s="5"/>
    </row>
    <row r="125" spans="1:92" ht="16.149999999999999" customHeight="1" x14ac:dyDescent="0.2">
      <c r="A125" s="542" t="s">
        <v>112</v>
      </c>
      <c r="B125" s="507"/>
      <c r="C125" s="508" t="s">
        <v>1</v>
      </c>
      <c r="D125" s="496" t="s">
        <v>113</v>
      </c>
      <c r="E125" s="498"/>
      <c r="F125" s="496" t="s">
        <v>114</v>
      </c>
      <c r="G125" s="498"/>
      <c r="H125" s="7"/>
      <c r="I125" s="7"/>
      <c r="J125" s="45"/>
      <c r="K125" s="26"/>
      <c r="L125" s="6"/>
      <c r="M125" s="6"/>
      <c r="N125" s="6"/>
      <c r="O125" s="6"/>
      <c r="P125" s="6"/>
      <c r="Q125" s="6"/>
      <c r="R125" s="6"/>
      <c r="CG125" s="5"/>
      <c r="CH125" s="5"/>
      <c r="CI125" s="5"/>
      <c r="CJ125" s="5"/>
      <c r="CK125" s="5"/>
      <c r="CL125" s="5"/>
      <c r="CM125" s="5"/>
      <c r="CN125" s="5"/>
    </row>
    <row r="126" spans="1:92" ht="16.149999999999999" customHeight="1" x14ac:dyDescent="0.2">
      <c r="A126" s="460"/>
      <c r="B126" s="461"/>
      <c r="C126" s="509"/>
      <c r="D126" s="34" t="s">
        <v>115</v>
      </c>
      <c r="E126" s="254" t="s">
        <v>116</v>
      </c>
      <c r="F126" s="34" t="s">
        <v>117</v>
      </c>
      <c r="G126" s="254" t="s">
        <v>116</v>
      </c>
      <c r="H126" s="7"/>
      <c r="I126" s="7"/>
      <c r="J126" s="45"/>
      <c r="K126" s="26"/>
      <c r="L126" s="6"/>
      <c r="M126" s="6"/>
      <c r="N126" s="6"/>
      <c r="O126" s="6"/>
      <c r="P126" s="6"/>
      <c r="Q126" s="6"/>
      <c r="R126" s="6"/>
      <c r="CG126" s="5"/>
      <c r="CH126" s="5"/>
      <c r="CI126" s="5"/>
      <c r="CJ126" s="5"/>
      <c r="CK126" s="5"/>
      <c r="CL126" s="5"/>
      <c r="CM126" s="5"/>
      <c r="CN126" s="5"/>
    </row>
    <row r="127" spans="1:92" ht="16.149999999999999" customHeight="1" x14ac:dyDescent="0.2">
      <c r="A127" s="531" t="s">
        <v>73</v>
      </c>
      <c r="B127" s="532"/>
      <c r="C127" s="255">
        <f t="shared" ref="C127:C133" si="9">SUM(D127:G127)</f>
        <v>228</v>
      </c>
      <c r="D127" s="256">
        <v>2</v>
      </c>
      <c r="E127" s="257"/>
      <c r="F127" s="256">
        <v>226</v>
      </c>
      <c r="G127" s="257"/>
      <c r="H127" s="241"/>
      <c r="I127" s="7"/>
      <c r="J127" s="45"/>
      <c r="K127" s="26"/>
      <c r="L127" s="6"/>
      <c r="M127" s="6"/>
      <c r="N127" s="6"/>
      <c r="O127" s="6"/>
      <c r="P127" s="6"/>
      <c r="Q127" s="6"/>
      <c r="R127" s="6"/>
      <c r="CG127" s="5"/>
      <c r="CH127" s="5"/>
      <c r="CI127" s="5"/>
      <c r="CJ127" s="5"/>
      <c r="CK127" s="5"/>
      <c r="CL127" s="5"/>
      <c r="CM127" s="5"/>
      <c r="CN127" s="5"/>
    </row>
    <row r="128" spans="1:92" ht="16.149999999999999" customHeight="1" x14ac:dyDescent="0.2">
      <c r="A128" s="503" t="s">
        <v>62</v>
      </c>
      <c r="B128" s="349" t="s">
        <v>108</v>
      </c>
      <c r="C128" s="255">
        <f t="shared" si="9"/>
        <v>75</v>
      </c>
      <c r="D128" s="256"/>
      <c r="E128" s="257"/>
      <c r="F128" s="256">
        <v>75</v>
      </c>
      <c r="G128" s="257"/>
      <c r="H128" s="241"/>
      <c r="I128" s="7"/>
      <c r="J128" s="45"/>
      <c r="K128" s="26"/>
      <c r="L128" s="6"/>
      <c r="M128" s="6"/>
      <c r="N128" s="6"/>
      <c r="O128" s="6"/>
      <c r="P128" s="6"/>
      <c r="Q128" s="6"/>
      <c r="R128" s="6"/>
      <c r="CG128" s="5"/>
      <c r="CH128" s="5"/>
      <c r="CI128" s="5"/>
      <c r="CJ128" s="5"/>
      <c r="CK128" s="5"/>
      <c r="CL128" s="5"/>
      <c r="CM128" s="5"/>
      <c r="CN128" s="5"/>
    </row>
    <row r="129" spans="1:92" ht="16.149999999999999" customHeight="1" x14ac:dyDescent="0.2">
      <c r="A129" s="539"/>
      <c r="B129" s="222" t="s">
        <v>93</v>
      </c>
      <c r="C129" s="258">
        <f t="shared" si="9"/>
        <v>0</v>
      </c>
      <c r="D129" s="259"/>
      <c r="E129" s="260"/>
      <c r="F129" s="259"/>
      <c r="G129" s="260"/>
      <c r="H129" s="241"/>
      <c r="I129" s="7"/>
      <c r="J129" s="45"/>
      <c r="K129" s="26"/>
      <c r="L129" s="6"/>
      <c r="M129" s="6"/>
      <c r="N129" s="6"/>
      <c r="O129" s="6"/>
      <c r="P129" s="6"/>
      <c r="Q129" s="6"/>
      <c r="R129" s="6"/>
      <c r="CG129" s="5"/>
      <c r="CH129" s="5"/>
      <c r="CI129" s="5"/>
      <c r="CJ129" s="5"/>
      <c r="CK129" s="5"/>
      <c r="CL129" s="5"/>
      <c r="CM129" s="5"/>
      <c r="CN129" s="5"/>
    </row>
    <row r="130" spans="1:92" ht="16.149999999999999" customHeight="1" x14ac:dyDescent="0.2">
      <c r="A130" s="504"/>
      <c r="B130" s="223" t="s">
        <v>109</v>
      </c>
      <c r="C130" s="261">
        <f t="shared" si="9"/>
        <v>0</v>
      </c>
      <c r="D130" s="262"/>
      <c r="E130" s="263"/>
      <c r="F130" s="262"/>
      <c r="G130" s="263"/>
      <c r="H130" s="241"/>
      <c r="I130" s="7"/>
      <c r="J130" s="45"/>
      <c r="K130" s="26"/>
      <c r="L130" s="6"/>
      <c r="M130" s="6"/>
      <c r="N130" s="6"/>
      <c r="O130" s="6"/>
      <c r="P130" s="6"/>
      <c r="Q130" s="6"/>
      <c r="R130" s="6"/>
      <c r="CG130" s="5"/>
      <c r="CH130" s="5"/>
      <c r="CI130" s="5"/>
      <c r="CJ130" s="5"/>
      <c r="CK130" s="5"/>
      <c r="CL130" s="5"/>
      <c r="CM130" s="5"/>
      <c r="CN130" s="5"/>
    </row>
    <row r="131" spans="1:92" ht="16.149999999999999" customHeight="1" x14ac:dyDescent="0.2">
      <c r="A131" s="518" t="s">
        <v>74</v>
      </c>
      <c r="B131" s="519"/>
      <c r="C131" s="264">
        <f t="shared" si="9"/>
        <v>0</v>
      </c>
      <c r="D131" s="28"/>
      <c r="E131" s="18"/>
      <c r="F131" s="28"/>
      <c r="G131" s="18"/>
      <c r="H131" s="241"/>
      <c r="I131" s="7"/>
      <c r="J131" s="45"/>
      <c r="K131" s="26"/>
      <c r="L131" s="6"/>
      <c r="M131" s="6"/>
      <c r="N131" s="6"/>
      <c r="O131" s="6"/>
      <c r="P131" s="6"/>
      <c r="Q131" s="6"/>
      <c r="R131" s="6"/>
      <c r="CG131" s="5"/>
      <c r="CH131" s="5"/>
      <c r="CI131" s="5"/>
      <c r="CJ131" s="5"/>
      <c r="CK131" s="5"/>
      <c r="CL131" s="5"/>
      <c r="CM131" s="5"/>
      <c r="CN131" s="5"/>
    </row>
    <row r="132" spans="1:92" ht="16.149999999999999" customHeight="1" x14ac:dyDescent="0.2">
      <c r="A132" s="520" t="s">
        <v>70</v>
      </c>
      <c r="B132" s="521"/>
      <c r="C132" s="265">
        <f t="shared" si="9"/>
        <v>172</v>
      </c>
      <c r="D132" s="71"/>
      <c r="E132" s="30"/>
      <c r="F132" s="71">
        <v>172</v>
      </c>
      <c r="G132" s="30"/>
      <c r="H132" s="241"/>
      <c r="I132" s="7"/>
      <c r="J132" s="45"/>
      <c r="K132" s="26"/>
      <c r="L132" s="6"/>
      <c r="M132" s="6"/>
      <c r="N132" s="6"/>
      <c r="O132" s="6"/>
      <c r="P132" s="6"/>
      <c r="Q132" s="6"/>
      <c r="R132" s="6"/>
      <c r="CG132" s="5"/>
      <c r="CH132" s="5"/>
      <c r="CI132" s="5"/>
      <c r="CJ132" s="5"/>
      <c r="CK132" s="5"/>
      <c r="CL132" s="5"/>
      <c r="CM132" s="5"/>
      <c r="CN132" s="5"/>
    </row>
    <row r="133" spans="1:92" ht="16.149999999999999" customHeight="1" x14ac:dyDescent="0.2">
      <c r="A133" s="547" t="s">
        <v>1</v>
      </c>
      <c r="B133" s="548"/>
      <c r="C133" s="180">
        <f t="shared" si="9"/>
        <v>475</v>
      </c>
      <c r="D133" s="266">
        <f>SUM(D127:D132)</f>
        <v>2</v>
      </c>
      <c r="E133" s="267">
        <f>SUM(E127:E132)</f>
        <v>0</v>
      </c>
      <c r="F133" s="266">
        <f>SUM(F127:F132)</f>
        <v>473</v>
      </c>
      <c r="G133" s="267">
        <f>SUM(G127:G132)</f>
        <v>0</v>
      </c>
      <c r="H133" s="7"/>
      <c r="I133" s="7"/>
      <c r="J133" s="45"/>
      <c r="K133" s="26"/>
      <c r="L133" s="6"/>
      <c r="M133" s="6"/>
      <c r="N133" s="6"/>
      <c r="O133" s="6"/>
      <c r="P133" s="6"/>
      <c r="Q133" s="6"/>
      <c r="R133" s="6"/>
      <c r="CG133" s="5"/>
      <c r="CH133" s="5"/>
      <c r="CI133" s="5"/>
      <c r="CJ133" s="5"/>
      <c r="CK133" s="5"/>
      <c r="CL133" s="5"/>
      <c r="CM133" s="5"/>
      <c r="CN133" s="5"/>
    </row>
    <row r="134" spans="1:92" ht="31.9" customHeight="1" x14ac:dyDescent="0.2">
      <c r="A134" s="268" t="s">
        <v>118</v>
      </c>
      <c r="B134" s="268"/>
      <c r="C134" s="268"/>
      <c r="D134" s="253"/>
      <c r="E134" s="253"/>
      <c r="F134" s="196"/>
      <c r="G134" s="9"/>
      <c r="H134" s="7"/>
      <c r="I134" s="7"/>
      <c r="J134" s="45"/>
      <c r="K134" s="26"/>
      <c r="L134" s="6"/>
      <c r="M134" s="6"/>
      <c r="N134" s="6"/>
      <c r="O134" s="6"/>
      <c r="P134" s="6"/>
      <c r="Q134" s="6"/>
      <c r="R134" s="6"/>
      <c r="CG134" s="5"/>
      <c r="CH134" s="5"/>
      <c r="CI134" s="5"/>
      <c r="CJ134" s="5"/>
      <c r="CK134" s="5"/>
      <c r="CL134" s="5"/>
      <c r="CM134" s="5"/>
      <c r="CN134" s="5"/>
    </row>
    <row r="135" spans="1:92" ht="16.149999999999999" customHeight="1" x14ac:dyDescent="0.2">
      <c r="A135" s="542" t="s">
        <v>4</v>
      </c>
      <c r="B135" s="549"/>
      <c r="C135" s="340" t="s">
        <v>1</v>
      </c>
      <c r="D135" s="253"/>
      <c r="E135" s="253"/>
      <c r="F135" s="269"/>
      <c r="G135" s="7"/>
      <c r="H135" s="7"/>
      <c r="I135" s="7"/>
      <c r="J135" s="45"/>
      <c r="K135" s="26"/>
      <c r="L135" s="6"/>
      <c r="M135" s="6"/>
      <c r="N135" s="6"/>
      <c r="O135" s="6"/>
      <c r="P135" s="6"/>
      <c r="Q135" s="6"/>
      <c r="R135" s="6"/>
      <c r="CG135" s="5"/>
      <c r="CH135" s="5"/>
      <c r="CI135" s="5"/>
      <c r="CJ135" s="5"/>
      <c r="CK135" s="5"/>
      <c r="CL135" s="5"/>
      <c r="CM135" s="5"/>
      <c r="CN135" s="5"/>
    </row>
    <row r="136" spans="1:92" ht="16.149999999999999" customHeight="1" x14ac:dyDescent="0.2">
      <c r="A136" s="550" t="s">
        <v>119</v>
      </c>
      <c r="B136" s="270" t="s">
        <v>120</v>
      </c>
      <c r="C136" s="271">
        <v>256</v>
      </c>
      <c r="D136" s="253"/>
      <c r="E136" s="253"/>
      <c r="F136" s="269"/>
      <c r="G136" s="7"/>
      <c r="H136" s="7"/>
      <c r="I136" s="7"/>
      <c r="J136" s="45"/>
      <c r="K136" s="26"/>
      <c r="L136" s="6"/>
      <c r="M136" s="6"/>
      <c r="N136" s="6"/>
      <c r="O136" s="6"/>
      <c r="P136" s="6"/>
      <c r="Q136" s="6"/>
      <c r="R136" s="6"/>
      <c r="CG136" s="5"/>
      <c r="CH136" s="5"/>
      <c r="CI136" s="5"/>
      <c r="CJ136" s="5"/>
      <c r="CK136" s="5"/>
      <c r="CL136" s="5"/>
      <c r="CM136" s="5"/>
      <c r="CN136" s="5"/>
    </row>
    <row r="137" spans="1:92" ht="16.149999999999999" customHeight="1" x14ac:dyDescent="0.2">
      <c r="A137" s="551"/>
      <c r="B137" s="272" t="s">
        <v>121</v>
      </c>
      <c r="C137" s="273">
        <v>228</v>
      </c>
      <c r="D137" s="253"/>
      <c r="E137" s="253"/>
      <c r="F137" s="269"/>
      <c r="G137" s="7"/>
      <c r="H137" s="7"/>
      <c r="I137" s="7"/>
      <c r="J137" s="45"/>
      <c r="K137" s="26"/>
      <c r="L137" s="6"/>
      <c r="M137" s="6"/>
      <c r="N137" s="6"/>
      <c r="O137" s="6"/>
      <c r="P137" s="6"/>
      <c r="Q137" s="6"/>
      <c r="R137" s="6"/>
      <c r="CG137" s="5"/>
      <c r="CH137" s="5"/>
      <c r="CI137" s="5"/>
      <c r="CJ137" s="5"/>
      <c r="CK137" s="5"/>
      <c r="CL137" s="5"/>
      <c r="CM137" s="5"/>
      <c r="CN137" s="5"/>
    </row>
    <row r="138" spans="1:92" ht="31.9" customHeight="1" x14ac:dyDescent="0.2">
      <c r="A138" s="32" t="s">
        <v>122</v>
      </c>
      <c r="B138" s="32"/>
      <c r="C138" s="32"/>
      <c r="D138" s="253"/>
      <c r="E138" s="253"/>
      <c r="F138" s="7"/>
      <c r="G138" s="7"/>
      <c r="H138" s="7"/>
      <c r="I138" s="7"/>
      <c r="J138" s="45"/>
      <c r="K138" s="26"/>
      <c r="CG138" s="5"/>
      <c r="CH138" s="5"/>
      <c r="CI138" s="5"/>
      <c r="CJ138" s="5"/>
      <c r="CK138" s="5"/>
      <c r="CL138" s="5"/>
      <c r="CM138" s="5"/>
      <c r="CN138" s="5"/>
    </row>
    <row r="139" spans="1:92" ht="16.149999999999999" customHeight="1" x14ac:dyDescent="0.2">
      <c r="A139" s="508" t="s">
        <v>4</v>
      </c>
      <c r="B139" s="508" t="s">
        <v>1</v>
      </c>
      <c r="C139" s="543" t="s">
        <v>58</v>
      </c>
      <c r="D139" s="545" t="s">
        <v>67</v>
      </c>
      <c r="E139" s="470" t="s">
        <v>62</v>
      </c>
      <c r="F139" s="7"/>
      <c r="G139" s="7"/>
      <c r="H139" s="7"/>
      <c r="I139" s="7"/>
      <c r="J139" s="45"/>
      <c r="K139" s="26"/>
      <c r="L139" s="6"/>
      <c r="M139" s="6"/>
      <c r="N139" s="6"/>
      <c r="O139" s="6"/>
      <c r="P139" s="6"/>
      <c r="CG139" s="5"/>
      <c r="CH139" s="5"/>
      <c r="CI139" s="5"/>
      <c r="CJ139" s="5"/>
      <c r="CK139" s="5"/>
      <c r="CL139" s="5"/>
      <c r="CM139" s="5"/>
      <c r="CN139" s="5"/>
    </row>
    <row r="140" spans="1:92" ht="16.149999999999999" customHeight="1" x14ac:dyDescent="0.2">
      <c r="A140" s="509"/>
      <c r="B140" s="509"/>
      <c r="C140" s="544"/>
      <c r="D140" s="546"/>
      <c r="E140" s="473"/>
      <c r="F140" s="7"/>
      <c r="G140" s="7"/>
      <c r="H140" s="7"/>
      <c r="I140" s="7"/>
      <c r="J140" s="221"/>
      <c r="K140" s="45"/>
      <c r="L140" s="26"/>
      <c r="M140" s="6"/>
      <c r="N140" s="6"/>
      <c r="O140" s="6"/>
      <c r="P140" s="6"/>
      <c r="CG140" s="5"/>
      <c r="CH140" s="5"/>
      <c r="CI140" s="5"/>
      <c r="CJ140" s="5"/>
      <c r="CK140" s="5"/>
      <c r="CL140" s="5"/>
      <c r="CM140" s="5"/>
      <c r="CN140" s="5"/>
    </row>
    <row r="141" spans="1:92" ht="16.149999999999999" customHeight="1" x14ac:dyDescent="0.2">
      <c r="A141" s="274" t="s">
        <v>123</v>
      </c>
      <c r="B141" s="24">
        <f t="shared" ref="B141:B150" si="10">SUM(C141:E141)</f>
        <v>0</v>
      </c>
      <c r="C141" s="259"/>
      <c r="D141" s="275"/>
      <c r="E141" s="276"/>
      <c r="F141" s="14"/>
      <c r="G141" s="13"/>
      <c r="H141" s="6"/>
      <c r="I141" s="6"/>
      <c r="J141" s="6"/>
      <c r="K141" s="6"/>
      <c r="L141" s="6"/>
      <c r="M141" s="6"/>
      <c r="N141" s="6"/>
      <c r="O141" s="6"/>
      <c r="P141" s="6"/>
      <c r="CG141" s="5"/>
      <c r="CH141" s="5"/>
      <c r="CI141" s="5"/>
      <c r="CJ141" s="5"/>
      <c r="CK141" s="5"/>
      <c r="CL141" s="5"/>
      <c r="CM141" s="5"/>
      <c r="CN141" s="5"/>
    </row>
    <row r="142" spans="1:92" ht="16.149999999999999" customHeight="1" x14ac:dyDescent="0.2">
      <c r="A142" s="274" t="s">
        <v>124</v>
      </c>
      <c r="B142" s="24">
        <f t="shared" si="10"/>
        <v>0</v>
      </c>
      <c r="C142" s="259"/>
      <c r="D142" s="275"/>
      <c r="E142" s="276"/>
      <c r="F142" s="14"/>
      <c r="G142" s="13"/>
      <c r="H142" s="6"/>
      <c r="I142" s="6"/>
      <c r="J142" s="6"/>
      <c r="K142" s="6"/>
      <c r="L142" s="6"/>
      <c r="M142" s="6"/>
      <c r="N142" s="6"/>
      <c r="O142" s="6"/>
      <c r="P142" s="6"/>
      <c r="CG142" s="5"/>
      <c r="CH142" s="5"/>
      <c r="CI142" s="5"/>
      <c r="CJ142" s="5"/>
      <c r="CK142" s="5"/>
      <c r="CL142" s="5"/>
      <c r="CM142" s="5"/>
      <c r="CN142" s="5"/>
    </row>
    <row r="143" spans="1:92" ht="16.149999999999999" customHeight="1" x14ac:dyDescent="0.2">
      <c r="A143" s="274" t="s">
        <v>125</v>
      </c>
      <c r="B143" s="24">
        <f t="shared" si="10"/>
        <v>0</v>
      </c>
      <c r="C143" s="259"/>
      <c r="D143" s="275"/>
      <c r="E143" s="276"/>
      <c r="F143" s="14"/>
      <c r="G143" s="13"/>
      <c r="H143" s="6"/>
      <c r="I143" s="6"/>
      <c r="J143" s="6"/>
      <c r="K143" s="6"/>
      <c r="L143" s="6"/>
      <c r="M143" s="6"/>
      <c r="N143" s="6"/>
      <c r="O143" s="6"/>
      <c r="P143" s="6"/>
      <c r="CG143" s="5"/>
      <c r="CH143" s="5"/>
      <c r="CI143" s="5"/>
      <c r="CJ143" s="5"/>
      <c r="CK143" s="5"/>
      <c r="CL143" s="5"/>
      <c r="CM143" s="5"/>
      <c r="CN143" s="5"/>
    </row>
    <row r="144" spans="1:92" ht="25.9" customHeight="1" x14ac:dyDescent="0.2">
      <c r="A144" s="277" t="s">
        <v>126</v>
      </c>
      <c r="B144" s="24">
        <f t="shared" si="10"/>
        <v>0</v>
      </c>
      <c r="C144" s="259"/>
      <c r="D144" s="275"/>
      <c r="E144" s="276"/>
      <c r="F144" s="14"/>
      <c r="G144" s="13"/>
      <c r="H144" s="6"/>
      <c r="I144" s="6"/>
      <c r="J144" s="6"/>
      <c r="K144" s="6"/>
      <c r="L144" s="6"/>
      <c r="M144" s="6"/>
      <c r="N144" s="6"/>
      <c r="O144" s="6"/>
      <c r="P144" s="6"/>
      <c r="CG144" s="5"/>
      <c r="CH144" s="5"/>
      <c r="CI144" s="5"/>
      <c r="CJ144" s="5"/>
      <c r="CK144" s="5"/>
      <c r="CL144" s="5"/>
      <c r="CM144" s="5"/>
      <c r="CN144" s="5"/>
    </row>
    <row r="145" spans="1:92" ht="25.9" customHeight="1" x14ac:dyDescent="0.2">
      <c r="A145" s="274" t="s">
        <v>127</v>
      </c>
      <c r="B145" s="24">
        <f t="shared" si="10"/>
        <v>0</v>
      </c>
      <c r="C145" s="259"/>
      <c r="D145" s="275"/>
      <c r="E145" s="276"/>
      <c r="F145" s="14"/>
      <c r="G145" s="13"/>
      <c r="H145" s="6"/>
      <c r="I145" s="6"/>
      <c r="J145" s="6"/>
      <c r="K145" s="6"/>
      <c r="L145" s="6"/>
      <c r="M145" s="6"/>
      <c r="N145" s="6"/>
      <c r="O145" s="6"/>
      <c r="P145" s="6"/>
      <c r="CG145" s="5"/>
      <c r="CH145" s="5"/>
      <c r="CI145" s="5"/>
      <c r="CJ145" s="5"/>
      <c r="CK145" s="5"/>
      <c r="CL145" s="5"/>
      <c r="CM145" s="5"/>
      <c r="CN145" s="5"/>
    </row>
    <row r="146" spans="1:92" ht="16.149999999999999" customHeight="1" x14ac:dyDescent="0.2">
      <c r="A146" s="274" t="s">
        <v>128</v>
      </c>
      <c r="B146" s="24">
        <f t="shared" si="10"/>
        <v>0</v>
      </c>
      <c r="C146" s="259"/>
      <c r="D146" s="275"/>
      <c r="E146" s="276"/>
      <c r="F146" s="14"/>
      <c r="G146" s="13"/>
      <c r="H146" s="6"/>
      <c r="I146" s="6"/>
      <c r="J146" s="6"/>
      <c r="K146" s="6"/>
      <c r="L146" s="6"/>
      <c r="M146" s="6"/>
      <c r="N146" s="6"/>
      <c r="O146" s="6"/>
      <c r="P146" s="6"/>
      <c r="CG146" s="5"/>
      <c r="CH146" s="5"/>
      <c r="CI146" s="5"/>
      <c r="CJ146" s="5"/>
      <c r="CK146" s="5"/>
      <c r="CL146" s="5"/>
      <c r="CM146" s="5"/>
      <c r="CN146" s="5"/>
    </row>
    <row r="147" spans="1:92" ht="16.149999999999999" customHeight="1" x14ac:dyDescent="0.2">
      <c r="A147" s="274" t="s">
        <v>129</v>
      </c>
      <c r="B147" s="24">
        <f t="shared" si="10"/>
        <v>0</v>
      </c>
      <c r="C147" s="259"/>
      <c r="D147" s="275"/>
      <c r="E147" s="276"/>
      <c r="F147" s="14"/>
      <c r="G147" s="13"/>
      <c r="H147" s="6"/>
      <c r="I147" s="6"/>
      <c r="J147" s="6"/>
      <c r="K147" s="6"/>
      <c r="L147" s="6"/>
      <c r="M147" s="6"/>
      <c r="N147" s="6"/>
      <c r="O147" s="6"/>
      <c r="P147" s="6"/>
      <c r="CG147" s="5"/>
      <c r="CH147" s="5"/>
      <c r="CI147" s="5"/>
      <c r="CJ147" s="5"/>
      <c r="CK147" s="5"/>
      <c r="CL147" s="5"/>
      <c r="CM147" s="5"/>
      <c r="CN147" s="5"/>
    </row>
    <row r="148" spans="1:92" ht="16.149999999999999" customHeight="1" x14ac:dyDescent="0.2">
      <c r="A148" s="274" t="s">
        <v>130</v>
      </c>
      <c r="B148" s="24">
        <f t="shared" si="10"/>
        <v>0</v>
      </c>
      <c r="C148" s="259"/>
      <c r="D148" s="275"/>
      <c r="E148" s="276"/>
      <c r="F148" s="14"/>
      <c r="G148" s="13"/>
      <c r="H148" s="6"/>
      <c r="I148" s="6"/>
      <c r="J148" s="6"/>
      <c r="K148" s="6"/>
      <c r="L148" s="6"/>
      <c r="M148" s="6"/>
      <c r="N148" s="6"/>
      <c r="O148" s="6"/>
      <c r="P148" s="6"/>
      <c r="CG148" s="5"/>
      <c r="CH148" s="5"/>
      <c r="CI148" s="5"/>
      <c r="CJ148" s="5"/>
      <c r="CK148" s="5"/>
      <c r="CL148" s="5"/>
      <c r="CM148" s="5"/>
      <c r="CN148" s="5"/>
    </row>
    <row r="149" spans="1:92" ht="16.149999999999999" customHeight="1" x14ac:dyDescent="0.2">
      <c r="A149" s="274" t="s">
        <v>131</v>
      </c>
      <c r="B149" s="24">
        <f t="shared" si="10"/>
        <v>0</v>
      </c>
      <c r="C149" s="259"/>
      <c r="D149" s="275"/>
      <c r="E149" s="276"/>
      <c r="F149" s="14"/>
      <c r="G149" s="13"/>
      <c r="H149" s="6"/>
      <c r="I149" s="6"/>
      <c r="J149" s="6"/>
      <c r="K149" s="6"/>
      <c r="L149" s="6"/>
      <c r="M149" s="6"/>
      <c r="N149" s="6"/>
      <c r="O149" s="6"/>
      <c r="P149" s="6"/>
      <c r="CG149" s="5"/>
      <c r="CH149" s="5"/>
      <c r="CI149" s="5"/>
      <c r="CJ149" s="5"/>
      <c r="CK149" s="5"/>
      <c r="CL149" s="5"/>
      <c r="CM149" s="5"/>
      <c r="CN149" s="5"/>
    </row>
    <row r="150" spans="1:92" ht="16.149999999999999" customHeight="1" x14ac:dyDescent="0.2">
      <c r="A150" s="278" t="s">
        <v>3</v>
      </c>
      <c r="B150" s="111">
        <f t="shared" si="10"/>
        <v>2</v>
      </c>
      <c r="C150" s="262">
        <v>1</v>
      </c>
      <c r="D150" s="279">
        <v>1</v>
      </c>
      <c r="E150" s="280"/>
      <c r="F150" s="14"/>
      <c r="G150" s="13"/>
      <c r="H150" s="6"/>
      <c r="I150" s="6"/>
      <c r="J150" s="6"/>
      <c r="K150" s="6"/>
      <c r="L150" s="6"/>
      <c r="M150" s="6"/>
      <c r="N150" s="6"/>
      <c r="O150" s="6"/>
      <c r="P150" s="6"/>
      <c r="CG150" s="5"/>
      <c r="CH150" s="5"/>
      <c r="CI150" s="5"/>
      <c r="CJ150" s="5"/>
      <c r="CK150" s="5"/>
      <c r="CL150" s="5"/>
      <c r="CM150" s="5"/>
      <c r="CN150" s="5"/>
    </row>
    <row r="151" spans="1:92" ht="16.149999999999999" customHeight="1" x14ac:dyDescent="0.2">
      <c r="A151" s="281" t="s">
        <v>132</v>
      </c>
      <c r="F151" s="40"/>
      <c r="G151" s="37"/>
      <c r="H151" s="6"/>
      <c r="I151" s="6"/>
      <c r="J151" s="6"/>
      <c r="K151" s="6"/>
      <c r="L151" s="6"/>
      <c r="M151" s="6"/>
      <c r="N151" s="6"/>
      <c r="O151" s="6"/>
      <c r="P151" s="6"/>
      <c r="CG151" s="5"/>
      <c r="CH151" s="5"/>
      <c r="CI151" s="5"/>
      <c r="CJ151" s="5"/>
      <c r="CK151" s="5"/>
      <c r="CL151" s="5"/>
      <c r="CM151" s="5"/>
      <c r="CN151" s="5"/>
    </row>
    <row r="152" spans="1:92" x14ac:dyDescent="0.2">
      <c r="CG152" s="5"/>
      <c r="CH152" s="5"/>
      <c r="CI152" s="5"/>
      <c r="CJ152" s="5"/>
      <c r="CK152" s="5"/>
      <c r="CL152" s="5"/>
      <c r="CM152" s="5"/>
      <c r="CN152" s="5"/>
    </row>
    <row r="153" spans="1:92" x14ac:dyDescent="0.2">
      <c r="CG153" s="5"/>
      <c r="CH153" s="5"/>
      <c r="CI153" s="5"/>
      <c r="CJ153" s="5"/>
      <c r="CK153" s="5"/>
      <c r="CL153" s="5"/>
      <c r="CM153" s="5"/>
      <c r="CN153" s="5"/>
    </row>
    <row r="154" spans="1:92" x14ac:dyDescent="0.2">
      <c r="CG154" s="5"/>
      <c r="CH154" s="5"/>
      <c r="CI154" s="5"/>
      <c r="CJ154" s="5"/>
      <c r="CK154" s="5"/>
      <c r="CL154" s="5"/>
      <c r="CM154" s="5"/>
      <c r="CN154" s="5"/>
    </row>
    <row r="155" spans="1:92" x14ac:dyDescent="0.2">
      <c r="CG155" s="5"/>
      <c r="CH155" s="5"/>
      <c r="CI155" s="5"/>
      <c r="CJ155" s="5"/>
      <c r="CK155" s="5"/>
      <c r="CL155" s="5"/>
      <c r="CM155" s="5"/>
      <c r="CN155" s="5"/>
    </row>
    <row r="156" spans="1:92" x14ac:dyDescent="0.2">
      <c r="CG156" s="5"/>
      <c r="CH156" s="5"/>
      <c r="CI156" s="5"/>
      <c r="CJ156" s="5"/>
      <c r="CK156" s="5"/>
      <c r="CL156" s="5"/>
      <c r="CM156" s="5"/>
      <c r="CN156" s="5"/>
    </row>
    <row r="157" spans="1:92" x14ac:dyDescent="0.2">
      <c r="CG157" s="5"/>
      <c r="CH157" s="5"/>
      <c r="CI157" s="5"/>
      <c r="CJ157" s="5"/>
      <c r="CK157" s="5"/>
      <c r="CL157" s="5"/>
      <c r="CM157" s="5"/>
      <c r="CN157" s="5"/>
    </row>
    <row r="194" spans="1:93" ht="11.25" customHeight="1" x14ac:dyDescent="0.2"/>
    <row r="195" spans="1:93" s="11" customFormat="1" hidden="1" x14ac:dyDescent="0.2">
      <c r="A195" s="11">
        <f>SUM(D12:D15,D22:D27,D31:D43,B49,C69:H69,C79:H79,C83:H88,C93:C98,C116:C121,C133,B141:B150,C53:C62,B102:B106,B109:B113,D16:D17,C136:C137)</f>
        <v>1594</v>
      </c>
      <c r="B195" s="11">
        <f>SUM(CG5:CN157)</f>
        <v>0</v>
      </c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</row>
  </sheetData>
  <mergeCells count="123">
    <mergeCell ref="C139:C140"/>
    <mergeCell ref="D139:D140"/>
    <mergeCell ref="E139:E140"/>
    <mergeCell ref="A132:B132"/>
    <mergeCell ref="A133:B133"/>
    <mergeCell ref="A135:B135"/>
    <mergeCell ref="A136:A137"/>
    <mergeCell ref="A139:A140"/>
    <mergeCell ref="B139:B140"/>
    <mergeCell ref="D125:E125"/>
    <mergeCell ref="F125:G125"/>
    <mergeCell ref="A127:B127"/>
    <mergeCell ref="A128:A130"/>
    <mergeCell ref="A131:B131"/>
    <mergeCell ref="A117:A119"/>
    <mergeCell ref="A120:B120"/>
    <mergeCell ref="A121:B121"/>
    <mergeCell ref="A125:B126"/>
    <mergeCell ref="C125:C126"/>
    <mergeCell ref="A107:D107"/>
    <mergeCell ref="D112:D113"/>
    <mergeCell ref="E112:E113"/>
    <mergeCell ref="A115:B115"/>
    <mergeCell ref="A116:B116"/>
    <mergeCell ref="A93:B93"/>
    <mergeCell ref="A94:A96"/>
    <mergeCell ref="A97:B97"/>
    <mergeCell ref="A98:B98"/>
    <mergeCell ref="A100:E100"/>
    <mergeCell ref="A87:B87"/>
    <mergeCell ref="A88:B88"/>
    <mergeCell ref="A90:I90"/>
    <mergeCell ref="A91:B92"/>
    <mergeCell ref="C91:C92"/>
    <mergeCell ref="A79:B79"/>
    <mergeCell ref="A81:H81"/>
    <mergeCell ref="A82:B82"/>
    <mergeCell ref="A83:B83"/>
    <mergeCell ref="A84:A86"/>
    <mergeCell ref="A74:B74"/>
    <mergeCell ref="A75:B75"/>
    <mergeCell ref="A76:B76"/>
    <mergeCell ref="A77:B77"/>
    <mergeCell ref="A78:B78"/>
    <mergeCell ref="A72:B73"/>
    <mergeCell ref="C72:C73"/>
    <mergeCell ref="D72:D73"/>
    <mergeCell ref="E72:G72"/>
    <mergeCell ref="H72:H73"/>
    <mergeCell ref="A66:B66"/>
    <mergeCell ref="A67:B67"/>
    <mergeCell ref="A68:B68"/>
    <mergeCell ref="A69:B69"/>
    <mergeCell ref="A71:L71"/>
    <mergeCell ref="A40:A43"/>
    <mergeCell ref="B42:B43"/>
    <mergeCell ref="A44:H44"/>
    <mergeCell ref="A45:A46"/>
    <mergeCell ref="B45:B46"/>
    <mergeCell ref="A51:A52"/>
    <mergeCell ref="B51:B52"/>
    <mergeCell ref="C51:C52"/>
    <mergeCell ref="A53:A55"/>
    <mergeCell ref="B40:B41"/>
    <mergeCell ref="A62:B62"/>
    <mergeCell ref="A56:A59"/>
    <mergeCell ref="A60:A61"/>
    <mergeCell ref="A63:I63"/>
    <mergeCell ref="A64:B65"/>
    <mergeCell ref="C64:C65"/>
    <mergeCell ref="D64:D65"/>
    <mergeCell ref="E64:G64"/>
    <mergeCell ref="B19:C21"/>
    <mergeCell ref="A19:A21"/>
    <mergeCell ref="S10:T10"/>
    <mergeCell ref="U10:V10"/>
    <mergeCell ref="W10:X10"/>
    <mergeCell ref="D19:F20"/>
    <mergeCell ref="G19:Z19"/>
    <mergeCell ref="G20:H20"/>
    <mergeCell ref="I20:J20"/>
    <mergeCell ref="K20:L20"/>
    <mergeCell ref="M20:N20"/>
    <mergeCell ref="O20:P20"/>
    <mergeCell ref="Q20:R20"/>
    <mergeCell ref="S20:T20"/>
    <mergeCell ref="U20:V20"/>
    <mergeCell ref="W20:X20"/>
    <mergeCell ref="Y20:Z20"/>
    <mergeCell ref="A31:A39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H64:H65"/>
    <mergeCell ref="B24:B25"/>
    <mergeCell ref="A26:B27"/>
    <mergeCell ref="A28:C28"/>
    <mergeCell ref="A29:J29"/>
    <mergeCell ref="A30:C30"/>
    <mergeCell ref="B9:C11"/>
    <mergeCell ref="D9:F10"/>
    <mergeCell ref="G9:Z9"/>
    <mergeCell ref="G10:H10"/>
    <mergeCell ref="I10:J10"/>
    <mergeCell ref="K10:L10"/>
    <mergeCell ref="M10:N10"/>
    <mergeCell ref="O10:P10"/>
    <mergeCell ref="Q10:R10"/>
    <mergeCell ref="A9:A11"/>
    <mergeCell ref="Y10:Z10"/>
    <mergeCell ref="A12:A13"/>
    <mergeCell ref="A22:A25"/>
    <mergeCell ref="B22:B23"/>
    <mergeCell ref="A14:B14"/>
    <mergeCell ref="A15:C15"/>
    <mergeCell ref="A16:C16"/>
    <mergeCell ref="A17:C17"/>
  </mergeCells>
  <dataValidations count="4">
    <dataValidation type="whole" allowBlank="1" showInputMessage="1" showErrorMessage="1" errorTitle="ERROR" error="Por favor ingrese solo Números" sqref="D133:E140 C151:E1048576 C138:C140 B107:B108 D122:F126 G89:G126 F133:G1048576 D89:F115 C89:C92 A1:A1048576 B114:B1048576 C63:C65 C99:C135 H89:H1048576 C79:H82 B49:B101 G28:H65 E44:F65 C69:H73 C1:C52 B1:B46 G18:Z21 D18:D65 AA1:XFD1048576 E18:F30 G1:Z11 G15:Z15 D1:F15 I28:Z1048576" xr:uid="{EF7B4872-EC70-44AB-A1DC-9DD0BF75AAA4}">
      <formula1>0</formula1>
      <formula2>1000000000</formula2>
    </dataValidation>
    <dataValidation type="whole" allowBlank="1" showInputMessage="1" showErrorMessage="1" errorTitle="ERROR" error="Debe ingresar sólo números enteros positivos." sqref="D16:Z17" xr:uid="{0FC19F8D-F122-405C-9A14-99F65D01385E}">
      <formula1>0</formula1>
      <formula2>1000000</formula2>
    </dataValidation>
    <dataValidation type="whole" allowBlank="1" showInputMessage="1" showErrorMessage="1" errorTitle="Error de ingreso" error="Debe ingresar sólo números." sqref="B109:B113" xr:uid="{3EE8002D-3860-403A-85B2-95717933FD38}">
      <formula1>0</formula1>
      <formula2>1000000</formula2>
    </dataValidation>
    <dataValidation type="whole" allowBlank="1" showInputMessage="1" showErrorMessage="1" errorTitle="Error de ingreso" error="Debe ingresar sólo números enteros positivos." sqref="C141:E150 C136:C137 D127:G132 D116:F121 B102:B106 C93:C98 C83:H88 C74:H78 C66:H68 C53:C62 B47:B48 E31:F43 G22:Z27 G12:Z14" xr:uid="{B702B2CF-BC4A-4596-A61A-778A367FBB83}">
      <formula1>0</formula1>
      <formula2>1000000</formula2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Z195"/>
  <sheetViews>
    <sheetView workbookViewId="0">
      <selection sqref="A1:XFD1048576"/>
    </sheetView>
  </sheetViews>
  <sheetFormatPr baseColWidth="10" defaultColWidth="11.42578125" defaultRowHeight="14.25" x14ac:dyDescent="0.2"/>
  <cols>
    <col min="1" max="1" width="39.42578125" style="2" customWidth="1"/>
    <col min="2" max="2" width="18.140625" style="2" customWidth="1"/>
    <col min="3" max="3" width="23.85546875" style="2" customWidth="1"/>
    <col min="4" max="4" width="13" style="2" customWidth="1"/>
    <col min="5" max="5" width="12.42578125" style="2" customWidth="1"/>
    <col min="6" max="6" width="12.7109375" style="2" customWidth="1"/>
    <col min="7" max="7" width="11.42578125" style="2"/>
    <col min="8" max="8" width="13.42578125" style="2" customWidth="1"/>
    <col min="9" max="76" width="11.42578125" style="2"/>
    <col min="77" max="77" width="11.42578125" style="3"/>
    <col min="78" max="78" width="11.140625" style="3" customWidth="1"/>
    <col min="79" max="93" width="11.140625" style="4" hidden="1" customWidth="1"/>
    <col min="94" max="104" width="11.140625" style="49" hidden="1" customWidth="1"/>
    <col min="105" max="105" width="11.140625" style="2" customWidth="1"/>
    <col min="106" max="16384" width="11.42578125" style="2"/>
  </cols>
  <sheetData>
    <row r="1" spans="1:92" ht="16.149999999999999" customHeight="1" x14ac:dyDescent="0.2">
      <c r="A1" s="1" t="s">
        <v>0</v>
      </c>
      <c r="CA1" s="4" t="s">
        <v>8</v>
      </c>
    </row>
    <row r="2" spans="1:92" ht="16.149999999999999" customHeight="1" x14ac:dyDescent="0.2">
      <c r="A2" s="1" t="str">
        <f>CONCATENATE("COMUNA: ",[9]NOMBRE!B2," - ","( ",[9]NOMBRE!C2,[9]NOMBRE!D2,[9]NOMBRE!E2,[9]NOMBRE!F2,[9]NOMBRE!G2," )")</f>
        <v>COMUNA: LINARES - ( 07401 )</v>
      </c>
    </row>
    <row r="3" spans="1:92" ht="16.149999999999999" customHeight="1" x14ac:dyDescent="0.2">
      <c r="A3" s="1" t="str">
        <f>CONCATENATE("ESTABLECIMIENTO/ESTRATEGIA: ",[9]NOMBRE!B3," - ","( ",[9]NOMBRE!C3,[9]NOMBRE!D3,[9]NOMBRE!E3,[9]NOMBRE!F3,[9]NOMBRE!G3,[9]NOMBRE!H3," )")</f>
        <v>ESTABLECIMIENTO/ESTRATEGIA: HOSPITAL PRESIDENTE CARLOS IBAÑEZ DEL CAMPO - ( 116108 )</v>
      </c>
    </row>
    <row r="4" spans="1:92" ht="16.149999999999999" customHeight="1" x14ac:dyDescent="0.2">
      <c r="A4" s="1" t="str">
        <f>CONCATENATE("MES: ",[9]NOMBRE!B6," - ","( ",[9]NOMBRE!C6,[9]NOMBRE!D6," )")</f>
        <v>MES: AGOSTO - ( 08 )</v>
      </c>
    </row>
    <row r="5" spans="1:92" ht="16.149999999999999" customHeight="1" x14ac:dyDescent="0.2">
      <c r="A5" s="1" t="str">
        <f>CONCATENATE("AÑO: ",[9]NOMBRE!B7)</f>
        <v>AÑO: 2018</v>
      </c>
      <c r="CG5" s="5"/>
      <c r="CH5" s="5"/>
      <c r="CI5" s="5"/>
      <c r="CJ5" s="5"/>
      <c r="CK5" s="5"/>
      <c r="CL5" s="5"/>
      <c r="CM5" s="5"/>
      <c r="CN5" s="5"/>
    </row>
    <row r="6" spans="1:92" ht="15" x14ac:dyDescent="0.2">
      <c r="A6" s="50"/>
      <c r="B6" s="50"/>
      <c r="C6" s="50"/>
      <c r="D6" s="50"/>
      <c r="E6" s="50"/>
      <c r="F6" s="8" t="s">
        <v>9</v>
      </c>
      <c r="G6" s="50"/>
      <c r="H6" s="50"/>
      <c r="I6" s="50"/>
      <c r="J6" s="51"/>
      <c r="K6" s="52"/>
      <c r="L6" s="13"/>
      <c r="CG6" s="5"/>
      <c r="CH6" s="5"/>
      <c r="CI6" s="5"/>
      <c r="CJ6" s="5"/>
      <c r="CK6" s="5"/>
      <c r="CL6" s="5"/>
      <c r="CM6" s="5"/>
      <c r="CN6" s="5"/>
    </row>
    <row r="7" spans="1:92" ht="15" x14ac:dyDescent="0.2">
      <c r="A7" s="51"/>
      <c r="B7" s="51"/>
      <c r="C7" s="51"/>
      <c r="D7" s="51"/>
      <c r="E7" s="51"/>
      <c r="F7" s="51"/>
      <c r="G7" s="51"/>
      <c r="H7" s="51"/>
      <c r="I7" s="51"/>
      <c r="J7" s="51"/>
      <c r="K7" s="52"/>
      <c r="L7" s="13"/>
      <c r="CG7" s="5"/>
      <c r="CH7" s="5"/>
      <c r="CI7" s="5"/>
      <c r="CJ7" s="5"/>
      <c r="CK7" s="5"/>
      <c r="CL7" s="5"/>
      <c r="CM7" s="5"/>
      <c r="CN7" s="5"/>
    </row>
    <row r="8" spans="1:92" ht="31.9" customHeight="1" x14ac:dyDescent="0.2">
      <c r="A8" s="53" t="s">
        <v>10</v>
      </c>
      <c r="B8" s="53"/>
      <c r="C8" s="53"/>
      <c r="D8" s="53"/>
      <c r="E8" s="53"/>
      <c r="F8" s="53"/>
      <c r="G8" s="53"/>
      <c r="H8" s="53"/>
      <c r="I8" s="53"/>
      <c r="J8" s="54"/>
      <c r="K8" s="55"/>
      <c r="L8" s="56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CG8" s="5"/>
      <c r="CH8" s="5"/>
      <c r="CI8" s="5"/>
      <c r="CJ8" s="5"/>
      <c r="CK8" s="5"/>
      <c r="CL8" s="5"/>
      <c r="CM8" s="5"/>
      <c r="CN8" s="5"/>
    </row>
    <row r="9" spans="1:92" ht="16.149999999999999" customHeight="1" x14ac:dyDescent="0.2">
      <c r="A9" s="467" t="s">
        <v>11</v>
      </c>
      <c r="B9" s="467" t="s">
        <v>12</v>
      </c>
      <c r="C9" s="467"/>
      <c r="D9" s="468" t="s">
        <v>1</v>
      </c>
      <c r="E9" s="469"/>
      <c r="F9" s="470"/>
      <c r="G9" s="474" t="s">
        <v>13</v>
      </c>
      <c r="H9" s="475"/>
      <c r="I9" s="475"/>
      <c r="J9" s="475"/>
      <c r="K9" s="475"/>
      <c r="L9" s="475"/>
      <c r="M9" s="475"/>
      <c r="N9" s="475"/>
      <c r="O9" s="475"/>
      <c r="P9" s="475"/>
      <c r="Q9" s="475"/>
      <c r="R9" s="475"/>
      <c r="S9" s="475"/>
      <c r="T9" s="475"/>
      <c r="U9" s="475"/>
      <c r="V9" s="475"/>
      <c r="W9" s="475"/>
      <c r="X9" s="475"/>
      <c r="Y9" s="475"/>
      <c r="Z9" s="476"/>
      <c r="CG9" s="5"/>
      <c r="CH9" s="5"/>
      <c r="CI9" s="5"/>
      <c r="CJ9" s="5"/>
      <c r="CK9" s="5"/>
      <c r="CL9" s="5"/>
      <c r="CM9" s="5"/>
      <c r="CN9" s="5"/>
    </row>
    <row r="10" spans="1:92" ht="16.149999999999999" customHeight="1" x14ac:dyDescent="0.2">
      <c r="A10" s="467"/>
      <c r="B10" s="467"/>
      <c r="C10" s="467"/>
      <c r="D10" s="471"/>
      <c r="E10" s="472"/>
      <c r="F10" s="473"/>
      <c r="G10" s="477" t="s">
        <v>14</v>
      </c>
      <c r="H10" s="477"/>
      <c r="I10" s="477" t="s">
        <v>15</v>
      </c>
      <c r="J10" s="477"/>
      <c r="K10" s="477" t="s">
        <v>16</v>
      </c>
      <c r="L10" s="477"/>
      <c r="M10" s="477" t="s">
        <v>17</v>
      </c>
      <c r="N10" s="477"/>
      <c r="O10" s="477" t="s">
        <v>18</v>
      </c>
      <c r="P10" s="477"/>
      <c r="Q10" s="477" t="s">
        <v>19</v>
      </c>
      <c r="R10" s="477"/>
      <c r="S10" s="477" t="s">
        <v>20</v>
      </c>
      <c r="T10" s="477"/>
      <c r="U10" s="477" t="s">
        <v>21</v>
      </c>
      <c r="V10" s="477"/>
      <c r="W10" s="477" t="s">
        <v>22</v>
      </c>
      <c r="X10" s="477"/>
      <c r="Y10" s="477" t="s">
        <v>23</v>
      </c>
      <c r="Z10" s="477"/>
      <c r="CG10" s="5"/>
      <c r="CH10" s="5"/>
      <c r="CI10" s="5"/>
      <c r="CJ10" s="5"/>
      <c r="CK10" s="5"/>
      <c r="CL10" s="5"/>
      <c r="CM10" s="5"/>
      <c r="CN10" s="5"/>
    </row>
    <row r="11" spans="1:92" ht="16.149999999999999" customHeight="1" x14ac:dyDescent="0.2">
      <c r="A11" s="467"/>
      <c r="B11" s="467"/>
      <c r="C11" s="467"/>
      <c r="D11" s="16" t="s">
        <v>5</v>
      </c>
      <c r="E11" s="15" t="s">
        <v>6</v>
      </c>
      <c r="F11" s="354" t="s">
        <v>7</v>
      </c>
      <c r="G11" s="57" t="s">
        <v>6</v>
      </c>
      <c r="H11" s="58" t="s">
        <v>7</v>
      </c>
      <c r="I11" s="59" t="s">
        <v>6</v>
      </c>
      <c r="J11" s="60" t="s">
        <v>7</v>
      </c>
      <c r="K11" s="59" t="s">
        <v>6</v>
      </c>
      <c r="L11" s="60" t="s">
        <v>7</v>
      </c>
      <c r="M11" s="59" t="s">
        <v>6</v>
      </c>
      <c r="N11" s="60" t="s">
        <v>7</v>
      </c>
      <c r="O11" s="59" t="s">
        <v>6</v>
      </c>
      <c r="P11" s="60" t="s">
        <v>7</v>
      </c>
      <c r="Q11" s="59" t="s">
        <v>6</v>
      </c>
      <c r="R11" s="60" t="s">
        <v>7</v>
      </c>
      <c r="S11" s="59" t="s">
        <v>6</v>
      </c>
      <c r="T11" s="60" t="s">
        <v>7</v>
      </c>
      <c r="U11" s="59" t="s">
        <v>6</v>
      </c>
      <c r="V11" s="60" t="s">
        <v>7</v>
      </c>
      <c r="W11" s="59" t="s">
        <v>6</v>
      </c>
      <c r="X11" s="60" t="s">
        <v>7</v>
      </c>
      <c r="Y11" s="59" t="s">
        <v>6</v>
      </c>
      <c r="Z11" s="60" t="s">
        <v>7</v>
      </c>
      <c r="AA11" s="3"/>
      <c r="CG11" s="5"/>
      <c r="CH11" s="5"/>
      <c r="CI11" s="5"/>
      <c r="CJ11" s="5"/>
      <c r="CK11" s="5"/>
      <c r="CL11" s="5"/>
      <c r="CM11" s="5"/>
      <c r="CN11" s="5"/>
    </row>
    <row r="12" spans="1:92" ht="16.149999999999999" customHeight="1" x14ac:dyDescent="0.2">
      <c r="A12" s="478" t="s">
        <v>24</v>
      </c>
      <c r="B12" s="61" t="s">
        <v>25</v>
      </c>
      <c r="C12" s="62" t="s">
        <v>26</v>
      </c>
      <c r="D12" s="63">
        <f>SUM(E12+F12)</f>
        <v>7</v>
      </c>
      <c r="E12" s="64">
        <f t="shared" ref="E12:F15" si="0">SUM(G12+I12+K12+M12+O12+Q12+S12+U12+W12+Y12)</f>
        <v>2</v>
      </c>
      <c r="F12" s="65">
        <f t="shared" si="0"/>
        <v>5</v>
      </c>
      <c r="G12" s="28"/>
      <c r="H12" s="29">
        <v>1</v>
      </c>
      <c r="I12" s="28"/>
      <c r="J12" s="29"/>
      <c r="K12" s="28"/>
      <c r="L12" s="29">
        <v>2</v>
      </c>
      <c r="M12" s="28"/>
      <c r="N12" s="29">
        <v>1</v>
      </c>
      <c r="O12" s="28"/>
      <c r="P12" s="29"/>
      <c r="Q12" s="28"/>
      <c r="R12" s="29"/>
      <c r="S12" s="28">
        <v>1</v>
      </c>
      <c r="T12" s="29">
        <v>1</v>
      </c>
      <c r="U12" s="28"/>
      <c r="V12" s="29"/>
      <c r="W12" s="28">
        <v>1</v>
      </c>
      <c r="X12" s="29"/>
      <c r="Y12" s="28"/>
      <c r="Z12" s="29"/>
      <c r="AA12" s="3"/>
      <c r="CG12" s="5"/>
      <c r="CH12" s="5"/>
      <c r="CI12" s="5"/>
      <c r="CJ12" s="5"/>
      <c r="CK12" s="5"/>
      <c r="CL12" s="5"/>
      <c r="CM12" s="5"/>
      <c r="CN12" s="5"/>
    </row>
    <row r="13" spans="1:92" ht="16.149999999999999" customHeight="1" x14ac:dyDescent="0.2">
      <c r="A13" s="479"/>
      <c r="B13" s="361" t="s">
        <v>27</v>
      </c>
      <c r="C13" s="67" t="s">
        <v>26</v>
      </c>
      <c r="D13" s="68">
        <f>SUM(E13+F13)</f>
        <v>9</v>
      </c>
      <c r="E13" s="69">
        <f t="shared" si="0"/>
        <v>6</v>
      </c>
      <c r="F13" s="70">
        <f t="shared" si="0"/>
        <v>3</v>
      </c>
      <c r="G13" s="71"/>
      <c r="H13" s="72"/>
      <c r="I13" s="17"/>
      <c r="J13" s="20">
        <v>1</v>
      </c>
      <c r="K13" s="17"/>
      <c r="L13" s="20">
        <v>1</v>
      </c>
      <c r="M13" s="17"/>
      <c r="N13" s="19"/>
      <c r="O13" s="17">
        <v>3</v>
      </c>
      <c r="P13" s="19">
        <v>1</v>
      </c>
      <c r="Q13" s="17">
        <v>1</v>
      </c>
      <c r="R13" s="19"/>
      <c r="S13" s="17">
        <v>1</v>
      </c>
      <c r="T13" s="19"/>
      <c r="U13" s="17"/>
      <c r="V13" s="19"/>
      <c r="W13" s="17">
        <v>1</v>
      </c>
      <c r="X13" s="19"/>
      <c r="Y13" s="17"/>
      <c r="Z13" s="19"/>
      <c r="AA13" s="3"/>
      <c r="CG13" s="5"/>
      <c r="CH13" s="5"/>
      <c r="CI13" s="5"/>
      <c r="CJ13" s="5"/>
      <c r="CK13" s="5"/>
      <c r="CL13" s="5"/>
      <c r="CM13" s="5"/>
      <c r="CN13" s="5"/>
    </row>
    <row r="14" spans="1:92" ht="16.149999999999999" customHeight="1" x14ac:dyDescent="0.2">
      <c r="A14" s="481" t="s">
        <v>28</v>
      </c>
      <c r="B14" s="482"/>
      <c r="C14" s="73" t="s">
        <v>26</v>
      </c>
      <c r="D14" s="74">
        <f>SUM(E14+F14)</f>
        <v>203</v>
      </c>
      <c r="E14" s="75">
        <f t="shared" si="0"/>
        <v>99</v>
      </c>
      <c r="F14" s="76">
        <f t="shared" si="0"/>
        <v>104</v>
      </c>
      <c r="G14" s="35">
        <v>3</v>
      </c>
      <c r="H14" s="77">
        <v>5</v>
      </c>
      <c r="I14" s="35">
        <v>20</v>
      </c>
      <c r="J14" s="77">
        <v>20</v>
      </c>
      <c r="K14" s="35">
        <v>10</v>
      </c>
      <c r="L14" s="77">
        <v>16</v>
      </c>
      <c r="M14" s="78">
        <v>10</v>
      </c>
      <c r="N14" s="36">
        <v>18</v>
      </c>
      <c r="O14" s="78">
        <v>13</v>
      </c>
      <c r="P14" s="36">
        <v>14</v>
      </c>
      <c r="Q14" s="78">
        <v>11</v>
      </c>
      <c r="R14" s="36">
        <v>7</v>
      </c>
      <c r="S14" s="78">
        <v>15</v>
      </c>
      <c r="T14" s="36">
        <v>11</v>
      </c>
      <c r="U14" s="78">
        <v>8</v>
      </c>
      <c r="V14" s="36">
        <v>5</v>
      </c>
      <c r="W14" s="78">
        <v>9</v>
      </c>
      <c r="X14" s="36">
        <v>8</v>
      </c>
      <c r="Y14" s="78"/>
      <c r="Z14" s="36"/>
      <c r="AA14" s="3"/>
      <c r="CG14" s="5"/>
      <c r="CH14" s="5"/>
      <c r="CI14" s="5"/>
      <c r="CJ14" s="5"/>
      <c r="CK14" s="5"/>
      <c r="CL14" s="5"/>
      <c r="CM14" s="5"/>
      <c r="CN14" s="5"/>
    </row>
    <row r="15" spans="1:92" ht="16.149999999999999" customHeight="1" thickBot="1" x14ac:dyDescent="0.25">
      <c r="A15" s="483" t="s">
        <v>1</v>
      </c>
      <c r="B15" s="484"/>
      <c r="C15" s="485"/>
      <c r="D15" s="79">
        <f>SUM(E15+F15)</f>
        <v>219</v>
      </c>
      <c r="E15" s="80">
        <f t="shared" si="0"/>
        <v>107</v>
      </c>
      <c r="F15" s="81">
        <f t="shared" si="0"/>
        <v>112</v>
      </c>
      <c r="G15" s="82">
        <f t="shared" ref="G15:Z15" si="1">SUM(G12:G14)</f>
        <v>3</v>
      </c>
      <c r="H15" s="83">
        <f t="shared" si="1"/>
        <v>6</v>
      </c>
      <c r="I15" s="82">
        <f t="shared" si="1"/>
        <v>20</v>
      </c>
      <c r="J15" s="83">
        <f t="shared" si="1"/>
        <v>21</v>
      </c>
      <c r="K15" s="82">
        <f t="shared" si="1"/>
        <v>10</v>
      </c>
      <c r="L15" s="83">
        <f t="shared" si="1"/>
        <v>19</v>
      </c>
      <c r="M15" s="84">
        <f t="shared" si="1"/>
        <v>10</v>
      </c>
      <c r="N15" s="85">
        <f t="shared" si="1"/>
        <v>19</v>
      </c>
      <c r="O15" s="84">
        <f t="shared" si="1"/>
        <v>16</v>
      </c>
      <c r="P15" s="85">
        <f t="shared" si="1"/>
        <v>15</v>
      </c>
      <c r="Q15" s="84">
        <f t="shared" si="1"/>
        <v>12</v>
      </c>
      <c r="R15" s="85">
        <f t="shared" si="1"/>
        <v>7</v>
      </c>
      <c r="S15" s="84">
        <f t="shared" si="1"/>
        <v>17</v>
      </c>
      <c r="T15" s="85">
        <f t="shared" si="1"/>
        <v>12</v>
      </c>
      <c r="U15" s="84">
        <f t="shared" si="1"/>
        <v>8</v>
      </c>
      <c r="V15" s="85">
        <f t="shared" si="1"/>
        <v>5</v>
      </c>
      <c r="W15" s="84">
        <f t="shared" si="1"/>
        <v>11</v>
      </c>
      <c r="X15" s="85">
        <f t="shared" si="1"/>
        <v>8</v>
      </c>
      <c r="Y15" s="84">
        <f t="shared" si="1"/>
        <v>0</v>
      </c>
      <c r="Z15" s="85">
        <f t="shared" si="1"/>
        <v>0</v>
      </c>
      <c r="AA15" s="3"/>
      <c r="CG15" s="5"/>
      <c r="CH15" s="5"/>
      <c r="CI15" s="5"/>
      <c r="CJ15" s="5"/>
      <c r="CK15" s="5"/>
      <c r="CL15" s="5"/>
      <c r="CM15" s="5"/>
      <c r="CN15" s="5"/>
    </row>
    <row r="16" spans="1:92" ht="16.149999999999999" customHeight="1" thickTop="1" x14ac:dyDescent="0.2">
      <c r="A16" s="486" t="s">
        <v>29</v>
      </c>
      <c r="B16" s="487"/>
      <c r="C16" s="488"/>
      <c r="D16" s="86">
        <v>22</v>
      </c>
      <c r="E16" s="87"/>
      <c r="F16" s="88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9"/>
      <c r="AA16" s="3"/>
      <c r="CG16" s="5"/>
      <c r="CH16" s="5"/>
      <c r="CI16" s="5"/>
      <c r="CJ16" s="5"/>
      <c r="CK16" s="5"/>
      <c r="CL16" s="5"/>
      <c r="CM16" s="5"/>
      <c r="CN16" s="5"/>
    </row>
    <row r="17" spans="1:92" ht="16.149999999999999" customHeight="1" x14ac:dyDescent="0.2">
      <c r="A17" s="462" t="s">
        <v>30</v>
      </c>
      <c r="B17" s="463"/>
      <c r="C17" s="464"/>
      <c r="D17" s="71">
        <v>0</v>
      </c>
      <c r="E17" s="90"/>
      <c r="F17" s="91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2"/>
      <c r="AA17" s="3"/>
      <c r="CG17" s="5"/>
      <c r="CH17" s="5"/>
      <c r="CI17" s="5"/>
      <c r="CJ17" s="5"/>
      <c r="CK17" s="5"/>
      <c r="CL17" s="5"/>
      <c r="CM17" s="5"/>
      <c r="CN17" s="5"/>
    </row>
    <row r="18" spans="1:92" ht="31.9" customHeight="1" x14ac:dyDescent="0.2">
      <c r="A18" s="93" t="s">
        <v>31</v>
      </c>
      <c r="B18" s="94"/>
      <c r="CG18" s="5"/>
      <c r="CH18" s="5"/>
      <c r="CI18" s="5"/>
      <c r="CJ18" s="5"/>
      <c r="CK18" s="5"/>
      <c r="CL18" s="5"/>
      <c r="CM18" s="5"/>
      <c r="CN18" s="5"/>
    </row>
    <row r="19" spans="1:92" ht="16.149999999999999" customHeight="1" x14ac:dyDescent="0.2">
      <c r="A19" s="467" t="s">
        <v>11</v>
      </c>
      <c r="B19" s="467" t="s">
        <v>12</v>
      </c>
      <c r="C19" s="467"/>
      <c r="D19" s="468" t="s">
        <v>1</v>
      </c>
      <c r="E19" s="469"/>
      <c r="F19" s="470"/>
      <c r="G19" s="496" t="s">
        <v>13</v>
      </c>
      <c r="H19" s="497"/>
      <c r="I19" s="497"/>
      <c r="J19" s="497"/>
      <c r="K19" s="497"/>
      <c r="L19" s="497"/>
      <c r="M19" s="497"/>
      <c r="N19" s="497"/>
      <c r="O19" s="497"/>
      <c r="P19" s="497"/>
      <c r="Q19" s="497"/>
      <c r="R19" s="497"/>
      <c r="S19" s="497"/>
      <c r="T19" s="497"/>
      <c r="U19" s="497"/>
      <c r="V19" s="497"/>
      <c r="W19" s="497"/>
      <c r="X19" s="497"/>
      <c r="Y19" s="497"/>
      <c r="Z19" s="498"/>
      <c r="CG19" s="5"/>
      <c r="CH19" s="5"/>
      <c r="CI19" s="5"/>
      <c r="CJ19" s="5"/>
      <c r="CK19" s="5"/>
      <c r="CL19" s="5"/>
      <c r="CM19" s="5"/>
      <c r="CN19" s="5"/>
    </row>
    <row r="20" spans="1:92" ht="16.149999999999999" customHeight="1" x14ac:dyDescent="0.2">
      <c r="A20" s="467"/>
      <c r="B20" s="467"/>
      <c r="C20" s="467"/>
      <c r="D20" s="471"/>
      <c r="E20" s="472"/>
      <c r="F20" s="472"/>
      <c r="G20" s="477" t="s">
        <v>14</v>
      </c>
      <c r="H20" s="477"/>
      <c r="I20" s="477" t="s">
        <v>15</v>
      </c>
      <c r="J20" s="477"/>
      <c r="K20" s="477" t="s">
        <v>16</v>
      </c>
      <c r="L20" s="477"/>
      <c r="M20" s="477" t="s">
        <v>17</v>
      </c>
      <c r="N20" s="477"/>
      <c r="O20" s="477" t="s">
        <v>18</v>
      </c>
      <c r="P20" s="477"/>
      <c r="Q20" s="477" t="s">
        <v>19</v>
      </c>
      <c r="R20" s="477"/>
      <c r="S20" s="477" t="s">
        <v>20</v>
      </c>
      <c r="T20" s="477"/>
      <c r="U20" s="477" t="s">
        <v>21</v>
      </c>
      <c r="V20" s="477"/>
      <c r="W20" s="477" t="s">
        <v>22</v>
      </c>
      <c r="X20" s="477"/>
      <c r="Y20" s="477" t="s">
        <v>23</v>
      </c>
      <c r="Z20" s="477"/>
      <c r="CG20" s="5"/>
      <c r="CH20" s="5"/>
      <c r="CI20" s="5"/>
      <c r="CJ20" s="5"/>
      <c r="CK20" s="5"/>
      <c r="CL20" s="5"/>
      <c r="CM20" s="5"/>
      <c r="CN20" s="5"/>
    </row>
    <row r="21" spans="1:92" ht="16.149999999999999" customHeight="1" x14ac:dyDescent="0.2">
      <c r="A21" s="467"/>
      <c r="B21" s="467"/>
      <c r="C21" s="467"/>
      <c r="D21" s="16" t="s">
        <v>5</v>
      </c>
      <c r="E21" s="15" t="s">
        <v>6</v>
      </c>
      <c r="F21" s="370" t="s">
        <v>7</v>
      </c>
      <c r="G21" s="57" t="s">
        <v>6</v>
      </c>
      <c r="H21" s="58" t="s">
        <v>7</v>
      </c>
      <c r="I21" s="57" t="s">
        <v>6</v>
      </c>
      <c r="J21" s="95" t="s">
        <v>7</v>
      </c>
      <c r="K21" s="57" t="s">
        <v>6</v>
      </c>
      <c r="L21" s="58" t="s">
        <v>7</v>
      </c>
      <c r="M21" s="57" t="s">
        <v>6</v>
      </c>
      <c r="N21" s="58" t="s">
        <v>7</v>
      </c>
      <c r="O21" s="57" t="s">
        <v>6</v>
      </c>
      <c r="P21" s="58" t="s">
        <v>7</v>
      </c>
      <c r="Q21" s="57" t="s">
        <v>6</v>
      </c>
      <c r="R21" s="58" t="s">
        <v>7</v>
      </c>
      <c r="S21" s="57" t="s">
        <v>6</v>
      </c>
      <c r="T21" s="58" t="s">
        <v>7</v>
      </c>
      <c r="U21" s="57" t="s">
        <v>6</v>
      </c>
      <c r="V21" s="58" t="s">
        <v>7</v>
      </c>
      <c r="W21" s="57" t="s">
        <v>6</v>
      </c>
      <c r="X21" s="58" t="s">
        <v>7</v>
      </c>
      <c r="Y21" s="57" t="s">
        <v>6</v>
      </c>
      <c r="Z21" s="58" t="s">
        <v>7</v>
      </c>
      <c r="CG21" s="5"/>
      <c r="CH21" s="5"/>
      <c r="CI21" s="5"/>
      <c r="CJ21" s="5"/>
      <c r="CK21" s="5"/>
      <c r="CL21" s="5"/>
      <c r="CM21" s="5"/>
      <c r="CN21" s="5"/>
    </row>
    <row r="22" spans="1:92" ht="16.149999999999999" customHeight="1" x14ac:dyDescent="0.2">
      <c r="A22" s="479" t="s">
        <v>24</v>
      </c>
      <c r="B22" s="456" t="s">
        <v>25</v>
      </c>
      <c r="C22" s="97" t="s">
        <v>32</v>
      </c>
      <c r="D22" s="98">
        <f t="shared" ref="D22:D27" si="2">SUM(E22+F22)</f>
        <v>2</v>
      </c>
      <c r="E22" s="99">
        <f t="shared" ref="E22:F27" si="3">SUM(G22+I22+K22+M22+O22+Q22+S22+U22+W22+Y22)</f>
        <v>0</v>
      </c>
      <c r="F22" s="100">
        <f t="shared" si="3"/>
        <v>2</v>
      </c>
      <c r="G22" s="17"/>
      <c r="H22" s="19"/>
      <c r="I22" s="28"/>
      <c r="J22" s="29">
        <v>1</v>
      </c>
      <c r="K22" s="101"/>
      <c r="L22" s="18"/>
      <c r="M22" s="101"/>
      <c r="N22" s="18"/>
      <c r="O22" s="101"/>
      <c r="P22" s="18"/>
      <c r="Q22" s="101"/>
      <c r="R22" s="18"/>
      <c r="S22" s="101"/>
      <c r="T22" s="18">
        <v>1</v>
      </c>
      <c r="U22" s="101"/>
      <c r="V22" s="18"/>
      <c r="W22" s="101"/>
      <c r="X22" s="18"/>
      <c r="Y22" s="28"/>
      <c r="Z22" s="18"/>
      <c r="AA22" s="3"/>
      <c r="CG22" s="5"/>
      <c r="CH22" s="5"/>
      <c r="CI22" s="5"/>
      <c r="CJ22" s="5"/>
      <c r="CK22" s="5"/>
      <c r="CL22" s="5"/>
      <c r="CM22" s="5"/>
      <c r="CN22" s="5"/>
    </row>
    <row r="23" spans="1:92" ht="16.149999999999999" customHeight="1" x14ac:dyDescent="0.2">
      <c r="A23" s="479"/>
      <c r="B23" s="457"/>
      <c r="C23" s="102" t="s">
        <v>33</v>
      </c>
      <c r="D23" s="103">
        <f t="shared" si="2"/>
        <v>1</v>
      </c>
      <c r="E23" s="104">
        <f t="shared" si="3"/>
        <v>1</v>
      </c>
      <c r="F23" s="105">
        <f t="shared" si="3"/>
        <v>0</v>
      </c>
      <c r="G23" s="42"/>
      <c r="H23" s="43"/>
      <c r="I23" s="71"/>
      <c r="J23" s="72"/>
      <c r="K23" s="106"/>
      <c r="L23" s="30"/>
      <c r="M23" s="106">
        <v>1</v>
      </c>
      <c r="N23" s="30"/>
      <c r="O23" s="106"/>
      <c r="P23" s="30"/>
      <c r="Q23" s="106"/>
      <c r="R23" s="30"/>
      <c r="S23" s="106"/>
      <c r="T23" s="30"/>
      <c r="U23" s="106"/>
      <c r="V23" s="30"/>
      <c r="W23" s="106"/>
      <c r="X23" s="30"/>
      <c r="Y23" s="106"/>
      <c r="Z23" s="30"/>
      <c r="AA23" s="3"/>
      <c r="CG23" s="5"/>
      <c r="CH23" s="5"/>
      <c r="CI23" s="5"/>
      <c r="CJ23" s="5"/>
      <c r="CK23" s="5"/>
      <c r="CL23" s="5"/>
      <c r="CM23" s="5"/>
      <c r="CN23" s="5"/>
    </row>
    <row r="24" spans="1:92" ht="16.149999999999999" customHeight="1" x14ac:dyDescent="0.2">
      <c r="A24" s="479"/>
      <c r="B24" s="456" t="s">
        <v>27</v>
      </c>
      <c r="C24" s="24" t="s">
        <v>32</v>
      </c>
      <c r="D24" s="107">
        <f t="shared" si="2"/>
        <v>2</v>
      </c>
      <c r="E24" s="108">
        <f t="shared" si="3"/>
        <v>1</v>
      </c>
      <c r="F24" s="109">
        <f t="shared" si="3"/>
        <v>1</v>
      </c>
      <c r="G24" s="21"/>
      <c r="H24" s="22"/>
      <c r="I24" s="21"/>
      <c r="J24" s="23"/>
      <c r="K24" s="110"/>
      <c r="L24" s="22"/>
      <c r="M24" s="110"/>
      <c r="N24" s="22">
        <v>1</v>
      </c>
      <c r="O24" s="110">
        <v>1</v>
      </c>
      <c r="P24" s="22"/>
      <c r="Q24" s="110"/>
      <c r="R24" s="22"/>
      <c r="S24" s="110"/>
      <c r="T24" s="22"/>
      <c r="U24" s="110"/>
      <c r="V24" s="22"/>
      <c r="W24" s="110"/>
      <c r="X24" s="22"/>
      <c r="Y24" s="110"/>
      <c r="Z24" s="22"/>
      <c r="AA24" s="3"/>
      <c r="CG24" s="5"/>
      <c r="CH24" s="5"/>
      <c r="CI24" s="5"/>
      <c r="CJ24" s="5"/>
      <c r="CK24" s="5"/>
      <c r="CL24" s="5"/>
      <c r="CM24" s="5"/>
      <c r="CN24" s="5"/>
    </row>
    <row r="25" spans="1:92" ht="16.149999999999999" customHeight="1" x14ac:dyDescent="0.2">
      <c r="A25" s="480"/>
      <c r="B25" s="457"/>
      <c r="C25" s="111" t="s">
        <v>33</v>
      </c>
      <c r="D25" s="103">
        <f t="shared" si="2"/>
        <v>0</v>
      </c>
      <c r="E25" s="104">
        <f t="shared" si="3"/>
        <v>0</v>
      </c>
      <c r="F25" s="105">
        <f t="shared" si="3"/>
        <v>0</v>
      </c>
      <c r="G25" s="42"/>
      <c r="H25" s="43"/>
      <c r="I25" s="42"/>
      <c r="J25" s="31"/>
      <c r="K25" s="112"/>
      <c r="L25" s="43"/>
      <c r="M25" s="112"/>
      <c r="N25" s="43"/>
      <c r="O25" s="112"/>
      <c r="P25" s="43"/>
      <c r="Q25" s="112"/>
      <c r="R25" s="43"/>
      <c r="S25" s="112"/>
      <c r="T25" s="43"/>
      <c r="U25" s="112"/>
      <c r="V25" s="43"/>
      <c r="W25" s="112"/>
      <c r="X25" s="43"/>
      <c r="Y25" s="112"/>
      <c r="Z25" s="43"/>
      <c r="AA25" s="3"/>
      <c r="CG25" s="5"/>
      <c r="CH25" s="5"/>
      <c r="CI25" s="5"/>
      <c r="CJ25" s="5"/>
      <c r="CK25" s="5"/>
      <c r="CL25" s="5"/>
      <c r="CM25" s="5"/>
      <c r="CN25" s="5"/>
    </row>
    <row r="26" spans="1:92" ht="16.149999999999999" customHeight="1" x14ac:dyDescent="0.2">
      <c r="A26" s="458" t="s">
        <v>28</v>
      </c>
      <c r="B26" s="459"/>
      <c r="C26" s="24" t="s">
        <v>32</v>
      </c>
      <c r="D26" s="113">
        <f t="shared" si="2"/>
        <v>67</v>
      </c>
      <c r="E26" s="114">
        <f t="shared" si="3"/>
        <v>34</v>
      </c>
      <c r="F26" s="115">
        <f t="shared" si="3"/>
        <v>33</v>
      </c>
      <c r="G26" s="116"/>
      <c r="H26" s="117">
        <v>2</v>
      </c>
      <c r="I26" s="118">
        <v>13</v>
      </c>
      <c r="J26" s="119">
        <v>4</v>
      </c>
      <c r="K26" s="116">
        <v>4</v>
      </c>
      <c r="L26" s="117">
        <v>9</v>
      </c>
      <c r="M26" s="116">
        <v>3</v>
      </c>
      <c r="N26" s="117">
        <v>2</v>
      </c>
      <c r="O26" s="116">
        <v>2</v>
      </c>
      <c r="P26" s="117">
        <v>7</v>
      </c>
      <c r="Q26" s="116">
        <v>6</v>
      </c>
      <c r="R26" s="117">
        <v>4</v>
      </c>
      <c r="S26" s="116">
        <v>2</v>
      </c>
      <c r="T26" s="117">
        <v>1</v>
      </c>
      <c r="U26" s="116">
        <v>2</v>
      </c>
      <c r="V26" s="117">
        <v>1</v>
      </c>
      <c r="W26" s="116">
        <v>1</v>
      </c>
      <c r="X26" s="117">
        <v>3</v>
      </c>
      <c r="Y26" s="116">
        <v>1</v>
      </c>
      <c r="Z26" s="117"/>
      <c r="AA26" s="3"/>
      <c r="CG26" s="5"/>
      <c r="CH26" s="5"/>
      <c r="CI26" s="5"/>
      <c r="CJ26" s="5"/>
      <c r="CK26" s="5"/>
      <c r="CL26" s="5"/>
      <c r="CM26" s="5"/>
      <c r="CN26" s="5"/>
    </row>
    <row r="27" spans="1:92" ht="16.149999999999999" customHeight="1" x14ac:dyDescent="0.2">
      <c r="A27" s="460"/>
      <c r="B27" s="461"/>
      <c r="C27" s="111" t="s">
        <v>33</v>
      </c>
      <c r="D27" s="103">
        <f t="shared" si="2"/>
        <v>3</v>
      </c>
      <c r="E27" s="104">
        <f t="shared" si="3"/>
        <v>1</v>
      </c>
      <c r="F27" s="105">
        <f t="shared" si="3"/>
        <v>2</v>
      </c>
      <c r="G27" s="112"/>
      <c r="H27" s="43"/>
      <c r="I27" s="42"/>
      <c r="J27" s="31"/>
      <c r="K27" s="112"/>
      <c r="L27" s="43"/>
      <c r="M27" s="112"/>
      <c r="N27" s="43">
        <v>1</v>
      </c>
      <c r="O27" s="112"/>
      <c r="P27" s="43">
        <v>1</v>
      </c>
      <c r="Q27" s="112">
        <v>1</v>
      </c>
      <c r="R27" s="43"/>
      <c r="S27" s="112"/>
      <c r="T27" s="43"/>
      <c r="U27" s="112"/>
      <c r="V27" s="43"/>
      <c r="W27" s="112"/>
      <c r="X27" s="43"/>
      <c r="Y27" s="112"/>
      <c r="Z27" s="43"/>
      <c r="AA27" s="3"/>
      <c r="CG27" s="5"/>
      <c r="CH27" s="5"/>
      <c r="CI27" s="5"/>
      <c r="CJ27" s="5"/>
      <c r="CK27" s="5"/>
      <c r="CL27" s="5"/>
      <c r="CM27" s="5"/>
      <c r="CN27" s="5"/>
    </row>
    <row r="28" spans="1:92" ht="16.149999999999999" customHeight="1" x14ac:dyDescent="0.2">
      <c r="A28" s="462" t="s">
        <v>1</v>
      </c>
      <c r="B28" s="463"/>
      <c r="C28" s="464"/>
      <c r="D28" s="120">
        <f t="shared" ref="D28:Z28" si="4">SUM(D22:D27)</f>
        <v>75</v>
      </c>
      <c r="E28" s="121">
        <f t="shared" si="4"/>
        <v>37</v>
      </c>
      <c r="F28" s="122">
        <f t="shared" si="4"/>
        <v>38</v>
      </c>
      <c r="G28" s="123">
        <f t="shared" si="4"/>
        <v>0</v>
      </c>
      <c r="H28" s="124">
        <f t="shared" si="4"/>
        <v>2</v>
      </c>
      <c r="I28" s="125">
        <f t="shared" si="4"/>
        <v>13</v>
      </c>
      <c r="J28" s="126">
        <f t="shared" si="4"/>
        <v>5</v>
      </c>
      <c r="K28" s="123">
        <f t="shared" si="4"/>
        <v>4</v>
      </c>
      <c r="L28" s="124">
        <f t="shared" si="4"/>
        <v>9</v>
      </c>
      <c r="M28" s="123">
        <f t="shared" si="4"/>
        <v>4</v>
      </c>
      <c r="N28" s="124">
        <f t="shared" si="4"/>
        <v>4</v>
      </c>
      <c r="O28" s="123">
        <f t="shared" si="4"/>
        <v>3</v>
      </c>
      <c r="P28" s="124">
        <f t="shared" si="4"/>
        <v>8</v>
      </c>
      <c r="Q28" s="123">
        <f t="shared" si="4"/>
        <v>7</v>
      </c>
      <c r="R28" s="124">
        <f t="shared" si="4"/>
        <v>4</v>
      </c>
      <c r="S28" s="123">
        <f t="shared" si="4"/>
        <v>2</v>
      </c>
      <c r="T28" s="124">
        <f t="shared" si="4"/>
        <v>2</v>
      </c>
      <c r="U28" s="123">
        <f t="shared" si="4"/>
        <v>2</v>
      </c>
      <c r="V28" s="124">
        <f t="shared" si="4"/>
        <v>1</v>
      </c>
      <c r="W28" s="123">
        <f t="shared" si="4"/>
        <v>1</v>
      </c>
      <c r="X28" s="124">
        <f t="shared" si="4"/>
        <v>3</v>
      </c>
      <c r="Y28" s="123">
        <f t="shared" si="4"/>
        <v>1</v>
      </c>
      <c r="Z28" s="124">
        <f t="shared" si="4"/>
        <v>0</v>
      </c>
      <c r="AA28" s="3"/>
      <c r="CG28" s="5"/>
      <c r="CH28" s="5"/>
      <c r="CI28" s="5"/>
      <c r="CJ28" s="5"/>
      <c r="CK28" s="5"/>
      <c r="CL28" s="5"/>
      <c r="CM28" s="5"/>
      <c r="CN28" s="5"/>
    </row>
    <row r="29" spans="1:92" ht="31.9" customHeight="1" x14ac:dyDescent="0.2">
      <c r="A29" s="465" t="s">
        <v>34</v>
      </c>
      <c r="B29" s="465"/>
      <c r="C29" s="465"/>
      <c r="D29" s="465"/>
      <c r="E29" s="465"/>
      <c r="F29" s="465"/>
      <c r="G29" s="465"/>
      <c r="H29" s="465"/>
      <c r="I29" s="465"/>
      <c r="J29" s="465"/>
      <c r="K29" s="45"/>
      <c r="L29" s="26"/>
      <c r="CG29" s="5"/>
      <c r="CH29" s="5"/>
      <c r="CI29" s="5"/>
      <c r="CJ29" s="5"/>
      <c r="CK29" s="5"/>
      <c r="CL29" s="5"/>
      <c r="CM29" s="5"/>
      <c r="CN29" s="5"/>
    </row>
    <row r="30" spans="1:92" ht="16.149999999999999" customHeight="1" x14ac:dyDescent="0.2">
      <c r="A30" s="466" t="s">
        <v>4</v>
      </c>
      <c r="B30" s="466"/>
      <c r="C30" s="466"/>
      <c r="D30" s="371" t="s">
        <v>1</v>
      </c>
      <c r="E30" s="128" t="s">
        <v>35</v>
      </c>
      <c r="F30" s="368" t="s">
        <v>36</v>
      </c>
      <c r="G30" s="130"/>
      <c r="H30" s="131"/>
      <c r="I30" s="131"/>
      <c r="J30" s="132"/>
      <c r="K30" s="45"/>
      <c r="L30" s="2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CG30" s="5"/>
      <c r="CH30" s="5"/>
      <c r="CI30" s="5"/>
      <c r="CJ30" s="5"/>
      <c r="CK30" s="5"/>
      <c r="CL30" s="5"/>
      <c r="CM30" s="5"/>
      <c r="CN30" s="5"/>
    </row>
    <row r="31" spans="1:92" ht="16.149999999999999" customHeight="1" x14ac:dyDescent="0.2">
      <c r="A31" s="489" t="s">
        <v>37</v>
      </c>
      <c r="B31" s="490" t="s">
        <v>38</v>
      </c>
      <c r="C31" s="491"/>
      <c r="D31" s="133">
        <f t="shared" ref="D31:D43" si="5">SUM(E31+F31)</f>
        <v>0</v>
      </c>
      <c r="E31" s="134"/>
      <c r="F31" s="135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CG31" s="5"/>
      <c r="CH31" s="5"/>
      <c r="CI31" s="5"/>
      <c r="CJ31" s="5"/>
      <c r="CK31" s="5"/>
      <c r="CL31" s="5"/>
      <c r="CM31" s="5"/>
      <c r="CN31" s="5"/>
    </row>
    <row r="32" spans="1:92" ht="16.149999999999999" customHeight="1" x14ac:dyDescent="0.2">
      <c r="A32" s="456"/>
      <c r="B32" s="492" t="s">
        <v>39</v>
      </c>
      <c r="C32" s="493"/>
      <c r="D32" s="136">
        <f t="shared" si="5"/>
        <v>0</v>
      </c>
      <c r="E32" s="137"/>
      <c r="F32" s="138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CG32" s="5"/>
      <c r="CH32" s="5"/>
      <c r="CI32" s="5"/>
      <c r="CJ32" s="5"/>
      <c r="CK32" s="5"/>
      <c r="CL32" s="5"/>
      <c r="CM32" s="5"/>
      <c r="CN32" s="5"/>
    </row>
    <row r="33" spans="1:92" ht="16.149999999999999" customHeight="1" x14ac:dyDescent="0.2">
      <c r="A33" s="456"/>
      <c r="B33" s="492" t="s">
        <v>40</v>
      </c>
      <c r="C33" s="493"/>
      <c r="D33" s="136">
        <f t="shared" si="5"/>
        <v>0</v>
      </c>
      <c r="E33" s="137"/>
      <c r="F33" s="138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CG33" s="5"/>
      <c r="CH33" s="5"/>
      <c r="CI33" s="5"/>
      <c r="CJ33" s="5"/>
      <c r="CK33" s="5"/>
      <c r="CL33" s="5"/>
      <c r="CM33" s="5"/>
      <c r="CN33" s="5"/>
    </row>
    <row r="34" spans="1:92" ht="16.149999999999999" customHeight="1" x14ac:dyDescent="0.2">
      <c r="A34" s="456"/>
      <c r="B34" s="492" t="s">
        <v>41</v>
      </c>
      <c r="C34" s="493"/>
      <c r="D34" s="136">
        <f t="shared" si="5"/>
        <v>0</v>
      </c>
      <c r="E34" s="139"/>
      <c r="F34" s="140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CG34" s="5"/>
      <c r="CH34" s="5"/>
      <c r="CI34" s="5"/>
      <c r="CJ34" s="5"/>
      <c r="CK34" s="5"/>
      <c r="CL34" s="5"/>
      <c r="CM34" s="5"/>
      <c r="CN34" s="5"/>
    </row>
    <row r="35" spans="1:92" ht="16.149999999999999" customHeight="1" x14ac:dyDescent="0.2">
      <c r="A35" s="456"/>
      <c r="B35" s="492" t="s">
        <v>42</v>
      </c>
      <c r="C35" s="493"/>
      <c r="D35" s="136">
        <f t="shared" si="5"/>
        <v>0</v>
      </c>
      <c r="E35" s="139"/>
      <c r="F35" s="140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CG35" s="5"/>
      <c r="CH35" s="5"/>
      <c r="CI35" s="5"/>
      <c r="CJ35" s="5"/>
      <c r="CK35" s="5"/>
      <c r="CL35" s="5"/>
      <c r="CM35" s="5"/>
      <c r="CN35" s="5"/>
    </row>
    <row r="36" spans="1:92" ht="16.149999999999999" customHeight="1" x14ac:dyDescent="0.2">
      <c r="A36" s="456"/>
      <c r="B36" s="492" t="s">
        <v>43</v>
      </c>
      <c r="C36" s="493"/>
      <c r="D36" s="136">
        <f t="shared" si="5"/>
        <v>0</v>
      </c>
      <c r="E36" s="139"/>
      <c r="F36" s="140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CG36" s="5"/>
      <c r="CH36" s="5"/>
      <c r="CI36" s="5"/>
      <c r="CJ36" s="5"/>
      <c r="CK36" s="5"/>
      <c r="CL36" s="5"/>
      <c r="CM36" s="5"/>
      <c r="CN36" s="5"/>
    </row>
    <row r="37" spans="1:92" ht="16.149999999999999" customHeight="1" x14ac:dyDescent="0.2">
      <c r="A37" s="456"/>
      <c r="B37" s="492" t="s">
        <v>44</v>
      </c>
      <c r="C37" s="493"/>
      <c r="D37" s="136">
        <f t="shared" si="5"/>
        <v>0</v>
      </c>
      <c r="E37" s="139"/>
      <c r="F37" s="140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CG37" s="5"/>
      <c r="CH37" s="5"/>
      <c r="CI37" s="5"/>
      <c r="CJ37" s="5"/>
      <c r="CK37" s="5"/>
      <c r="CL37" s="5"/>
      <c r="CM37" s="5"/>
      <c r="CN37" s="5"/>
    </row>
    <row r="38" spans="1:92" ht="16.149999999999999" customHeight="1" x14ac:dyDescent="0.2">
      <c r="A38" s="456"/>
      <c r="B38" s="492" t="s">
        <v>45</v>
      </c>
      <c r="C38" s="493"/>
      <c r="D38" s="136">
        <f t="shared" si="5"/>
        <v>0</v>
      </c>
      <c r="E38" s="139"/>
      <c r="F38" s="140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CG38" s="5"/>
      <c r="CH38" s="5"/>
      <c r="CI38" s="5"/>
      <c r="CJ38" s="5"/>
      <c r="CK38" s="5"/>
      <c r="CL38" s="5"/>
      <c r="CM38" s="5"/>
      <c r="CN38" s="5"/>
    </row>
    <row r="39" spans="1:92" ht="16.149999999999999" customHeight="1" x14ac:dyDescent="0.2">
      <c r="A39" s="457"/>
      <c r="B39" s="494" t="s">
        <v>46</v>
      </c>
      <c r="C39" s="495"/>
      <c r="D39" s="141">
        <f t="shared" si="5"/>
        <v>0</v>
      </c>
      <c r="E39" s="142"/>
      <c r="F39" s="143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CG39" s="5"/>
      <c r="CH39" s="5"/>
      <c r="CI39" s="5"/>
      <c r="CJ39" s="5"/>
      <c r="CK39" s="5"/>
      <c r="CL39" s="5"/>
      <c r="CM39" s="5"/>
      <c r="CN39" s="5"/>
    </row>
    <row r="40" spans="1:92" ht="16.149999999999999" customHeight="1" x14ac:dyDescent="0.2">
      <c r="A40" s="489" t="s">
        <v>47</v>
      </c>
      <c r="B40" s="489" t="s">
        <v>48</v>
      </c>
      <c r="C40" s="61" t="s">
        <v>49</v>
      </c>
      <c r="D40" s="133">
        <f t="shared" si="5"/>
        <v>0</v>
      </c>
      <c r="E40" s="144"/>
      <c r="F40" s="145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CG40" s="5"/>
      <c r="CH40" s="5"/>
      <c r="CI40" s="5"/>
      <c r="CJ40" s="5"/>
      <c r="CK40" s="5"/>
      <c r="CL40" s="5"/>
      <c r="CM40" s="5"/>
      <c r="CN40" s="5"/>
    </row>
    <row r="41" spans="1:92" ht="16.149999999999999" customHeight="1" x14ac:dyDescent="0.2">
      <c r="A41" s="456"/>
      <c r="B41" s="457"/>
      <c r="C41" s="361" t="s">
        <v>50</v>
      </c>
      <c r="D41" s="141">
        <f t="shared" si="5"/>
        <v>0</v>
      </c>
      <c r="E41" s="146"/>
      <c r="F41" s="143"/>
      <c r="G41" s="6"/>
      <c r="H41" s="6"/>
      <c r="I41" s="10"/>
      <c r="J41" s="10"/>
      <c r="K41" s="10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CG41" s="5"/>
      <c r="CH41" s="5"/>
      <c r="CI41" s="5"/>
      <c r="CJ41" s="5"/>
      <c r="CK41" s="5"/>
      <c r="CL41" s="5"/>
      <c r="CM41" s="5"/>
      <c r="CN41" s="5"/>
    </row>
    <row r="42" spans="1:92" ht="16.149999999999999" customHeight="1" x14ac:dyDescent="0.2">
      <c r="A42" s="456"/>
      <c r="B42" s="489" t="s">
        <v>51</v>
      </c>
      <c r="C42" s="61" t="s">
        <v>49</v>
      </c>
      <c r="D42" s="133">
        <f t="shared" si="5"/>
        <v>0</v>
      </c>
      <c r="E42" s="144"/>
      <c r="F42" s="145"/>
      <c r="G42" s="6"/>
      <c r="H42" s="6"/>
      <c r="I42" s="10"/>
      <c r="J42" s="10"/>
      <c r="K42" s="10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CG42" s="5"/>
      <c r="CH42" s="5"/>
      <c r="CI42" s="5"/>
      <c r="CJ42" s="5"/>
      <c r="CK42" s="5"/>
      <c r="CL42" s="5"/>
      <c r="CM42" s="5"/>
      <c r="CN42" s="5"/>
    </row>
    <row r="43" spans="1:92" ht="16.149999999999999" customHeight="1" x14ac:dyDescent="0.2">
      <c r="A43" s="457"/>
      <c r="B43" s="457"/>
      <c r="C43" s="147" t="s">
        <v>50</v>
      </c>
      <c r="D43" s="141">
        <f t="shared" si="5"/>
        <v>0</v>
      </c>
      <c r="E43" s="146"/>
      <c r="F43" s="143"/>
      <c r="G43" s="6"/>
      <c r="H43" s="6"/>
      <c r="I43" s="10"/>
      <c r="J43" s="10"/>
      <c r="K43" s="10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CG43" s="5"/>
      <c r="CH43" s="5"/>
      <c r="CI43" s="5"/>
      <c r="CJ43" s="5"/>
      <c r="CK43" s="5"/>
      <c r="CL43" s="5"/>
      <c r="CM43" s="5"/>
      <c r="CN43" s="5"/>
    </row>
    <row r="44" spans="1:92" ht="31.9" customHeight="1" x14ac:dyDescent="0.2">
      <c r="A44" s="465" t="s">
        <v>52</v>
      </c>
      <c r="B44" s="465"/>
      <c r="C44" s="465"/>
      <c r="D44" s="465"/>
      <c r="E44" s="465"/>
      <c r="F44" s="465"/>
      <c r="G44" s="465"/>
      <c r="H44" s="465"/>
      <c r="I44" s="27"/>
      <c r="J44" s="27"/>
      <c r="K44" s="33"/>
      <c r="L44" s="26"/>
      <c r="CG44" s="5"/>
      <c r="CH44" s="5"/>
      <c r="CI44" s="5"/>
      <c r="CJ44" s="5"/>
      <c r="CK44" s="5"/>
      <c r="CL44" s="5"/>
      <c r="CM44" s="5"/>
      <c r="CN44" s="5"/>
    </row>
    <row r="45" spans="1:92" ht="16.149999999999999" customHeight="1" x14ac:dyDescent="0.2">
      <c r="A45" s="503" t="s">
        <v>53</v>
      </c>
      <c r="B45" s="505" t="s">
        <v>1</v>
      </c>
      <c r="C45" s="26"/>
      <c r="D45" s="6"/>
      <c r="E45" s="6"/>
      <c r="F45" s="6"/>
      <c r="G45" s="6"/>
      <c r="H45" s="6"/>
      <c r="I45" s="10"/>
      <c r="J45" s="10"/>
      <c r="K45" s="10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CG45" s="5"/>
      <c r="CH45" s="5"/>
      <c r="CI45" s="5"/>
      <c r="CJ45" s="5"/>
      <c r="CK45" s="5"/>
      <c r="CL45" s="5"/>
      <c r="CM45" s="5"/>
      <c r="CN45" s="5"/>
    </row>
    <row r="46" spans="1:92" ht="16.149999999999999" customHeight="1" x14ac:dyDescent="0.2">
      <c r="A46" s="504"/>
      <c r="B46" s="506"/>
      <c r="C46" s="148"/>
      <c r="D46" s="26"/>
      <c r="E46" s="6"/>
      <c r="F46" s="6"/>
      <c r="G46" s="6"/>
      <c r="H46" s="6"/>
      <c r="I46" s="10"/>
      <c r="J46" s="10"/>
      <c r="K46" s="10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CG46" s="5"/>
      <c r="CH46" s="5"/>
      <c r="CI46" s="5"/>
      <c r="CJ46" s="5"/>
      <c r="CK46" s="5"/>
      <c r="CL46" s="5"/>
      <c r="CM46" s="5"/>
      <c r="CN46" s="5"/>
    </row>
    <row r="47" spans="1:92" ht="16.149999999999999" customHeight="1" x14ac:dyDescent="0.2">
      <c r="A47" s="61" t="s">
        <v>54</v>
      </c>
      <c r="B47" s="149">
        <v>209</v>
      </c>
      <c r="C47" s="150"/>
      <c r="D47" s="26"/>
      <c r="E47" s="6"/>
      <c r="F47" s="6"/>
      <c r="G47" s="6"/>
      <c r="H47" s="6"/>
      <c r="I47" s="10"/>
      <c r="J47" s="10"/>
      <c r="K47" s="10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CG47" s="5"/>
      <c r="CH47" s="5"/>
      <c r="CI47" s="5"/>
      <c r="CJ47" s="5"/>
      <c r="CK47" s="5"/>
      <c r="CL47" s="5"/>
      <c r="CM47" s="5"/>
      <c r="CN47" s="5"/>
    </row>
    <row r="48" spans="1:92" ht="16.149999999999999" customHeight="1" x14ac:dyDescent="0.2">
      <c r="A48" s="147" t="s">
        <v>55</v>
      </c>
      <c r="B48" s="151">
        <v>10</v>
      </c>
      <c r="C48" s="150"/>
      <c r="D48" s="26"/>
      <c r="E48" s="6"/>
      <c r="F48" s="6"/>
      <c r="G48" s="6"/>
      <c r="H48" s="6"/>
      <c r="I48" s="10"/>
      <c r="J48" s="10"/>
      <c r="K48" s="10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CG48" s="5"/>
      <c r="CH48" s="5"/>
      <c r="CI48" s="5"/>
      <c r="CJ48" s="5"/>
      <c r="CK48" s="5"/>
      <c r="CL48" s="5"/>
      <c r="CM48" s="5"/>
      <c r="CN48" s="5"/>
    </row>
    <row r="49" spans="1:92" ht="16.149999999999999" customHeight="1" x14ac:dyDescent="0.2">
      <c r="A49" s="362" t="s">
        <v>1</v>
      </c>
      <c r="B49" s="152">
        <f>SUM(B47+B48)</f>
        <v>219</v>
      </c>
      <c r="C49" s="153"/>
      <c r="D49" s="2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CG49" s="5"/>
      <c r="CH49" s="5"/>
      <c r="CI49" s="5"/>
      <c r="CJ49" s="5"/>
      <c r="CK49" s="5"/>
      <c r="CL49" s="5"/>
      <c r="CM49" s="5"/>
      <c r="CN49" s="5"/>
    </row>
    <row r="50" spans="1:92" ht="31.9" customHeight="1" x14ac:dyDescent="0.2">
      <c r="A50" s="154" t="s">
        <v>56</v>
      </c>
      <c r="B50" s="154"/>
      <c r="C50" s="154"/>
      <c r="D50" s="26"/>
      <c r="CG50" s="5"/>
      <c r="CH50" s="5"/>
      <c r="CI50" s="5"/>
      <c r="CJ50" s="5"/>
      <c r="CK50" s="5"/>
      <c r="CL50" s="5"/>
      <c r="CM50" s="5"/>
      <c r="CN50" s="5"/>
    </row>
    <row r="51" spans="1:92" ht="16.149999999999999" customHeight="1" x14ac:dyDescent="0.2">
      <c r="A51" s="489" t="s">
        <v>57</v>
      </c>
      <c r="B51" s="507" t="s">
        <v>12</v>
      </c>
      <c r="C51" s="508" t="s">
        <v>1</v>
      </c>
      <c r="D51" s="2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CG51" s="5"/>
      <c r="CH51" s="5"/>
      <c r="CI51" s="5"/>
      <c r="CJ51" s="5"/>
      <c r="CK51" s="5"/>
      <c r="CL51" s="5"/>
      <c r="CM51" s="5"/>
      <c r="CN51" s="5"/>
    </row>
    <row r="52" spans="1:92" ht="16.149999999999999" customHeight="1" x14ac:dyDescent="0.2">
      <c r="A52" s="457"/>
      <c r="B52" s="461"/>
      <c r="C52" s="509"/>
      <c r="D52" s="2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CG52" s="5"/>
      <c r="CH52" s="5"/>
      <c r="CI52" s="5"/>
      <c r="CJ52" s="5"/>
      <c r="CK52" s="5"/>
      <c r="CL52" s="5"/>
      <c r="CM52" s="5"/>
      <c r="CN52" s="5"/>
    </row>
    <row r="53" spans="1:92" ht="16.149999999999999" customHeight="1" x14ac:dyDescent="0.2">
      <c r="A53" s="489" t="s">
        <v>58</v>
      </c>
      <c r="B53" s="155" t="s">
        <v>59</v>
      </c>
      <c r="C53" s="149"/>
      <c r="D53" s="2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CG53" s="5"/>
      <c r="CH53" s="5"/>
      <c r="CI53" s="5"/>
      <c r="CJ53" s="5"/>
      <c r="CK53" s="5"/>
      <c r="CL53" s="5"/>
      <c r="CM53" s="5"/>
      <c r="CN53" s="5"/>
    </row>
    <row r="54" spans="1:92" ht="16.149999999999999" customHeight="1" x14ac:dyDescent="0.2">
      <c r="A54" s="456"/>
      <c r="B54" s="156" t="s">
        <v>60</v>
      </c>
      <c r="C54" s="157"/>
      <c r="D54" s="2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CG54" s="5"/>
      <c r="CH54" s="5"/>
      <c r="CI54" s="5"/>
      <c r="CJ54" s="5"/>
      <c r="CK54" s="5"/>
      <c r="CL54" s="5"/>
      <c r="CM54" s="5"/>
      <c r="CN54" s="5"/>
    </row>
    <row r="55" spans="1:92" ht="16.149999999999999" customHeight="1" x14ac:dyDescent="0.2">
      <c r="A55" s="457"/>
      <c r="B55" s="158" t="s">
        <v>61</v>
      </c>
      <c r="C55" s="151"/>
      <c r="D55" s="2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CG55" s="5"/>
      <c r="CH55" s="5"/>
      <c r="CI55" s="5"/>
      <c r="CJ55" s="5"/>
      <c r="CK55" s="5"/>
      <c r="CL55" s="5"/>
      <c r="CM55" s="5"/>
      <c r="CN55" s="5"/>
    </row>
    <row r="56" spans="1:92" ht="16.149999999999999" customHeight="1" x14ac:dyDescent="0.2">
      <c r="A56" s="489" t="s">
        <v>62</v>
      </c>
      <c r="B56" s="155" t="s">
        <v>63</v>
      </c>
      <c r="C56" s="149"/>
      <c r="D56" s="2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CG56" s="5"/>
      <c r="CH56" s="5"/>
      <c r="CI56" s="5"/>
      <c r="CJ56" s="5"/>
      <c r="CK56" s="5"/>
      <c r="CL56" s="5"/>
      <c r="CM56" s="5"/>
      <c r="CN56" s="5"/>
    </row>
    <row r="57" spans="1:92" ht="22.15" customHeight="1" x14ac:dyDescent="0.2">
      <c r="A57" s="456"/>
      <c r="B57" s="156" t="s">
        <v>64</v>
      </c>
      <c r="C57" s="157"/>
      <c r="D57" s="2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CG57" s="5"/>
      <c r="CH57" s="5"/>
      <c r="CI57" s="5"/>
      <c r="CJ57" s="5"/>
      <c r="CK57" s="5"/>
      <c r="CL57" s="5"/>
      <c r="CM57" s="5"/>
      <c r="CN57" s="5"/>
    </row>
    <row r="58" spans="1:92" ht="24.6" customHeight="1" x14ac:dyDescent="0.2">
      <c r="A58" s="456"/>
      <c r="B58" s="364" t="s">
        <v>65</v>
      </c>
      <c r="C58" s="157"/>
      <c r="D58" s="2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CG58" s="5"/>
      <c r="CH58" s="5"/>
      <c r="CI58" s="5"/>
      <c r="CJ58" s="5"/>
      <c r="CK58" s="5"/>
      <c r="CL58" s="5"/>
      <c r="CM58" s="5"/>
      <c r="CN58" s="5"/>
    </row>
    <row r="59" spans="1:92" ht="16.149999999999999" customHeight="1" x14ac:dyDescent="0.2">
      <c r="A59" s="457"/>
      <c r="B59" s="158" t="s">
        <v>66</v>
      </c>
      <c r="C59" s="151"/>
      <c r="D59" s="2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CG59" s="5"/>
      <c r="CH59" s="5"/>
      <c r="CI59" s="5"/>
      <c r="CJ59" s="5"/>
      <c r="CK59" s="5"/>
      <c r="CL59" s="5"/>
      <c r="CM59" s="5"/>
      <c r="CN59" s="5"/>
    </row>
    <row r="60" spans="1:92" ht="38.450000000000003" customHeight="1" x14ac:dyDescent="0.2">
      <c r="A60" s="489" t="s">
        <v>67</v>
      </c>
      <c r="B60" s="160" t="s">
        <v>68</v>
      </c>
      <c r="C60" s="149"/>
      <c r="D60" s="2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CG60" s="5"/>
      <c r="CH60" s="5"/>
      <c r="CI60" s="5"/>
      <c r="CJ60" s="5"/>
      <c r="CK60" s="5"/>
      <c r="CL60" s="5"/>
      <c r="CM60" s="5"/>
      <c r="CN60" s="5"/>
    </row>
    <row r="61" spans="1:92" ht="24" customHeight="1" x14ac:dyDescent="0.2">
      <c r="A61" s="457"/>
      <c r="B61" s="161" t="s">
        <v>69</v>
      </c>
      <c r="C61" s="151"/>
      <c r="D61" s="2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CG61" s="5"/>
      <c r="CH61" s="5"/>
      <c r="CI61" s="5"/>
      <c r="CJ61" s="5"/>
      <c r="CK61" s="5"/>
      <c r="CL61" s="5"/>
      <c r="CM61" s="5"/>
      <c r="CN61" s="5"/>
    </row>
    <row r="62" spans="1:92" ht="16.149999999999999" customHeight="1" x14ac:dyDescent="0.2">
      <c r="A62" s="510" t="s">
        <v>70</v>
      </c>
      <c r="B62" s="511"/>
      <c r="C62" s="162"/>
      <c r="D62" s="2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CG62" s="5"/>
      <c r="CH62" s="5"/>
      <c r="CI62" s="5"/>
      <c r="CJ62" s="5"/>
      <c r="CK62" s="5"/>
      <c r="CL62" s="5"/>
      <c r="CM62" s="5"/>
      <c r="CN62" s="5"/>
    </row>
    <row r="63" spans="1:92" ht="31.9" customHeight="1" x14ac:dyDescent="0.2">
      <c r="A63" s="465" t="s">
        <v>71</v>
      </c>
      <c r="B63" s="465"/>
      <c r="C63" s="465"/>
      <c r="D63" s="465"/>
      <c r="E63" s="465"/>
      <c r="F63" s="465"/>
      <c r="G63" s="465"/>
      <c r="H63" s="465"/>
      <c r="I63" s="465"/>
      <c r="J63" s="26"/>
      <c r="CG63" s="5"/>
      <c r="CH63" s="5"/>
      <c r="CI63" s="5"/>
      <c r="CJ63" s="5"/>
      <c r="CK63" s="5"/>
      <c r="CL63" s="5"/>
      <c r="CM63" s="5"/>
      <c r="CN63" s="5"/>
    </row>
    <row r="64" spans="1:92" ht="16.149999999999999" customHeight="1" x14ac:dyDescent="0.2">
      <c r="A64" s="512" t="s">
        <v>72</v>
      </c>
      <c r="B64" s="512"/>
      <c r="C64" s="454" t="s">
        <v>73</v>
      </c>
      <c r="D64" s="454" t="s">
        <v>74</v>
      </c>
      <c r="E64" s="455" t="s">
        <v>62</v>
      </c>
      <c r="F64" s="454"/>
      <c r="G64" s="454"/>
      <c r="H64" s="454" t="s">
        <v>75</v>
      </c>
      <c r="I64" s="13"/>
      <c r="J64" s="2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CG64" s="5"/>
      <c r="CH64" s="5"/>
      <c r="CI64" s="5"/>
      <c r="CJ64" s="5"/>
      <c r="CK64" s="5"/>
      <c r="CL64" s="5"/>
      <c r="CM64" s="5"/>
      <c r="CN64" s="5"/>
    </row>
    <row r="65" spans="1:92" ht="16.149999999999999" customHeight="1" x14ac:dyDescent="0.2">
      <c r="A65" s="512"/>
      <c r="B65" s="512"/>
      <c r="C65" s="454"/>
      <c r="D65" s="454"/>
      <c r="E65" s="163" t="s">
        <v>76</v>
      </c>
      <c r="F65" s="367" t="s">
        <v>77</v>
      </c>
      <c r="G65" s="369" t="s">
        <v>78</v>
      </c>
      <c r="H65" s="455"/>
      <c r="I65" s="13"/>
      <c r="J65" s="2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CG65" s="5"/>
      <c r="CH65" s="5"/>
      <c r="CI65" s="5"/>
      <c r="CJ65" s="5"/>
      <c r="CK65" s="5"/>
      <c r="CL65" s="5"/>
      <c r="CM65" s="5"/>
      <c r="CN65" s="5"/>
    </row>
    <row r="66" spans="1:92" ht="16.149999999999999" customHeight="1" x14ac:dyDescent="0.2">
      <c r="A66" s="499" t="s">
        <v>79</v>
      </c>
      <c r="B66" s="499"/>
      <c r="C66" s="166"/>
      <c r="D66" s="166"/>
      <c r="E66" s="167"/>
      <c r="F66" s="168"/>
      <c r="G66" s="169"/>
      <c r="H66" s="169"/>
      <c r="I66" s="13"/>
      <c r="J66" s="2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CG66" s="5"/>
      <c r="CH66" s="5"/>
      <c r="CI66" s="5"/>
      <c r="CJ66" s="5"/>
      <c r="CK66" s="5"/>
      <c r="CL66" s="5"/>
      <c r="CM66" s="5"/>
      <c r="CN66" s="5"/>
    </row>
    <row r="67" spans="1:92" ht="16.149999999999999" customHeight="1" x14ac:dyDescent="0.2">
      <c r="A67" s="500" t="s">
        <v>80</v>
      </c>
      <c r="B67" s="500"/>
      <c r="C67" s="171"/>
      <c r="D67" s="171"/>
      <c r="E67" s="172"/>
      <c r="F67" s="173"/>
      <c r="G67" s="174"/>
      <c r="H67" s="174"/>
      <c r="I67" s="13"/>
      <c r="J67" s="2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CG67" s="5"/>
      <c r="CH67" s="5"/>
      <c r="CI67" s="5"/>
      <c r="CJ67" s="5"/>
      <c r="CK67" s="5"/>
      <c r="CL67" s="5"/>
      <c r="CM67" s="5"/>
      <c r="CN67" s="5"/>
    </row>
    <row r="68" spans="1:92" ht="16.149999999999999" customHeight="1" x14ac:dyDescent="0.2">
      <c r="A68" s="501" t="s">
        <v>81</v>
      </c>
      <c r="B68" s="501"/>
      <c r="C68" s="175"/>
      <c r="D68" s="175"/>
      <c r="E68" s="176"/>
      <c r="F68" s="177"/>
      <c r="G68" s="178"/>
      <c r="H68" s="178"/>
      <c r="I68" s="13"/>
      <c r="J68" s="2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CG68" s="5"/>
      <c r="CH68" s="5"/>
      <c r="CI68" s="5"/>
      <c r="CJ68" s="5"/>
      <c r="CK68" s="5"/>
      <c r="CL68" s="5"/>
      <c r="CM68" s="5"/>
      <c r="CN68" s="5"/>
    </row>
    <row r="69" spans="1:92" ht="16.149999999999999" customHeight="1" x14ac:dyDescent="0.2">
      <c r="A69" s="502" t="s">
        <v>1</v>
      </c>
      <c r="B69" s="502"/>
      <c r="C69" s="179">
        <f t="shared" ref="C69:H69" si="6">SUM(C66:C68)</f>
        <v>0</v>
      </c>
      <c r="D69" s="179">
        <f t="shared" si="6"/>
        <v>0</v>
      </c>
      <c r="E69" s="179">
        <f t="shared" si="6"/>
        <v>0</v>
      </c>
      <c r="F69" s="179">
        <f t="shared" si="6"/>
        <v>0</v>
      </c>
      <c r="G69" s="179">
        <f t="shared" si="6"/>
        <v>0</v>
      </c>
      <c r="H69" s="180">
        <f t="shared" si="6"/>
        <v>0</v>
      </c>
      <c r="I69" s="181"/>
      <c r="J69" s="2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CG69" s="5"/>
      <c r="CH69" s="5"/>
      <c r="CI69" s="5"/>
      <c r="CJ69" s="5"/>
      <c r="CK69" s="5"/>
      <c r="CL69" s="5"/>
      <c r="CM69" s="5"/>
      <c r="CN69" s="5"/>
    </row>
    <row r="70" spans="1:92" ht="16.149999999999999" customHeight="1" x14ac:dyDescent="0.2">
      <c r="A70" s="182" t="s">
        <v>82</v>
      </c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CG70" s="5"/>
      <c r="CH70" s="5"/>
      <c r="CI70" s="5"/>
      <c r="CJ70" s="5"/>
      <c r="CK70" s="5"/>
      <c r="CL70" s="5"/>
      <c r="CM70" s="5"/>
      <c r="CN70" s="5"/>
    </row>
    <row r="71" spans="1:92" ht="31.9" customHeight="1" x14ac:dyDescent="0.2">
      <c r="A71" s="465" t="s">
        <v>83</v>
      </c>
      <c r="B71" s="465"/>
      <c r="C71" s="465"/>
      <c r="D71" s="465"/>
      <c r="E71" s="465"/>
      <c r="F71" s="465"/>
      <c r="G71" s="465"/>
      <c r="H71" s="465"/>
      <c r="I71" s="465"/>
      <c r="J71" s="465"/>
      <c r="K71" s="465"/>
      <c r="L71" s="465"/>
      <c r="CG71" s="5"/>
      <c r="CH71" s="5"/>
      <c r="CI71" s="5"/>
      <c r="CJ71" s="5"/>
      <c r="CK71" s="5"/>
      <c r="CL71" s="5"/>
      <c r="CM71" s="5"/>
      <c r="CN71" s="5"/>
    </row>
    <row r="72" spans="1:92" ht="16.149999999999999" customHeight="1" x14ac:dyDescent="0.2">
      <c r="A72" s="512" t="s">
        <v>72</v>
      </c>
      <c r="B72" s="512"/>
      <c r="C72" s="454" t="s">
        <v>73</v>
      </c>
      <c r="D72" s="454" t="s">
        <v>74</v>
      </c>
      <c r="E72" s="515" t="s">
        <v>62</v>
      </c>
      <c r="F72" s="516"/>
      <c r="G72" s="517"/>
      <c r="H72" s="455" t="s">
        <v>75</v>
      </c>
      <c r="I72" s="13"/>
      <c r="J72" s="13"/>
      <c r="K72" s="14"/>
      <c r="L72" s="44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CG72" s="5"/>
      <c r="CH72" s="5"/>
      <c r="CI72" s="5"/>
      <c r="CJ72" s="5"/>
      <c r="CK72" s="5"/>
      <c r="CL72" s="5"/>
      <c r="CM72" s="5"/>
      <c r="CN72" s="5"/>
    </row>
    <row r="73" spans="1:92" ht="16.149999999999999" customHeight="1" x14ac:dyDescent="0.2">
      <c r="A73" s="512"/>
      <c r="B73" s="512"/>
      <c r="C73" s="454"/>
      <c r="D73" s="454"/>
      <c r="E73" s="366" t="s">
        <v>76</v>
      </c>
      <c r="F73" s="367" t="s">
        <v>77</v>
      </c>
      <c r="G73" s="368" t="s">
        <v>78</v>
      </c>
      <c r="H73" s="455"/>
      <c r="I73" s="13"/>
      <c r="J73" s="13"/>
      <c r="K73" s="14"/>
      <c r="L73" s="44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CG73" s="5"/>
      <c r="CH73" s="5"/>
      <c r="CI73" s="5"/>
      <c r="CJ73" s="5"/>
      <c r="CK73" s="5"/>
      <c r="CL73" s="5"/>
      <c r="CM73" s="5"/>
      <c r="CN73" s="5"/>
    </row>
    <row r="74" spans="1:92" ht="16.149999999999999" customHeight="1" x14ac:dyDescent="0.2">
      <c r="A74" s="499" t="s">
        <v>80</v>
      </c>
      <c r="B74" s="499"/>
      <c r="C74" s="166">
        <v>1</v>
      </c>
      <c r="D74" s="166"/>
      <c r="E74" s="186">
        <v>86</v>
      </c>
      <c r="F74" s="168"/>
      <c r="G74" s="187"/>
      <c r="H74" s="169">
        <v>7</v>
      </c>
      <c r="I74" s="13"/>
      <c r="J74" s="13"/>
      <c r="K74" s="14"/>
      <c r="L74" s="13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CG74" s="5"/>
      <c r="CH74" s="5"/>
      <c r="CI74" s="5"/>
      <c r="CJ74" s="5"/>
      <c r="CK74" s="5"/>
      <c r="CL74" s="5"/>
      <c r="CM74" s="5"/>
      <c r="CN74" s="5"/>
    </row>
    <row r="75" spans="1:92" ht="16.149999999999999" customHeight="1" x14ac:dyDescent="0.2">
      <c r="A75" s="500" t="s">
        <v>84</v>
      </c>
      <c r="B75" s="500"/>
      <c r="C75" s="157">
        <v>1</v>
      </c>
      <c r="D75" s="157"/>
      <c r="E75" s="188"/>
      <c r="F75" s="189"/>
      <c r="G75" s="190"/>
      <c r="H75" s="191"/>
      <c r="I75" s="13"/>
      <c r="J75" s="13"/>
      <c r="K75" s="14"/>
      <c r="L75" s="13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CG75" s="5"/>
      <c r="CH75" s="5"/>
      <c r="CI75" s="5"/>
      <c r="CJ75" s="5"/>
      <c r="CK75" s="5"/>
      <c r="CL75" s="5"/>
      <c r="CM75" s="5"/>
      <c r="CN75" s="5"/>
    </row>
    <row r="76" spans="1:92" ht="16.149999999999999" customHeight="1" x14ac:dyDescent="0.2">
      <c r="A76" s="513" t="s">
        <v>85</v>
      </c>
      <c r="B76" s="513"/>
      <c r="C76" s="157"/>
      <c r="D76" s="157"/>
      <c r="E76" s="188"/>
      <c r="F76" s="189"/>
      <c r="G76" s="190"/>
      <c r="H76" s="191"/>
      <c r="I76" s="13"/>
      <c r="J76" s="13"/>
      <c r="K76" s="14"/>
      <c r="L76" s="13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CG76" s="5"/>
      <c r="CH76" s="5"/>
      <c r="CI76" s="5"/>
      <c r="CJ76" s="5"/>
      <c r="CK76" s="5"/>
      <c r="CL76" s="5"/>
      <c r="CM76" s="5"/>
      <c r="CN76" s="5"/>
    </row>
    <row r="77" spans="1:92" ht="16.149999999999999" customHeight="1" x14ac:dyDescent="0.2">
      <c r="A77" s="500" t="s">
        <v>86</v>
      </c>
      <c r="B77" s="500"/>
      <c r="C77" s="157"/>
      <c r="D77" s="157">
        <v>2</v>
      </c>
      <c r="E77" s="188"/>
      <c r="F77" s="189"/>
      <c r="G77" s="190"/>
      <c r="H77" s="191"/>
      <c r="I77" s="13"/>
      <c r="J77" s="13"/>
      <c r="K77" s="14"/>
      <c r="L77" s="13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CG77" s="5"/>
      <c r="CH77" s="5"/>
      <c r="CI77" s="5"/>
      <c r="CJ77" s="5"/>
      <c r="CK77" s="5"/>
      <c r="CL77" s="5"/>
      <c r="CM77" s="5"/>
      <c r="CN77" s="5"/>
    </row>
    <row r="78" spans="1:92" ht="16.149999999999999" customHeight="1" x14ac:dyDescent="0.2">
      <c r="A78" s="514" t="s">
        <v>81</v>
      </c>
      <c r="B78" s="514"/>
      <c r="C78" s="175">
        <v>1</v>
      </c>
      <c r="D78" s="151">
        <v>3</v>
      </c>
      <c r="E78" s="192"/>
      <c r="F78" s="177"/>
      <c r="G78" s="193"/>
      <c r="H78" s="178"/>
      <c r="I78" s="13"/>
      <c r="J78" s="13"/>
      <c r="K78" s="14"/>
      <c r="L78" s="13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CG78" s="5"/>
      <c r="CH78" s="5"/>
      <c r="CI78" s="5"/>
      <c r="CJ78" s="5"/>
      <c r="CK78" s="5"/>
      <c r="CL78" s="5"/>
      <c r="CM78" s="5"/>
      <c r="CN78" s="5"/>
    </row>
    <row r="79" spans="1:92" ht="16.149999999999999" customHeight="1" x14ac:dyDescent="0.2">
      <c r="A79" s="502" t="s">
        <v>1</v>
      </c>
      <c r="B79" s="502"/>
      <c r="C79" s="179">
        <f t="shared" ref="C79:H79" si="7">SUM(C74:C78)</f>
        <v>3</v>
      </c>
      <c r="D79" s="180">
        <f t="shared" si="7"/>
        <v>5</v>
      </c>
      <c r="E79" s="194">
        <f t="shared" si="7"/>
        <v>86</v>
      </c>
      <c r="F79" s="179">
        <f t="shared" si="7"/>
        <v>0</v>
      </c>
      <c r="G79" s="180">
        <f t="shared" si="7"/>
        <v>0</v>
      </c>
      <c r="H79" s="195">
        <f t="shared" si="7"/>
        <v>7</v>
      </c>
      <c r="I79" s="181"/>
      <c r="J79" s="13"/>
      <c r="K79" s="14"/>
      <c r="L79" s="13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CG79" s="5"/>
      <c r="CH79" s="5"/>
      <c r="CI79" s="5"/>
      <c r="CJ79" s="5"/>
      <c r="CK79" s="5"/>
      <c r="CL79" s="5"/>
      <c r="CM79" s="5"/>
      <c r="CN79" s="5"/>
    </row>
    <row r="80" spans="1:92" ht="16.149999999999999" customHeight="1" x14ac:dyDescent="0.2">
      <c r="A80" s="182" t="s">
        <v>82</v>
      </c>
      <c r="B80" s="38"/>
      <c r="C80" s="196"/>
      <c r="D80" s="196"/>
      <c r="E80" s="196"/>
      <c r="F80" s="196"/>
      <c r="G80" s="196"/>
      <c r="H80" s="196"/>
      <c r="I80" s="37"/>
      <c r="J80" s="37"/>
      <c r="K80" s="40"/>
      <c r="L80" s="37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CG80" s="5"/>
      <c r="CH80" s="5"/>
      <c r="CI80" s="5"/>
      <c r="CJ80" s="5"/>
      <c r="CK80" s="5"/>
      <c r="CL80" s="5"/>
      <c r="CM80" s="5"/>
      <c r="CN80" s="5"/>
    </row>
    <row r="81" spans="1:92" ht="31.9" customHeight="1" x14ac:dyDescent="0.2">
      <c r="A81" s="528" t="s">
        <v>87</v>
      </c>
      <c r="B81" s="528"/>
      <c r="C81" s="528"/>
      <c r="D81" s="528"/>
      <c r="E81" s="528"/>
      <c r="F81" s="528"/>
      <c r="G81" s="528"/>
      <c r="H81" s="528"/>
      <c r="I81" s="37"/>
      <c r="J81" s="37"/>
      <c r="K81" s="40"/>
      <c r="L81" s="37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CG81" s="5"/>
      <c r="CH81" s="5"/>
      <c r="CI81" s="5"/>
      <c r="CJ81" s="5"/>
      <c r="CK81" s="5"/>
      <c r="CL81" s="5"/>
      <c r="CM81" s="5"/>
      <c r="CN81" s="5"/>
    </row>
    <row r="82" spans="1:92" ht="61.9" customHeight="1" x14ac:dyDescent="0.2">
      <c r="A82" s="529" t="s">
        <v>2</v>
      </c>
      <c r="B82" s="530"/>
      <c r="C82" s="359" t="s">
        <v>1</v>
      </c>
      <c r="D82" s="163" t="s">
        <v>88</v>
      </c>
      <c r="E82" s="367" t="s">
        <v>89</v>
      </c>
      <c r="F82" s="367" t="s">
        <v>90</v>
      </c>
      <c r="G82" s="367" t="s">
        <v>91</v>
      </c>
      <c r="H82" s="198" t="s">
        <v>92</v>
      </c>
      <c r="I82" s="37"/>
      <c r="J82" s="37"/>
      <c r="K82" s="40"/>
      <c r="L82" s="37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CG82" s="5"/>
      <c r="CH82" s="5"/>
      <c r="CI82" s="5"/>
      <c r="CJ82" s="5"/>
      <c r="CK82" s="5"/>
      <c r="CL82" s="5"/>
      <c r="CM82" s="5"/>
      <c r="CN82" s="5"/>
    </row>
    <row r="83" spans="1:92" ht="16.149999999999999" customHeight="1" x14ac:dyDescent="0.2">
      <c r="A83" s="531" t="s">
        <v>73</v>
      </c>
      <c r="B83" s="532"/>
      <c r="C83" s="199"/>
      <c r="D83" s="200"/>
      <c r="E83" s="201"/>
      <c r="F83" s="201"/>
      <c r="G83" s="201"/>
      <c r="H83" s="202"/>
      <c r="I83" s="37"/>
      <c r="J83" s="37"/>
      <c r="K83" s="40"/>
      <c r="L83" s="37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CG83" s="5"/>
      <c r="CH83" s="5"/>
      <c r="CI83" s="5"/>
      <c r="CJ83" s="5"/>
      <c r="CK83" s="5"/>
      <c r="CL83" s="5"/>
      <c r="CM83" s="5"/>
      <c r="CN83" s="5"/>
    </row>
    <row r="84" spans="1:92" ht="16.149999999999999" customHeight="1" x14ac:dyDescent="0.2">
      <c r="A84" s="489" t="s">
        <v>62</v>
      </c>
      <c r="B84" s="363" t="s">
        <v>63</v>
      </c>
      <c r="C84" s="166"/>
      <c r="D84" s="204"/>
      <c r="E84" s="205"/>
      <c r="F84" s="205"/>
      <c r="G84" s="205"/>
      <c r="H84" s="206"/>
      <c r="I84" s="37"/>
      <c r="J84" s="37"/>
      <c r="K84" s="40"/>
      <c r="L84" s="37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CG84" s="5"/>
      <c r="CH84" s="5"/>
      <c r="CI84" s="5"/>
      <c r="CJ84" s="5"/>
      <c r="CK84" s="5"/>
      <c r="CL84" s="5"/>
      <c r="CM84" s="5"/>
      <c r="CN84" s="5"/>
    </row>
    <row r="85" spans="1:92" ht="16.149999999999999" customHeight="1" x14ac:dyDescent="0.2">
      <c r="A85" s="456"/>
      <c r="B85" s="365" t="s">
        <v>93</v>
      </c>
      <c r="C85" s="171"/>
      <c r="D85" s="172"/>
      <c r="E85" s="173"/>
      <c r="F85" s="173"/>
      <c r="G85" s="173"/>
      <c r="H85" s="174"/>
      <c r="I85" s="37"/>
      <c r="J85" s="37"/>
      <c r="K85" s="40"/>
      <c r="L85" s="37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CG85" s="5"/>
      <c r="CH85" s="5"/>
      <c r="CI85" s="5"/>
      <c r="CJ85" s="5"/>
      <c r="CK85" s="5"/>
      <c r="CL85" s="5"/>
      <c r="CM85" s="5"/>
      <c r="CN85" s="5"/>
    </row>
    <row r="86" spans="1:92" ht="16.149999999999999" customHeight="1" x14ac:dyDescent="0.2">
      <c r="A86" s="457"/>
      <c r="B86" s="208" t="s">
        <v>66</v>
      </c>
      <c r="C86" s="209"/>
      <c r="D86" s="210"/>
      <c r="E86" s="211"/>
      <c r="F86" s="211"/>
      <c r="G86" s="211"/>
      <c r="H86" s="212"/>
      <c r="I86" s="37"/>
      <c r="J86" s="37"/>
      <c r="K86" s="40"/>
      <c r="L86" s="37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CG86" s="5"/>
      <c r="CH86" s="5"/>
      <c r="CI86" s="5"/>
      <c r="CJ86" s="5"/>
      <c r="CK86" s="5"/>
      <c r="CL86" s="5"/>
      <c r="CM86" s="5"/>
      <c r="CN86" s="5"/>
    </row>
    <row r="87" spans="1:92" ht="16.149999999999999" customHeight="1" x14ac:dyDescent="0.2">
      <c r="A87" s="518" t="s">
        <v>74</v>
      </c>
      <c r="B87" s="519"/>
      <c r="C87" s="166"/>
      <c r="D87" s="204"/>
      <c r="E87" s="205"/>
      <c r="F87" s="205"/>
      <c r="G87" s="205"/>
      <c r="H87" s="206"/>
      <c r="I87" s="37"/>
      <c r="J87" s="37"/>
      <c r="K87" s="40"/>
      <c r="L87" s="37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CG87" s="5"/>
      <c r="CH87" s="5"/>
      <c r="CI87" s="5"/>
      <c r="CJ87" s="5"/>
      <c r="CK87" s="5"/>
      <c r="CL87" s="5"/>
      <c r="CM87" s="5"/>
      <c r="CN87" s="5"/>
    </row>
    <row r="88" spans="1:92" ht="16.149999999999999" customHeight="1" x14ac:dyDescent="0.2">
      <c r="A88" s="520" t="s">
        <v>70</v>
      </c>
      <c r="B88" s="521"/>
      <c r="C88" s="213"/>
      <c r="D88" s="176"/>
      <c r="E88" s="177"/>
      <c r="F88" s="177"/>
      <c r="G88" s="177"/>
      <c r="H88" s="214"/>
      <c r="I88" s="37"/>
      <c r="J88" s="37"/>
      <c r="K88" s="40"/>
      <c r="L88" s="37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CG88" s="5"/>
      <c r="CH88" s="5"/>
      <c r="CI88" s="5"/>
      <c r="CJ88" s="5"/>
      <c r="CK88" s="5"/>
      <c r="CL88" s="5"/>
      <c r="CM88" s="5"/>
      <c r="CN88" s="5"/>
    </row>
    <row r="89" spans="1:92" ht="16.149999999999999" customHeight="1" x14ac:dyDescent="0.2">
      <c r="A89" s="182" t="s">
        <v>82</v>
      </c>
      <c r="B89" s="215"/>
      <c r="C89" s="216"/>
      <c r="D89" s="217"/>
      <c r="E89" s="217"/>
      <c r="F89" s="217"/>
      <c r="G89" s="217"/>
      <c r="H89" s="217"/>
      <c r="I89" s="37"/>
      <c r="J89" s="37"/>
      <c r="K89" s="40"/>
      <c r="L89" s="37"/>
      <c r="CG89" s="5"/>
      <c r="CH89" s="5"/>
      <c r="CI89" s="5"/>
      <c r="CJ89" s="5"/>
      <c r="CK89" s="5"/>
      <c r="CL89" s="5"/>
      <c r="CM89" s="5"/>
      <c r="CN89" s="5"/>
    </row>
    <row r="90" spans="1:92" ht="31.9" customHeight="1" x14ac:dyDescent="0.2">
      <c r="A90" s="465" t="s">
        <v>94</v>
      </c>
      <c r="B90" s="465"/>
      <c r="C90" s="465"/>
      <c r="D90" s="465"/>
      <c r="E90" s="465"/>
      <c r="F90" s="465"/>
      <c r="G90" s="465"/>
      <c r="H90" s="465"/>
      <c r="I90" s="465"/>
      <c r="J90" s="37"/>
      <c r="K90" s="40"/>
      <c r="L90" s="37"/>
      <c r="CG90" s="5"/>
      <c r="CH90" s="5"/>
      <c r="CI90" s="5"/>
      <c r="CJ90" s="5"/>
      <c r="CK90" s="5"/>
      <c r="CL90" s="5"/>
      <c r="CM90" s="5"/>
      <c r="CN90" s="5"/>
    </row>
    <row r="91" spans="1:92" ht="16.149999999999999" customHeight="1" x14ac:dyDescent="0.2">
      <c r="A91" s="522" t="s">
        <v>72</v>
      </c>
      <c r="B91" s="523"/>
      <c r="C91" s="526" t="s">
        <v>1</v>
      </c>
      <c r="D91" s="13"/>
      <c r="E91" s="7"/>
      <c r="F91" s="7"/>
      <c r="G91" s="7"/>
      <c r="H91" s="7"/>
      <c r="I91" s="7"/>
      <c r="J91" s="37"/>
      <c r="K91" s="40"/>
      <c r="L91" s="37"/>
      <c r="M91" s="6"/>
      <c r="N91" s="6"/>
      <c r="O91" s="6"/>
      <c r="P91" s="6"/>
      <c r="Q91" s="6"/>
      <c r="R91" s="6"/>
      <c r="S91" s="6"/>
      <c r="CG91" s="5"/>
      <c r="CH91" s="5"/>
      <c r="CI91" s="5"/>
      <c r="CJ91" s="5"/>
      <c r="CK91" s="5"/>
      <c r="CL91" s="5"/>
      <c r="CM91" s="5"/>
      <c r="CN91" s="5"/>
    </row>
    <row r="92" spans="1:92" ht="16.149999999999999" customHeight="1" x14ac:dyDescent="0.2">
      <c r="A92" s="524"/>
      <c r="B92" s="525"/>
      <c r="C92" s="527"/>
      <c r="D92" s="13"/>
      <c r="E92" s="7"/>
      <c r="F92" s="7"/>
      <c r="G92" s="7"/>
      <c r="H92" s="7"/>
      <c r="I92" s="7"/>
      <c r="J92" s="37"/>
      <c r="K92" s="40"/>
      <c r="L92" s="37"/>
      <c r="M92" s="6"/>
      <c r="N92" s="6"/>
      <c r="O92" s="6"/>
      <c r="P92" s="6"/>
      <c r="Q92" s="6"/>
      <c r="R92" s="6"/>
      <c r="S92" s="6"/>
      <c r="CG92" s="5"/>
      <c r="CH92" s="5"/>
      <c r="CI92" s="5"/>
      <c r="CJ92" s="5"/>
      <c r="CK92" s="5"/>
      <c r="CL92" s="5"/>
      <c r="CM92" s="5"/>
      <c r="CN92" s="5"/>
    </row>
    <row r="93" spans="1:92" ht="16.149999999999999" customHeight="1" x14ac:dyDescent="0.2">
      <c r="A93" s="531" t="s">
        <v>73</v>
      </c>
      <c r="B93" s="532"/>
      <c r="C93" s="199"/>
      <c r="D93" s="13"/>
      <c r="E93" s="7"/>
      <c r="F93" s="7"/>
      <c r="G93" s="7"/>
      <c r="H93" s="7"/>
      <c r="I93" s="7"/>
      <c r="J93" s="45"/>
      <c r="K93" s="26"/>
      <c r="L93" s="6"/>
      <c r="M93" s="6"/>
      <c r="N93" s="6"/>
      <c r="O93" s="6"/>
      <c r="P93" s="6"/>
      <c r="Q93" s="6"/>
      <c r="R93" s="6"/>
      <c r="S93" s="6"/>
      <c r="CG93" s="5"/>
      <c r="CH93" s="5"/>
      <c r="CI93" s="5"/>
      <c r="CJ93" s="5"/>
      <c r="CK93" s="5"/>
      <c r="CL93" s="5"/>
      <c r="CM93" s="5"/>
      <c r="CN93" s="5"/>
    </row>
    <row r="94" spans="1:92" ht="16.149999999999999" customHeight="1" x14ac:dyDescent="0.2">
      <c r="A94" s="539" t="s">
        <v>62</v>
      </c>
      <c r="B94" s="356" t="s">
        <v>63</v>
      </c>
      <c r="C94" s="220"/>
      <c r="D94" s="13"/>
      <c r="E94" s="7"/>
      <c r="F94" s="7"/>
      <c r="G94" s="7"/>
      <c r="H94" s="7"/>
      <c r="I94" s="7"/>
      <c r="J94" s="221"/>
      <c r="K94" s="45"/>
      <c r="L94" s="26"/>
      <c r="M94" s="6"/>
      <c r="N94" s="6"/>
      <c r="O94" s="6"/>
      <c r="P94" s="6"/>
      <c r="Q94" s="6"/>
      <c r="R94" s="6"/>
      <c r="S94" s="6"/>
      <c r="CG94" s="5"/>
      <c r="CH94" s="5"/>
      <c r="CI94" s="5"/>
      <c r="CJ94" s="5"/>
      <c r="CK94" s="5"/>
      <c r="CL94" s="5"/>
      <c r="CM94" s="5"/>
      <c r="CN94" s="5"/>
    </row>
    <row r="95" spans="1:92" ht="16.149999999999999" customHeight="1" x14ac:dyDescent="0.2">
      <c r="A95" s="539"/>
      <c r="B95" s="222" t="s">
        <v>93</v>
      </c>
      <c r="C95" s="171"/>
      <c r="D95" s="13"/>
      <c r="E95" s="7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CG95" s="5"/>
      <c r="CH95" s="5"/>
      <c r="CI95" s="5"/>
      <c r="CJ95" s="5"/>
      <c r="CK95" s="5"/>
      <c r="CL95" s="5"/>
      <c r="CM95" s="5"/>
      <c r="CN95" s="5"/>
    </row>
    <row r="96" spans="1:92" ht="16.149999999999999" customHeight="1" x14ac:dyDescent="0.2">
      <c r="A96" s="504"/>
      <c r="B96" s="223" t="s">
        <v>66</v>
      </c>
      <c r="C96" s="209"/>
      <c r="D96" s="13"/>
      <c r="E96" s="7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CG96" s="5"/>
      <c r="CH96" s="5"/>
      <c r="CI96" s="5"/>
      <c r="CJ96" s="5"/>
      <c r="CK96" s="5"/>
      <c r="CL96" s="5"/>
      <c r="CM96" s="5"/>
      <c r="CN96" s="5"/>
    </row>
    <row r="97" spans="1:92" ht="16.149999999999999" customHeight="1" x14ac:dyDescent="0.2">
      <c r="A97" s="518" t="s">
        <v>74</v>
      </c>
      <c r="B97" s="519"/>
      <c r="C97" s="220"/>
      <c r="D97" s="13"/>
      <c r="E97" s="7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CG97" s="5"/>
      <c r="CH97" s="5"/>
      <c r="CI97" s="5"/>
      <c r="CJ97" s="5"/>
      <c r="CK97" s="5"/>
      <c r="CL97" s="5"/>
      <c r="CM97" s="5"/>
      <c r="CN97" s="5"/>
    </row>
    <row r="98" spans="1:92" ht="16.149999999999999" customHeight="1" x14ac:dyDescent="0.2">
      <c r="A98" s="520" t="s">
        <v>70</v>
      </c>
      <c r="B98" s="521"/>
      <c r="C98" s="209"/>
      <c r="D98" s="13"/>
      <c r="E98" s="7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CG98" s="5"/>
      <c r="CH98" s="5"/>
      <c r="CI98" s="5"/>
      <c r="CJ98" s="5"/>
      <c r="CK98" s="5"/>
      <c r="CL98" s="5"/>
      <c r="CM98" s="5"/>
      <c r="CN98" s="5"/>
    </row>
    <row r="99" spans="1:92" ht="16.149999999999999" customHeight="1" x14ac:dyDescent="0.2">
      <c r="A99" s="182" t="s">
        <v>82</v>
      </c>
      <c r="B99" s="215"/>
      <c r="C99" s="216"/>
      <c r="D99" s="37"/>
      <c r="E99" s="7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CG99" s="5"/>
      <c r="CH99" s="5"/>
      <c r="CI99" s="5"/>
      <c r="CJ99" s="5"/>
      <c r="CK99" s="5"/>
      <c r="CL99" s="5"/>
      <c r="CM99" s="5"/>
      <c r="CN99" s="5"/>
    </row>
    <row r="100" spans="1:92" ht="31.9" customHeight="1" x14ac:dyDescent="0.2">
      <c r="A100" s="465" t="s">
        <v>95</v>
      </c>
      <c r="B100" s="465"/>
      <c r="C100" s="465"/>
      <c r="D100" s="465"/>
      <c r="E100" s="465"/>
      <c r="CG100" s="5"/>
      <c r="CH100" s="5"/>
      <c r="CI100" s="5"/>
      <c r="CJ100" s="5"/>
      <c r="CK100" s="5"/>
      <c r="CL100" s="5"/>
      <c r="CM100" s="5"/>
      <c r="CN100" s="5"/>
    </row>
    <row r="101" spans="1:92" ht="21" x14ac:dyDescent="0.2">
      <c r="A101" s="224" t="s">
        <v>96</v>
      </c>
      <c r="B101" s="225" t="s">
        <v>97</v>
      </c>
      <c r="C101" s="358"/>
      <c r="D101" s="357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CG101" s="5"/>
      <c r="CH101" s="5"/>
      <c r="CI101" s="5"/>
      <c r="CJ101" s="5"/>
      <c r="CK101" s="5"/>
      <c r="CL101" s="5"/>
      <c r="CM101" s="5"/>
      <c r="CN101" s="5"/>
    </row>
    <row r="102" spans="1:92" x14ac:dyDescent="0.2">
      <c r="A102" s="365" t="s">
        <v>98</v>
      </c>
      <c r="B102" s="228"/>
      <c r="C102" s="358"/>
      <c r="D102" s="357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CG102" s="5"/>
      <c r="CH102" s="5"/>
      <c r="CI102" s="5"/>
      <c r="CJ102" s="5"/>
      <c r="CK102" s="5"/>
      <c r="CL102" s="5"/>
      <c r="CM102" s="5"/>
      <c r="CN102" s="5"/>
    </row>
    <row r="103" spans="1:92" x14ac:dyDescent="0.2">
      <c r="A103" s="365" t="s">
        <v>99</v>
      </c>
      <c r="B103" s="229"/>
      <c r="C103" s="358"/>
      <c r="D103" s="357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CG103" s="5"/>
      <c r="CH103" s="5"/>
      <c r="CI103" s="5"/>
      <c r="CJ103" s="5"/>
      <c r="CK103" s="5"/>
      <c r="CL103" s="5"/>
      <c r="CM103" s="5"/>
      <c r="CN103" s="5"/>
    </row>
    <row r="104" spans="1:92" x14ac:dyDescent="0.2">
      <c r="A104" s="365" t="s">
        <v>100</v>
      </c>
      <c r="B104" s="229"/>
      <c r="C104" s="358"/>
      <c r="D104" s="357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CG104" s="5"/>
      <c r="CH104" s="5"/>
      <c r="CI104" s="5"/>
      <c r="CJ104" s="5"/>
      <c r="CK104" s="5"/>
      <c r="CL104" s="5"/>
      <c r="CM104" s="5"/>
      <c r="CN104" s="5"/>
    </row>
    <row r="105" spans="1:92" x14ac:dyDescent="0.2">
      <c r="A105" s="365" t="s">
        <v>101</v>
      </c>
      <c r="B105" s="229"/>
      <c r="C105" s="230"/>
      <c r="D105" s="357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CG105" s="5"/>
      <c r="CH105" s="5"/>
      <c r="CI105" s="5"/>
      <c r="CJ105" s="5"/>
      <c r="CK105" s="5"/>
      <c r="CL105" s="5"/>
      <c r="CM105" s="5"/>
      <c r="CN105" s="5"/>
    </row>
    <row r="106" spans="1:92" x14ac:dyDescent="0.2">
      <c r="A106" s="208" t="s">
        <v>102</v>
      </c>
      <c r="B106" s="231"/>
      <c r="C106" s="230"/>
      <c r="D106" s="357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CG106" s="5"/>
      <c r="CH106" s="5"/>
      <c r="CI106" s="5"/>
      <c r="CJ106" s="5"/>
      <c r="CK106" s="5"/>
      <c r="CL106" s="5"/>
      <c r="CM106" s="5"/>
      <c r="CN106" s="5"/>
    </row>
    <row r="107" spans="1:92" ht="31.9" customHeight="1" x14ac:dyDescent="0.2">
      <c r="A107" s="533" t="s">
        <v>103</v>
      </c>
      <c r="B107" s="534"/>
      <c r="C107" s="534"/>
      <c r="D107" s="534"/>
      <c r="CG107" s="5"/>
      <c r="CH107" s="5"/>
      <c r="CI107" s="5"/>
      <c r="CJ107" s="5"/>
      <c r="CK107" s="5"/>
      <c r="CL107" s="5"/>
      <c r="CM107" s="5"/>
      <c r="CN107" s="5"/>
    </row>
    <row r="108" spans="1:92" ht="28.15" customHeight="1" x14ac:dyDescent="0.2">
      <c r="A108" s="224" t="s">
        <v>96</v>
      </c>
      <c r="B108" s="225" t="s">
        <v>97</v>
      </c>
      <c r="C108" s="358"/>
      <c r="D108" s="357"/>
      <c r="E108" s="232"/>
      <c r="F108" s="6"/>
      <c r="G108" s="6"/>
      <c r="H108" s="6"/>
      <c r="I108" s="6"/>
      <c r="J108" s="6"/>
      <c r="K108" s="6"/>
      <c r="CG108" s="5"/>
      <c r="CH108" s="5"/>
      <c r="CI108" s="5"/>
      <c r="CJ108" s="5"/>
      <c r="CK108" s="5"/>
      <c r="CL108" s="5"/>
      <c r="CM108" s="5"/>
      <c r="CN108" s="5"/>
    </row>
    <row r="109" spans="1:92" ht="16.149999999999999" customHeight="1" x14ac:dyDescent="0.2">
      <c r="A109" s="365" t="s">
        <v>98</v>
      </c>
      <c r="B109" s="228">
        <v>0</v>
      </c>
      <c r="C109" s="358"/>
      <c r="D109" s="357"/>
      <c r="E109" s="358"/>
      <c r="F109" s="25"/>
      <c r="G109" s="26"/>
      <c r="H109" s="26"/>
      <c r="I109" s="357"/>
      <c r="J109" s="358"/>
      <c r="K109" s="45"/>
      <c r="L109" s="26"/>
      <c r="CG109" s="5"/>
      <c r="CH109" s="5"/>
      <c r="CI109" s="5"/>
      <c r="CJ109" s="5"/>
      <c r="CK109" s="5"/>
      <c r="CL109" s="5"/>
      <c r="CM109" s="5"/>
      <c r="CN109" s="5"/>
    </row>
    <row r="110" spans="1:92" ht="16.149999999999999" customHeight="1" x14ac:dyDescent="0.2">
      <c r="A110" s="365" t="s">
        <v>99</v>
      </c>
      <c r="B110" s="229">
        <v>0</v>
      </c>
      <c r="C110" s="358"/>
      <c r="D110" s="357"/>
      <c r="E110" s="358"/>
      <c r="F110" s="25"/>
      <c r="G110" s="26"/>
      <c r="H110" s="26"/>
      <c r="I110" s="357"/>
      <c r="J110" s="358"/>
      <c r="K110" s="45"/>
      <c r="L110" s="26"/>
      <c r="CG110" s="5"/>
      <c r="CH110" s="5"/>
      <c r="CI110" s="5"/>
      <c r="CJ110" s="5"/>
      <c r="CK110" s="5"/>
      <c r="CL110" s="5"/>
      <c r="CM110" s="5"/>
      <c r="CN110" s="5"/>
    </row>
    <row r="111" spans="1:92" ht="16.149999999999999" customHeight="1" x14ac:dyDescent="0.2">
      <c r="A111" s="365" t="s">
        <v>100</v>
      </c>
      <c r="B111" s="229">
        <v>1</v>
      </c>
      <c r="C111" s="358"/>
      <c r="D111" s="357"/>
      <c r="E111" s="358"/>
      <c r="F111" s="25"/>
      <c r="G111" s="26"/>
      <c r="H111" s="26"/>
      <c r="I111" s="357"/>
      <c r="J111" s="358"/>
      <c r="K111" s="45"/>
      <c r="L111" s="26"/>
      <c r="CG111" s="5"/>
      <c r="CH111" s="5"/>
      <c r="CI111" s="5"/>
      <c r="CJ111" s="5"/>
      <c r="CK111" s="5"/>
      <c r="CL111" s="5"/>
      <c r="CM111" s="5"/>
      <c r="CN111" s="5"/>
    </row>
    <row r="112" spans="1:92" ht="16.149999999999999" customHeight="1" x14ac:dyDescent="0.2">
      <c r="A112" s="365" t="s">
        <v>101</v>
      </c>
      <c r="B112" s="229">
        <v>1</v>
      </c>
      <c r="C112" s="230"/>
      <c r="D112" s="535"/>
      <c r="E112" s="536"/>
      <c r="F112" s="25"/>
      <c r="G112" s="26"/>
      <c r="H112" s="26"/>
      <c r="I112" s="357"/>
      <c r="J112" s="358"/>
      <c r="K112" s="45"/>
      <c r="L112" s="26"/>
      <c r="CG112" s="5"/>
      <c r="CH112" s="5"/>
      <c r="CI112" s="5"/>
      <c r="CJ112" s="5"/>
      <c r="CK112" s="5"/>
      <c r="CL112" s="5"/>
      <c r="CM112" s="5"/>
      <c r="CN112" s="5"/>
    </row>
    <row r="113" spans="1:92" ht="16.149999999999999" customHeight="1" x14ac:dyDescent="0.2">
      <c r="A113" s="208" t="s">
        <v>102</v>
      </c>
      <c r="B113" s="231">
        <v>1</v>
      </c>
      <c r="C113" s="230"/>
      <c r="D113" s="535"/>
      <c r="E113" s="536"/>
      <c r="F113" s="25"/>
      <c r="G113" s="26"/>
      <c r="H113" s="26"/>
      <c r="I113" s="357"/>
      <c r="J113" s="358"/>
      <c r="K113" s="45"/>
      <c r="L113" s="26"/>
      <c r="CG113" s="5"/>
      <c r="CH113" s="5"/>
      <c r="CI113" s="5"/>
      <c r="CJ113" s="5"/>
      <c r="CK113" s="5"/>
      <c r="CL113" s="5"/>
      <c r="CM113" s="5"/>
      <c r="CN113" s="5"/>
    </row>
    <row r="114" spans="1:92" ht="31.9" customHeight="1" x14ac:dyDescent="0.2">
      <c r="A114" s="235" t="s">
        <v>104</v>
      </c>
      <c r="B114" s="236"/>
      <c r="C114" s="236"/>
      <c r="D114" s="236"/>
      <c r="E114" s="236"/>
      <c r="F114" s="236"/>
      <c r="G114" s="9"/>
      <c r="H114" s="9"/>
      <c r="I114" s="9"/>
      <c r="J114" s="221"/>
      <c r="K114" s="45"/>
      <c r="L114" s="26"/>
      <c r="CG114" s="5"/>
      <c r="CH114" s="5"/>
      <c r="CI114" s="5"/>
      <c r="CJ114" s="5"/>
      <c r="CK114" s="5"/>
      <c r="CL114" s="5"/>
      <c r="CM114" s="5"/>
      <c r="CN114" s="5"/>
    </row>
    <row r="115" spans="1:92" ht="16.149999999999999" customHeight="1" x14ac:dyDescent="0.2">
      <c r="A115" s="529" t="s">
        <v>12</v>
      </c>
      <c r="B115" s="530"/>
      <c r="C115" s="359" t="s">
        <v>1</v>
      </c>
      <c r="D115" s="163" t="s">
        <v>105</v>
      </c>
      <c r="E115" s="367" t="s">
        <v>106</v>
      </c>
      <c r="F115" s="369" t="s">
        <v>107</v>
      </c>
      <c r="G115" s="7"/>
      <c r="H115" s="7"/>
      <c r="I115" s="7"/>
      <c r="J115" s="45"/>
      <c r="K115" s="26"/>
      <c r="L115" s="6"/>
      <c r="M115" s="6"/>
      <c r="N115" s="6"/>
      <c r="O115" s="6"/>
      <c r="CG115" s="5"/>
      <c r="CH115" s="5"/>
      <c r="CI115" s="5"/>
      <c r="CJ115" s="5"/>
      <c r="CK115" s="5"/>
      <c r="CL115" s="5"/>
      <c r="CM115" s="5"/>
      <c r="CN115" s="5"/>
    </row>
    <row r="116" spans="1:92" ht="16.149999999999999" customHeight="1" x14ac:dyDescent="0.2">
      <c r="A116" s="537" t="s">
        <v>73</v>
      </c>
      <c r="B116" s="538"/>
      <c r="C116" s="237">
        <f t="shared" ref="C116:C121" si="8">SUM(D116:F116)</f>
        <v>0</v>
      </c>
      <c r="D116" s="238"/>
      <c r="E116" s="239"/>
      <c r="F116" s="240"/>
      <c r="G116" s="241"/>
      <c r="H116" s="7"/>
      <c r="I116" s="7"/>
      <c r="J116" s="45"/>
      <c r="K116" s="26"/>
      <c r="L116" s="6"/>
      <c r="M116" s="6"/>
      <c r="N116" s="6"/>
      <c r="O116" s="6"/>
      <c r="CG116" s="5"/>
      <c r="CH116" s="5"/>
      <c r="CI116" s="5"/>
      <c r="CJ116" s="5"/>
      <c r="CK116" s="5"/>
      <c r="CL116" s="5"/>
      <c r="CM116" s="5"/>
      <c r="CN116" s="5"/>
    </row>
    <row r="117" spans="1:92" ht="16.149999999999999" customHeight="1" x14ac:dyDescent="0.2">
      <c r="A117" s="503" t="s">
        <v>62</v>
      </c>
      <c r="B117" s="355" t="s">
        <v>108</v>
      </c>
      <c r="C117" s="243">
        <f t="shared" si="8"/>
        <v>0</v>
      </c>
      <c r="D117" s="167"/>
      <c r="E117" s="168"/>
      <c r="F117" s="169"/>
      <c r="G117" s="241"/>
      <c r="H117" s="7"/>
      <c r="I117" s="7"/>
      <c r="J117" s="45"/>
      <c r="K117" s="26"/>
      <c r="L117" s="6"/>
      <c r="M117" s="6"/>
      <c r="N117" s="6"/>
      <c r="O117" s="6"/>
      <c r="CG117" s="5"/>
      <c r="CH117" s="5"/>
      <c r="CI117" s="5"/>
      <c r="CJ117" s="5"/>
      <c r="CK117" s="5"/>
      <c r="CL117" s="5"/>
      <c r="CM117" s="5"/>
      <c r="CN117" s="5"/>
    </row>
    <row r="118" spans="1:92" ht="16.149999999999999" customHeight="1" x14ac:dyDescent="0.2">
      <c r="A118" s="539"/>
      <c r="B118" s="222" t="s">
        <v>93</v>
      </c>
      <c r="C118" s="244">
        <f t="shared" si="8"/>
        <v>0</v>
      </c>
      <c r="D118" s="245"/>
      <c r="E118" s="189"/>
      <c r="F118" s="191"/>
      <c r="G118" s="241"/>
      <c r="H118" s="7"/>
      <c r="I118" s="7"/>
      <c r="J118" s="45"/>
      <c r="K118" s="26"/>
      <c r="L118" s="6"/>
      <c r="M118" s="6"/>
      <c r="N118" s="6"/>
      <c r="O118" s="6"/>
      <c r="CG118" s="5"/>
      <c r="CH118" s="5"/>
      <c r="CI118" s="5"/>
      <c r="CJ118" s="5"/>
      <c r="CK118" s="5"/>
      <c r="CL118" s="5"/>
      <c r="CM118" s="5"/>
      <c r="CN118" s="5"/>
    </row>
    <row r="119" spans="1:92" ht="16.149999999999999" customHeight="1" x14ac:dyDescent="0.2">
      <c r="A119" s="504"/>
      <c r="B119" s="223" t="s">
        <v>109</v>
      </c>
      <c r="C119" s="246">
        <f t="shared" si="8"/>
        <v>0</v>
      </c>
      <c r="D119" s="176"/>
      <c r="E119" s="177"/>
      <c r="F119" s="214"/>
      <c r="G119" s="241"/>
      <c r="H119" s="7"/>
      <c r="I119" s="7"/>
      <c r="J119" s="45"/>
      <c r="K119" s="26"/>
      <c r="L119" s="6"/>
      <c r="M119" s="6"/>
      <c r="N119" s="6"/>
      <c r="O119" s="6"/>
      <c r="CG119" s="5"/>
      <c r="CH119" s="5"/>
      <c r="CI119" s="5"/>
      <c r="CJ119" s="5"/>
      <c r="CK119" s="5"/>
      <c r="CL119" s="5"/>
      <c r="CM119" s="5"/>
      <c r="CN119" s="5"/>
    </row>
    <row r="120" spans="1:92" ht="16.149999999999999" customHeight="1" x14ac:dyDescent="0.2">
      <c r="A120" s="540" t="s">
        <v>74</v>
      </c>
      <c r="B120" s="541"/>
      <c r="C120" s="248">
        <f t="shared" si="8"/>
        <v>0</v>
      </c>
      <c r="D120" s="249"/>
      <c r="E120" s="250"/>
      <c r="F120" s="251"/>
      <c r="G120" s="241"/>
      <c r="H120" s="7"/>
      <c r="I120" s="7"/>
      <c r="J120" s="45"/>
      <c r="K120" s="26"/>
      <c r="L120" s="6"/>
      <c r="M120" s="6"/>
      <c r="N120" s="6"/>
      <c r="O120" s="6"/>
      <c r="CG120" s="5"/>
      <c r="CH120" s="5"/>
      <c r="CI120" s="5"/>
      <c r="CJ120" s="5"/>
      <c r="CK120" s="5"/>
      <c r="CL120" s="5"/>
      <c r="CM120" s="5"/>
      <c r="CN120" s="5"/>
    </row>
    <row r="121" spans="1:92" ht="16.149999999999999" customHeight="1" x14ac:dyDescent="0.2">
      <c r="A121" s="520" t="s">
        <v>70</v>
      </c>
      <c r="B121" s="521"/>
      <c r="C121" s="246">
        <f t="shared" si="8"/>
        <v>0</v>
      </c>
      <c r="D121" s="176"/>
      <c r="E121" s="177"/>
      <c r="F121" s="214"/>
      <c r="G121" s="241"/>
      <c r="H121" s="7"/>
      <c r="I121" s="7"/>
      <c r="J121" s="45"/>
      <c r="K121" s="26"/>
      <c r="L121" s="6"/>
      <c r="M121" s="6"/>
      <c r="N121" s="6"/>
      <c r="O121" s="6"/>
      <c r="CG121" s="5"/>
      <c r="CH121" s="5"/>
      <c r="CI121" s="5"/>
      <c r="CJ121" s="5"/>
      <c r="CK121" s="5"/>
      <c r="CL121" s="5"/>
      <c r="CM121" s="5"/>
      <c r="CN121" s="5"/>
    </row>
    <row r="122" spans="1:92" ht="16.149999999999999" customHeight="1" x14ac:dyDescent="0.2">
      <c r="A122" s="182" t="s">
        <v>82</v>
      </c>
      <c r="B122" s="182"/>
      <c r="C122" s="196"/>
      <c r="D122" s="196"/>
      <c r="E122" s="217"/>
      <c r="F122" s="37"/>
      <c r="G122" s="7"/>
      <c r="H122" s="7"/>
      <c r="I122" s="7"/>
      <c r="J122" s="45"/>
      <c r="K122" s="26"/>
      <c r="L122" s="6"/>
      <c r="M122" s="6"/>
      <c r="N122" s="6"/>
      <c r="O122" s="6"/>
      <c r="CG122" s="5"/>
      <c r="CH122" s="5"/>
      <c r="CI122" s="5"/>
      <c r="CJ122" s="5"/>
      <c r="CK122" s="5"/>
      <c r="CL122" s="5"/>
      <c r="CM122" s="5"/>
      <c r="CN122" s="5"/>
    </row>
    <row r="123" spans="1:92" ht="16.149999999999999" customHeight="1" x14ac:dyDescent="0.2">
      <c r="A123" s="182" t="s">
        <v>110</v>
      </c>
      <c r="B123" s="252"/>
      <c r="C123" s="196"/>
      <c r="D123" s="196"/>
      <c r="E123" s="196"/>
      <c r="F123" s="196"/>
      <c r="G123" s="7"/>
      <c r="H123" s="7"/>
      <c r="I123" s="7"/>
      <c r="J123" s="45"/>
      <c r="K123" s="26"/>
      <c r="L123" s="6"/>
      <c r="M123" s="6"/>
      <c r="N123" s="6"/>
      <c r="O123" s="6"/>
      <c r="CG123" s="5"/>
      <c r="CH123" s="5"/>
      <c r="CI123" s="5"/>
      <c r="CJ123" s="5"/>
      <c r="CK123" s="5"/>
      <c r="CL123" s="5"/>
      <c r="CM123" s="5"/>
      <c r="CN123" s="5"/>
    </row>
    <row r="124" spans="1:92" ht="31.9" customHeight="1" x14ac:dyDescent="0.2">
      <c r="A124" s="53" t="s">
        <v>111</v>
      </c>
      <c r="B124" s="53"/>
      <c r="C124" s="53"/>
      <c r="D124" s="53"/>
      <c r="E124" s="53"/>
      <c r="F124" s="253"/>
      <c r="G124" s="253"/>
      <c r="H124" s="9"/>
      <c r="I124" s="9"/>
      <c r="J124" s="45"/>
      <c r="K124" s="26"/>
      <c r="CG124" s="5"/>
      <c r="CH124" s="5"/>
      <c r="CI124" s="5"/>
      <c r="CJ124" s="5"/>
      <c r="CK124" s="5"/>
      <c r="CL124" s="5"/>
      <c r="CM124" s="5"/>
      <c r="CN124" s="5"/>
    </row>
    <row r="125" spans="1:92" ht="16.149999999999999" customHeight="1" x14ac:dyDescent="0.2">
      <c r="A125" s="542" t="s">
        <v>112</v>
      </c>
      <c r="B125" s="507"/>
      <c r="C125" s="508" t="s">
        <v>1</v>
      </c>
      <c r="D125" s="496" t="s">
        <v>113</v>
      </c>
      <c r="E125" s="498"/>
      <c r="F125" s="496" t="s">
        <v>114</v>
      </c>
      <c r="G125" s="498"/>
      <c r="H125" s="7"/>
      <c r="I125" s="7"/>
      <c r="J125" s="45"/>
      <c r="K125" s="26"/>
      <c r="L125" s="6"/>
      <c r="M125" s="6"/>
      <c r="N125" s="6"/>
      <c r="O125" s="6"/>
      <c r="P125" s="6"/>
      <c r="Q125" s="6"/>
      <c r="R125" s="6"/>
      <c r="CG125" s="5"/>
      <c r="CH125" s="5"/>
      <c r="CI125" s="5"/>
      <c r="CJ125" s="5"/>
      <c r="CK125" s="5"/>
      <c r="CL125" s="5"/>
      <c r="CM125" s="5"/>
      <c r="CN125" s="5"/>
    </row>
    <row r="126" spans="1:92" ht="16.149999999999999" customHeight="1" x14ac:dyDescent="0.2">
      <c r="A126" s="460"/>
      <c r="B126" s="461"/>
      <c r="C126" s="509"/>
      <c r="D126" s="34" t="s">
        <v>115</v>
      </c>
      <c r="E126" s="254" t="s">
        <v>116</v>
      </c>
      <c r="F126" s="34" t="s">
        <v>117</v>
      </c>
      <c r="G126" s="254" t="s">
        <v>116</v>
      </c>
      <c r="H126" s="7"/>
      <c r="I126" s="7"/>
      <c r="J126" s="45"/>
      <c r="K126" s="26"/>
      <c r="L126" s="6"/>
      <c r="M126" s="6"/>
      <c r="N126" s="6"/>
      <c r="O126" s="6"/>
      <c r="P126" s="6"/>
      <c r="Q126" s="6"/>
      <c r="R126" s="6"/>
      <c r="CG126" s="5"/>
      <c r="CH126" s="5"/>
      <c r="CI126" s="5"/>
      <c r="CJ126" s="5"/>
      <c r="CK126" s="5"/>
      <c r="CL126" s="5"/>
      <c r="CM126" s="5"/>
      <c r="CN126" s="5"/>
    </row>
    <row r="127" spans="1:92" ht="16.149999999999999" customHeight="1" x14ac:dyDescent="0.2">
      <c r="A127" s="531" t="s">
        <v>73</v>
      </c>
      <c r="B127" s="532"/>
      <c r="C127" s="255">
        <f t="shared" ref="C127:C133" si="9">SUM(D127:G127)</f>
        <v>198</v>
      </c>
      <c r="D127" s="390">
        <v>5</v>
      </c>
      <c r="E127" s="391"/>
      <c r="F127" s="390">
        <v>193</v>
      </c>
      <c r="G127" s="391"/>
      <c r="H127" s="241"/>
      <c r="I127" s="7"/>
      <c r="J127" s="45"/>
      <c r="K127" s="26"/>
      <c r="L127" s="6"/>
      <c r="M127" s="6"/>
      <c r="N127" s="6"/>
      <c r="O127" s="6"/>
      <c r="P127" s="6"/>
      <c r="Q127" s="6"/>
      <c r="R127" s="6"/>
      <c r="CG127" s="5"/>
      <c r="CH127" s="5"/>
      <c r="CI127" s="5"/>
      <c r="CJ127" s="5"/>
      <c r="CK127" s="5"/>
      <c r="CL127" s="5"/>
      <c r="CM127" s="5"/>
      <c r="CN127" s="5"/>
    </row>
    <row r="128" spans="1:92" ht="16.149999999999999" customHeight="1" x14ac:dyDescent="0.2">
      <c r="A128" s="503" t="s">
        <v>62</v>
      </c>
      <c r="B128" s="355" t="s">
        <v>108</v>
      </c>
      <c r="C128" s="255">
        <f t="shared" si="9"/>
        <v>63</v>
      </c>
      <c r="D128" s="390"/>
      <c r="E128" s="391"/>
      <c r="F128" s="390">
        <v>63</v>
      </c>
      <c r="G128" s="391"/>
      <c r="H128" s="241"/>
      <c r="I128" s="7"/>
      <c r="J128" s="45"/>
      <c r="K128" s="26"/>
      <c r="L128" s="6"/>
      <c r="M128" s="6"/>
      <c r="N128" s="6"/>
      <c r="O128" s="6"/>
      <c r="P128" s="6"/>
      <c r="Q128" s="6"/>
      <c r="R128" s="6"/>
      <c r="CG128" s="5"/>
      <c r="CH128" s="5"/>
      <c r="CI128" s="5"/>
      <c r="CJ128" s="5"/>
      <c r="CK128" s="5"/>
      <c r="CL128" s="5"/>
      <c r="CM128" s="5"/>
      <c r="CN128" s="5"/>
    </row>
    <row r="129" spans="1:92" ht="16.149999999999999" customHeight="1" x14ac:dyDescent="0.2">
      <c r="A129" s="539"/>
      <c r="B129" s="222" t="s">
        <v>93</v>
      </c>
      <c r="C129" s="258">
        <f t="shared" si="9"/>
        <v>0</v>
      </c>
      <c r="D129" s="392"/>
      <c r="E129" s="393"/>
      <c r="F129" s="392"/>
      <c r="G129" s="393"/>
      <c r="H129" s="241"/>
      <c r="I129" s="7"/>
      <c r="J129" s="45"/>
      <c r="K129" s="26"/>
      <c r="L129" s="6"/>
      <c r="M129" s="6"/>
      <c r="N129" s="6"/>
      <c r="O129" s="6"/>
      <c r="P129" s="6"/>
      <c r="Q129" s="6"/>
      <c r="R129" s="6"/>
      <c r="CG129" s="5"/>
      <c r="CH129" s="5"/>
      <c r="CI129" s="5"/>
      <c r="CJ129" s="5"/>
      <c r="CK129" s="5"/>
      <c r="CL129" s="5"/>
      <c r="CM129" s="5"/>
      <c r="CN129" s="5"/>
    </row>
    <row r="130" spans="1:92" ht="16.149999999999999" customHeight="1" x14ac:dyDescent="0.2">
      <c r="A130" s="504"/>
      <c r="B130" s="223" t="s">
        <v>109</v>
      </c>
      <c r="C130" s="261">
        <f t="shared" si="9"/>
        <v>0</v>
      </c>
      <c r="D130" s="394"/>
      <c r="E130" s="395"/>
      <c r="F130" s="394"/>
      <c r="G130" s="395"/>
      <c r="H130" s="241"/>
      <c r="I130" s="7"/>
      <c r="J130" s="45"/>
      <c r="K130" s="26"/>
      <c r="L130" s="6"/>
      <c r="M130" s="6"/>
      <c r="N130" s="6"/>
      <c r="O130" s="6"/>
      <c r="P130" s="6"/>
      <c r="Q130" s="6"/>
      <c r="R130" s="6"/>
      <c r="CG130" s="5"/>
      <c r="CH130" s="5"/>
      <c r="CI130" s="5"/>
      <c r="CJ130" s="5"/>
      <c r="CK130" s="5"/>
      <c r="CL130" s="5"/>
      <c r="CM130" s="5"/>
      <c r="CN130" s="5"/>
    </row>
    <row r="131" spans="1:92" ht="16.149999999999999" customHeight="1" x14ac:dyDescent="0.2">
      <c r="A131" s="518" t="s">
        <v>74</v>
      </c>
      <c r="B131" s="519"/>
      <c r="C131" s="264">
        <f t="shared" si="9"/>
        <v>39</v>
      </c>
      <c r="D131" s="396"/>
      <c r="E131" s="397"/>
      <c r="F131" s="396">
        <v>39</v>
      </c>
      <c r="G131" s="397"/>
      <c r="H131" s="241"/>
      <c r="I131" s="7"/>
      <c r="J131" s="45"/>
      <c r="K131" s="26"/>
      <c r="L131" s="6"/>
      <c r="M131" s="6"/>
      <c r="N131" s="6"/>
      <c r="O131" s="6"/>
      <c r="P131" s="6"/>
      <c r="Q131" s="6"/>
      <c r="R131" s="6"/>
      <c r="CG131" s="5"/>
      <c r="CH131" s="5"/>
      <c r="CI131" s="5"/>
      <c r="CJ131" s="5"/>
      <c r="CK131" s="5"/>
      <c r="CL131" s="5"/>
      <c r="CM131" s="5"/>
      <c r="CN131" s="5"/>
    </row>
    <row r="132" spans="1:92" ht="16.149999999999999" customHeight="1" x14ac:dyDescent="0.2">
      <c r="A132" s="520" t="s">
        <v>70</v>
      </c>
      <c r="B132" s="521"/>
      <c r="C132" s="265">
        <f t="shared" si="9"/>
        <v>0</v>
      </c>
      <c r="D132" s="398"/>
      <c r="E132" s="399"/>
      <c r="F132" s="398"/>
      <c r="G132" s="399"/>
      <c r="H132" s="241"/>
      <c r="I132" s="7"/>
      <c r="J132" s="45"/>
      <c r="K132" s="26"/>
      <c r="L132" s="6"/>
      <c r="M132" s="6"/>
      <c r="N132" s="6"/>
      <c r="O132" s="6"/>
      <c r="P132" s="6"/>
      <c r="Q132" s="6"/>
      <c r="R132" s="6"/>
      <c r="CG132" s="5"/>
      <c r="CH132" s="5"/>
      <c r="CI132" s="5"/>
      <c r="CJ132" s="5"/>
      <c r="CK132" s="5"/>
      <c r="CL132" s="5"/>
      <c r="CM132" s="5"/>
      <c r="CN132" s="5"/>
    </row>
    <row r="133" spans="1:92" ht="16.149999999999999" customHeight="1" x14ac:dyDescent="0.2">
      <c r="A133" s="547" t="s">
        <v>1</v>
      </c>
      <c r="B133" s="548"/>
      <c r="C133" s="180">
        <f t="shared" si="9"/>
        <v>300</v>
      </c>
      <c r="D133" s="266">
        <f>SUM(D127:D132)</f>
        <v>5</v>
      </c>
      <c r="E133" s="267">
        <f>SUM(E127:E132)</f>
        <v>0</v>
      </c>
      <c r="F133" s="266">
        <f>SUM(F127:F132)</f>
        <v>295</v>
      </c>
      <c r="G133" s="267">
        <f>SUM(G127:G132)</f>
        <v>0</v>
      </c>
      <c r="H133" s="7"/>
      <c r="I133" s="7"/>
      <c r="J133" s="45"/>
      <c r="K133" s="26"/>
      <c r="L133" s="6"/>
      <c r="M133" s="6"/>
      <c r="N133" s="6"/>
      <c r="O133" s="6"/>
      <c r="P133" s="6"/>
      <c r="Q133" s="6"/>
      <c r="R133" s="6"/>
      <c r="CG133" s="5"/>
      <c r="CH133" s="5"/>
      <c r="CI133" s="5"/>
      <c r="CJ133" s="5"/>
      <c r="CK133" s="5"/>
      <c r="CL133" s="5"/>
      <c r="CM133" s="5"/>
      <c r="CN133" s="5"/>
    </row>
    <row r="134" spans="1:92" ht="31.9" customHeight="1" x14ac:dyDescent="0.2">
      <c r="A134" s="268" t="s">
        <v>118</v>
      </c>
      <c r="B134" s="268"/>
      <c r="C134" s="268"/>
      <c r="D134" s="253"/>
      <c r="E134" s="253"/>
      <c r="F134" s="196"/>
      <c r="G134" s="9"/>
      <c r="H134" s="7"/>
      <c r="I134" s="7"/>
      <c r="J134" s="45"/>
      <c r="K134" s="26"/>
      <c r="L134" s="6"/>
      <c r="M134" s="6"/>
      <c r="N134" s="6"/>
      <c r="O134" s="6"/>
      <c r="P134" s="6"/>
      <c r="Q134" s="6"/>
      <c r="R134" s="6"/>
      <c r="CG134" s="5"/>
      <c r="CH134" s="5"/>
      <c r="CI134" s="5"/>
      <c r="CJ134" s="5"/>
      <c r="CK134" s="5"/>
      <c r="CL134" s="5"/>
      <c r="CM134" s="5"/>
      <c r="CN134" s="5"/>
    </row>
    <row r="135" spans="1:92" ht="16.149999999999999" customHeight="1" x14ac:dyDescent="0.2">
      <c r="A135" s="542" t="s">
        <v>4</v>
      </c>
      <c r="B135" s="549"/>
      <c r="C135" s="360" t="s">
        <v>1</v>
      </c>
      <c r="D135" s="253"/>
      <c r="E135" s="253"/>
      <c r="F135" s="269"/>
      <c r="G135" s="7"/>
      <c r="H135" s="7"/>
      <c r="I135" s="7"/>
      <c r="J135" s="45"/>
      <c r="K135" s="26"/>
      <c r="L135" s="6"/>
      <c r="M135" s="6"/>
      <c r="N135" s="6"/>
      <c r="O135" s="6"/>
      <c r="P135" s="6"/>
      <c r="Q135" s="6"/>
      <c r="R135" s="6"/>
      <c r="CG135" s="5"/>
      <c r="CH135" s="5"/>
      <c r="CI135" s="5"/>
      <c r="CJ135" s="5"/>
      <c r="CK135" s="5"/>
      <c r="CL135" s="5"/>
      <c r="CM135" s="5"/>
      <c r="CN135" s="5"/>
    </row>
    <row r="136" spans="1:92" ht="16.149999999999999" customHeight="1" x14ac:dyDescent="0.2">
      <c r="A136" s="550" t="s">
        <v>119</v>
      </c>
      <c r="B136" s="270" t="s">
        <v>120</v>
      </c>
      <c r="C136" s="271">
        <v>232</v>
      </c>
      <c r="D136" s="253"/>
      <c r="E136" s="253"/>
      <c r="F136" s="269"/>
      <c r="G136" s="7"/>
      <c r="H136" s="7"/>
      <c r="I136" s="7"/>
      <c r="J136" s="45"/>
      <c r="K136" s="26"/>
      <c r="L136" s="6"/>
      <c r="M136" s="6"/>
      <c r="N136" s="6"/>
      <c r="O136" s="6"/>
      <c r="P136" s="6"/>
      <c r="Q136" s="6"/>
      <c r="R136" s="6"/>
      <c r="CG136" s="5"/>
      <c r="CH136" s="5"/>
      <c r="CI136" s="5"/>
      <c r="CJ136" s="5"/>
      <c r="CK136" s="5"/>
      <c r="CL136" s="5"/>
      <c r="CM136" s="5"/>
      <c r="CN136" s="5"/>
    </row>
    <row r="137" spans="1:92" ht="16.149999999999999" customHeight="1" x14ac:dyDescent="0.2">
      <c r="A137" s="551"/>
      <c r="B137" s="272" t="s">
        <v>121</v>
      </c>
      <c r="C137" s="273">
        <v>198</v>
      </c>
      <c r="D137" s="253"/>
      <c r="E137" s="253"/>
      <c r="F137" s="269"/>
      <c r="G137" s="7"/>
      <c r="H137" s="7"/>
      <c r="I137" s="7"/>
      <c r="J137" s="45"/>
      <c r="K137" s="26"/>
      <c r="L137" s="6"/>
      <c r="M137" s="6"/>
      <c r="N137" s="6"/>
      <c r="O137" s="6"/>
      <c r="P137" s="6"/>
      <c r="Q137" s="6"/>
      <c r="R137" s="6"/>
      <c r="CG137" s="5"/>
      <c r="CH137" s="5"/>
      <c r="CI137" s="5"/>
      <c r="CJ137" s="5"/>
      <c r="CK137" s="5"/>
      <c r="CL137" s="5"/>
      <c r="CM137" s="5"/>
      <c r="CN137" s="5"/>
    </row>
    <row r="138" spans="1:92" ht="31.9" customHeight="1" x14ac:dyDescent="0.2">
      <c r="A138" s="32" t="s">
        <v>122</v>
      </c>
      <c r="B138" s="32"/>
      <c r="C138" s="32"/>
      <c r="D138" s="253"/>
      <c r="E138" s="253"/>
      <c r="F138" s="7"/>
      <c r="G138" s="7"/>
      <c r="H138" s="7"/>
      <c r="I138" s="7"/>
      <c r="J138" s="45"/>
      <c r="K138" s="26"/>
      <c r="CG138" s="5"/>
      <c r="CH138" s="5"/>
      <c r="CI138" s="5"/>
      <c r="CJ138" s="5"/>
      <c r="CK138" s="5"/>
      <c r="CL138" s="5"/>
      <c r="CM138" s="5"/>
      <c r="CN138" s="5"/>
    </row>
    <row r="139" spans="1:92" ht="16.149999999999999" customHeight="1" x14ac:dyDescent="0.2">
      <c r="A139" s="508" t="s">
        <v>4</v>
      </c>
      <c r="B139" s="508" t="s">
        <v>1</v>
      </c>
      <c r="C139" s="543" t="s">
        <v>58</v>
      </c>
      <c r="D139" s="545" t="s">
        <v>67</v>
      </c>
      <c r="E139" s="470" t="s">
        <v>62</v>
      </c>
      <c r="F139" s="7"/>
      <c r="G139" s="7"/>
      <c r="H139" s="7"/>
      <c r="I139" s="7"/>
      <c r="J139" s="45"/>
      <c r="K139" s="26"/>
      <c r="L139" s="6"/>
      <c r="M139" s="6"/>
      <c r="N139" s="6"/>
      <c r="O139" s="6"/>
      <c r="P139" s="6"/>
      <c r="CG139" s="5"/>
      <c r="CH139" s="5"/>
      <c r="CI139" s="5"/>
      <c r="CJ139" s="5"/>
      <c r="CK139" s="5"/>
      <c r="CL139" s="5"/>
      <c r="CM139" s="5"/>
      <c r="CN139" s="5"/>
    </row>
    <row r="140" spans="1:92" ht="16.149999999999999" customHeight="1" x14ac:dyDescent="0.2">
      <c r="A140" s="509"/>
      <c r="B140" s="509"/>
      <c r="C140" s="544"/>
      <c r="D140" s="546"/>
      <c r="E140" s="473"/>
      <c r="F140" s="7"/>
      <c r="G140" s="7"/>
      <c r="H140" s="7"/>
      <c r="I140" s="7"/>
      <c r="J140" s="221"/>
      <c r="K140" s="45"/>
      <c r="L140" s="26"/>
      <c r="M140" s="6"/>
      <c r="N140" s="6"/>
      <c r="O140" s="6"/>
      <c r="P140" s="6"/>
      <c r="CG140" s="5"/>
      <c r="CH140" s="5"/>
      <c r="CI140" s="5"/>
      <c r="CJ140" s="5"/>
      <c r="CK140" s="5"/>
      <c r="CL140" s="5"/>
      <c r="CM140" s="5"/>
      <c r="CN140" s="5"/>
    </row>
    <row r="141" spans="1:92" ht="16.149999999999999" customHeight="1" x14ac:dyDescent="0.2">
      <c r="A141" s="274" t="s">
        <v>123</v>
      </c>
      <c r="B141" s="24">
        <f t="shared" ref="B141:B150" si="10">SUM(C141:E141)</f>
        <v>0</v>
      </c>
      <c r="C141" s="259"/>
      <c r="D141" s="275"/>
      <c r="E141" s="276"/>
      <c r="F141" s="14"/>
      <c r="G141" s="13"/>
      <c r="H141" s="6"/>
      <c r="I141" s="6"/>
      <c r="J141" s="6"/>
      <c r="K141" s="6"/>
      <c r="L141" s="6"/>
      <c r="M141" s="6"/>
      <c r="N141" s="6"/>
      <c r="O141" s="6"/>
      <c r="P141" s="6"/>
      <c r="CG141" s="5"/>
      <c r="CH141" s="5"/>
      <c r="CI141" s="5"/>
      <c r="CJ141" s="5"/>
      <c r="CK141" s="5"/>
      <c r="CL141" s="5"/>
      <c r="CM141" s="5"/>
      <c r="CN141" s="5"/>
    </row>
    <row r="142" spans="1:92" ht="16.149999999999999" customHeight="1" x14ac:dyDescent="0.2">
      <c r="A142" s="274" t="s">
        <v>124</v>
      </c>
      <c r="B142" s="24">
        <f t="shared" si="10"/>
        <v>0</v>
      </c>
      <c r="C142" s="259"/>
      <c r="D142" s="275"/>
      <c r="E142" s="276"/>
      <c r="F142" s="14"/>
      <c r="G142" s="13"/>
      <c r="H142" s="6"/>
      <c r="I142" s="6"/>
      <c r="J142" s="6"/>
      <c r="K142" s="6"/>
      <c r="L142" s="6"/>
      <c r="M142" s="6"/>
      <c r="N142" s="6"/>
      <c r="O142" s="6"/>
      <c r="P142" s="6"/>
      <c r="CG142" s="5"/>
      <c r="CH142" s="5"/>
      <c r="CI142" s="5"/>
      <c r="CJ142" s="5"/>
      <c r="CK142" s="5"/>
      <c r="CL142" s="5"/>
      <c r="CM142" s="5"/>
      <c r="CN142" s="5"/>
    </row>
    <row r="143" spans="1:92" ht="16.149999999999999" customHeight="1" x14ac:dyDescent="0.2">
      <c r="A143" s="274" t="s">
        <v>125</v>
      </c>
      <c r="B143" s="24">
        <f t="shared" si="10"/>
        <v>2</v>
      </c>
      <c r="C143" s="259">
        <v>2</v>
      </c>
      <c r="D143" s="275"/>
      <c r="E143" s="276"/>
      <c r="F143" s="14"/>
      <c r="G143" s="13"/>
      <c r="H143" s="6"/>
      <c r="I143" s="6"/>
      <c r="J143" s="6"/>
      <c r="K143" s="6"/>
      <c r="L143" s="6"/>
      <c r="M143" s="6"/>
      <c r="N143" s="6"/>
      <c r="O143" s="6"/>
      <c r="P143" s="6"/>
      <c r="CG143" s="5"/>
      <c r="CH143" s="5"/>
      <c r="CI143" s="5"/>
      <c r="CJ143" s="5"/>
      <c r="CK143" s="5"/>
      <c r="CL143" s="5"/>
      <c r="CM143" s="5"/>
      <c r="CN143" s="5"/>
    </row>
    <row r="144" spans="1:92" ht="25.9" customHeight="1" x14ac:dyDescent="0.2">
      <c r="A144" s="277" t="s">
        <v>126</v>
      </c>
      <c r="B144" s="24">
        <f t="shared" si="10"/>
        <v>0</v>
      </c>
      <c r="C144" s="259"/>
      <c r="D144" s="275"/>
      <c r="E144" s="276"/>
      <c r="F144" s="14"/>
      <c r="G144" s="13"/>
      <c r="H144" s="6"/>
      <c r="I144" s="6"/>
      <c r="J144" s="6"/>
      <c r="K144" s="6"/>
      <c r="L144" s="6"/>
      <c r="M144" s="6"/>
      <c r="N144" s="6"/>
      <c r="O144" s="6"/>
      <c r="P144" s="6"/>
      <c r="CG144" s="5"/>
      <c r="CH144" s="5"/>
      <c r="CI144" s="5"/>
      <c r="CJ144" s="5"/>
      <c r="CK144" s="5"/>
      <c r="CL144" s="5"/>
      <c r="CM144" s="5"/>
      <c r="CN144" s="5"/>
    </row>
    <row r="145" spans="1:92" ht="25.9" customHeight="1" x14ac:dyDescent="0.2">
      <c r="A145" s="274" t="s">
        <v>127</v>
      </c>
      <c r="B145" s="24">
        <f t="shared" si="10"/>
        <v>0</v>
      </c>
      <c r="C145" s="259"/>
      <c r="D145" s="275"/>
      <c r="E145" s="276"/>
      <c r="F145" s="14"/>
      <c r="G145" s="13"/>
      <c r="H145" s="6"/>
      <c r="I145" s="6"/>
      <c r="J145" s="6"/>
      <c r="K145" s="6"/>
      <c r="L145" s="6"/>
      <c r="M145" s="6"/>
      <c r="N145" s="6"/>
      <c r="O145" s="6"/>
      <c r="P145" s="6"/>
      <c r="CG145" s="5"/>
      <c r="CH145" s="5"/>
      <c r="CI145" s="5"/>
      <c r="CJ145" s="5"/>
      <c r="CK145" s="5"/>
      <c r="CL145" s="5"/>
      <c r="CM145" s="5"/>
      <c r="CN145" s="5"/>
    </row>
    <row r="146" spans="1:92" ht="16.149999999999999" customHeight="1" x14ac:dyDescent="0.2">
      <c r="A146" s="274" t="s">
        <v>128</v>
      </c>
      <c r="B146" s="24">
        <f t="shared" si="10"/>
        <v>0</v>
      </c>
      <c r="C146" s="259"/>
      <c r="D146" s="275"/>
      <c r="E146" s="276"/>
      <c r="F146" s="14"/>
      <c r="G146" s="13"/>
      <c r="H146" s="6"/>
      <c r="I146" s="6"/>
      <c r="J146" s="6"/>
      <c r="K146" s="6"/>
      <c r="L146" s="6"/>
      <c r="M146" s="6"/>
      <c r="N146" s="6"/>
      <c r="O146" s="6"/>
      <c r="P146" s="6"/>
      <c r="CG146" s="5"/>
      <c r="CH146" s="5"/>
      <c r="CI146" s="5"/>
      <c r="CJ146" s="5"/>
      <c r="CK146" s="5"/>
      <c r="CL146" s="5"/>
      <c r="CM146" s="5"/>
      <c r="CN146" s="5"/>
    </row>
    <row r="147" spans="1:92" ht="16.149999999999999" customHeight="1" x14ac:dyDescent="0.2">
      <c r="A147" s="274" t="s">
        <v>129</v>
      </c>
      <c r="B147" s="24">
        <f t="shared" si="10"/>
        <v>0</v>
      </c>
      <c r="C147" s="259"/>
      <c r="D147" s="275"/>
      <c r="E147" s="276"/>
      <c r="F147" s="14"/>
      <c r="G147" s="13"/>
      <c r="H147" s="6"/>
      <c r="I147" s="6"/>
      <c r="J147" s="6"/>
      <c r="K147" s="6"/>
      <c r="L147" s="6"/>
      <c r="M147" s="6"/>
      <c r="N147" s="6"/>
      <c r="O147" s="6"/>
      <c r="P147" s="6"/>
      <c r="CG147" s="5"/>
      <c r="CH147" s="5"/>
      <c r="CI147" s="5"/>
      <c r="CJ147" s="5"/>
      <c r="CK147" s="5"/>
      <c r="CL147" s="5"/>
      <c r="CM147" s="5"/>
      <c r="CN147" s="5"/>
    </row>
    <row r="148" spans="1:92" ht="16.149999999999999" customHeight="1" x14ac:dyDescent="0.2">
      <c r="A148" s="274" t="s">
        <v>130</v>
      </c>
      <c r="B148" s="24">
        <f t="shared" si="10"/>
        <v>0</v>
      </c>
      <c r="C148" s="259"/>
      <c r="D148" s="275"/>
      <c r="E148" s="276"/>
      <c r="F148" s="14"/>
      <c r="G148" s="13"/>
      <c r="H148" s="6"/>
      <c r="I148" s="6"/>
      <c r="J148" s="6"/>
      <c r="K148" s="6"/>
      <c r="L148" s="6"/>
      <c r="M148" s="6"/>
      <c r="N148" s="6"/>
      <c r="O148" s="6"/>
      <c r="P148" s="6"/>
      <c r="CG148" s="5"/>
      <c r="CH148" s="5"/>
      <c r="CI148" s="5"/>
      <c r="CJ148" s="5"/>
      <c r="CK148" s="5"/>
      <c r="CL148" s="5"/>
      <c r="CM148" s="5"/>
      <c r="CN148" s="5"/>
    </row>
    <row r="149" spans="1:92" ht="16.149999999999999" customHeight="1" x14ac:dyDescent="0.2">
      <c r="A149" s="274" t="s">
        <v>131</v>
      </c>
      <c r="B149" s="24">
        <f t="shared" si="10"/>
        <v>0</v>
      </c>
      <c r="C149" s="259"/>
      <c r="D149" s="275"/>
      <c r="E149" s="276"/>
      <c r="F149" s="14"/>
      <c r="G149" s="13"/>
      <c r="H149" s="6"/>
      <c r="I149" s="6"/>
      <c r="J149" s="6"/>
      <c r="K149" s="6"/>
      <c r="L149" s="6"/>
      <c r="M149" s="6"/>
      <c r="N149" s="6"/>
      <c r="O149" s="6"/>
      <c r="P149" s="6"/>
      <c r="CG149" s="5"/>
      <c r="CH149" s="5"/>
      <c r="CI149" s="5"/>
      <c r="CJ149" s="5"/>
      <c r="CK149" s="5"/>
      <c r="CL149" s="5"/>
      <c r="CM149" s="5"/>
      <c r="CN149" s="5"/>
    </row>
    <row r="150" spans="1:92" ht="16.149999999999999" customHeight="1" x14ac:dyDescent="0.2">
      <c r="A150" s="278" t="s">
        <v>3</v>
      </c>
      <c r="B150" s="111">
        <f t="shared" si="10"/>
        <v>0</v>
      </c>
      <c r="C150" s="262"/>
      <c r="D150" s="279"/>
      <c r="E150" s="280"/>
      <c r="F150" s="14"/>
      <c r="G150" s="13"/>
      <c r="H150" s="6"/>
      <c r="I150" s="6"/>
      <c r="J150" s="6"/>
      <c r="K150" s="6"/>
      <c r="L150" s="6"/>
      <c r="M150" s="6"/>
      <c r="N150" s="6"/>
      <c r="O150" s="6"/>
      <c r="P150" s="6"/>
      <c r="CG150" s="5"/>
      <c r="CH150" s="5"/>
      <c r="CI150" s="5"/>
      <c r="CJ150" s="5"/>
      <c r="CK150" s="5"/>
      <c r="CL150" s="5"/>
      <c r="CM150" s="5"/>
      <c r="CN150" s="5"/>
    </row>
    <row r="151" spans="1:92" ht="16.149999999999999" customHeight="1" x14ac:dyDescent="0.2">
      <c r="A151" s="281" t="s">
        <v>132</v>
      </c>
      <c r="F151" s="40"/>
      <c r="G151" s="37"/>
      <c r="H151" s="6"/>
      <c r="I151" s="6"/>
      <c r="J151" s="6"/>
      <c r="K151" s="6"/>
      <c r="L151" s="6"/>
      <c r="M151" s="6"/>
      <c r="N151" s="6"/>
      <c r="O151" s="6"/>
      <c r="P151" s="6"/>
      <c r="CG151" s="5"/>
      <c r="CH151" s="5"/>
      <c r="CI151" s="5"/>
      <c r="CJ151" s="5"/>
      <c r="CK151" s="5"/>
      <c r="CL151" s="5"/>
      <c r="CM151" s="5"/>
      <c r="CN151" s="5"/>
    </row>
    <row r="152" spans="1:92" x14ac:dyDescent="0.2">
      <c r="CG152" s="5"/>
      <c r="CH152" s="5"/>
      <c r="CI152" s="5"/>
      <c r="CJ152" s="5"/>
      <c r="CK152" s="5"/>
      <c r="CL152" s="5"/>
      <c r="CM152" s="5"/>
      <c r="CN152" s="5"/>
    </row>
    <row r="153" spans="1:92" x14ac:dyDescent="0.2">
      <c r="CG153" s="5"/>
      <c r="CH153" s="5"/>
      <c r="CI153" s="5"/>
      <c r="CJ153" s="5"/>
      <c r="CK153" s="5"/>
      <c r="CL153" s="5"/>
      <c r="CM153" s="5"/>
      <c r="CN153" s="5"/>
    </row>
    <row r="154" spans="1:92" x14ac:dyDescent="0.2">
      <c r="CG154" s="5"/>
      <c r="CH154" s="5"/>
      <c r="CI154" s="5"/>
      <c r="CJ154" s="5"/>
      <c r="CK154" s="5"/>
      <c r="CL154" s="5"/>
      <c r="CM154" s="5"/>
      <c r="CN154" s="5"/>
    </row>
    <row r="155" spans="1:92" x14ac:dyDescent="0.2">
      <c r="CG155" s="5"/>
      <c r="CH155" s="5"/>
      <c r="CI155" s="5"/>
      <c r="CJ155" s="5"/>
      <c r="CK155" s="5"/>
      <c r="CL155" s="5"/>
      <c r="CM155" s="5"/>
      <c r="CN155" s="5"/>
    </row>
    <row r="156" spans="1:92" x14ac:dyDescent="0.2">
      <c r="CG156" s="5"/>
      <c r="CH156" s="5"/>
      <c r="CI156" s="5"/>
      <c r="CJ156" s="5"/>
      <c r="CK156" s="5"/>
      <c r="CL156" s="5"/>
      <c r="CM156" s="5"/>
      <c r="CN156" s="5"/>
    </row>
    <row r="157" spans="1:92" x14ac:dyDescent="0.2">
      <c r="CG157" s="5"/>
      <c r="CH157" s="5"/>
      <c r="CI157" s="5"/>
      <c r="CJ157" s="5"/>
      <c r="CK157" s="5"/>
      <c r="CL157" s="5"/>
      <c r="CM157" s="5"/>
      <c r="CN157" s="5"/>
    </row>
    <row r="194" spans="1:93" ht="11.25" customHeight="1" x14ac:dyDescent="0.2"/>
    <row r="195" spans="1:93" s="11" customFormat="1" hidden="1" x14ac:dyDescent="0.2">
      <c r="A195" s="11">
        <f>SUM(D12:D15,D22:D27,D31:D43,B49,C69:H69,C79:H79,C83:H88,C93:C98,C116:C121,C133,B141:B150,C53:C62,B102:B106,B109:B113,D16:D17,C136:C137)</f>
        <v>1590</v>
      </c>
      <c r="B195" s="11">
        <f>SUM(CG5:CN157)</f>
        <v>0</v>
      </c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</row>
  </sheetData>
  <mergeCells count="123">
    <mergeCell ref="C139:C140"/>
    <mergeCell ref="D139:D140"/>
    <mergeCell ref="E139:E140"/>
    <mergeCell ref="A132:B132"/>
    <mergeCell ref="A133:B133"/>
    <mergeCell ref="A135:B135"/>
    <mergeCell ref="A136:A137"/>
    <mergeCell ref="A139:A140"/>
    <mergeCell ref="B139:B140"/>
    <mergeCell ref="D125:E125"/>
    <mergeCell ref="F125:G125"/>
    <mergeCell ref="A127:B127"/>
    <mergeCell ref="A128:A130"/>
    <mergeCell ref="A131:B131"/>
    <mergeCell ref="A117:A119"/>
    <mergeCell ref="A120:B120"/>
    <mergeCell ref="A121:B121"/>
    <mergeCell ref="A125:B126"/>
    <mergeCell ref="C125:C126"/>
    <mergeCell ref="A107:D107"/>
    <mergeCell ref="D112:D113"/>
    <mergeCell ref="E112:E113"/>
    <mergeCell ref="A115:B115"/>
    <mergeCell ref="A116:B116"/>
    <mergeCell ref="A93:B93"/>
    <mergeCell ref="A94:A96"/>
    <mergeCell ref="A97:B97"/>
    <mergeCell ref="A98:B98"/>
    <mergeCell ref="A100:E100"/>
    <mergeCell ref="A87:B87"/>
    <mergeCell ref="A88:B88"/>
    <mergeCell ref="A90:I90"/>
    <mergeCell ref="A91:B92"/>
    <mergeCell ref="C91:C92"/>
    <mergeCell ref="A79:B79"/>
    <mergeCell ref="A81:H81"/>
    <mergeCell ref="A82:B82"/>
    <mergeCell ref="A83:B83"/>
    <mergeCell ref="A84:A86"/>
    <mergeCell ref="A74:B74"/>
    <mergeCell ref="A75:B75"/>
    <mergeCell ref="A76:B76"/>
    <mergeCell ref="A77:B77"/>
    <mergeCell ref="A78:B78"/>
    <mergeCell ref="A72:B73"/>
    <mergeCell ref="C72:C73"/>
    <mergeCell ref="D72:D73"/>
    <mergeCell ref="E72:G72"/>
    <mergeCell ref="H72:H73"/>
    <mergeCell ref="A66:B66"/>
    <mergeCell ref="A67:B67"/>
    <mergeCell ref="A68:B68"/>
    <mergeCell ref="A69:B69"/>
    <mergeCell ref="A71:L71"/>
    <mergeCell ref="A40:A43"/>
    <mergeCell ref="B42:B43"/>
    <mergeCell ref="A44:H44"/>
    <mergeCell ref="A45:A46"/>
    <mergeCell ref="B45:B46"/>
    <mergeCell ref="A51:A52"/>
    <mergeCell ref="B51:B52"/>
    <mergeCell ref="C51:C52"/>
    <mergeCell ref="A53:A55"/>
    <mergeCell ref="B40:B41"/>
    <mergeCell ref="A62:B62"/>
    <mergeCell ref="A56:A59"/>
    <mergeCell ref="A60:A61"/>
    <mergeCell ref="A63:I63"/>
    <mergeCell ref="A64:B65"/>
    <mergeCell ref="C64:C65"/>
    <mergeCell ref="D64:D65"/>
    <mergeCell ref="E64:G64"/>
    <mergeCell ref="B19:C21"/>
    <mergeCell ref="A19:A21"/>
    <mergeCell ref="S10:T10"/>
    <mergeCell ref="U10:V10"/>
    <mergeCell ref="W10:X10"/>
    <mergeCell ref="D19:F20"/>
    <mergeCell ref="G19:Z19"/>
    <mergeCell ref="G20:H20"/>
    <mergeCell ref="I20:J20"/>
    <mergeCell ref="K20:L20"/>
    <mergeCell ref="M20:N20"/>
    <mergeCell ref="O20:P20"/>
    <mergeCell ref="Q20:R20"/>
    <mergeCell ref="S20:T20"/>
    <mergeCell ref="U20:V20"/>
    <mergeCell ref="W20:X20"/>
    <mergeCell ref="Y20:Z20"/>
    <mergeCell ref="A31:A39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H64:H65"/>
    <mergeCell ref="B24:B25"/>
    <mergeCell ref="A26:B27"/>
    <mergeCell ref="A28:C28"/>
    <mergeCell ref="A29:J29"/>
    <mergeCell ref="A30:C30"/>
    <mergeCell ref="B9:C11"/>
    <mergeCell ref="D9:F10"/>
    <mergeCell ref="G9:Z9"/>
    <mergeCell ref="G10:H10"/>
    <mergeCell ref="I10:J10"/>
    <mergeCell ref="K10:L10"/>
    <mergeCell ref="M10:N10"/>
    <mergeCell ref="O10:P10"/>
    <mergeCell ref="Q10:R10"/>
    <mergeCell ref="A9:A11"/>
    <mergeCell ref="Y10:Z10"/>
    <mergeCell ref="A12:A13"/>
    <mergeCell ref="A22:A25"/>
    <mergeCell ref="B22:B23"/>
    <mergeCell ref="A14:B14"/>
    <mergeCell ref="A15:C15"/>
    <mergeCell ref="A16:C16"/>
    <mergeCell ref="A17:C17"/>
  </mergeCells>
  <dataValidations count="4">
    <dataValidation type="whole" allowBlank="1" showInputMessage="1" showErrorMessage="1" errorTitle="ERROR" error="Por favor ingrese solo Números" sqref="D133:E140 C151:E1048576 C138:C140 B107:B108 D122:F126 G89:G126 F133:G1048576 D89:F115 C89:C92 A1:A1048576 B114:B1048576 C63:C65 C99:C135 H89:H1048576 C79:H82 B49:B101 G28:H65 E44:F65 C69:H73 C1:C52 B1:B46 G18:Z21 D18:D65 AA1:XFD1048576 E18:F30 G1:Z11 G15:Z15 D1:F15 I28:Z1048576" xr:uid="{961E4530-6A75-4489-99B6-B1604673577F}">
      <formula1>0</formula1>
      <formula2>1000000000</formula2>
    </dataValidation>
    <dataValidation type="whole" allowBlank="1" showInputMessage="1" showErrorMessage="1" errorTitle="ERROR" error="Debe ingresar sólo números enteros positivos." sqref="D16:Z17" xr:uid="{02CD197D-37AF-48AF-BC11-2E39A9AEB145}">
      <formula1>0</formula1>
      <formula2>1000000</formula2>
    </dataValidation>
    <dataValidation type="whole" allowBlank="1" showInputMessage="1" showErrorMessage="1" errorTitle="Error de ingreso" error="Debe ingresar sólo números." sqref="B109:B113" xr:uid="{E4821459-50E8-4720-A6FB-8C25A46F9591}">
      <formula1>0</formula1>
      <formula2>1000000</formula2>
    </dataValidation>
    <dataValidation type="whole" allowBlank="1" showInputMessage="1" showErrorMessage="1" errorTitle="Error de ingreso" error="Debe ingresar sólo números enteros positivos." sqref="C141:E150 C136:C137 D127:G132 D116:F121 B102:B106 C93:C98 C83:H88 C74:H78 C66:H68 C53:C62 B47:B48 E31:F43 G22:Z27 G12:Z14" xr:uid="{8F8FF6AD-90FC-4730-BA73-8A70311A848E}">
      <formula1>0</formula1>
      <formula2>1000000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CONSOLIDADO</vt:lpstr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DICIEMBRE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Carolina A. Cisternas Ramírez</dc:creator>
  <cp:lastModifiedBy>Jose Albino   Munoz Mansilla</cp:lastModifiedBy>
  <dcterms:created xsi:type="dcterms:W3CDTF">2018-03-19T13:09:44Z</dcterms:created>
  <dcterms:modified xsi:type="dcterms:W3CDTF">2019-01-16T15:34:32Z</dcterms:modified>
</cp:coreProperties>
</file>