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NATALIA\CONSOLIDADOS\REM´s\SERIE REM 2018 HBL\CONSOLIDADOS REM 2018\SERIE A\"/>
    </mc:Choice>
  </mc:AlternateContent>
  <xr:revisionPtr revIDLastSave="0" documentId="13_ncr:1_{85244DDE-C4D2-4CA5-A864-24377292C2FB}" xr6:coauthVersionLast="36" xr6:coauthVersionMax="36" xr10:uidLastSave="{00000000-0000-0000-0000-000000000000}"/>
  <bookViews>
    <workbookView xWindow="0" yWindow="0" windowWidth="24000" windowHeight="9675" tabRatio="880" xr2:uid="{00000000-000D-0000-FFFF-FFFF00000000}"/>
  </bookViews>
  <sheets>
    <sheet name="CONSOLIDADO" sheetId="3" r:id="rId1"/>
    <sheet name="ENERO" sheetId="1" r:id="rId2"/>
    <sheet name="FEBRERO" sheetId="2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8" r:id="rId9"/>
    <sheet name="SEPTIEMBRE" sheetId="10" r:id="rId10"/>
    <sheet name="OCTUBRE" sheetId="14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3" i="12" l="1"/>
  <c r="F83" i="12"/>
  <c r="E83" i="12"/>
  <c r="D83" i="12"/>
  <c r="C83" i="12"/>
  <c r="B82" i="12"/>
  <c r="B81" i="12"/>
  <c r="B80" i="12"/>
  <c r="B79" i="12"/>
  <c r="B78" i="12"/>
  <c r="B77" i="12"/>
  <c r="B76" i="12"/>
  <c r="B75" i="12"/>
  <c r="B83" i="12" s="1"/>
  <c r="I71" i="12"/>
  <c r="H71" i="12"/>
  <c r="G71" i="12"/>
  <c r="F71" i="12"/>
  <c r="E71" i="12"/>
  <c r="D71" i="12"/>
  <c r="C71" i="12"/>
  <c r="B71" i="12"/>
  <c r="C54" i="12"/>
  <c r="C53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B195" i="12" s="1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K12" i="12" s="1"/>
  <c r="G13" i="12"/>
  <c r="O12" i="12"/>
  <c r="N12" i="12"/>
  <c r="M12" i="12"/>
  <c r="L12" i="12"/>
  <c r="J12" i="12"/>
  <c r="I12" i="12"/>
  <c r="H12" i="12"/>
  <c r="G12" i="12"/>
  <c r="F12" i="12"/>
  <c r="E12" i="12"/>
  <c r="D12" i="12"/>
  <c r="C12" i="12"/>
  <c r="A195" i="12" s="1"/>
  <c r="B12" i="12"/>
  <c r="A5" i="12"/>
  <c r="A4" i="12"/>
  <c r="A3" i="12"/>
  <c r="A2" i="12"/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53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K12" i="11" s="1"/>
  <c r="G13" i="11"/>
  <c r="G12" i="11" s="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B195" i="11" l="1"/>
  <c r="B83" i="11"/>
  <c r="A195" i="11" s="1"/>
  <c r="G83" i="14"/>
  <c r="F83" i="14"/>
  <c r="E83" i="14"/>
  <c r="D83" i="14"/>
  <c r="C83" i="14"/>
  <c r="B82" i="14"/>
  <c r="B81" i="14"/>
  <c r="B80" i="14"/>
  <c r="B79" i="14"/>
  <c r="B78" i="14"/>
  <c r="B77" i="14"/>
  <c r="B76" i="14"/>
  <c r="B75" i="14"/>
  <c r="B83" i="14" s="1"/>
  <c r="I71" i="14"/>
  <c r="H71" i="14"/>
  <c r="G71" i="14"/>
  <c r="F71" i="14"/>
  <c r="E71" i="14"/>
  <c r="D71" i="14"/>
  <c r="C71" i="14"/>
  <c r="B71" i="14"/>
  <c r="C54" i="14"/>
  <c r="C53" i="14"/>
  <c r="C52" i="14"/>
  <c r="CL51" i="14"/>
  <c r="CK51" i="14"/>
  <c r="CJ51" i="14"/>
  <c r="CI51" i="14"/>
  <c r="CH51" i="14"/>
  <c r="CG51" i="14"/>
  <c r="CF51" i="14"/>
  <c r="CE51" i="14"/>
  <c r="CD51" i="14"/>
  <c r="CC51" i="14"/>
  <c r="CB51" i="14"/>
  <c r="CA51" i="14"/>
  <c r="C51" i="14"/>
  <c r="C50" i="14"/>
  <c r="CH47" i="14"/>
  <c r="CG47" i="14"/>
  <c r="CB47" i="14"/>
  <c r="CA47" i="14"/>
  <c r="CH42" i="14"/>
  <c r="CG42" i="14"/>
  <c r="CB42" i="14"/>
  <c r="CA42" i="14"/>
  <c r="CH41" i="14"/>
  <c r="CG41" i="14"/>
  <c r="CB41" i="14"/>
  <c r="CA41" i="14"/>
  <c r="CH40" i="14"/>
  <c r="CG40" i="14"/>
  <c r="CB40" i="14"/>
  <c r="CA40" i="14"/>
  <c r="B35" i="14"/>
  <c r="B23" i="14"/>
  <c r="B22" i="14"/>
  <c r="B21" i="14"/>
  <c r="B20" i="14"/>
  <c r="B19" i="14"/>
  <c r="K16" i="14"/>
  <c r="G16" i="14"/>
  <c r="K15" i="14"/>
  <c r="G15" i="14"/>
  <c r="K14" i="14"/>
  <c r="G14" i="14"/>
  <c r="K13" i="14"/>
  <c r="G13" i="14"/>
  <c r="G12" i="14" s="1"/>
  <c r="O12" i="14"/>
  <c r="N12" i="14"/>
  <c r="M12" i="14"/>
  <c r="L12" i="14"/>
  <c r="J12" i="14"/>
  <c r="I12" i="14"/>
  <c r="H12" i="14"/>
  <c r="F12" i="14"/>
  <c r="E12" i="14"/>
  <c r="D12" i="14"/>
  <c r="C12" i="14"/>
  <c r="B12" i="14"/>
  <c r="A5" i="14"/>
  <c r="A4" i="14"/>
  <c r="A3" i="14"/>
  <c r="A2" i="14"/>
  <c r="K12" i="14" l="1"/>
  <c r="B195" i="14"/>
  <c r="A195" i="14"/>
  <c r="G83" i="10"/>
  <c r="F83" i="10"/>
  <c r="E83" i="10"/>
  <c r="D83" i="10"/>
  <c r="C83" i="10"/>
  <c r="B82" i="10"/>
  <c r="B81" i="10"/>
  <c r="B80" i="10"/>
  <c r="B79" i="10"/>
  <c r="B78" i="10"/>
  <c r="B77" i="10"/>
  <c r="B76" i="10"/>
  <c r="B75" i="10"/>
  <c r="I71" i="10"/>
  <c r="H71" i="10"/>
  <c r="G71" i="10"/>
  <c r="F71" i="10"/>
  <c r="E71" i="10"/>
  <c r="D71" i="10"/>
  <c r="C71" i="10"/>
  <c r="B71" i="10"/>
  <c r="C54" i="10"/>
  <c r="C53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CH41" i="10"/>
  <c r="CG41" i="10"/>
  <c r="CB41" i="10"/>
  <c r="CA41" i="10"/>
  <c r="CH40" i="10"/>
  <c r="CG40" i="10"/>
  <c r="B195" i="10" s="1"/>
  <c r="CB40" i="10"/>
  <c r="CA40" i="10"/>
  <c r="B35" i="10"/>
  <c r="B23" i="10"/>
  <c r="B22" i="10"/>
  <c r="B21" i="10"/>
  <c r="B20" i="10"/>
  <c r="B19" i="10"/>
  <c r="K16" i="10"/>
  <c r="G16" i="10"/>
  <c r="K15" i="10"/>
  <c r="G15" i="10"/>
  <c r="K14" i="10"/>
  <c r="G14" i="10"/>
  <c r="K13" i="10"/>
  <c r="G13" i="10"/>
  <c r="G12" i="10" s="1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B83" i="10" l="1"/>
  <c r="K12" i="10"/>
  <c r="A195" i="10"/>
  <c r="G83" i="8"/>
  <c r="F83" i="8"/>
  <c r="E83" i="8"/>
  <c r="D83" i="8"/>
  <c r="C83" i="8"/>
  <c r="B82" i="8"/>
  <c r="B81" i="8"/>
  <c r="B80" i="8"/>
  <c r="B79" i="8"/>
  <c r="B78" i="8"/>
  <c r="B77" i="8"/>
  <c r="B76" i="8"/>
  <c r="B75" i="8"/>
  <c r="I71" i="8"/>
  <c r="H71" i="8"/>
  <c r="G71" i="8"/>
  <c r="F71" i="8"/>
  <c r="E71" i="8"/>
  <c r="D71" i="8"/>
  <c r="C71" i="8"/>
  <c r="B71" i="8"/>
  <c r="C54" i="8"/>
  <c r="C53" i="8"/>
  <c r="C52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C51" i="8"/>
  <c r="C50" i="8"/>
  <c r="CH47" i="8"/>
  <c r="CG47" i="8"/>
  <c r="CB47" i="8"/>
  <c r="CA47" i="8"/>
  <c r="CH42" i="8"/>
  <c r="CG42" i="8"/>
  <c r="CB42" i="8"/>
  <c r="CA42" i="8"/>
  <c r="CH41" i="8"/>
  <c r="CG41" i="8"/>
  <c r="CB41" i="8"/>
  <c r="CA41" i="8"/>
  <c r="CH40" i="8"/>
  <c r="CG40" i="8"/>
  <c r="B195" i="8" s="1"/>
  <c r="CB40" i="8"/>
  <c r="CA40" i="8"/>
  <c r="B35" i="8"/>
  <c r="B23" i="8"/>
  <c r="B22" i="8"/>
  <c r="B21" i="8"/>
  <c r="B20" i="8"/>
  <c r="B19" i="8"/>
  <c r="K16" i="8"/>
  <c r="G16" i="8"/>
  <c r="K15" i="8"/>
  <c r="G15" i="8"/>
  <c r="K14" i="8"/>
  <c r="G14" i="8"/>
  <c r="K13" i="8"/>
  <c r="G13" i="8"/>
  <c r="G12" i="8" s="1"/>
  <c r="O12" i="8"/>
  <c r="N12" i="8"/>
  <c r="M12" i="8"/>
  <c r="L12" i="8"/>
  <c r="K12" i="8"/>
  <c r="J12" i="8"/>
  <c r="I12" i="8"/>
  <c r="H12" i="8"/>
  <c r="F12" i="8"/>
  <c r="E12" i="8"/>
  <c r="D12" i="8"/>
  <c r="C12" i="8"/>
  <c r="B12" i="8"/>
  <c r="A5" i="8"/>
  <c r="A4" i="8"/>
  <c r="A3" i="8"/>
  <c r="A2" i="8"/>
  <c r="A195" i="8" l="1"/>
  <c r="B83" i="8"/>
  <c r="G83" i="9"/>
  <c r="F83" i="9"/>
  <c r="E83" i="9"/>
  <c r="D83" i="9"/>
  <c r="C83" i="9"/>
  <c r="B82" i="9"/>
  <c r="B81" i="9"/>
  <c r="B80" i="9"/>
  <c r="B79" i="9"/>
  <c r="B78" i="9"/>
  <c r="B77" i="9"/>
  <c r="B76" i="9"/>
  <c r="B75" i="9"/>
  <c r="I71" i="9"/>
  <c r="H71" i="9"/>
  <c r="G71" i="9"/>
  <c r="F71" i="9"/>
  <c r="E71" i="9"/>
  <c r="D71" i="9"/>
  <c r="C71" i="9"/>
  <c r="B71" i="9"/>
  <c r="C54" i="9"/>
  <c r="C53" i="9"/>
  <c r="C52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C51" i="9"/>
  <c r="C50" i="9"/>
  <c r="CH47" i="9"/>
  <c r="CG47" i="9"/>
  <c r="CB47" i="9"/>
  <c r="CA47" i="9"/>
  <c r="CH42" i="9"/>
  <c r="CG42" i="9"/>
  <c r="CB42" i="9"/>
  <c r="CA42" i="9"/>
  <c r="CH41" i="9"/>
  <c r="CG41" i="9"/>
  <c r="CB41" i="9"/>
  <c r="CA41" i="9"/>
  <c r="CH40" i="9"/>
  <c r="CG40" i="9"/>
  <c r="CB40" i="9"/>
  <c r="CA40" i="9"/>
  <c r="B35" i="9"/>
  <c r="B23" i="9"/>
  <c r="B22" i="9"/>
  <c r="B21" i="9"/>
  <c r="B20" i="9"/>
  <c r="B19" i="9"/>
  <c r="K16" i="9"/>
  <c r="G16" i="9"/>
  <c r="K15" i="9"/>
  <c r="G15" i="9"/>
  <c r="K14" i="9"/>
  <c r="G14" i="9"/>
  <c r="G12" i="9" s="1"/>
  <c r="K13" i="9"/>
  <c r="G13" i="9"/>
  <c r="O12" i="9"/>
  <c r="N12" i="9"/>
  <c r="M12" i="9"/>
  <c r="L12" i="9"/>
  <c r="J12" i="9"/>
  <c r="I12" i="9"/>
  <c r="H12" i="9"/>
  <c r="F12" i="9"/>
  <c r="E12" i="9"/>
  <c r="D12" i="9"/>
  <c r="C12" i="9"/>
  <c r="B12" i="9"/>
  <c r="A5" i="9"/>
  <c r="A4" i="9"/>
  <c r="A3" i="9"/>
  <c r="A2" i="9"/>
  <c r="B195" i="9" l="1"/>
  <c r="B83" i="9"/>
  <c r="K12" i="9"/>
  <c r="A195" i="9" s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53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12" i="7" l="1"/>
  <c r="B195" i="7"/>
  <c r="B83" i="7"/>
  <c r="A195" i="7" s="1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53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CG40" i="6"/>
  <c r="CB40" i="6"/>
  <c r="CA40" i="6"/>
  <c r="B35" i="6"/>
  <c r="B23" i="6"/>
  <c r="B22" i="6"/>
  <c r="B21" i="6"/>
  <c r="B20" i="6"/>
  <c r="B19" i="6"/>
  <c r="K16" i="6"/>
  <c r="G16" i="6"/>
  <c r="K15" i="6"/>
  <c r="G15" i="6"/>
  <c r="K14" i="6"/>
  <c r="G14" i="6"/>
  <c r="K13" i="6"/>
  <c r="K12" i="6" s="1"/>
  <c r="G13" i="6"/>
  <c r="O12" i="6"/>
  <c r="N12" i="6"/>
  <c r="M12" i="6"/>
  <c r="L12" i="6"/>
  <c r="J12" i="6"/>
  <c r="I12" i="6"/>
  <c r="H12" i="6"/>
  <c r="F12" i="6"/>
  <c r="E12" i="6"/>
  <c r="D12" i="6"/>
  <c r="C12" i="6"/>
  <c r="B12" i="6"/>
  <c r="A5" i="6"/>
  <c r="A4" i="6"/>
  <c r="A3" i="6"/>
  <c r="A2" i="6"/>
  <c r="G12" i="6" l="1"/>
  <c r="B195" i="6"/>
  <c r="B83" i="6"/>
  <c r="A195" i="6" s="1"/>
  <c r="G83" i="5"/>
  <c r="F83" i="5"/>
  <c r="E83" i="5"/>
  <c r="D83" i="5"/>
  <c r="C83" i="5"/>
  <c r="B82" i="5"/>
  <c r="B81" i="5"/>
  <c r="B80" i="5"/>
  <c r="B79" i="5"/>
  <c r="B78" i="5"/>
  <c r="B77" i="5"/>
  <c r="B76" i="5"/>
  <c r="B75" i="5"/>
  <c r="I71" i="5"/>
  <c r="H71" i="5"/>
  <c r="G71" i="5"/>
  <c r="F71" i="5"/>
  <c r="E71" i="5"/>
  <c r="D71" i="5"/>
  <c r="C71" i="5"/>
  <c r="B71" i="5"/>
  <c r="C54" i="5"/>
  <c r="C53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G16" i="5"/>
  <c r="K15" i="5"/>
  <c r="G15" i="5"/>
  <c r="K14" i="5"/>
  <c r="G14" i="5"/>
  <c r="K13" i="5"/>
  <c r="K12" i="5" s="1"/>
  <c r="G13" i="5"/>
  <c r="O12" i="5"/>
  <c r="N12" i="5"/>
  <c r="M12" i="5"/>
  <c r="L12" i="5"/>
  <c r="J12" i="5"/>
  <c r="I12" i="5"/>
  <c r="H12" i="5"/>
  <c r="F12" i="5"/>
  <c r="E12" i="5"/>
  <c r="D12" i="5"/>
  <c r="C12" i="5"/>
  <c r="B12" i="5"/>
  <c r="A5" i="5"/>
  <c r="A4" i="5"/>
  <c r="A3" i="5"/>
  <c r="A2" i="5"/>
  <c r="B195" i="5" l="1"/>
  <c r="G12" i="5"/>
  <c r="A195" i="5" s="1"/>
  <c r="B83" i="5"/>
  <c r="G83" i="4"/>
  <c r="F83" i="4"/>
  <c r="E83" i="4"/>
  <c r="D83" i="4"/>
  <c r="C83" i="4"/>
  <c r="B82" i="4"/>
  <c r="B81" i="4"/>
  <c r="B80" i="4"/>
  <c r="B79" i="4"/>
  <c r="B78" i="4"/>
  <c r="B77" i="4"/>
  <c r="B76" i="4"/>
  <c r="B75" i="4"/>
  <c r="I71" i="4"/>
  <c r="H71" i="4"/>
  <c r="G71" i="4"/>
  <c r="F71" i="4"/>
  <c r="E71" i="4"/>
  <c r="D71" i="4"/>
  <c r="C71" i="4"/>
  <c r="B71" i="4"/>
  <c r="C54" i="4"/>
  <c r="C53" i="4"/>
  <c r="C52" i="4"/>
  <c r="CL51" i="4"/>
  <c r="CK51" i="4"/>
  <c r="CJ51" i="4"/>
  <c r="CI51" i="4"/>
  <c r="CH51" i="4"/>
  <c r="CG51" i="4"/>
  <c r="CF51" i="4"/>
  <c r="CE51" i="4"/>
  <c r="CD51" i="4"/>
  <c r="CC51" i="4"/>
  <c r="CB51" i="4"/>
  <c r="CA51" i="4"/>
  <c r="C51" i="4"/>
  <c r="C50" i="4"/>
  <c r="CH47" i="4"/>
  <c r="CG47" i="4"/>
  <c r="CB47" i="4"/>
  <c r="CA47" i="4"/>
  <c r="CH42" i="4"/>
  <c r="CG42" i="4"/>
  <c r="CB42" i="4"/>
  <c r="CA42" i="4"/>
  <c r="CH41" i="4"/>
  <c r="CG41" i="4"/>
  <c r="CB41" i="4"/>
  <c r="CA41" i="4"/>
  <c r="CH40" i="4"/>
  <c r="CG40" i="4"/>
  <c r="CB40" i="4"/>
  <c r="CA40" i="4"/>
  <c r="B35" i="4"/>
  <c r="B23" i="4"/>
  <c r="B22" i="4"/>
  <c r="B21" i="4"/>
  <c r="B20" i="4"/>
  <c r="B19" i="4"/>
  <c r="K16" i="4"/>
  <c r="G16" i="4"/>
  <c r="K15" i="4"/>
  <c r="G15" i="4"/>
  <c r="K14" i="4"/>
  <c r="G14" i="4"/>
  <c r="K13" i="4"/>
  <c r="G13" i="4"/>
  <c r="O12" i="4"/>
  <c r="N12" i="4"/>
  <c r="M12" i="4"/>
  <c r="L12" i="4"/>
  <c r="J12" i="4"/>
  <c r="I12" i="4"/>
  <c r="H12" i="4"/>
  <c r="F12" i="4"/>
  <c r="E12" i="4"/>
  <c r="D12" i="4"/>
  <c r="C12" i="4"/>
  <c r="B12" i="4"/>
  <c r="A5" i="4"/>
  <c r="A4" i="4"/>
  <c r="A3" i="4"/>
  <c r="A2" i="4"/>
  <c r="G12" i="4" l="1"/>
  <c r="B195" i="4"/>
  <c r="K12" i="4"/>
  <c r="A195" i="4" s="1"/>
  <c r="B83" i="4"/>
  <c r="G82" i="3"/>
  <c r="F82" i="3"/>
  <c r="E82" i="3"/>
  <c r="D82" i="3"/>
  <c r="C82" i="3"/>
  <c r="G81" i="3"/>
  <c r="F81" i="3"/>
  <c r="E81" i="3"/>
  <c r="D81" i="3"/>
  <c r="C81" i="3"/>
  <c r="G80" i="3"/>
  <c r="F80" i="3"/>
  <c r="E80" i="3"/>
  <c r="D80" i="3"/>
  <c r="C80" i="3"/>
  <c r="G79" i="3"/>
  <c r="F79" i="3"/>
  <c r="E79" i="3"/>
  <c r="D79" i="3"/>
  <c r="C79" i="3"/>
  <c r="G78" i="3"/>
  <c r="F78" i="3"/>
  <c r="E78" i="3"/>
  <c r="D78" i="3"/>
  <c r="C78" i="3"/>
  <c r="G77" i="3"/>
  <c r="F77" i="3"/>
  <c r="E77" i="3"/>
  <c r="D77" i="3"/>
  <c r="C77" i="3"/>
  <c r="G76" i="3"/>
  <c r="F76" i="3"/>
  <c r="E76" i="3"/>
  <c r="D76" i="3"/>
  <c r="C76" i="3"/>
  <c r="G75" i="3"/>
  <c r="F75" i="3"/>
  <c r="E75" i="3"/>
  <c r="D75" i="3"/>
  <c r="C75" i="3"/>
  <c r="I70" i="3"/>
  <c r="H70" i="3"/>
  <c r="G70" i="3"/>
  <c r="F70" i="3"/>
  <c r="E70" i="3"/>
  <c r="D70" i="3"/>
  <c r="C70" i="3"/>
  <c r="B70" i="3"/>
  <c r="I69" i="3"/>
  <c r="H69" i="3"/>
  <c r="G69" i="3"/>
  <c r="F69" i="3"/>
  <c r="E69" i="3"/>
  <c r="D69" i="3"/>
  <c r="C69" i="3"/>
  <c r="B69" i="3"/>
  <c r="I68" i="3"/>
  <c r="H68" i="3"/>
  <c r="G68" i="3"/>
  <c r="F68" i="3"/>
  <c r="E68" i="3"/>
  <c r="D68" i="3"/>
  <c r="C68" i="3"/>
  <c r="B68" i="3"/>
  <c r="I67" i="3"/>
  <c r="H67" i="3"/>
  <c r="G67" i="3"/>
  <c r="F67" i="3"/>
  <c r="E67" i="3"/>
  <c r="D67" i="3"/>
  <c r="C67" i="3"/>
  <c r="B67" i="3"/>
  <c r="I66" i="3"/>
  <c r="H66" i="3"/>
  <c r="G66" i="3"/>
  <c r="F66" i="3"/>
  <c r="E66" i="3"/>
  <c r="D66" i="3"/>
  <c r="C66" i="3"/>
  <c r="B66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I61" i="3"/>
  <c r="H61" i="3"/>
  <c r="G61" i="3"/>
  <c r="F61" i="3"/>
  <c r="E61" i="3"/>
  <c r="D61" i="3"/>
  <c r="C61" i="3"/>
  <c r="B61" i="3"/>
  <c r="I60" i="3"/>
  <c r="H60" i="3"/>
  <c r="G60" i="3"/>
  <c r="F60" i="3"/>
  <c r="E60" i="3"/>
  <c r="D60" i="3"/>
  <c r="C60" i="3"/>
  <c r="B60" i="3"/>
  <c r="I59" i="3"/>
  <c r="I71" i="3" s="1"/>
  <c r="H59" i="3"/>
  <c r="H71" i="3" s="1"/>
  <c r="G59" i="3"/>
  <c r="F59" i="3"/>
  <c r="F71" i="3" s="1"/>
  <c r="E59" i="3"/>
  <c r="E71" i="3" s="1"/>
  <c r="D59" i="3"/>
  <c r="D71" i="3" s="1"/>
  <c r="C59" i="3"/>
  <c r="B59" i="3"/>
  <c r="B71" i="3" s="1"/>
  <c r="I54" i="3"/>
  <c r="H54" i="3"/>
  <c r="G54" i="3"/>
  <c r="F54" i="3"/>
  <c r="E54" i="3"/>
  <c r="D54" i="3"/>
  <c r="I53" i="3"/>
  <c r="H53" i="3"/>
  <c r="G53" i="3"/>
  <c r="F53" i="3"/>
  <c r="E53" i="3"/>
  <c r="D53" i="3"/>
  <c r="I52" i="3"/>
  <c r="H52" i="3"/>
  <c r="G52" i="3"/>
  <c r="F52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C47" i="3"/>
  <c r="B47" i="3"/>
  <c r="C46" i="3"/>
  <c r="B46" i="3"/>
  <c r="C42" i="3"/>
  <c r="B42" i="3"/>
  <c r="C41" i="3"/>
  <c r="B41" i="3"/>
  <c r="C40" i="3"/>
  <c r="B40" i="3"/>
  <c r="C39" i="3"/>
  <c r="B39" i="3"/>
  <c r="F35" i="3"/>
  <c r="E35" i="3"/>
  <c r="D35" i="3"/>
  <c r="C35" i="3"/>
  <c r="B32" i="3"/>
  <c r="B31" i="3"/>
  <c r="B30" i="3"/>
  <c r="B29" i="3"/>
  <c r="B28" i="3"/>
  <c r="B27" i="3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9" i="3"/>
  <c r="F19" i="3"/>
  <c r="E19" i="3"/>
  <c r="D19" i="3"/>
  <c r="C19" i="3"/>
  <c r="L14" i="3"/>
  <c r="M14" i="3"/>
  <c r="N14" i="3"/>
  <c r="O14" i="3"/>
  <c r="L15" i="3"/>
  <c r="M15" i="3"/>
  <c r="N15" i="3"/>
  <c r="O15" i="3"/>
  <c r="L16" i="3"/>
  <c r="M16" i="3"/>
  <c r="N16" i="3"/>
  <c r="O16" i="3"/>
  <c r="M13" i="3"/>
  <c r="N13" i="3"/>
  <c r="O13" i="3"/>
  <c r="L13" i="3"/>
  <c r="H14" i="3"/>
  <c r="I14" i="3"/>
  <c r="J14" i="3"/>
  <c r="H15" i="3"/>
  <c r="I15" i="3"/>
  <c r="J15" i="3"/>
  <c r="H16" i="3"/>
  <c r="I16" i="3"/>
  <c r="J16" i="3"/>
  <c r="I13" i="3"/>
  <c r="J13" i="3"/>
  <c r="H13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B14" i="3"/>
  <c r="B15" i="3"/>
  <c r="B16" i="3"/>
  <c r="B13" i="3"/>
  <c r="A5" i="3"/>
  <c r="A4" i="3"/>
  <c r="A3" i="3"/>
  <c r="A2" i="3"/>
  <c r="G83" i="1"/>
  <c r="F83" i="1"/>
  <c r="E83" i="1"/>
  <c r="D83" i="1"/>
  <c r="C83" i="1"/>
  <c r="B82" i="1"/>
  <c r="B81" i="1"/>
  <c r="B80" i="1"/>
  <c r="B79" i="1"/>
  <c r="B78" i="1"/>
  <c r="B77" i="1"/>
  <c r="B76" i="1"/>
  <c r="B75" i="1"/>
  <c r="I71" i="1"/>
  <c r="H71" i="1"/>
  <c r="G71" i="1"/>
  <c r="F71" i="1"/>
  <c r="E71" i="1"/>
  <c r="D71" i="1"/>
  <c r="C71" i="1"/>
  <c r="B71" i="1"/>
  <c r="C54" i="1"/>
  <c r="C53" i="1"/>
  <c r="C52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C51" i="1"/>
  <c r="C50" i="1"/>
  <c r="CH47" i="1"/>
  <c r="CG47" i="1"/>
  <c r="CB47" i="1"/>
  <c r="CA47" i="1"/>
  <c r="CH42" i="1"/>
  <c r="CG42" i="1"/>
  <c r="CB42" i="1"/>
  <c r="CA42" i="1"/>
  <c r="CH41" i="1"/>
  <c r="CG41" i="1"/>
  <c r="CB41" i="1"/>
  <c r="CA41" i="1"/>
  <c r="CH40" i="1"/>
  <c r="CG40" i="1"/>
  <c r="CB40" i="1"/>
  <c r="CA40" i="1"/>
  <c r="B35" i="1"/>
  <c r="B23" i="1"/>
  <c r="B22" i="1"/>
  <c r="B21" i="1"/>
  <c r="B20" i="1"/>
  <c r="B19" i="1"/>
  <c r="K16" i="1"/>
  <c r="G16" i="1"/>
  <c r="K15" i="1"/>
  <c r="G15" i="1"/>
  <c r="K14" i="1"/>
  <c r="G14" i="1"/>
  <c r="K13" i="1"/>
  <c r="G13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G83" i="2"/>
  <c r="F83" i="2"/>
  <c r="E83" i="2"/>
  <c r="D83" i="2"/>
  <c r="C83" i="2"/>
  <c r="B82" i="2"/>
  <c r="B81" i="2"/>
  <c r="B80" i="2"/>
  <c r="B79" i="2"/>
  <c r="B78" i="2"/>
  <c r="B77" i="2"/>
  <c r="B76" i="2"/>
  <c r="B75" i="2"/>
  <c r="I71" i="2"/>
  <c r="H71" i="2"/>
  <c r="G71" i="2"/>
  <c r="F71" i="2"/>
  <c r="E71" i="2"/>
  <c r="D71" i="2"/>
  <c r="C71" i="2"/>
  <c r="B71" i="2"/>
  <c r="C54" i="2"/>
  <c r="C53" i="2"/>
  <c r="C52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C51" i="2"/>
  <c r="C50" i="2"/>
  <c r="CH47" i="2"/>
  <c r="CG47" i="2"/>
  <c r="CB47" i="2"/>
  <c r="CA47" i="2"/>
  <c r="CH42" i="2"/>
  <c r="CG42" i="2"/>
  <c r="CB42" i="2"/>
  <c r="CA42" i="2"/>
  <c r="CH41" i="2"/>
  <c r="CG41" i="2"/>
  <c r="CB41" i="2"/>
  <c r="CA41" i="2"/>
  <c r="CH40" i="2"/>
  <c r="CG40" i="2"/>
  <c r="CB40" i="2"/>
  <c r="CA40" i="2"/>
  <c r="B35" i="2"/>
  <c r="B23" i="2"/>
  <c r="B22" i="2"/>
  <c r="B21" i="2"/>
  <c r="B20" i="2"/>
  <c r="B19" i="2"/>
  <c r="K16" i="2"/>
  <c r="G16" i="2"/>
  <c r="K15" i="2"/>
  <c r="G15" i="2"/>
  <c r="K14" i="2"/>
  <c r="G14" i="2"/>
  <c r="K13" i="2"/>
  <c r="G13" i="2"/>
  <c r="O12" i="2"/>
  <c r="N12" i="2"/>
  <c r="M12" i="2"/>
  <c r="L12" i="2"/>
  <c r="J12" i="2"/>
  <c r="I12" i="2"/>
  <c r="H12" i="2"/>
  <c r="F12" i="2"/>
  <c r="E12" i="2"/>
  <c r="D12" i="2"/>
  <c r="C12" i="2"/>
  <c r="B12" i="2"/>
  <c r="A5" i="2"/>
  <c r="A4" i="2"/>
  <c r="A3" i="2"/>
  <c r="A2" i="2"/>
  <c r="B83" i="2" l="1"/>
  <c r="K12" i="1"/>
  <c r="B81" i="3"/>
  <c r="C71" i="3"/>
  <c r="D12" i="3"/>
  <c r="G71" i="3"/>
  <c r="O12" i="3"/>
  <c r="CG42" i="3"/>
  <c r="CA47" i="3"/>
  <c r="K12" i="2"/>
  <c r="B83" i="1"/>
  <c r="A195" i="1" s="1"/>
  <c r="B195" i="1"/>
  <c r="G12" i="2"/>
  <c r="B195" i="2"/>
  <c r="N12" i="3"/>
  <c r="B20" i="3"/>
  <c r="CA41" i="3"/>
  <c r="C53" i="3"/>
  <c r="CA42" i="3"/>
  <c r="CJ51" i="3"/>
  <c r="CF51" i="3"/>
  <c r="E83" i="3"/>
  <c r="J12" i="3"/>
  <c r="K16" i="3"/>
  <c r="CH40" i="3"/>
  <c r="CH42" i="3"/>
  <c r="CH47" i="3"/>
  <c r="CH51" i="3"/>
  <c r="CL51" i="3"/>
  <c r="D83" i="3"/>
  <c r="B76" i="3"/>
  <c r="B80" i="3"/>
  <c r="F12" i="3"/>
  <c r="B77" i="3"/>
  <c r="CA40" i="3"/>
  <c r="CA51" i="3"/>
  <c r="CD51" i="3"/>
  <c r="C12" i="3"/>
  <c r="G15" i="3"/>
  <c r="G14" i="3"/>
  <c r="M12" i="3"/>
  <c r="K15" i="3"/>
  <c r="L12" i="3"/>
  <c r="B35" i="3"/>
  <c r="CG41" i="3"/>
  <c r="CG47" i="3"/>
  <c r="B12" i="3"/>
  <c r="CH41" i="3"/>
  <c r="CB51" i="3"/>
  <c r="E12" i="3"/>
  <c r="G16" i="3"/>
  <c r="B19" i="3"/>
  <c r="B21" i="3"/>
  <c r="B22" i="3"/>
  <c r="B23" i="3"/>
  <c r="C50" i="3"/>
  <c r="CE51" i="3"/>
  <c r="C52" i="3"/>
  <c r="C54" i="3"/>
  <c r="C83" i="3"/>
  <c r="G83" i="3"/>
  <c r="F83" i="3"/>
  <c r="B78" i="3"/>
  <c r="B79" i="3"/>
  <c r="B82" i="3"/>
  <c r="B75" i="3"/>
  <c r="CC51" i="3"/>
  <c r="CG51" i="3"/>
  <c r="CK51" i="3"/>
  <c r="C51" i="3"/>
  <c r="CI51" i="3"/>
  <c r="CB47" i="3"/>
  <c r="CB40" i="3"/>
  <c r="CB41" i="3"/>
  <c r="CB42" i="3"/>
  <c r="CG40" i="3"/>
  <c r="K14" i="3"/>
  <c r="K13" i="3"/>
  <c r="H12" i="3"/>
  <c r="I12" i="3"/>
  <c r="G13" i="3"/>
  <c r="A195" i="2"/>
  <c r="B195" i="3" l="1"/>
  <c r="K12" i="3"/>
  <c r="B83" i="3"/>
  <c r="G12" i="3"/>
  <c r="A195" i="3" l="1"/>
</calcChain>
</file>

<file path=xl/sharedStrings.xml><?xml version="1.0" encoding="utf-8"?>
<sst xmlns="http://schemas.openxmlformats.org/spreadsheetml/2006/main" count="1755" uniqueCount="105">
  <si>
    <t>SERVICIO DE SALUD</t>
  </si>
  <si>
    <t>TOTAL</t>
  </si>
  <si>
    <t>INFRAESTRUCTURA</t>
  </si>
  <si>
    <t>REM-21.   QUIROFANOS Y OTROS RECURSOS HOSPITALARIOS</t>
  </si>
  <si>
    <t>SECCIÓN A:  CAPACIDAD INSTALADA Y UTILIZACIÓN DE LOS QUIRÓFANOS</t>
  </si>
  <si>
    <t>TIPO DE QUIRÓFANOS</t>
  </si>
  <si>
    <t>NÙMERO DE QUIRÓFANOS EN DOTACIÓN</t>
  </si>
  <si>
    <t>PROMEDIO MENSUAL DE QUIRÓFANOS HABILITADOS</t>
  </si>
  <si>
    <t>PROMEDIO MENSUAL  DE QUIRÓFANOS EN TRABAJO</t>
  </si>
  <si>
    <t>TOTAL  DE HORAS MENSUALES DE QUIRÓFANOS HABILITADOS</t>
  </si>
  <si>
    <t>TOTAL DE HORAS MENSUALES DE QUIRÓFANOS EN TRABAJO</t>
  </si>
  <si>
    <r>
      <t xml:space="preserve">HORAS MENSUALES </t>
    </r>
    <r>
      <rPr>
        <b/>
        <sz val="8"/>
        <color theme="1"/>
        <rFont val="Verdana"/>
        <family val="2"/>
      </rPr>
      <t>PROGRAMADAS</t>
    </r>
    <r>
      <rPr>
        <sz val="8"/>
        <color theme="1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</si>
  <si>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theme="1"/>
        <rFont val="Verdana"/>
        <family val="2"/>
      </rPr>
      <t>OCUPADAS</t>
    </r>
    <r>
      <rPr>
        <sz val="8"/>
        <color theme="1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</si>
  <si>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</si>
  <si>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</si>
  <si>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</si>
  <si>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</si>
  <si>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</si>
  <si>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TOTAL QUIRÓFANOS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</si>
  <si>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</si>
  <si>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</si>
  <si>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</si>
  <si>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</si>
  <si>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</si>
  <si>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</si>
  <si>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</si>
  <si>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</si>
  <si>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</si>
  <si>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</si>
  <si>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</si>
  <si>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</si>
  <si>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</si>
  <si>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</si>
  <si>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DÍAS PERSONAS ATENDIDAS</t>
  </si>
  <si>
    <t>ALTAS</t>
  </si>
  <si>
    <t>SECCIÓN C:  HOSPITALIZACIÓN DOMICILIARIA</t>
  </si>
  <si>
    <t>SECCIÓN C.1:  PERSONAS ATENDIDAS EN EL PROGRAMA</t>
  </si>
  <si>
    <t>DIAS PERSONAS ATENDIDAS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</si>
  <si>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</si>
  <si>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</si>
  <si>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</si>
  <si>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</si>
  <si>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</si>
  <si>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</si>
  <si>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</si>
  <si>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</si>
  <si>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</si>
  <si>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</si>
  <si>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</si>
  <si>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</si>
  <si>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</si>
  <si>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DÍAS CAMAS OCUPADAS</t>
  </si>
  <si>
    <t>DÍAS CAMAS OCUPADAS CON ACOMPAÑAMIENTO DIURNO (*)</t>
  </si>
  <si>
    <t>DÍAS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</si>
  <si>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</si>
  <si>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</si>
  <si>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</si>
  <si>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</si>
  <si>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</si>
  <si>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</si>
  <si>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</si>
  <si>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</si>
  <si>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</si>
  <si>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</si>
  <si>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</si>
  <si>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</si>
  <si>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</si>
  <si>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</si>
  <si>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>TOTAL DE EGRESOS (en el período)</t>
  </si>
  <si>
    <t>EGRESADOS CON APOYO PSICOSOCIAL (en el período)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</si>
  <si>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</si>
  <si>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</si>
  <si>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</si>
  <si>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</si>
  <si>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</si>
  <si>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DIAS DE ESTADA PREQUIRÚRGICOS</t>
  </si>
  <si>
    <t>PACIENTES INTERVENIDOS</t>
  </si>
  <si>
    <t>PROGRAMACIÓN DE TABLA QUIRÚRGICA (N° DE PACIENTES)</t>
  </si>
  <si>
    <t>PACIENTES PROGRAMADOS</t>
  </si>
  <si>
    <t>PACIENTES SUSPENDIDOS</t>
  </si>
  <si>
    <t>Menores de 15 años</t>
  </si>
  <si>
    <t>15 años y más</t>
  </si>
  <si>
    <t>CIRUGÍA GENERAL</t>
  </si>
  <si>
    <t>CIRUGÍA CARDIOVASCULAR</t>
  </si>
  <si>
    <t>CIRUGÍA MÁXILOFACIAL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</si>
  <si>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</si>
  <si>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</si>
  <si>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</si>
  <si>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</si>
  <si>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</si>
  <si>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</si>
  <si>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</si>
  <si>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</si>
  <si>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</si>
  <si>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CAUSAS DE SUSPENSIÓN DE CIRUGIAS ELECTIVAS</t>
  </si>
  <si>
    <t xml:space="preserve">CAUSAS DE SUSPENSIÓN ATRIBUÍBLES A:
</t>
  </si>
  <si>
    <t>Nº DE PERSONAS</t>
  </si>
  <si>
    <t>TOTALES</t>
  </si>
  <si>
    <t>PACIENTES</t>
  </si>
  <si>
    <t>ADMINISTRATIVAS</t>
  </si>
  <si>
    <t>UNIDAD DE APOYO CLÍNICO</t>
  </si>
  <si>
    <t>EQUIPO QUIRÚRGICO</t>
  </si>
  <si>
    <t>EMERGENCIAS</t>
  </si>
  <si>
    <t>ATAQUE DE TERCEROS</t>
  </si>
  <si>
    <t>GREMIALES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</si>
</sst>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4" x14ac:knownFonts="1">
    <font>
      <sz val="10"/>
      <color theme="1"/>
      <name val="Calibri Light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0"/>
      <color theme="1"/>
      <name val="Calibri Light"/>
      <family val="2"/>
    </font>
    <font>
      <b/>
      <sz val="12"/>
      <color indexed="8"/>
      <name val="Verdana"/>
      <family val="2"/>
    </font>
    <font>
      <sz val="10"/>
      <name val="Comic Sans MS"/>
      <family val="4"/>
    </font>
    <font>
      <sz val="11"/>
      <color rgb="FFFF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rgb="FFFF0000"/>
      <name val="Verdana"/>
      <family val="2"/>
    </font>
    <font>
      <b/>
      <sz val="9"/>
      <color indexed="10"/>
      <name val="Verdana"/>
      <family val="2"/>
    </font>
    <font>
      <b/>
      <sz val="11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hair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hair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8" fillId="6" borderId="35" applyNumberFormat="0" applyFont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0" fontId="12" fillId="7" borderId="46" applyNumberFormat="0" applyFont="0" applyAlignment="0" applyProtection="0"/>
    <xf numFmtId="0" fontId="14" fillId="0" borderId="0"/>
    <xf numFmtId="41" fontId="18" fillId="0" borderId="0" applyFont="0" applyFill="0" applyBorder="0" applyAlignment="0" applyProtection="0"/>
    <xf numFmtId="0" fontId="8" fillId="0" borderId="0"/>
  </cellStyleXfs>
  <cellXfs count="289">
    <xf numFmtId="0" fontId="0" fillId="0" borderId="0" xfId="0"/>
    <xf numFmtId="1" fontId="9" fillId="2" borderId="0" xfId="0" applyNumberFormat="1" applyFont="1" applyFill="1"/>
    <xf numFmtId="1" fontId="7" fillId="2" borderId="0" xfId="0" applyNumberFormat="1" applyFont="1" applyFill="1"/>
    <xf numFmtId="1" fontId="7" fillId="2" borderId="0" xfId="0" applyNumberFormat="1" applyFont="1" applyFill="1" applyProtection="1">
      <protection locked="0"/>
    </xf>
    <xf numFmtId="1" fontId="7" fillId="3" borderId="0" xfId="0" applyNumberFormat="1" applyFont="1" applyFill="1" applyProtection="1">
      <protection locked="0"/>
    </xf>
    <xf numFmtId="1" fontId="7" fillId="4" borderId="0" xfId="0" applyNumberFormat="1" applyFont="1" applyFill="1" applyProtection="1">
      <protection locked="0"/>
    </xf>
    <xf numFmtId="1" fontId="7" fillId="2" borderId="0" xfId="0" applyNumberFormat="1" applyFont="1" applyFill="1" applyProtection="1"/>
    <xf numFmtId="1" fontId="11" fillId="2" borderId="0" xfId="0" applyNumberFormat="1" applyFont="1" applyFill="1" applyProtection="1"/>
    <xf numFmtId="1" fontId="7" fillId="8" borderId="0" xfId="0" applyNumberFormat="1" applyFont="1" applyFill="1" applyProtection="1">
      <protection locked="0"/>
    </xf>
    <xf numFmtId="1" fontId="13" fillId="2" borderId="0" xfId="0" applyNumberFormat="1" applyFont="1" applyFill="1"/>
    <xf numFmtId="1" fontId="1" fillId="2" borderId="0" xfId="6" applyNumberFormat="1" applyFont="1" applyFill="1" applyBorder="1" applyAlignment="1" applyProtection="1">
      <alignment vertical="center" wrapText="1"/>
    </xf>
    <xf numFmtId="1" fontId="4" fillId="2" borderId="0" xfId="6" applyNumberFormat="1" applyFont="1" applyFill="1" applyAlignment="1" applyProtection="1">
      <protection hidden="1"/>
    </xf>
    <xf numFmtId="1" fontId="2" fillId="2" borderId="0" xfId="6" applyNumberFormat="1" applyFont="1" applyFill="1" applyAlignment="1" applyProtection="1">
      <protection hidden="1"/>
    </xf>
    <xf numFmtId="1" fontId="3" fillId="0" borderId="0" xfId="6" applyNumberFormat="1" applyFont="1" applyFill="1" applyAlignment="1" applyProtection="1"/>
    <xf numFmtId="1" fontId="15" fillId="2" borderId="0" xfId="0" applyNumberFormat="1" applyFont="1" applyFill="1"/>
    <xf numFmtId="1" fontId="7" fillId="8" borderId="0" xfId="0" applyNumberFormat="1" applyFont="1" applyFill="1"/>
    <xf numFmtId="1" fontId="16" fillId="2" borderId="21" xfId="0" applyNumberFormat="1" applyFont="1" applyFill="1" applyBorder="1" applyAlignment="1">
      <alignment horizontal="center" vertical="center" wrapText="1"/>
    </xf>
    <xf numFmtId="1" fontId="16" fillId="2" borderId="22" xfId="0" applyNumberFormat="1" applyFont="1" applyFill="1" applyBorder="1" applyAlignment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</xf>
    <xf numFmtId="2" fontId="2" fillId="2" borderId="36" xfId="0" applyNumberFormat="1" applyFont="1" applyFill="1" applyBorder="1" applyAlignment="1" applyProtection="1">
      <alignment horizontal="center" vertical="center"/>
    </xf>
    <xf numFmtId="2" fontId="2" fillId="2" borderId="22" xfId="0" applyNumberFormat="1" applyFont="1" applyFill="1" applyBorder="1" applyAlignment="1" applyProtection="1">
      <alignment horizontal="center" vertical="center"/>
    </xf>
    <xf numFmtId="2" fontId="2" fillId="2" borderId="41" xfId="0" applyNumberFormat="1" applyFont="1" applyFill="1" applyBorder="1" applyAlignment="1" applyProtection="1">
      <alignment horizontal="center" vertical="center"/>
    </xf>
    <xf numFmtId="2" fontId="2" fillId="2" borderId="21" xfId="0" applyNumberFormat="1" applyFont="1" applyFill="1" applyBorder="1" applyAlignment="1" applyProtection="1">
      <alignment horizontal="center" vertical="center"/>
    </xf>
    <xf numFmtId="1" fontId="2" fillId="2" borderId="50" xfId="0" applyNumberFormat="1" applyFont="1" applyFill="1" applyBorder="1" applyAlignment="1">
      <alignment horizontal="center" vertical="center"/>
    </xf>
    <xf numFmtId="1" fontId="2" fillId="7" borderId="51" xfId="5" applyNumberFormat="1" applyFont="1" applyBorder="1" applyAlignment="1" applyProtection="1">
      <alignment horizontal="center" vertical="center"/>
      <protection locked="0"/>
    </xf>
    <xf numFmtId="2" fontId="2" fillId="7" borderId="51" xfId="5" applyNumberFormat="1" applyFont="1" applyBorder="1" applyAlignment="1" applyProtection="1">
      <alignment horizontal="center" vertical="center"/>
      <protection locked="0"/>
    </xf>
    <xf numFmtId="2" fontId="2" fillId="2" borderId="24" xfId="0" applyNumberFormat="1" applyFont="1" applyFill="1" applyBorder="1" applyAlignment="1" applyProtection="1">
      <alignment horizontal="center" vertical="center"/>
    </xf>
    <xf numFmtId="2" fontId="2" fillId="7" borderId="52" xfId="5" applyNumberFormat="1" applyFont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</xf>
    <xf numFmtId="2" fontId="2" fillId="7" borderId="53" xfId="5" applyNumberFormat="1" applyFont="1" applyBorder="1" applyAlignment="1" applyProtection="1">
      <alignment horizontal="center" vertical="center"/>
      <protection locked="0"/>
    </xf>
    <xf numFmtId="2" fontId="2" fillId="7" borderId="54" xfId="5" applyNumberFormat="1" applyFont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>
      <alignment horizontal="center" vertical="center"/>
    </xf>
    <xf numFmtId="1" fontId="2" fillId="7" borderId="46" xfId="5" applyNumberFormat="1" applyFont="1" applyAlignment="1" applyProtection="1">
      <alignment horizontal="center" vertical="center"/>
      <protection locked="0"/>
    </xf>
    <xf numFmtId="2" fontId="2" fillId="7" borderId="46" xfId="5" applyNumberFormat="1" applyFont="1" applyAlignment="1" applyProtection="1">
      <alignment horizontal="center" vertical="center"/>
      <protection locked="0"/>
    </xf>
    <xf numFmtId="2" fontId="2" fillId="2" borderId="55" xfId="0" applyNumberFormat="1" applyFont="1" applyFill="1" applyBorder="1" applyAlignment="1" applyProtection="1">
      <alignment horizontal="center" vertical="center"/>
    </xf>
    <xf numFmtId="2" fontId="2" fillId="7" borderId="56" xfId="5" applyNumberFormat="1" applyFont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</xf>
    <xf numFmtId="2" fontId="2" fillId="7" borderId="57" xfId="5" applyNumberFormat="1" applyFont="1" applyBorder="1" applyAlignment="1" applyProtection="1">
      <alignment horizontal="center" vertical="center"/>
      <protection locked="0"/>
    </xf>
    <xf numFmtId="2" fontId="2" fillId="7" borderId="58" xfId="5" applyNumberFormat="1" applyFont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6" xfId="6" applyNumberFormat="1" applyFont="1" applyFill="1" applyBorder="1" applyAlignment="1" applyProtection="1">
      <alignment horizontal="center" vertical="center"/>
    </xf>
    <xf numFmtId="1" fontId="2" fillId="7" borderId="59" xfId="5" applyNumberFormat="1" applyFont="1" applyBorder="1" applyAlignment="1" applyProtection="1">
      <alignment horizontal="center" vertical="center"/>
      <protection locked="0"/>
    </xf>
    <xf numFmtId="2" fontId="2" fillId="7" borderId="60" xfId="5" applyNumberFormat="1" applyFont="1" applyBorder="1" applyAlignment="1" applyProtection="1">
      <alignment horizontal="center" vertical="center"/>
      <protection locked="0"/>
    </xf>
    <xf numFmtId="2" fontId="2" fillId="7" borderId="61" xfId="5" applyNumberFormat="1" applyFont="1" applyBorder="1" applyAlignment="1" applyProtection="1">
      <alignment horizontal="center" vertical="center"/>
      <protection locked="0"/>
    </xf>
    <xf numFmtId="2" fontId="2" fillId="7" borderId="62" xfId="5" applyNumberFormat="1" applyFont="1" applyBorder="1" applyAlignment="1" applyProtection="1">
      <alignment horizontal="center" vertical="center"/>
      <protection locked="0"/>
    </xf>
    <xf numFmtId="2" fontId="2" fillId="2" borderId="63" xfId="0" applyNumberFormat="1" applyFont="1" applyFill="1" applyBorder="1" applyAlignment="1" applyProtection="1">
      <alignment horizontal="center" vertical="center"/>
    </xf>
    <xf numFmtId="2" fontId="2" fillId="7" borderId="64" xfId="5" applyNumberFormat="1" applyFont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</xf>
    <xf numFmtId="2" fontId="2" fillId="7" borderId="65" xfId="5" applyNumberFormat="1" applyFont="1" applyBorder="1" applyAlignment="1" applyProtection="1">
      <alignment horizontal="center" vertical="center"/>
      <protection locked="0"/>
    </xf>
    <xf numFmtId="2" fontId="2" fillId="7" borderId="66" xfId="5" applyNumberFormat="1" applyFont="1" applyBorder="1" applyAlignment="1" applyProtection="1">
      <alignment horizontal="center" vertical="center"/>
      <protection locked="0"/>
    </xf>
    <xf numFmtId="1" fontId="3" fillId="0" borderId="0" xfId="6" applyNumberFormat="1" applyFont="1" applyFill="1" applyAlignment="1" applyProtection="1">
      <alignment horizontal="center"/>
    </xf>
    <xf numFmtId="1" fontId="3" fillId="0" borderId="67" xfId="6" applyNumberFormat="1" applyFont="1" applyFill="1" applyBorder="1" applyAlignment="1" applyProtection="1">
      <alignment horizontal="center"/>
    </xf>
    <xf numFmtId="1" fontId="3" fillId="0" borderId="68" xfId="6" applyNumberFormat="1" applyFont="1" applyFill="1" applyBorder="1" applyAlignment="1" applyProtection="1">
      <alignment horizontal="center"/>
    </xf>
    <xf numFmtId="1" fontId="2" fillId="0" borderId="0" xfId="6" applyNumberFormat="1" applyFont="1" applyFill="1" applyAlignment="1" applyProtection="1"/>
    <xf numFmtId="1" fontId="2" fillId="0" borderId="69" xfId="6" applyNumberFormat="1" applyFont="1" applyFill="1" applyBorder="1" applyAlignment="1" applyProtection="1">
      <protection hidden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2" fillId="0" borderId="37" xfId="6" applyNumberFormat="1" applyFont="1" applyFill="1" applyBorder="1" applyAlignment="1" applyProtection="1">
      <alignment horizontal="center" vertical="center" wrapText="1"/>
    </xf>
    <xf numFmtId="1" fontId="2" fillId="0" borderId="38" xfId="6" applyNumberFormat="1" applyFont="1" applyFill="1" applyBorder="1" applyAlignment="1" applyProtection="1">
      <alignment horizontal="center" vertical="center" wrapText="1"/>
    </xf>
    <xf numFmtId="1" fontId="2" fillId="0" borderId="45" xfId="6" applyNumberFormat="1" applyFont="1" applyFill="1" applyBorder="1" applyAlignment="1" applyProtection="1">
      <alignment horizontal="center" vertical="center" wrapText="1"/>
    </xf>
    <xf numFmtId="1" fontId="2" fillId="0" borderId="70" xfId="6" applyNumberFormat="1" applyFont="1" applyFill="1" applyBorder="1" applyAlignment="1" applyProtection="1">
      <alignment horizontal="center" vertical="center" wrapText="1"/>
    </xf>
    <xf numFmtId="1" fontId="2" fillId="0" borderId="71" xfId="6" applyNumberFormat="1" applyFont="1" applyFill="1" applyBorder="1" applyAlignment="1" applyProtection="1">
      <alignment horizontal="center" vertical="center" wrapText="1"/>
    </xf>
    <xf numFmtId="1" fontId="2" fillId="0" borderId="71" xfId="6" applyNumberFormat="1" applyFont="1" applyFill="1" applyBorder="1" applyAlignment="1" applyProtection="1">
      <protection hidden="1"/>
    </xf>
    <xf numFmtId="1" fontId="2" fillId="0" borderId="72" xfId="6" applyNumberFormat="1" applyFont="1" applyFill="1" applyBorder="1" applyAlignment="1" applyProtection="1">
      <protection hidden="1"/>
    </xf>
    <xf numFmtId="1" fontId="2" fillId="0" borderId="29" xfId="6" applyNumberFormat="1" applyFont="1" applyFill="1" applyBorder="1" applyAlignment="1" applyProtection="1"/>
    <xf numFmtId="1" fontId="2" fillId="0" borderId="5" xfId="6" applyNumberFormat="1" applyFont="1" applyFill="1" applyBorder="1" applyAlignment="1" applyProtection="1"/>
    <xf numFmtId="1" fontId="2" fillId="5" borderId="6" xfId="6" applyNumberFormat="1" applyFont="1" applyFill="1" applyBorder="1" applyAlignment="1" applyProtection="1">
      <protection locked="0"/>
    </xf>
    <xf numFmtId="1" fontId="2" fillId="5" borderId="7" xfId="6" applyNumberFormat="1" applyFont="1" applyFill="1" applyBorder="1" applyAlignment="1" applyProtection="1">
      <protection locked="0"/>
    </xf>
    <xf numFmtId="1" fontId="2" fillId="5" borderId="9" xfId="6" applyNumberFormat="1" applyFont="1" applyFill="1" applyBorder="1" applyAlignment="1" applyProtection="1">
      <protection locked="0"/>
    </xf>
    <xf numFmtId="1" fontId="19" fillId="0" borderId="71" xfId="6" applyNumberFormat="1" applyFont="1" applyFill="1" applyBorder="1" applyAlignment="1" applyProtection="1"/>
    <xf numFmtId="1" fontId="2" fillId="0" borderId="27" xfId="6" applyNumberFormat="1" applyFont="1" applyFill="1" applyBorder="1" applyAlignment="1" applyProtection="1"/>
    <xf numFmtId="1" fontId="2" fillId="0" borderId="11" xfId="6" applyNumberFormat="1" applyFont="1" applyFill="1" applyBorder="1" applyAlignment="1" applyProtection="1"/>
    <xf numFmtId="1" fontId="2" fillId="5" borderId="12" xfId="6" applyNumberFormat="1" applyFont="1" applyFill="1" applyBorder="1" applyAlignment="1" applyProtection="1">
      <protection locked="0"/>
    </xf>
    <xf numFmtId="1" fontId="2" fillId="5" borderId="15" xfId="6" applyNumberFormat="1" applyFont="1" applyFill="1" applyBorder="1" applyAlignment="1" applyProtection="1">
      <protection locked="0"/>
    </xf>
    <xf numFmtId="1" fontId="2" fillId="5" borderId="13" xfId="6" applyNumberFormat="1" applyFont="1" applyFill="1" applyBorder="1" applyAlignment="1" applyProtection="1">
      <protection locked="0"/>
    </xf>
    <xf numFmtId="1" fontId="2" fillId="0" borderId="71" xfId="6" applyNumberFormat="1" applyFont="1" applyFill="1" applyBorder="1" applyAlignment="1" applyProtection="1"/>
    <xf numFmtId="1" fontId="2" fillId="0" borderId="2" xfId="6" applyNumberFormat="1" applyFont="1" applyFill="1" applyBorder="1" applyAlignment="1" applyProtection="1"/>
    <xf numFmtId="1" fontId="2" fillId="0" borderId="16" xfId="6" applyNumberFormat="1" applyFont="1" applyFill="1" applyBorder="1" applyAlignment="1" applyProtection="1"/>
    <xf numFmtId="1" fontId="2" fillId="5" borderId="63" xfId="6" applyNumberFormat="1" applyFont="1" applyFill="1" applyBorder="1" applyAlignment="1" applyProtection="1">
      <protection locked="0"/>
    </xf>
    <xf numFmtId="1" fontId="2" fillId="5" borderId="49" xfId="6" applyNumberFormat="1" applyFont="1" applyFill="1" applyBorder="1" applyAlignment="1" applyProtection="1">
      <protection locked="0"/>
    </xf>
    <xf numFmtId="1" fontId="2" fillId="5" borderId="73" xfId="6" applyNumberFormat="1" applyFont="1" applyFill="1" applyBorder="1" applyAlignment="1" applyProtection="1">
      <protection locked="0"/>
    </xf>
    <xf numFmtId="1" fontId="2" fillId="0" borderId="72" xfId="6" applyNumberFormat="1" applyFont="1" applyFill="1" applyBorder="1" applyAlignment="1" applyProtection="1"/>
    <xf numFmtId="1" fontId="4" fillId="0" borderId="72" xfId="6" applyNumberFormat="1" applyFont="1" applyFill="1" applyBorder="1" applyAlignment="1" applyProtection="1"/>
    <xf numFmtId="1" fontId="2" fillId="0" borderId="42" xfId="6" applyNumberFormat="1" applyFont="1" applyFill="1" applyBorder="1" applyAlignment="1" applyProtection="1">
      <alignment horizontal="center" vertical="center" wrapText="1"/>
    </xf>
    <xf numFmtId="1" fontId="4" fillId="0" borderId="72" xfId="6" applyNumberFormat="1" applyFont="1" applyFill="1" applyBorder="1" applyAlignment="1" applyProtection="1">
      <protection hidden="1"/>
    </xf>
    <xf numFmtId="1" fontId="2" fillId="0" borderId="26" xfId="6" applyNumberFormat="1" applyFont="1" applyFill="1" applyBorder="1" applyAlignment="1" applyProtection="1"/>
    <xf numFmtId="1" fontId="2" fillId="5" borderId="50" xfId="6" applyNumberFormat="1" applyFont="1" applyFill="1" applyBorder="1" applyAlignment="1" applyProtection="1">
      <protection locked="0"/>
    </xf>
    <xf numFmtId="1" fontId="2" fillId="0" borderId="30" xfId="6" applyNumberFormat="1" applyFont="1" applyFill="1" applyBorder="1" applyAlignment="1" applyProtection="1"/>
    <xf numFmtId="1" fontId="7" fillId="2" borderId="72" xfId="0" applyNumberFormat="1" applyFont="1" applyFill="1" applyBorder="1"/>
    <xf numFmtId="1" fontId="2" fillId="5" borderId="74" xfId="6" applyNumberFormat="1" applyFont="1" applyFill="1" applyBorder="1" applyAlignment="1" applyProtection="1">
      <protection locked="0"/>
    </xf>
    <xf numFmtId="1" fontId="2" fillId="0" borderId="75" xfId="6" applyNumberFormat="1" applyFont="1" applyFill="1" applyBorder="1" applyAlignment="1" applyProtection="1">
      <protection hidden="1"/>
    </xf>
    <xf numFmtId="1" fontId="2" fillId="0" borderId="0" xfId="6" applyNumberFormat="1" applyFont="1" applyFill="1" applyBorder="1" applyAlignment="1" applyProtection="1"/>
    <xf numFmtId="1" fontId="2" fillId="0" borderId="0" xfId="6" applyNumberFormat="1" applyFont="1" applyFill="1" applyAlignment="1" applyProtection="1">
      <protection hidden="1"/>
    </xf>
    <xf numFmtId="1" fontId="2" fillId="0" borderId="76" xfId="6" applyNumberFormat="1" applyFont="1" applyFill="1" applyBorder="1" applyAlignment="1" applyProtection="1">
      <protection hidden="1"/>
    </xf>
    <xf numFmtId="1" fontId="2" fillId="0" borderId="77" xfId="6" applyNumberFormat="1" applyFont="1" applyFill="1" applyBorder="1" applyAlignment="1" applyProtection="1">
      <protection hidden="1"/>
    </xf>
    <xf numFmtId="1" fontId="2" fillId="0" borderId="40" xfId="4" applyNumberFormat="1" applyFont="1" applyFill="1" applyBorder="1" applyAlignment="1" applyProtection="1">
      <alignment horizontal="center" vertical="center" wrapText="1"/>
    </xf>
    <xf numFmtId="1" fontId="2" fillId="0" borderId="22" xfId="4" applyNumberFormat="1" applyFont="1" applyFill="1" applyBorder="1" applyAlignment="1" applyProtection="1">
      <alignment horizontal="center" vertical="center" wrapText="1"/>
    </xf>
    <xf numFmtId="1" fontId="2" fillId="0" borderId="78" xfId="4" applyNumberFormat="1" applyFont="1" applyFill="1" applyBorder="1" applyAlignment="1" applyProtection="1">
      <alignment horizontal="center" vertical="center" wrapText="1"/>
    </xf>
    <xf numFmtId="1" fontId="2" fillId="0" borderId="79" xfId="6" applyNumberFormat="1" applyFont="1" applyFill="1" applyBorder="1" applyAlignment="1" applyProtection="1"/>
    <xf numFmtId="1" fontId="2" fillId="0" borderId="42" xfId="6" applyNumberFormat="1" applyFont="1" applyFill="1" applyBorder="1" applyAlignment="1" applyProtection="1">
      <alignment wrapText="1"/>
    </xf>
    <xf numFmtId="1" fontId="2" fillId="0" borderId="42" xfId="6" applyNumberFormat="1" applyFont="1" applyFill="1" applyBorder="1" applyAlignment="1" applyProtection="1"/>
    <xf numFmtId="1" fontId="2" fillId="5" borderId="17" xfId="7" applyNumberFormat="1" applyFont="1" applyFill="1" applyBorder="1" applyAlignment="1" applyProtection="1">
      <protection locked="0"/>
    </xf>
    <xf numFmtId="1" fontId="2" fillId="5" borderId="18" xfId="7" applyNumberFormat="1" applyFont="1" applyFill="1" applyBorder="1" applyAlignment="1" applyProtection="1">
      <protection locked="0"/>
    </xf>
    <xf numFmtId="1" fontId="2" fillId="5" borderId="80" xfId="7" applyNumberFormat="1" applyFont="1" applyFill="1" applyBorder="1" applyAlignment="1" applyProtection="1">
      <protection locked="0"/>
    </xf>
    <xf numFmtId="1" fontId="20" fillId="0" borderId="79" xfId="6" applyNumberFormat="1" applyFont="1" applyFill="1" applyBorder="1" applyAlignment="1" applyProtection="1"/>
    <xf numFmtId="1" fontId="11" fillId="2" borderId="0" xfId="0" applyNumberFormat="1" applyFont="1" applyFill="1"/>
    <xf numFmtId="1" fontId="3" fillId="0" borderId="72" xfId="6" applyNumberFormat="1" applyFont="1" applyFill="1" applyBorder="1" applyAlignment="1" applyProtection="1">
      <protection hidden="1"/>
    </xf>
    <xf numFmtId="1" fontId="2" fillId="8" borderId="72" xfId="6" applyNumberFormat="1" applyFont="1" applyFill="1" applyBorder="1" applyAlignment="1" applyProtection="1"/>
    <xf numFmtId="1" fontId="2" fillId="8" borderId="72" xfId="6" applyNumberFormat="1" applyFont="1" applyFill="1" applyBorder="1" applyAlignment="1" applyProtection="1">
      <protection hidden="1"/>
    </xf>
    <xf numFmtId="1" fontId="4" fillId="8" borderId="72" xfId="6" applyNumberFormat="1" applyFont="1" applyFill="1" applyBorder="1" applyAlignment="1" applyProtection="1">
      <protection hidden="1"/>
    </xf>
    <xf numFmtId="1" fontId="7" fillId="8" borderId="72" xfId="0" applyNumberFormat="1" applyFont="1" applyFill="1" applyBorder="1"/>
    <xf numFmtId="1" fontId="4" fillId="8" borderId="71" xfId="6" applyNumberFormat="1" applyFont="1" applyFill="1" applyBorder="1" applyAlignment="1" applyProtection="1"/>
    <xf numFmtId="1" fontId="2" fillId="0" borderId="29" xfId="6" applyNumberFormat="1" applyFont="1" applyFill="1" applyBorder="1" applyAlignment="1" applyProtection="1">
      <alignment horizontal="left" vertical="center" wrapText="1"/>
    </xf>
    <xf numFmtId="1" fontId="2" fillId="5" borderId="5" xfId="6" applyNumberFormat="1" applyFont="1" applyFill="1" applyBorder="1" applyAlignment="1" applyProtection="1">
      <protection locked="0"/>
    </xf>
    <xf numFmtId="1" fontId="21" fillId="8" borderId="10" xfId="0" applyNumberFormat="1" applyFont="1" applyFill="1" applyBorder="1" applyAlignment="1" applyProtection="1">
      <alignment vertical="center"/>
      <protection locked="0"/>
    </xf>
    <xf numFmtId="1" fontId="21" fillId="8" borderId="0" xfId="0" applyNumberFormat="1" applyFont="1" applyFill="1" applyBorder="1" applyAlignment="1" applyProtection="1">
      <alignment wrapText="1"/>
    </xf>
    <xf numFmtId="1" fontId="2" fillId="0" borderId="27" xfId="6" applyNumberFormat="1" applyFont="1" applyFill="1" applyBorder="1" applyAlignment="1" applyProtection="1">
      <alignment horizontal="left" vertical="center" wrapText="1"/>
    </xf>
    <xf numFmtId="1" fontId="2" fillId="5" borderId="11" xfId="6" applyNumberFormat="1" applyFont="1" applyFill="1" applyBorder="1" applyAlignment="1" applyProtection="1">
      <protection locked="0"/>
    </xf>
    <xf numFmtId="1" fontId="2" fillId="0" borderId="28" xfId="6" applyNumberFormat="1" applyFont="1" applyFill="1" applyBorder="1" applyAlignment="1" applyProtection="1">
      <alignment horizontal="left" vertical="center" wrapText="1"/>
    </xf>
    <xf numFmtId="1" fontId="2" fillId="5" borderId="16" xfId="6" applyNumberFormat="1" applyFont="1" applyFill="1" applyBorder="1" applyAlignment="1" applyProtection="1">
      <protection locked="0"/>
    </xf>
    <xf numFmtId="1" fontId="5" fillId="0" borderId="0" xfId="0" applyNumberFormat="1" applyFont="1"/>
    <xf numFmtId="1" fontId="4" fillId="8" borderId="72" xfId="6" applyNumberFormat="1" applyFont="1" applyFill="1" applyBorder="1" applyAlignment="1" applyProtection="1"/>
    <xf numFmtId="1" fontId="7" fillId="8" borderId="72" xfId="0" applyNumberFormat="1" applyFont="1" applyFill="1" applyBorder="1" applyProtection="1"/>
    <xf numFmtId="1" fontId="7" fillId="8" borderId="0" xfId="0" applyNumberFormat="1" applyFont="1" applyFill="1" applyProtection="1"/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10" fillId="8" borderId="81" xfId="6" applyNumberFormat="1" applyFont="1" applyFill="1" applyBorder="1" applyAlignment="1" applyProtection="1"/>
    <xf numFmtId="1" fontId="2" fillId="8" borderId="82" xfId="6" applyNumberFormat="1" applyFont="1" applyFill="1" applyBorder="1" applyAlignment="1" applyProtection="1">
      <protection hidden="1"/>
    </xf>
    <xf numFmtId="1" fontId="2" fillId="8" borderId="82" xfId="6" applyNumberFormat="1" applyFont="1" applyFill="1" applyBorder="1" applyAlignment="1" applyProtection="1"/>
    <xf numFmtId="1" fontId="4" fillId="8" borderId="82" xfId="6" applyNumberFormat="1" applyFont="1" applyFill="1" applyBorder="1" applyAlignment="1" applyProtection="1">
      <protection hidden="1"/>
    </xf>
    <xf numFmtId="1" fontId="22" fillId="8" borderId="71" xfId="6" applyNumberFormat="1" applyFont="1" applyFill="1" applyBorder="1" applyAlignment="1" applyProtection="1"/>
    <xf numFmtId="1" fontId="2" fillId="0" borderId="83" xfId="6" applyNumberFormat="1" applyFont="1" applyFill="1" applyBorder="1" applyAlignment="1" applyProtection="1">
      <alignment vertical="center" wrapText="1"/>
    </xf>
    <xf numFmtId="1" fontId="2" fillId="5" borderId="3" xfId="6" applyNumberFormat="1" applyFont="1" applyFill="1" applyBorder="1" applyAlignment="1" applyProtection="1">
      <protection locked="0"/>
    </xf>
    <xf numFmtId="1" fontId="2" fillId="0" borderId="82" xfId="6" applyNumberFormat="1" applyFont="1" applyFill="1" applyBorder="1" applyAlignment="1" applyProtection="1"/>
    <xf numFmtId="1" fontId="2" fillId="0" borderId="42" xfId="6" applyNumberFormat="1" applyFont="1" applyFill="1" applyBorder="1" applyAlignment="1" applyProtection="1">
      <alignment horizontal="center" vertical="center"/>
    </xf>
    <xf numFmtId="1" fontId="2" fillId="0" borderId="42" xfId="8" applyNumberFormat="1" applyFont="1" applyBorder="1" applyAlignment="1" applyProtection="1">
      <alignment horizontal="center" vertical="center" wrapText="1"/>
    </xf>
    <xf numFmtId="1" fontId="2" fillId="0" borderId="42" xfId="8" applyNumberFormat="1" applyFont="1" applyFill="1" applyBorder="1" applyAlignment="1" applyProtection="1">
      <alignment horizontal="center" vertical="center"/>
    </xf>
    <xf numFmtId="1" fontId="2" fillId="0" borderId="41" xfId="8" applyNumberFormat="1" applyFont="1" applyFill="1" applyBorder="1" applyAlignment="1" applyProtection="1">
      <alignment horizontal="center" vertical="center"/>
    </xf>
    <xf numFmtId="1" fontId="2" fillId="8" borderId="71" xfId="6" applyNumberFormat="1" applyFont="1" applyFill="1" applyBorder="1" applyAlignment="1" applyProtection="1">
      <protection hidden="1"/>
    </xf>
    <xf numFmtId="1" fontId="2" fillId="0" borderId="42" xfId="6" applyNumberFormat="1" applyFont="1" applyFill="1" applyBorder="1" applyAlignment="1" applyProtection="1">
      <alignment horizontal="right"/>
    </xf>
    <xf numFmtId="1" fontId="2" fillId="5" borderId="42" xfId="6" applyNumberFormat="1" applyFont="1" applyFill="1" applyBorder="1" applyAlignment="1" applyProtection="1">
      <alignment horizontal="right"/>
      <protection locked="0"/>
    </xf>
    <xf numFmtId="1" fontId="2" fillId="5" borderId="41" xfId="6" applyNumberFormat="1" applyFont="1" applyFill="1" applyBorder="1" applyAlignment="1" applyProtection="1">
      <alignment horizontal="right"/>
      <protection locked="0"/>
    </xf>
    <xf numFmtId="1" fontId="2" fillId="0" borderId="26" xfId="6" applyNumberFormat="1" applyFont="1" applyFill="1" applyBorder="1" applyAlignment="1" applyProtection="1">
      <alignment wrapText="1"/>
    </xf>
    <xf numFmtId="1" fontId="2" fillId="0" borderId="50" xfId="6" applyNumberFormat="1" applyFont="1" applyFill="1" applyBorder="1" applyAlignment="1" applyProtection="1">
      <alignment horizontal="right"/>
    </xf>
    <xf numFmtId="1" fontId="2" fillId="5" borderId="50" xfId="6" applyNumberFormat="1" applyFont="1" applyFill="1" applyBorder="1" applyAlignment="1" applyProtection="1">
      <alignment horizontal="right"/>
      <protection locked="0"/>
    </xf>
    <xf numFmtId="1" fontId="2" fillId="5" borderId="23" xfId="6" applyNumberFormat="1" applyFont="1" applyFill="1" applyBorder="1" applyAlignment="1" applyProtection="1">
      <alignment horizontal="right"/>
      <protection locked="0"/>
    </xf>
    <xf numFmtId="1" fontId="2" fillId="0" borderId="10" xfId="6" applyNumberFormat="1" applyFont="1" applyFill="1" applyBorder="1" applyAlignment="1" applyProtection="1">
      <alignment wrapText="1"/>
    </xf>
    <xf numFmtId="1" fontId="2" fillId="0" borderId="1" xfId="6" applyNumberFormat="1" applyFont="1" applyFill="1" applyBorder="1" applyAlignment="1" applyProtection="1">
      <alignment horizontal="right"/>
    </xf>
    <xf numFmtId="1" fontId="2" fillId="5" borderId="1" xfId="6" applyNumberFormat="1" applyFont="1" applyFill="1" applyBorder="1" applyAlignment="1" applyProtection="1">
      <alignment horizontal="right"/>
      <protection locked="0"/>
    </xf>
    <xf numFmtId="1" fontId="2" fillId="5" borderId="4" xfId="6" applyNumberFormat="1" applyFont="1" applyFill="1" applyBorder="1" applyAlignment="1" applyProtection="1">
      <alignment horizontal="right"/>
      <protection locked="0"/>
    </xf>
    <xf numFmtId="1" fontId="2" fillId="0" borderId="29" xfId="6" applyNumberFormat="1" applyFont="1" applyFill="1" applyBorder="1" applyAlignment="1" applyProtection="1">
      <alignment wrapText="1"/>
    </xf>
    <xf numFmtId="1" fontId="2" fillId="0" borderId="5" xfId="6" applyNumberFormat="1" applyFont="1" applyFill="1" applyBorder="1" applyAlignment="1" applyProtection="1">
      <alignment horizontal="right"/>
    </xf>
    <xf numFmtId="1" fontId="2" fillId="5" borderId="5" xfId="6" applyNumberFormat="1" applyFont="1" applyFill="1" applyBorder="1" applyAlignment="1" applyProtection="1">
      <alignment horizontal="right"/>
      <protection locked="0"/>
    </xf>
    <xf numFmtId="1" fontId="2" fillId="5" borderId="8" xfId="6" applyNumberFormat="1" applyFont="1" applyFill="1" applyBorder="1" applyAlignment="1" applyProtection="1">
      <alignment horizontal="right"/>
      <protection locked="0"/>
    </xf>
    <xf numFmtId="1" fontId="2" fillId="0" borderId="2" xfId="6" applyNumberFormat="1" applyFont="1" applyFill="1" applyBorder="1" applyAlignment="1" applyProtection="1">
      <alignment wrapText="1"/>
    </xf>
    <xf numFmtId="1" fontId="2" fillId="0" borderId="74" xfId="6" applyNumberFormat="1" applyFont="1" applyFill="1" applyBorder="1" applyAlignment="1" applyProtection="1">
      <alignment horizontal="right"/>
    </xf>
    <xf numFmtId="1" fontId="2" fillId="5" borderId="16" xfId="6" applyNumberFormat="1" applyFont="1" applyFill="1" applyBorder="1" applyAlignment="1" applyProtection="1">
      <alignment horizontal="right"/>
      <protection locked="0"/>
    </xf>
    <xf numFmtId="1" fontId="2" fillId="5" borderId="19" xfId="6" applyNumberFormat="1" applyFont="1" applyFill="1" applyBorder="1" applyAlignment="1" applyProtection="1">
      <alignment horizontal="right"/>
      <protection locked="0"/>
    </xf>
    <xf numFmtId="1" fontId="2" fillId="0" borderId="85" xfId="6" applyNumberFormat="1" applyFont="1" applyFill="1" applyBorder="1" applyAlignment="1" applyProtection="1"/>
    <xf numFmtId="1" fontId="7" fillId="2" borderId="72" xfId="0" applyNumberFormat="1" applyFont="1" applyFill="1" applyBorder="1" applyProtection="1"/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7" fillId="0" borderId="71" xfId="0" applyNumberFormat="1" applyFont="1" applyBorder="1" applyProtection="1"/>
    <xf numFmtId="1" fontId="2" fillId="0" borderId="21" xfId="6" applyNumberFormat="1" applyFont="1" applyFill="1" applyBorder="1" applyAlignment="1" applyProtection="1">
      <alignment horizontal="center" vertical="center" wrapText="1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5" xfId="6" applyNumberFormat="1" applyFont="1" applyFill="1" applyBorder="1" applyAlignment="1" applyProtection="1">
      <alignment wrapText="1"/>
    </xf>
    <xf numFmtId="1" fontId="2" fillId="5" borderId="24" xfId="6" applyNumberFormat="1" applyFont="1" applyFill="1" applyBorder="1" applyAlignment="1" applyProtection="1">
      <alignment horizontal="right"/>
      <protection locked="0"/>
    </xf>
    <xf numFmtId="1" fontId="2" fillId="5" borderId="24" xfId="6" applyNumberFormat="1" applyFont="1" applyFill="1" applyBorder="1" applyAlignment="1" applyProtection="1">
      <protection locked="0"/>
    </xf>
    <xf numFmtId="1" fontId="2" fillId="5" borderId="23" xfId="6" applyNumberFormat="1" applyFont="1" applyFill="1" applyBorder="1" applyAlignment="1" applyProtection="1">
      <protection locked="0"/>
    </xf>
    <xf numFmtId="1" fontId="2" fillId="0" borderId="34" xfId="6" applyNumberFormat="1" applyFont="1" applyFill="1" applyBorder="1" applyAlignment="1" applyProtection="1">
      <alignment wrapText="1"/>
    </xf>
    <xf numFmtId="1" fontId="2" fillId="5" borderId="31" xfId="6" applyNumberFormat="1" applyFont="1" applyFill="1" applyBorder="1" applyAlignment="1" applyProtection="1">
      <alignment horizontal="right"/>
      <protection locked="0"/>
    </xf>
    <xf numFmtId="1" fontId="2" fillId="5" borderId="32" xfId="6" applyNumberFormat="1" applyFont="1" applyFill="1" applyBorder="1" applyAlignment="1" applyProtection="1">
      <alignment horizontal="right"/>
      <protection locked="0"/>
    </xf>
    <xf numFmtId="1" fontId="2" fillId="5" borderId="31" xfId="6" applyNumberFormat="1" applyFont="1" applyFill="1" applyBorder="1" applyAlignment="1" applyProtection="1">
      <protection locked="0"/>
    </xf>
    <xf numFmtId="1" fontId="2" fillId="5" borderId="32" xfId="6" applyNumberFormat="1" applyFont="1" applyFill="1" applyBorder="1" applyAlignment="1" applyProtection="1">
      <protection locked="0"/>
    </xf>
    <xf numFmtId="1" fontId="6" fillId="0" borderId="21" xfId="6" applyNumberFormat="1" applyFont="1" applyFill="1" applyBorder="1" applyAlignment="1" applyProtection="1">
      <alignment horizontal="right"/>
    </xf>
    <xf numFmtId="1" fontId="6" fillId="0" borderId="41" xfId="6" applyNumberFormat="1" applyFont="1" applyFill="1" applyBorder="1" applyAlignment="1" applyProtection="1">
      <alignment horizontal="right"/>
    </xf>
    <xf numFmtId="1" fontId="6" fillId="0" borderId="21" xfId="6" applyNumberFormat="1" applyFont="1" applyFill="1" applyBorder="1" applyAlignment="1" applyProtection="1"/>
    <xf numFmtId="1" fontId="6" fillId="0" borderId="41" xfId="6" applyNumberFormat="1" applyFont="1" applyFill="1" applyBorder="1" applyAlignment="1" applyProtection="1"/>
    <xf numFmtId="1" fontId="2" fillId="0" borderId="67" xfId="6" applyNumberFormat="1" applyFont="1" applyFill="1" applyBorder="1" applyAlignment="1" applyProtection="1"/>
    <xf numFmtId="1" fontId="5" fillId="2" borderId="42" xfId="0" applyNumberFormat="1" applyFont="1" applyFill="1" applyBorder="1" applyAlignment="1">
      <alignment horizontal="center" vertical="center" wrapText="1"/>
    </xf>
    <xf numFmtId="1" fontId="2" fillId="0" borderId="87" xfId="6" applyNumberFormat="1" applyFont="1" applyFill="1" applyBorder="1" applyAlignment="1" applyProtection="1">
      <alignment horizontal="center" vertical="center" wrapText="1"/>
    </xf>
    <xf numFmtId="1" fontId="2" fillId="0" borderId="36" xfId="6" applyNumberFormat="1" applyFont="1" applyFill="1" applyBorder="1" applyAlignment="1" applyProtection="1">
      <alignment horizontal="center" vertical="center" wrapText="1"/>
    </xf>
    <xf numFmtId="1" fontId="2" fillId="0" borderId="33" xfId="6" applyNumberFormat="1" applyFont="1" applyFill="1" applyBorder="1" applyAlignment="1" applyProtection="1">
      <alignment horizontal="center" vertical="center" wrapText="1"/>
    </xf>
    <xf numFmtId="1" fontId="2" fillId="5" borderId="88" xfId="6" applyNumberFormat="1" applyFont="1" applyFill="1" applyBorder="1" applyAlignment="1" applyProtection="1">
      <protection locked="0"/>
    </xf>
    <xf numFmtId="1" fontId="2" fillId="5" borderId="89" xfId="6" applyNumberFormat="1" applyFont="1" applyFill="1" applyBorder="1" applyAlignment="1" applyProtection="1">
      <protection locked="0"/>
    </xf>
    <xf numFmtId="1" fontId="2" fillId="5" borderId="25" xfId="6" applyNumberFormat="1" applyFont="1" applyFill="1" applyBorder="1" applyAlignment="1" applyProtection="1">
      <protection locked="0"/>
    </xf>
    <xf numFmtId="1" fontId="2" fillId="0" borderId="11" xfId="6" applyNumberFormat="1" applyFont="1" applyFill="1" applyBorder="1" applyAlignment="1" applyProtection="1">
      <alignment wrapText="1"/>
    </xf>
    <xf numFmtId="1" fontId="2" fillId="5" borderId="90" xfId="6" applyNumberFormat="1" applyFont="1" applyFill="1" applyBorder="1" applyAlignment="1" applyProtection="1">
      <protection locked="0"/>
    </xf>
    <xf numFmtId="1" fontId="2" fillId="5" borderId="14" xfId="6" applyNumberFormat="1" applyFont="1" applyFill="1" applyBorder="1" applyAlignment="1" applyProtection="1">
      <protection locked="0"/>
    </xf>
    <xf numFmtId="1" fontId="2" fillId="8" borderId="71" xfId="6" applyNumberFormat="1" applyFont="1" applyFill="1" applyBorder="1" applyAlignment="1" applyProtection="1"/>
    <xf numFmtId="1" fontId="2" fillId="0" borderId="74" xfId="6" applyNumberFormat="1" applyFont="1" applyFill="1" applyBorder="1" applyAlignment="1" applyProtection="1">
      <alignment wrapText="1"/>
    </xf>
    <xf numFmtId="1" fontId="2" fillId="0" borderId="74" xfId="6" applyNumberFormat="1" applyFont="1" applyFill="1" applyBorder="1" applyAlignment="1" applyProtection="1"/>
    <xf numFmtId="1" fontId="2" fillId="5" borderId="20" xfId="6" applyNumberFormat="1" applyFont="1" applyFill="1" applyBorder="1" applyAlignment="1" applyProtection="1">
      <protection locked="0"/>
    </xf>
    <xf numFmtId="1" fontId="2" fillId="0" borderId="16" xfId="6" applyNumberFormat="1" applyFont="1" applyFill="1" applyBorder="1" applyAlignment="1" applyProtection="1">
      <alignment wrapText="1"/>
    </xf>
    <xf numFmtId="1" fontId="6" fillId="0" borderId="87" xfId="6" applyNumberFormat="1" applyFont="1" applyFill="1" applyBorder="1" applyAlignment="1" applyProtection="1"/>
    <xf numFmtId="1" fontId="6" fillId="0" borderId="36" xfId="6" applyNumberFormat="1" applyFont="1" applyFill="1" applyBorder="1" applyAlignment="1" applyProtection="1"/>
    <xf numFmtId="1" fontId="6" fillId="0" borderId="33" xfId="6" applyNumberFormat="1" applyFont="1" applyFill="1" applyBorder="1" applyAlignment="1" applyProtection="1"/>
    <xf numFmtId="1" fontId="7" fillId="9" borderId="0" xfId="0" applyNumberFormat="1" applyFont="1" applyFill="1"/>
    <xf numFmtId="1" fontId="7" fillId="9" borderId="0" xfId="0" applyNumberFormat="1" applyFont="1" applyFill="1" applyProtection="1">
      <protection locked="0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16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 wrapText="1"/>
    </xf>
    <xf numFmtId="1" fontId="16" fillId="2" borderId="43" xfId="0" applyNumberFormat="1" applyFont="1" applyFill="1" applyBorder="1" applyAlignment="1">
      <alignment horizontal="center" vertical="center" wrapText="1"/>
    </xf>
    <xf numFmtId="1" fontId="16" fillId="2" borderId="86" xfId="0" applyNumberFormat="1" applyFont="1" applyFill="1" applyBorder="1" applyAlignment="1">
      <alignment horizontal="center" vertical="center" wrapText="1"/>
    </xf>
    <xf numFmtId="1" fontId="16" fillId="2" borderId="39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6" fillId="2" borderId="48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45" xfId="0" applyNumberFormat="1" applyFont="1" applyFill="1" applyBorder="1" applyAlignment="1">
      <alignment horizontal="center" vertical="center" wrapText="1"/>
    </xf>
    <xf numFmtId="1" fontId="2" fillId="2" borderId="47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16" fillId="2" borderId="45" xfId="0" applyNumberFormat="1" applyFont="1" applyFill="1" applyBorder="1" applyAlignment="1">
      <alignment horizontal="center" vertical="center" wrapText="1"/>
    </xf>
    <xf numFmtId="1" fontId="16" fillId="2" borderId="47" xfId="0" applyNumberFormat="1" applyFont="1" applyFill="1" applyBorder="1" applyAlignment="1">
      <alignment horizontal="center" vertical="center" wrapText="1"/>
    </xf>
    <xf numFmtId="1" fontId="16" fillId="2" borderId="49" xfId="0" applyNumberFormat="1" applyFont="1" applyFill="1" applyBorder="1" applyAlignment="1">
      <alignment horizontal="center" vertical="center" wrapText="1"/>
    </xf>
    <xf numFmtId="1" fontId="23" fillId="0" borderId="84" xfId="0" applyNumberFormat="1" applyFont="1" applyBorder="1"/>
    <xf numFmtId="1" fontId="23" fillId="0" borderId="82" xfId="0" applyNumberFormat="1" applyFont="1" applyBorder="1"/>
    <xf numFmtId="1" fontId="2" fillId="0" borderId="40" xfId="6" applyNumberFormat="1" applyFont="1" applyFill="1" applyBorder="1" applyAlignment="1" applyProtection="1">
      <alignment horizontal="left" wrapText="1"/>
    </xf>
    <xf numFmtId="1" fontId="2" fillId="0" borderId="41" xfId="6" applyNumberFormat="1" applyFont="1" applyFill="1" applyBorder="1" applyAlignment="1" applyProtection="1">
      <alignment horizontal="left" wrapText="1"/>
    </xf>
    <xf numFmtId="1" fontId="2" fillId="0" borderId="1" xfId="6" applyNumberFormat="1" applyFont="1" applyFill="1" applyBorder="1" applyAlignment="1" applyProtection="1">
      <alignment horizontal="left" vertical="center" wrapText="1"/>
    </xf>
    <xf numFmtId="1" fontId="2" fillId="0" borderId="37" xfId="6" applyNumberFormat="1" applyFont="1" applyFill="1" applyBorder="1" applyAlignment="1" applyProtection="1">
      <alignment horizontal="left" vertical="center" wrapText="1"/>
    </xf>
    <xf numFmtId="1" fontId="2" fillId="0" borderId="74" xfId="6" applyNumberFormat="1" applyFont="1" applyFill="1" applyBorder="1" applyAlignment="1" applyProtection="1">
      <alignment horizontal="left" vertical="center" wrapText="1"/>
    </xf>
    <xf numFmtId="1" fontId="3" fillId="0" borderId="44" xfId="6" applyNumberFormat="1" applyFont="1" applyFill="1" applyBorder="1" applyAlignment="1" applyProtection="1">
      <alignment horizontal="left" wrapText="1"/>
    </xf>
    <xf numFmtId="1" fontId="3" fillId="0" borderId="86" xfId="6" applyNumberFormat="1" applyFont="1" applyFill="1" applyBorder="1" applyAlignment="1" applyProtection="1">
      <alignment horizontal="left" wrapText="1"/>
    </xf>
    <xf numFmtId="1" fontId="2" fillId="0" borderId="37" xfId="6" applyNumberFormat="1" applyFont="1" applyFill="1" applyBorder="1" applyAlignment="1" applyProtection="1">
      <alignment horizontal="center" wrapText="1"/>
    </xf>
    <xf numFmtId="1" fontId="2" fillId="0" borderId="74" xfId="6" applyNumberFormat="1" applyFont="1" applyFill="1" applyBorder="1" applyAlignment="1" applyProtection="1">
      <alignment horizontal="center" wrapText="1"/>
    </xf>
    <xf numFmtId="1" fontId="2" fillId="0" borderId="40" xfId="6" applyNumberFormat="1" applyFont="1" applyFill="1" applyBorder="1" applyAlignment="1" applyProtection="1">
      <alignment horizontal="center" vertical="center" wrapText="1"/>
    </xf>
    <xf numFmtId="1" fontId="2" fillId="0" borderId="44" xfId="6" applyNumberFormat="1" applyFont="1" applyFill="1" applyBorder="1" applyAlignment="1" applyProtection="1">
      <alignment horizontal="center" vertical="center" wrapText="1"/>
    </xf>
    <xf numFmtId="1" fontId="2" fillId="0" borderId="41" xfId="6" applyNumberFormat="1" applyFont="1" applyFill="1" applyBorder="1" applyAlignment="1" applyProtection="1">
      <alignment horizontal="center" vertical="center" wrapText="1"/>
    </xf>
    <xf numFmtId="1" fontId="2" fillId="0" borderId="39" xfId="6" applyNumberFormat="1" applyFont="1" applyFill="1" applyBorder="1" applyAlignment="1" applyProtection="1">
      <alignment horizontal="center" vertical="center" wrapText="1"/>
    </xf>
    <xf numFmtId="1" fontId="2" fillId="0" borderId="4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1" fontId="2" fillId="0" borderId="43" xfId="6" applyNumberFormat="1" applyFont="1" applyFill="1" applyBorder="1" applyAlignment="1" applyProtection="1">
      <alignment horizontal="center" vertical="center" wrapText="1"/>
    </xf>
    <xf numFmtId="1" fontId="2" fillId="0" borderId="2" xfId="6" applyNumberFormat="1" applyFont="1" applyFill="1" applyBorder="1" applyAlignment="1" applyProtection="1">
      <alignment horizontal="center" vertical="center" wrapText="1"/>
    </xf>
  </cellXfs>
  <cellStyles count="9">
    <cellStyle name="Millares [0] 2" xfId="3" xr:uid="{00000000-0005-0000-0000-000000000000}"/>
    <cellStyle name="Millares [0] 3 2 2" xfId="7" xr:uid="{00000000-0005-0000-0000-000001000000}"/>
    <cellStyle name="Millares 10 3" xfId="2" xr:uid="{00000000-0005-0000-0000-000002000000}"/>
    <cellStyle name="Normal" xfId="0" builtinId="0"/>
    <cellStyle name="Normal 2" xfId="4" xr:uid="{00000000-0005-0000-0000-000004000000}"/>
    <cellStyle name="Normal 6" xfId="8" xr:uid="{00000000-0005-0000-0000-000005000000}"/>
    <cellStyle name="Normal_REM 21-2002" xfId="6" xr:uid="{00000000-0005-0000-0000-000006000000}"/>
    <cellStyle name="Notas" xfId="5" builtinId="10"/>
    <cellStyle name="Notas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MATRICES%20DE%20REGISTRO\MATRIZ%20REM\SA_18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OCTUBRE/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NOVIEMBRE/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ENERO\116108S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FEBRERO\116108S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BRIL/116108S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YO/116108S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NIO/116108S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LIO/116108S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195"/>
  <sheetViews>
    <sheetView tabSelected="1" zoomScaleNormal="100" workbookViewId="0">
      <selection activeCell="A8" sqref="A8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1.140625" style="8" customWidth="1"/>
    <col min="79" max="104" width="11.140625" style="4" hidden="1" customWidth="1"/>
    <col min="105" max="105" width="11.140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",[1]NOMBRE!B2," - ","( ",[1]NOMBRE!C2,[1]NOMBRE!D2,[1]NOMBRE!E2,[1]NOMBRE!F2,[1]NOMBRE!G2," )")</f>
        <v>COMUNA:  - ( 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",[1]NOMBRE!B6," - ","( ",[1]NOMBRE!C6,[1]NOMBRE!D6," )")</f>
        <v>MES:  - ( 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",[1]NOMBRE!B7)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18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18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19" t="s">
        <v>18</v>
      </c>
      <c r="B12" s="20">
        <f t="shared" ref="B12:O12" si="0">SUM(B13:B16)</f>
        <v>64</v>
      </c>
      <c r="C12" s="21">
        <f>SUM(C13:C16)</f>
        <v>64</v>
      </c>
      <c r="D12" s="22">
        <f t="shared" si="0"/>
        <v>61</v>
      </c>
      <c r="E12" s="22">
        <f t="shared" si="0"/>
        <v>17987</v>
      </c>
      <c r="F12" s="23">
        <f t="shared" si="0"/>
        <v>18011</v>
      </c>
      <c r="G12" s="24">
        <f t="shared" si="0"/>
        <v>10188</v>
      </c>
      <c r="H12" s="22">
        <f t="shared" si="0"/>
        <v>8279</v>
      </c>
      <c r="I12" s="22">
        <f t="shared" si="0"/>
        <v>1697</v>
      </c>
      <c r="J12" s="23">
        <f t="shared" si="0"/>
        <v>212</v>
      </c>
      <c r="K12" s="24">
        <f t="shared" si="0"/>
        <v>10706</v>
      </c>
      <c r="L12" s="22">
        <f t="shared" si="0"/>
        <v>6705</v>
      </c>
      <c r="M12" s="22">
        <f t="shared" si="0"/>
        <v>1648</v>
      </c>
      <c r="N12" s="22">
        <f t="shared" si="0"/>
        <v>163</v>
      </c>
      <c r="O12" s="23">
        <f t="shared" si="0"/>
        <v>2190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f>SUM(ENERO:DICIEMBRE!B13)</f>
        <v>52</v>
      </c>
      <c r="C13" s="26">
        <f>SUM(ENERO:DICIEMBRE!C13)</f>
        <v>52</v>
      </c>
      <c r="D13" s="26">
        <f>SUM(ENERO:DICIEMBRE!D13)</f>
        <v>49</v>
      </c>
      <c r="E13" s="26">
        <f>SUM(ENERO:DICIEMBRE!E13)</f>
        <v>9203</v>
      </c>
      <c r="F13" s="26">
        <f>SUM(ENERO:DICIEMBRE!F13)</f>
        <v>9203</v>
      </c>
      <c r="G13" s="28">
        <f>SUM(H13:J13)</f>
        <v>10188</v>
      </c>
      <c r="H13" s="26">
        <f>SUM(ENERO:DICIEMBRE!H13)</f>
        <v>8279</v>
      </c>
      <c r="I13" s="26">
        <f>SUM(ENERO:DICIEMBRE!I13)</f>
        <v>1697</v>
      </c>
      <c r="J13" s="26">
        <f>SUM(ENERO:DICIEMBRE!J13)</f>
        <v>212</v>
      </c>
      <c r="K13" s="30">
        <f>SUM(L13:O13)</f>
        <v>7091</v>
      </c>
      <c r="L13" s="26">
        <f>SUM(ENERO:DICIEMBRE!L13)</f>
        <v>3765</v>
      </c>
      <c r="M13" s="26">
        <f>SUM(ENERO:DICIEMBRE!M13)</f>
        <v>1648</v>
      </c>
      <c r="N13" s="26">
        <f>SUM(ENERO:DICIEMBRE!N13)</f>
        <v>163</v>
      </c>
      <c r="O13" s="26">
        <f>SUM(ENERO:DICIEMBRE!O13)</f>
        <v>1515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26">
        <f>SUM(ENERO:DICIEMBRE!B14)</f>
        <v>12</v>
      </c>
      <c r="C14" s="26">
        <f>SUM(ENERO:DICIEMBRE!C14)</f>
        <v>12</v>
      </c>
      <c r="D14" s="26">
        <f>SUM(ENERO:DICIEMBRE!D14)</f>
        <v>12</v>
      </c>
      <c r="E14" s="26">
        <f>SUM(ENERO:DICIEMBRE!E14)</f>
        <v>8784</v>
      </c>
      <c r="F14" s="26">
        <f>SUM(ENERO:DICIEMBRE!F14)</f>
        <v>8808</v>
      </c>
      <c r="G14" s="36">
        <f>SUM(H14:J14)</f>
        <v>0</v>
      </c>
      <c r="H14" s="26">
        <f>SUM(ENERO:DICIEMBRE!H14)</f>
        <v>0</v>
      </c>
      <c r="I14" s="26">
        <f>SUM(ENERO:DICIEMBRE!I14)</f>
        <v>0</v>
      </c>
      <c r="J14" s="26">
        <f>SUM(ENERO:DICIEMBRE!J14)</f>
        <v>0</v>
      </c>
      <c r="K14" s="38">
        <f>SUM(L14:O14)</f>
        <v>3615</v>
      </c>
      <c r="L14" s="26">
        <f>SUM(ENERO:DICIEMBRE!L14)</f>
        <v>2940</v>
      </c>
      <c r="M14" s="26">
        <f>SUM(ENERO:DICIEMBRE!M14)</f>
        <v>0</v>
      </c>
      <c r="N14" s="26">
        <f>SUM(ENERO:DICIEMBRE!N14)</f>
        <v>0</v>
      </c>
      <c r="O14" s="26">
        <f>SUM(ENERO:DICIEMBRE!O14)</f>
        <v>675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26">
        <f>SUM(ENERO:DICIEMBRE!B15)</f>
        <v>0</v>
      </c>
      <c r="C15" s="26">
        <f>SUM(ENERO:DICIEMBRE!C15)</f>
        <v>0</v>
      </c>
      <c r="D15" s="26">
        <f>SUM(ENERO:DICIEMBRE!D15)</f>
        <v>0</v>
      </c>
      <c r="E15" s="26">
        <f>SUM(ENERO:DICIEMBRE!E15)</f>
        <v>0</v>
      </c>
      <c r="F15" s="26">
        <f>SUM(ENERO:DICIEMBRE!F15)</f>
        <v>0</v>
      </c>
      <c r="G15" s="38">
        <f>SUM(H15:J15)</f>
        <v>0</v>
      </c>
      <c r="H15" s="26">
        <f>SUM(ENERO:DICIEMBRE!H15)</f>
        <v>0</v>
      </c>
      <c r="I15" s="26">
        <f>SUM(ENERO:DICIEMBRE!I15)</f>
        <v>0</v>
      </c>
      <c r="J15" s="26">
        <f>SUM(ENERO:DICIEMBRE!J15)</f>
        <v>0</v>
      </c>
      <c r="K15" s="38">
        <f>SUM(L15:O15)</f>
        <v>0</v>
      </c>
      <c r="L15" s="26">
        <f>SUM(ENERO:DICIEMBRE!L15)</f>
        <v>0</v>
      </c>
      <c r="M15" s="26">
        <f>SUM(ENERO:DICIEMBRE!M15)</f>
        <v>0</v>
      </c>
      <c r="N15" s="26">
        <f>SUM(ENERO:DICIEMBRE!N15)</f>
        <v>0</v>
      </c>
      <c r="O15" s="26">
        <f>SUM(ENERO:DICIEMBRE!O15)</f>
        <v>0</v>
      </c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26">
        <f>SUM(ENERO:DICIEMBRE!B16)</f>
        <v>0</v>
      </c>
      <c r="C16" s="26">
        <f>SUM(ENERO:DICIEMBRE!C16)</f>
        <v>0</v>
      </c>
      <c r="D16" s="26">
        <f>SUM(ENERO:DICIEMBRE!D16)</f>
        <v>0</v>
      </c>
      <c r="E16" s="26">
        <f>SUM(ENERO:DICIEMBRE!E16)</f>
        <v>0</v>
      </c>
      <c r="F16" s="26">
        <f>SUM(ENERO:DICIEMBRE!F16)</f>
        <v>0</v>
      </c>
      <c r="G16" s="47">
        <f>SUM(H16:J16)</f>
        <v>0</v>
      </c>
      <c r="H16" s="26">
        <f>SUM(ENERO:DICIEMBRE!H16)</f>
        <v>0</v>
      </c>
      <c r="I16" s="26">
        <f>SUM(ENERO:DICIEMBRE!I16)</f>
        <v>0</v>
      </c>
      <c r="J16" s="26">
        <f>SUM(ENERO:DICIEMBRE!J16)</f>
        <v>0</v>
      </c>
      <c r="K16" s="49">
        <f>SUM(L16:O16)</f>
        <v>0</v>
      </c>
      <c r="L16" s="26">
        <f>SUM(ENERO:DICIEMBRE!L16)</f>
        <v>0</v>
      </c>
      <c r="M16" s="26">
        <f>SUM(ENERO:DICIEMBRE!M16)</f>
        <v>0</v>
      </c>
      <c r="N16" s="26">
        <f>SUM(ENERO:DICIEMBRE!N16)</f>
        <v>0</v>
      </c>
      <c r="O16" s="26">
        <f>SUM(ENERO:DICIEMBRE!O16)</f>
        <v>0</v>
      </c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57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90</v>
      </c>
      <c r="C19" s="26">
        <f>SUM(ENERO:DICIEMBRE!C19)</f>
        <v>0</v>
      </c>
      <c r="D19" s="26">
        <f>SUM(ENERO:DICIEMBRE!D19)</f>
        <v>0</v>
      </c>
      <c r="E19" s="26">
        <f>SUM(ENERO:DICIEMBRE!E19)</f>
        <v>90</v>
      </c>
      <c r="F19" s="26">
        <f>SUM(ENERO:DICIEMBRE!F19)</f>
        <v>0</v>
      </c>
      <c r="G19" s="26">
        <f>SUM(ENERO:DICIEMBRE!G19)</f>
        <v>0</v>
      </c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2553</v>
      </c>
      <c r="C20" s="26">
        <f>SUM(ENERO:DICIEMBRE!C20)</f>
        <v>0</v>
      </c>
      <c r="D20" s="26">
        <f>SUM(ENERO:DICIEMBRE!D20)</f>
        <v>0</v>
      </c>
      <c r="E20" s="26">
        <f>SUM(ENERO:DICIEMBRE!E20)</f>
        <v>2553</v>
      </c>
      <c r="F20" s="26">
        <f>SUM(ENERO:DICIEMBRE!F20)</f>
        <v>0</v>
      </c>
      <c r="G20" s="26">
        <f>SUM(ENERO:DICIEMBRE!G20)</f>
        <v>0</v>
      </c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2553</v>
      </c>
      <c r="C21" s="26">
        <f>SUM(ENERO:DICIEMBRE!C21)</f>
        <v>0</v>
      </c>
      <c r="D21" s="26">
        <f>SUM(ENERO:DICIEMBRE!D21)</f>
        <v>0</v>
      </c>
      <c r="E21" s="26">
        <f>SUM(ENERO:DICIEMBRE!E21)</f>
        <v>2553</v>
      </c>
      <c r="F21" s="26">
        <f>SUM(ENERO:DICIEMBRE!F21)</f>
        <v>0</v>
      </c>
      <c r="G21" s="26">
        <f>SUM(ENERO:DICIEMBRE!G21)</f>
        <v>0</v>
      </c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2553</v>
      </c>
      <c r="C22" s="26">
        <f>SUM(ENERO:DICIEMBRE!C22)</f>
        <v>0</v>
      </c>
      <c r="D22" s="26">
        <f>SUM(ENERO:DICIEMBRE!D22)</f>
        <v>0</v>
      </c>
      <c r="E22" s="26">
        <f>SUM(ENERO:DICIEMBRE!E22)</f>
        <v>2553</v>
      </c>
      <c r="F22" s="26">
        <f>SUM(ENERO:DICIEMBRE!F22)</f>
        <v>0</v>
      </c>
      <c r="G22" s="26">
        <f>SUM(ENERO:DICIEMBRE!G22)</f>
        <v>0</v>
      </c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2553</v>
      </c>
      <c r="C23" s="26">
        <f>SUM(ENERO:DICIEMBRE!C23)</f>
        <v>0</v>
      </c>
      <c r="D23" s="26">
        <f>SUM(ENERO:DICIEMBRE!D23)</f>
        <v>0</v>
      </c>
      <c r="E23" s="26">
        <f>SUM(ENERO:DICIEMBRE!E23)</f>
        <v>2553</v>
      </c>
      <c r="F23" s="26">
        <f>SUM(ENERO:DICIEMBRE!F23)</f>
        <v>0</v>
      </c>
      <c r="G23" s="26">
        <f>SUM(ENERO:DICIEMBRE!G23)</f>
        <v>0</v>
      </c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26">
        <f>SUM(ENERO:DICIEMBRE!B27)</f>
        <v>280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26">
        <f>SUM(ENERO:DICIEMBRE!B28)</f>
        <v>375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26">
        <f>SUM(ENERO:DICIEMBRE!B29)</f>
        <v>3170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26">
        <f>SUM(ENERO:DICIEMBRE!B30)</f>
        <v>214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26">
        <f>SUM(ENERO:DICIEMBRE!B31)</f>
        <v>20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26">
        <f>SUM(ENERO:DICIEMBRE!B32)</f>
        <v>42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4628</v>
      </c>
      <c r="C35" s="26">
        <f>SUM(ENERO:DICIEMBRE!C35)</f>
        <v>116</v>
      </c>
      <c r="D35" s="26">
        <f>SUM(ENERO:DICIEMBRE!D35)</f>
        <v>1156</v>
      </c>
      <c r="E35" s="26">
        <f>SUM(ENERO:DICIEMBRE!E35)</f>
        <v>668</v>
      </c>
      <c r="F35" s="26">
        <f>SUM(ENERO:DICIEMBRE!F35)</f>
        <v>2688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57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26">
        <f>SUM(ENERO:DICIEMBRE!B39)</f>
        <v>8320</v>
      </c>
      <c r="C39" s="26">
        <f>SUM(ENERO:DICIEMBRE!C39)</f>
        <v>25314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26">
        <f>SUM(ENERO:DICIEMBRE!B40)</f>
        <v>2214</v>
      </c>
      <c r="C40" s="26">
        <f>SUM(ENERO:DICIEMBRE!C40)</f>
        <v>1401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26">
        <f>SUM(ENERO:DICIEMBRE!B41)</f>
        <v>1630</v>
      </c>
      <c r="C41" s="26">
        <f>SUM(ENERO:DICIEMBRE!C41)</f>
        <v>396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4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26">
        <f>SUM(ENERO:DICIEMBRE!B42)</f>
        <v>1600</v>
      </c>
      <c r="C42" s="26">
        <f>SUM(ENERO:DICIEMBRE!C42)</f>
        <v>1432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125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26">
        <f>SUM(ENERO:DICIEMBRE!B46)</f>
        <v>2139</v>
      </c>
      <c r="C46" s="26">
        <f>SUM(ENERO:DICIEMBRE!C46)</f>
        <v>3916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26">
        <f>SUM(ENERO:DICIEMBRE!B47)</f>
        <v>1923</v>
      </c>
      <c r="C47" s="26">
        <f>SUM(ENERO:DICIEMBRE!C47)</f>
        <v>3836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nº de egresados con orientación a familiares al alta NO debe ser MAYOR al total de egresos. ","")</f>
        <v/>
      </c>
      <c r="CB47" s="4" t="str">
        <f>IF(C47&gt;C46,"* El nº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2778</v>
      </c>
      <c r="D50" s="26">
        <f>SUM(ENERO:DICIEMBRE!D50)</f>
        <v>424</v>
      </c>
      <c r="E50" s="26">
        <f>SUM(ENERO:DICIEMBRE!E50)</f>
        <v>215</v>
      </c>
      <c r="F50" s="26">
        <f>SUM(ENERO:DICIEMBRE!F50)</f>
        <v>441</v>
      </c>
      <c r="G50" s="26">
        <f>SUM(ENERO:DICIEMBRE!G50)</f>
        <v>573</v>
      </c>
      <c r="H50" s="26">
        <f>SUM(ENERO:DICIEMBRE!H50)</f>
        <v>486</v>
      </c>
      <c r="I50" s="26">
        <f>SUM(ENERO:DICIEMBRE!I50)</f>
        <v>639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408</v>
      </c>
      <c r="D51" s="26">
        <f>SUM(ENERO:DICIEMBRE!D51)</f>
        <v>153</v>
      </c>
      <c r="E51" s="26">
        <f>SUM(ENERO:DICIEMBRE!E51)</f>
        <v>98</v>
      </c>
      <c r="F51" s="26">
        <f>SUM(ENERO:DICIEMBRE!F51)</f>
        <v>157</v>
      </c>
      <c r="G51" s="26">
        <f>SUM(ENERO:DICIEMBRE!G51)</f>
        <v>0</v>
      </c>
      <c r="H51" s="26">
        <f>SUM(ENERO:DICIEMBRE!H51)</f>
        <v>0</v>
      </c>
      <c r="I51" s="26">
        <f>SUM(ENERO:DICIEMBRE!I51)</f>
        <v>0</v>
      </c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529</v>
      </c>
      <c r="D52" s="26">
        <f>SUM(ENERO:DICIEMBRE!D52)</f>
        <v>244</v>
      </c>
      <c r="E52" s="26">
        <f>SUM(ENERO:DICIEMBRE!E52)</f>
        <v>104</v>
      </c>
      <c r="F52" s="26">
        <f>SUM(ENERO:DICIEMBRE!F52)</f>
        <v>181</v>
      </c>
      <c r="G52" s="26">
        <f>SUM(ENERO:DICIEMBRE!G52)</f>
        <v>0</v>
      </c>
      <c r="H52" s="26">
        <f>SUM(ENERO:DICIEMBRE!H52)</f>
        <v>0</v>
      </c>
      <c r="I52" s="26">
        <f>SUM(ENERO:DICIEMBRE!I52)</f>
        <v>0</v>
      </c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1069</v>
      </c>
      <c r="D53" s="26">
        <f>SUM(ENERO:DICIEMBRE!D53)</f>
        <v>493</v>
      </c>
      <c r="E53" s="26">
        <f>SUM(ENERO:DICIEMBRE!E53)</f>
        <v>271</v>
      </c>
      <c r="F53" s="26">
        <f>SUM(ENERO:DICIEMBRE!F53)</f>
        <v>305</v>
      </c>
      <c r="G53" s="26">
        <f>SUM(ENERO:DICIEMBRE!G53)</f>
        <v>0</v>
      </c>
      <c r="H53" s="26">
        <f>SUM(ENERO:DICIEMBRE!H53)</f>
        <v>0</v>
      </c>
      <c r="I53" s="26">
        <f>SUM(ENERO:DICIEMBRE!I53)</f>
        <v>0</v>
      </c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1327</v>
      </c>
      <c r="D54" s="26">
        <f>SUM(ENERO:DICIEMBRE!D54)</f>
        <v>584</v>
      </c>
      <c r="E54" s="26">
        <f>SUM(ENERO:DICIEMBRE!E54)</f>
        <v>419</v>
      </c>
      <c r="F54" s="26">
        <f>SUM(ENERO:DICIEMBRE!F54)</f>
        <v>324</v>
      </c>
      <c r="G54" s="26">
        <f>SUM(ENERO:DICIEMBRE!G54)</f>
        <v>0</v>
      </c>
      <c r="H54" s="26">
        <f>SUM(ENERO:DICIEMBRE!H54)</f>
        <v>0</v>
      </c>
      <c r="I54" s="26">
        <f>SUM(ENERO:DICIEMBRE!I54)</f>
        <v>0</v>
      </c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164" t="s">
        <v>81</v>
      </c>
      <c r="D58" s="163" t="s">
        <v>80</v>
      </c>
      <c r="E58" s="165" t="s">
        <v>81</v>
      </c>
      <c r="F58" s="163" t="s">
        <v>80</v>
      </c>
      <c r="G58" s="164" t="s">
        <v>81</v>
      </c>
      <c r="H58" s="163" t="s">
        <v>80</v>
      </c>
      <c r="I58" s="165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26">
        <f>SUM(ENERO:DICIEMBRE!B59)</f>
        <v>10</v>
      </c>
      <c r="C59" s="26">
        <f>SUM(ENERO:DICIEMBRE!C59)</f>
        <v>256</v>
      </c>
      <c r="D59" s="26">
        <f>SUM(ENERO:DICIEMBRE!D59)</f>
        <v>60</v>
      </c>
      <c r="E59" s="26">
        <f>SUM(ENERO:DICIEMBRE!E59)</f>
        <v>1191</v>
      </c>
      <c r="F59" s="26">
        <f>SUM(ENERO:DICIEMBRE!F59)</f>
        <v>114</v>
      </c>
      <c r="G59" s="26">
        <f>SUM(ENERO:DICIEMBRE!G59)</f>
        <v>1432</v>
      </c>
      <c r="H59" s="26">
        <f>SUM(ENERO:DICIEMBRE!H59)</f>
        <v>17</v>
      </c>
      <c r="I59" s="26">
        <f>SUM(ENERO:DICIEMBRE!I59)</f>
        <v>154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26">
        <f>SUM(ENERO:DICIEMBRE!B60)</f>
        <v>0</v>
      </c>
      <c r="C60" s="26">
        <f>SUM(ENERO:DICIEMBRE!C60)</f>
        <v>0</v>
      </c>
      <c r="D60" s="26">
        <f>SUM(ENERO:DICIEMBRE!D60)</f>
        <v>0</v>
      </c>
      <c r="E60" s="26">
        <f>SUM(ENERO:DICIEMBRE!E60)</f>
        <v>0</v>
      </c>
      <c r="F60" s="26">
        <f>SUM(ENERO:DICIEMBRE!F60)</f>
        <v>0</v>
      </c>
      <c r="G60" s="26">
        <f>SUM(ENERO:DICIEMBRE!G60)</f>
        <v>0</v>
      </c>
      <c r="H60" s="26">
        <f>SUM(ENERO:DICIEMBRE!H60)</f>
        <v>0</v>
      </c>
      <c r="I60" s="26">
        <f>SUM(ENERO:DICIEMBRE!I60)</f>
        <v>0</v>
      </c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26">
        <f>SUM(ENERO:DICIEMBRE!B61)</f>
        <v>0</v>
      </c>
      <c r="C61" s="26">
        <f>SUM(ENERO:DICIEMBRE!C61)</f>
        <v>0</v>
      </c>
      <c r="D61" s="26">
        <f>SUM(ENERO:DICIEMBRE!D61)</f>
        <v>7</v>
      </c>
      <c r="E61" s="26">
        <f>SUM(ENERO:DICIEMBRE!E61)</f>
        <v>35</v>
      </c>
      <c r="F61" s="26">
        <f>SUM(ENERO:DICIEMBRE!F61)</f>
        <v>8</v>
      </c>
      <c r="G61" s="26">
        <f>SUM(ENERO:DICIEMBRE!G61)</f>
        <v>41</v>
      </c>
      <c r="H61" s="26">
        <f>SUM(ENERO:DICIEMBRE!H61)</f>
        <v>1</v>
      </c>
      <c r="I61" s="26">
        <f>SUM(ENERO:DICIEMBRE!I61)</f>
        <v>5</v>
      </c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26">
        <f>SUM(ENERO:DICIEMBRE!B62)</f>
        <v>0</v>
      </c>
      <c r="C62" s="26">
        <f>SUM(ENERO:DICIEMBRE!C62)</f>
        <v>0</v>
      </c>
      <c r="D62" s="26">
        <f>SUM(ENERO:DICIEMBRE!D62)</f>
        <v>0</v>
      </c>
      <c r="E62" s="26">
        <f>SUM(ENERO:DICIEMBRE!E62)</f>
        <v>0</v>
      </c>
      <c r="F62" s="26">
        <f>SUM(ENERO:DICIEMBRE!F62)</f>
        <v>0</v>
      </c>
      <c r="G62" s="26">
        <f>SUM(ENERO:DICIEMBRE!G62)</f>
        <v>0</v>
      </c>
      <c r="H62" s="26">
        <f>SUM(ENERO:DICIEMBRE!H62)</f>
        <v>0</v>
      </c>
      <c r="I62" s="26">
        <f>SUM(ENERO:DICIEMBRE!I62)</f>
        <v>0</v>
      </c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26">
        <f>SUM(ENERO:DICIEMBRE!B63)</f>
        <v>18</v>
      </c>
      <c r="C63" s="26">
        <f>SUM(ENERO:DICIEMBRE!C63)</f>
        <v>131</v>
      </c>
      <c r="D63" s="26">
        <f>SUM(ENERO:DICIEMBRE!D63)</f>
        <v>60</v>
      </c>
      <c r="E63" s="26">
        <f>SUM(ENERO:DICIEMBRE!E63)</f>
        <v>408</v>
      </c>
      <c r="F63" s="26">
        <f>SUM(ENERO:DICIEMBRE!F63)</f>
        <v>89</v>
      </c>
      <c r="G63" s="26">
        <f>SUM(ENERO:DICIEMBRE!G63)</f>
        <v>469</v>
      </c>
      <c r="H63" s="26">
        <f>SUM(ENERO:DICIEMBRE!H63)</f>
        <v>23</v>
      </c>
      <c r="I63" s="26">
        <f>SUM(ENERO:DICIEMBRE!I63)</f>
        <v>38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26">
        <f>SUM(ENERO:DICIEMBRE!B64)</f>
        <v>0</v>
      </c>
      <c r="C64" s="26">
        <f>SUM(ENERO:DICIEMBRE!C64)</f>
        <v>0</v>
      </c>
      <c r="D64" s="26">
        <f>SUM(ENERO:DICIEMBRE!D64)</f>
        <v>0</v>
      </c>
      <c r="E64" s="26">
        <f>SUM(ENERO:DICIEMBRE!E64)</f>
        <v>0</v>
      </c>
      <c r="F64" s="26">
        <f>SUM(ENERO:DICIEMBRE!F64)</f>
        <v>0</v>
      </c>
      <c r="G64" s="26">
        <f>SUM(ENERO:DICIEMBRE!G64)</f>
        <v>0</v>
      </c>
      <c r="H64" s="26">
        <f>SUM(ENERO:DICIEMBRE!H64)</f>
        <v>0</v>
      </c>
      <c r="I64" s="26">
        <f>SUM(ENERO:DICIEMBRE!I64)</f>
        <v>0</v>
      </c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26">
        <f>SUM(ENERO:DICIEMBRE!B65)</f>
        <v>82</v>
      </c>
      <c r="C65" s="26">
        <f>SUM(ENERO:DICIEMBRE!C65)</f>
        <v>10</v>
      </c>
      <c r="D65" s="26">
        <f>SUM(ENERO:DICIEMBRE!D65)</f>
        <v>365</v>
      </c>
      <c r="E65" s="26">
        <f>SUM(ENERO:DICIEMBRE!E65)</f>
        <v>127</v>
      </c>
      <c r="F65" s="26">
        <f>SUM(ENERO:DICIEMBRE!F65)</f>
        <v>393</v>
      </c>
      <c r="G65" s="26">
        <f>SUM(ENERO:DICIEMBRE!G65)</f>
        <v>136</v>
      </c>
      <c r="H65" s="26">
        <f>SUM(ENERO:DICIEMBRE!H65)</f>
        <v>25</v>
      </c>
      <c r="I65" s="26">
        <f>SUM(ENERO:DICIEMBRE!I65)</f>
        <v>8</v>
      </c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26">
        <f>SUM(ENERO:DICIEMBRE!B66)</f>
        <v>0</v>
      </c>
      <c r="C66" s="26">
        <f>SUM(ENERO:DICIEMBRE!C66)</f>
        <v>65</v>
      </c>
      <c r="D66" s="26">
        <f>SUM(ENERO:DICIEMBRE!D66)</f>
        <v>0</v>
      </c>
      <c r="E66" s="26">
        <f>SUM(ENERO:DICIEMBRE!E66)</f>
        <v>997</v>
      </c>
      <c r="F66" s="26">
        <f>SUM(ENERO:DICIEMBRE!F66)</f>
        <v>1</v>
      </c>
      <c r="G66" s="26">
        <f>SUM(ENERO:DICIEMBRE!G66)</f>
        <v>1369</v>
      </c>
      <c r="H66" s="26">
        <f>SUM(ENERO:DICIEMBRE!H66)</f>
        <v>1</v>
      </c>
      <c r="I66" s="26">
        <f>SUM(ENERO:DICIEMBRE!I66)</f>
        <v>123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26">
        <f>SUM(ENERO:DICIEMBRE!B67)</f>
        <v>0</v>
      </c>
      <c r="C67" s="26">
        <f>SUM(ENERO:DICIEMBRE!C67)</f>
        <v>187</v>
      </c>
      <c r="D67" s="26">
        <f>SUM(ENERO:DICIEMBRE!D67)</f>
        <v>0</v>
      </c>
      <c r="E67" s="26">
        <f>SUM(ENERO:DICIEMBRE!E67)</f>
        <v>761</v>
      </c>
      <c r="F67" s="26">
        <f>SUM(ENERO:DICIEMBRE!F67)</f>
        <v>0</v>
      </c>
      <c r="G67" s="26">
        <f>SUM(ENERO:DICIEMBRE!G67)</f>
        <v>798</v>
      </c>
      <c r="H67" s="26">
        <f>SUM(ENERO:DICIEMBRE!H67)</f>
        <v>0</v>
      </c>
      <c r="I67" s="26">
        <f>SUM(ENERO:DICIEMBRE!I67)</f>
        <v>40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26">
        <f>SUM(ENERO:DICIEMBRE!B68)</f>
        <v>1</v>
      </c>
      <c r="C68" s="26">
        <f>SUM(ENERO:DICIEMBRE!C68)</f>
        <v>286</v>
      </c>
      <c r="D68" s="26">
        <f>SUM(ENERO:DICIEMBRE!D68)</f>
        <v>4</v>
      </c>
      <c r="E68" s="26">
        <f>SUM(ENERO:DICIEMBRE!E68)</f>
        <v>502</v>
      </c>
      <c r="F68" s="26">
        <f>SUM(ENERO:DICIEMBRE!F68)</f>
        <v>4</v>
      </c>
      <c r="G68" s="26">
        <f>SUM(ENERO:DICIEMBRE!G68)</f>
        <v>571</v>
      </c>
      <c r="H68" s="26">
        <f>SUM(ENERO:DICIEMBRE!H68)</f>
        <v>0</v>
      </c>
      <c r="I68" s="26">
        <f>SUM(ENERO:DICIEMBRE!I68)</f>
        <v>76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26">
        <f>SUM(ENERO:DICIEMBRE!B69)</f>
        <v>4</v>
      </c>
      <c r="C69" s="26">
        <f>SUM(ENERO:DICIEMBRE!C69)</f>
        <v>159</v>
      </c>
      <c r="D69" s="26">
        <f>SUM(ENERO:DICIEMBRE!D69)</f>
        <v>315</v>
      </c>
      <c r="E69" s="26">
        <f>SUM(ENERO:DICIEMBRE!E69)</f>
        <v>309</v>
      </c>
      <c r="F69" s="26">
        <f>SUM(ENERO:DICIEMBRE!F69)</f>
        <v>427</v>
      </c>
      <c r="G69" s="26">
        <f>SUM(ENERO:DICIEMBRE!G69)</f>
        <v>348</v>
      </c>
      <c r="H69" s="26">
        <f>SUM(ENERO:DICIEMBRE!H69)</f>
        <v>16</v>
      </c>
      <c r="I69" s="26">
        <f>SUM(ENERO:DICIEMBRE!I69)</f>
        <v>36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26">
        <f>SUM(ENERO:DICIEMBRE!B70)</f>
        <v>0</v>
      </c>
      <c r="C70" s="26">
        <f>SUM(ENERO:DICIEMBRE!C70)</f>
        <v>0</v>
      </c>
      <c r="D70" s="26">
        <f>SUM(ENERO:DICIEMBRE!D70)</f>
        <v>0</v>
      </c>
      <c r="E70" s="26">
        <f>SUM(ENERO:DICIEMBRE!E70)</f>
        <v>0</v>
      </c>
      <c r="F70" s="26">
        <f>SUM(ENERO:DICIEMBRE!F70)</f>
        <v>0</v>
      </c>
      <c r="G70" s="26">
        <f>SUM(ENERO:DICIEMBRE!G70)</f>
        <v>0</v>
      </c>
      <c r="H70" s="26">
        <f>SUM(ENERO:DICIEMBRE!H70)</f>
        <v>0</v>
      </c>
      <c r="I70" s="26">
        <f>SUM(ENERO:DICIEMBRE!I70)</f>
        <v>0</v>
      </c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115</v>
      </c>
      <c r="C71" s="176">
        <f t="shared" si="2"/>
        <v>1094</v>
      </c>
      <c r="D71" s="175">
        <f t="shared" si="2"/>
        <v>811</v>
      </c>
      <c r="E71" s="176">
        <f t="shared" si="2"/>
        <v>4330</v>
      </c>
      <c r="F71" s="177">
        <f t="shared" si="2"/>
        <v>1036</v>
      </c>
      <c r="G71" s="178">
        <f t="shared" si="2"/>
        <v>5164</v>
      </c>
      <c r="H71" s="177">
        <f t="shared" si="2"/>
        <v>83</v>
      </c>
      <c r="I71" s="178">
        <f t="shared" si="2"/>
        <v>480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399</v>
      </c>
      <c r="C75" s="26">
        <f>SUM(ENERO:DICIEMBRE!C75)</f>
        <v>65</v>
      </c>
      <c r="D75" s="26">
        <f>SUM(ENERO:DICIEMBRE!D75)</f>
        <v>334</v>
      </c>
      <c r="E75" s="26">
        <f>SUM(ENERO:DICIEMBRE!E75)</f>
        <v>294</v>
      </c>
      <c r="F75" s="26">
        <f>SUM(ENERO:DICIEMBRE!F75)</f>
        <v>94</v>
      </c>
      <c r="G75" s="26">
        <f>SUM(ENERO:DICIEMBRE!G75)</f>
        <v>11</v>
      </c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46</v>
      </c>
      <c r="C76" s="26">
        <f>SUM(ENERO:DICIEMBRE!C76)</f>
        <v>10</v>
      </c>
      <c r="D76" s="26">
        <f>SUM(ENERO:DICIEMBRE!D76)</f>
        <v>36</v>
      </c>
      <c r="E76" s="26">
        <f>SUM(ENERO:DICIEMBRE!E76)</f>
        <v>37</v>
      </c>
      <c r="F76" s="26">
        <f>SUM(ENERO:DICIEMBRE!F76)</f>
        <v>9</v>
      </c>
      <c r="G76" s="26">
        <f>SUM(ENERO:DICIEMBRE!G76)</f>
        <v>0</v>
      </c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29</v>
      </c>
      <c r="C77" s="26">
        <f>SUM(ENERO:DICIEMBRE!C77)</f>
        <v>1</v>
      </c>
      <c r="D77" s="26">
        <f>SUM(ENERO:DICIEMBRE!D77)</f>
        <v>28</v>
      </c>
      <c r="E77" s="26">
        <f>SUM(ENERO:DICIEMBRE!E77)</f>
        <v>27</v>
      </c>
      <c r="F77" s="26">
        <f>SUM(ENERO:DICIEMBRE!F77)</f>
        <v>1</v>
      </c>
      <c r="G77" s="26">
        <f>SUM(ENERO:DICIEMBRE!G77)</f>
        <v>1</v>
      </c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85</v>
      </c>
      <c r="C78" s="26">
        <f>SUM(ENERO:DICIEMBRE!C78)</f>
        <v>7</v>
      </c>
      <c r="D78" s="26">
        <f>SUM(ENERO:DICIEMBRE!D78)</f>
        <v>78</v>
      </c>
      <c r="E78" s="26">
        <f>SUM(ENERO:DICIEMBRE!E78)</f>
        <v>84</v>
      </c>
      <c r="F78" s="26">
        <f>SUM(ENERO:DICIEMBRE!F78)</f>
        <v>1</v>
      </c>
      <c r="G78" s="26">
        <f>SUM(ENERO:DICIEMBRE!G78)</f>
        <v>0</v>
      </c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4</v>
      </c>
      <c r="C79" s="26">
        <f>SUM(ENERO:DICIEMBRE!C79)</f>
        <v>0</v>
      </c>
      <c r="D79" s="26">
        <f>SUM(ENERO:DICIEMBRE!D79)</f>
        <v>4</v>
      </c>
      <c r="E79" s="26">
        <f>SUM(ENERO:DICIEMBRE!E79)</f>
        <v>3</v>
      </c>
      <c r="F79" s="26">
        <f>SUM(ENERO:DICIEMBRE!F79)</f>
        <v>1</v>
      </c>
      <c r="G79" s="26">
        <f>SUM(ENERO:DICIEMBRE!G79)</f>
        <v>0</v>
      </c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26">
        <f>SUM(ENERO:DICIEMBRE!C80)</f>
        <v>0</v>
      </c>
      <c r="D80" s="26">
        <f>SUM(ENERO:DICIEMBRE!D80)</f>
        <v>0</v>
      </c>
      <c r="E80" s="26">
        <f>SUM(ENERO:DICIEMBRE!E80)</f>
        <v>0</v>
      </c>
      <c r="F80" s="26">
        <f>SUM(ENERO:DICIEMBRE!F80)</f>
        <v>0</v>
      </c>
      <c r="G80" s="26">
        <f>SUM(ENERO:DICIEMBRE!G80)</f>
        <v>0</v>
      </c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26">
        <f>SUM(ENERO:DICIEMBRE!C81)</f>
        <v>0</v>
      </c>
      <c r="D81" s="26">
        <f>SUM(ENERO:DICIEMBRE!D81)</f>
        <v>0</v>
      </c>
      <c r="E81" s="26">
        <f>SUM(ENERO:DICIEMBRE!E81)</f>
        <v>0</v>
      </c>
      <c r="F81" s="26">
        <f>SUM(ENERO:DICIEMBRE!F81)</f>
        <v>0</v>
      </c>
      <c r="G81" s="26">
        <f>SUM(ENERO:DICIEMBRE!G81)</f>
        <v>0</v>
      </c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26">
        <f>SUM(ENERO:DICIEMBRE!C82)</f>
        <v>0</v>
      </c>
      <c r="D82" s="26">
        <f>SUM(ENERO:DICIEMBRE!D82)</f>
        <v>0</v>
      </c>
      <c r="E82" s="26">
        <f>SUM(ENERO:DICIEMBRE!E82)</f>
        <v>0</v>
      </c>
      <c r="F82" s="26">
        <f>SUM(ENERO:DICIEMBRE!F82)</f>
        <v>0</v>
      </c>
      <c r="G82" s="26">
        <f>SUM(ENERO:DICIEMBRE!G82)</f>
        <v>0</v>
      </c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563</v>
      </c>
      <c r="C83" s="177">
        <f t="shared" si="4"/>
        <v>83</v>
      </c>
      <c r="D83" s="195">
        <f t="shared" si="4"/>
        <v>480</v>
      </c>
      <c r="E83" s="196">
        <f t="shared" si="4"/>
        <v>445</v>
      </c>
      <c r="F83" s="197">
        <f t="shared" si="4"/>
        <v>106</v>
      </c>
      <c r="G83" s="197">
        <f t="shared" si="4"/>
        <v>12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G83" s="5"/>
      <c r="CH83" s="5"/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1.25" customHeight="1" x14ac:dyDescent="0.2"/>
    <row r="195" spans="1:142" s="198" customFormat="1" hidden="1" x14ac:dyDescent="0.2">
      <c r="A195" s="198">
        <f>SUM(B12:O12,B19:B23,B35,C50,B71:I71,B83:G83,B27:B32,B39:C42,B46:C47,C51:C54)</f>
        <v>172040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2">
    <dataValidation type="whole" allowBlank="1" showInputMessage="1" showErrorMessage="1" errorTitle="Error de ingreso" error="Debe ingresar sólo números." sqref="B59:I70 D50:I54 B46:C47 B39:C42 C35:F35 B27:B32 C19:G23 L13:O16 B13:F16 H13:J16 C75:G82" xr:uid="{00000000-0002-0000-0000-000000000000}">
      <formula1>0</formula1>
      <formula2>99999</formula2>
    </dataValidation>
    <dataValidation allowBlank="1" showInputMessage="1" showErrorMessage="1" errorTitle="ERROR" error="Por Favor ingrese solo Números." sqref="J50:J53 D39:D42 D47 H83" xr:uid="{00000000-0002-0000-0000-000001000000}"/>
  </dataValidations>
  <pageMargins left="0.7" right="0.7" top="0.75" bottom="0.75" header="0.3" footer="0.3"/>
  <ignoredErrors>
    <ignoredError sqref="B13:O1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N195"/>
  <sheetViews>
    <sheetView topLeftCell="A24" workbookViewId="0">
      <pane xSplit="1" ySplit="3" topLeftCell="B27" activePane="bottomRight" state="frozen"/>
      <selection activeCell="A24" sqref="A24"/>
      <selection pane="topRight" activeCell="B24" sqref="B24"/>
      <selection pane="bottomLeft" activeCell="A27" sqref="A27"/>
      <selection pane="bottomRight" activeCell="A35" sqref="A35:XFD35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",[10]NOMBRE!B6," - ","( ",[10]NOMBRE!C6,[10]NOMBRE!D6," )")</f>
        <v>MES: SEPTIEMBRE - ( 09 )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",[10]NOMBRE!B7)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30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30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31" t="s">
        <v>18</v>
      </c>
      <c r="B12" s="20">
        <f t="shared" ref="B12:O12" si="0">SUM(B13:B16)</f>
        <v>6</v>
      </c>
      <c r="C12" s="21">
        <f>SUM(C13:C16)</f>
        <v>6</v>
      </c>
      <c r="D12" s="22">
        <f t="shared" si="0"/>
        <v>6</v>
      </c>
      <c r="E12" s="22">
        <f t="shared" si="0"/>
        <v>1314</v>
      </c>
      <c r="F12" s="23">
        <f t="shared" si="0"/>
        <v>1314</v>
      </c>
      <c r="G12" s="24">
        <f t="shared" si="0"/>
        <v>754</v>
      </c>
      <c r="H12" s="22">
        <f t="shared" si="0"/>
        <v>594</v>
      </c>
      <c r="I12" s="22">
        <f t="shared" si="0"/>
        <v>140</v>
      </c>
      <c r="J12" s="23">
        <f t="shared" si="0"/>
        <v>20</v>
      </c>
      <c r="K12" s="24">
        <f t="shared" si="0"/>
        <v>831</v>
      </c>
      <c r="L12" s="22">
        <f t="shared" si="0"/>
        <v>542</v>
      </c>
      <c r="M12" s="22">
        <f t="shared" si="0"/>
        <v>107</v>
      </c>
      <c r="N12" s="22">
        <f t="shared" si="0"/>
        <v>17</v>
      </c>
      <c r="O12" s="23">
        <f t="shared" si="0"/>
        <v>165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5</v>
      </c>
      <c r="C13" s="27">
        <v>5</v>
      </c>
      <c r="D13" s="27">
        <v>5</v>
      </c>
      <c r="E13" s="27">
        <v>594</v>
      </c>
      <c r="F13" s="27">
        <v>594</v>
      </c>
      <c r="G13" s="28">
        <f>SUM(H13:J13)</f>
        <v>754</v>
      </c>
      <c r="H13" s="29">
        <v>594</v>
      </c>
      <c r="I13" s="27">
        <v>140</v>
      </c>
      <c r="J13" s="27">
        <v>20</v>
      </c>
      <c r="K13" s="30">
        <f>SUM(L13:O13)</f>
        <v>556</v>
      </c>
      <c r="L13" s="29">
        <v>315</v>
      </c>
      <c r="M13" s="27">
        <v>107</v>
      </c>
      <c r="N13" s="31">
        <v>17</v>
      </c>
      <c r="O13" s="32">
        <v>117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720</v>
      </c>
      <c r="F14" s="35">
        <v>720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275</v>
      </c>
      <c r="L14" s="37">
        <v>227</v>
      </c>
      <c r="M14" s="35"/>
      <c r="N14" s="39"/>
      <c r="O14" s="40">
        <v>48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35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218</v>
      </c>
      <c r="C20" s="73"/>
      <c r="D20" s="74"/>
      <c r="E20" s="74">
        <v>218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218</v>
      </c>
      <c r="C21" s="73"/>
      <c r="D21" s="74"/>
      <c r="E21" s="74">
        <v>218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218</v>
      </c>
      <c r="C22" s="73"/>
      <c r="D22" s="74"/>
      <c r="E22" s="74">
        <v>218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218</v>
      </c>
      <c r="C23" s="79"/>
      <c r="D23" s="80"/>
      <c r="E23" s="80">
        <v>218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21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36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311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23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2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2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448</v>
      </c>
      <c r="C35" s="102">
        <v>11</v>
      </c>
      <c r="D35" s="103">
        <v>117</v>
      </c>
      <c r="E35" s="103">
        <v>39</v>
      </c>
      <c r="F35" s="104">
        <v>281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35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752</v>
      </c>
      <c r="C39" s="114">
        <v>1797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121</v>
      </c>
      <c r="C40" s="118">
        <v>104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108</v>
      </c>
      <c r="C41" s="118">
        <v>55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102</v>
      </c>
      <c r="C42" s="120">
        <v>124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34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163</v>
      </c>
      <c r="C46" s="114">
        <v>300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156</v>
      </c>
      <c r="C47" s="132">
        <v>300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207</v>
      </c>
      <c r="D50" s="140">
        <v>45</v>
      </c>
      <c r="E50" s="140">
        <v>21</v>
      </c>
      <c r="F50" s="140">
        <v>31</v>
      </c>
      <c r="G50" s="140">
        <v>34</v>
      </c>
      <c r="H50" s="140">
        <v>32</v>
      </c>
      <c r="I50" s="141">
        <v>44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36</v>
      </c>
      <c r="D51" s="144">
        <v>15</v>
      </c>
      <c r="E51" s="144">
        <v>10</v>
      </c>
      <c r="F51" s="144">
        <v>11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47</v>
      </c>
      <c r="D52" s="148">
        <v>25</v>
      </c>
      <c r="E52" s="148">
        <v>9</v>
      </c>
      <c r="F52" s="148">
        <v>13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106</v>
      </c>
      <c r="D53" s="152">
        <v>53</v>
      </c>
      <c r="E53" s="152">
        <v>30</v>
      </c>
      <c r="F53" s="152">
        <v>23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98</v>
      </c>
      <c r="D54" s="156">
        <v>54</v>
      </c>
      <c r="E54" s="156">
        <v>22</v>
      </c>
      <c r="F54" s="156">
        <v>22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32" t="s">
        <v>81</v>
      </c>
      <c r="D58" s="163" t="s">
        <v>80</v>
      </c>
      <c r="E58" s="233" t="s">
        <v>81</v>
      </c>
      <c r="F58" s="163" t="s">
        <v>80</v>
      </c>
      <c r="G58" s="232" t="s">
        <v>81</v>
      </c>
      <c r="H58" s="163" t="s">
        <v>80</v>
      </c>
      <c r="I58" s="233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14</v>
      </c>
      <c r="D59" s="167">
        <v>7</v>
      </c>
      <c r="E59" s="145">
        <v>94</v>
      </c>
      <c r="F59" s="168">
        <v>11</v>
      </c>
      <c r="G59" s="169">
        <v>109</v>
      </c>
      <c r="H59" s="168">
        <v>4</v>
      </c>
      <c r="I59" s="169">
        <v>15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>
        <v>1</v>
      </c>
      <c r="E61" s="172"/>
      <c r="F61" s="173">
        <v>1</v>
      </c>
      <c r="G61" s="174"/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/>
      <c r="C63" s="172">
        <v>3</v>
      </c>
      <c r="D63" s="171">
        <v>6</v>
      </c>
      <c r="E63" s="172">
        <v>42</v>
      </c>
      <c r="F63" s="173">
        <v>6</v>
      </c>
      <c r="G63" s="174">
        <v>44</v>
      </c>
      <c r="H63" s="173"/>
      <c r="I63" s="174">
        <v>2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5</v>
      </c>
      <c r="C65" s="172"/>
      <c r="D65" s="171">
        <v>11</v>
      </c>
      <c r="E65" s="172">
        <v>4</v>
      </c>
      <c r="F65" s="173">
        <v>12</v>
      </c>
      <c r="G65" s="174">
        <v>4</v>
      </c>
      <c r="H65" s="173">
        <v>1</v>
      </c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9</v>
      </c>
      <c r="D66" s="171"/>
      <c r="E66" s="172">
        <v>117</v>
      </c>
      <c r="F66" s="173"/>
      <c r="G66" s="174">
        <v>122</v>
      </c>
      <c r="H66" s="173"/>
      <c r="I66" s="174">
        <v>5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59</v>
      </c>
      <c r="D67" s="171"/>
      <c r="E67" s="172">
        <v>65</v>
      </c>
      <c r="F67" s="173"/>
      <c r="G67" s="174">
        <v>66</v>
      </c>
      <c r="H67" s="173"/>
      <c r="I67" s="174">
        <v>1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17</v>
      </c>
      <c r="D68" s="171">
        <v>1</v>
      </c>
      <c r="E68" s="172">
        <v>29</v>
      </c>
      <c r="F68" s="173">
        <v>1</v>
      </c>
      <c r="G68" s="174">
        <v>35</v>
      </c>
      <c r="H68" s="173"/>
      <c r="I68" s="174">
        <v>6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16</v>
      </c>
      <c r="D69" s="171">
        <v>23</v>
      </c>
      <c r="E69" s="172">
        <v>28</v>
      </c>
      <c r="F69" s="173">
        <v>23</v>
      </c>
      <c r="G69" s="174">
        <v>31</v>
      </c>
      <c r="H69" s="173"/>
      <c r="I69" s="174">
        <v>3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5</v>
      </c>
      <c r="C71" s="176">
        <f t="shared" si="2"/>
        <v>118</v>
      </c>
      <c r="D71" s="175">
        <f t="shared" si="2"/>
        <v>49</v>
      </c>
      <c r="E71" s="176">
        <f t="shared" si="2"/>
        <v>379</v>
      </c>
      <c r="F71" s="177">
        <f t="shared" si="2"/>
        <v>54</v>
      </c>
      <c r="G71" s="178">
        <f t="shared" si="2"/>
        <v>411</v>
      </c>
      <c r="H71" s="177">
        <f t="shared" si="2"/>
        <v>5</v>
      </c>
      <c r="I71" s="178">
        <f t="shared" si="2"/>
        <v>32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24</v>
      </c>
      <c r="C75" s="168">
        <v>4</v>
      </c>
      <c r="D75" s="184">
        <v>20</v>
      </c>
      <c r="E75" s="185">
        <v>19</v>
      </c>
      <c r="F75" s="186">
        <v>5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1</v>
      </c>
      <c r="C76" s="173"/>
      <c r="D76" s="188">
        <v>1</v>
      </c>
      <c r="E76" s="189">
        <v>1</v>
      </c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/>
      <c r="D77" s="188">
        <v>1</v>
      </c>
      <c r="E77" s="189">
        <v>1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10</v>
      </c>
      <c r="C78" s="173">
        <v>1</v>
      </c>
      <c r="D78" s="188">
        <v>9</v>
      </c>
      <c r="E78" s="189">
        <v>9</v>
      </c>
      <c r="F78" s="75">
        <v>1</v>
      </c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1</v>
      </c>
      <c r="C79" s="173"/>
      <c r="D79" s="188">
        <v>1</v>
      </c>
      <c r="E79" s="189">
        <v>1</v>
      </c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37</v>
      </c>
      <c r="C83" s="177">
        <f t="shared" si="4"/>
        <v>5</v>
      </c>
      <c r="D83" s="195">
        <f t="shared" si="4"/>
        <v>32</v>
      </c>
      <c r="E83" s="196">
        <f t="shared" si="4"/>
        <v>31</v>
      </c>
      <c r="F83" s="197">
        <f t="shared" si="4"/>
        <v>6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13279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BC2D62D2-C5F2-40FF-83C9-2020D153EDFC}"/>
    <dataValidation type="whole" allowBlank="1" showInputMessage="1" showErrorMessage="1" errorTitle="Error de ingreso" error="Debe ingresar sólo números enteros positivos." sqref="B13:B16 C19:G23 B27:B32 C35:F35 B39:C42 B46:C47 D50:I54 B59:I70 C75:G82" xr:uid="{102BE602-F2BE-4406-A51D-0F1370CA8881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E192D4D9-599B-44DC-8DC7-C1967662E046}">
      <formula1>0</formula1>
      <formula2>1000000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N195"/>
  <sheetViews>
    <sheetView topLeftCell="A22" workbookViewId="0">
      <pane ySplit="5" topLeftCell="A27" activePane="bottomLeft" state="frozen"/>
      <selection activeCell="A22" sqref="A22"/>
      <selection pane="bottomLeft" activeCell="B32" sqref="B27:B32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",[11]NOMBRE!B6," - ","( ",[11]NOMBRE!C6,[11]NOMBRE!D6," )")</f>
        <v>MES: OCTUBRE - ( 10 )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",[11]NOMBRE!B7)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40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40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41" t="s">
        <v>18</v>
      </c>
      <c r="B12" s="20">
        <f t="shared" ref="B12:O12" si="0">SUM(B13:B16)</f>
        <v>6</v>
      </c>
      <c r="C12" s="21">
        <f>SUM(C13:C16)</f>
        <v>6</v>
      </c>
      <c r="D12" s="22">
        <f t="shared" si="0"/>
        <v>6</v>
      </c>
      <c r="E12" s="22">
        <f t="shared" si="0"/>
        <v>1568</v>
      </c>
      <c r="F12" s="23">
        <f t="shared" si="0"/>
        <v>1568</v>
      </c>
      <c r="G12" s="24">
        <f t="shared" si="0"/>
        <v>1004</v>
      </c>
      <c r="H12" s="22">
        <f t="shared" si="0"/>
        <v>824</v>
      </c>
      <c r="I12" s="22">
        <f t="shared" si="0"/>
        <v>160</v>
      </c>
      <c r="J12" s="23">
        <f t="shared" si="0"/>
        <v>20</v>
      </c>
      <c r="K12" s="24">
        <f t="shared" si="0"/>
        <v>950</v>
      </c>
      <c r="L12" s="22">
        <f t="shared" si="0"/>
        <v>604</v>
      </c>
      <c r="M12" s="22">
        <f t="shared" si="0"/>
        <v>153</v>
      </c>
      <c r="N12" s="22">
        <f t="shared" si="0"/>
        <v>21</v>
      </c>
      <c r="O12" s="23">
        <f t="shared" si="0"/>
        <v>172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5</v>
      </c>
      <c r="C13" s="27">
        <v>5</v>
      </c>
      <c r="D13" s="27">
        <v>5</v>
      </c>
      <c r="E13" s="27">
        <v>824</v>
      </c>
      <c r="F13" s="27">
        <v>824</v>
      </c>
      <c r="G13" s="28">
        <f>SUM(H13:J13)</f>
        <v>1004</v>
      </c>
      <c r="H13" s="29">
        <v>824</v>
      </c>
      <c r="I13" s="27">
        <v>160</v>
      </c>
      <c r="J13" s="27">
        <v>20</v>
      </c>
      <c r="K13" s="30">
        <f>SUM(L13:O13)</f>
        <v>690</v>
      </c>
      <c r="L13" s="29">
        <v>390</v>
      </c>
      <c r="M13" s="27">
        <v>153</v>
      </c>
      <c r="N13" s="31">
        <v>21</v>
      </c>
      <c r="O13" s="32">
        <v>126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/>
      <c r="I14" s="35"/>
      <c r="J14" s="35"/>
      <c r="K14" s="38">
        <f>SUM(L14:O14)</f>
        <v>260</v>
      </c>
      <c r="L14" s="37">
        <v>214</v>
      </c>
      <c r="M14" s="35"/>
      <c r="N14" s="39"/>
      <c r="O14" s="40">
        <v>46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39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6</v>
      </c>
      <c r="C19" s="67"/>
      <c r="D19" s="68"/>
      <c r="E19" s="68">
        <v>6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200</v>
      </c>
      <c r="C20" s="73"/>
      <c r="D20" s="74"/>
      <c r="E20" s="74">
        <v>200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200</v>
      </c>
      <c r="C21" s="73"/>
      <c r="D21" s="74"/>
      <c r="E21" s="74">
        <v>200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200</v>
      </c>
      <c r="C22" s="73"/>
      <c r="D22" s="74"/>
      <c r="E22" s="74">
        <v>200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200</v>
      </c>
      <c r="C23" s="79"/>
      <c r="D23" s="80"/>
      <c r="E23" s="80">
        <v>200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18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27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252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15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0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3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369</v>
      </c>
      <c r="C35" s="102">
        <v>8</v>
      </c>
      <c r="D35" s="103">
        <v>81</v>
      </c>
      <c r="E35" s="103">
        <v>50</v>
      </c>
      <c r="F35" s="104">
        <v>230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39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655</v>
      </c>
      <c r="C39" s="114">
        <v>2276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100</v>
      </c>
      <c r="C40" s="118">
        <v>80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100</v>
      </c>
      <c r="C41" s="118">
        <v>25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104</v>
      </c>
      <c r="C42" s="120">
        <v>77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38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155</v>
      </c>
      <c r="C46" s="114">
        <v>354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126</v>
      </c>
      <c r="C47" s="132">
        <v>334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202</v>
      </c>
      <c r="D50" s="140">
        <v>32</v>
      </c>
      <c r="E50" s="140">
        <v>14</v>
      </c>
      <c r="F50" s="140">
        <v>34</v>
      </c>
      <c r="G50" s="140">
        <v>37</v>
      </c>
      <c r="H50" s="140">
        <v>38</v>
      </c>
      <c r="I50" s="141">
        <v>47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32</v>
      </c>
      <c r="D51" s="144">
        <v>14</v>
      </c>
      <c r="E51" s="144">
        <v>6</v>
      </c>
      <c r="F51" s="144">
        <v>12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39</v>
      </c>
      <c r="D52" s="148">
        <v>17</v>
      </c>
      <c r="E52" s="148">
        <v>7</v>
      </c>
      <c r="F52" s="148">
        <v>15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94</v>
      </c>
      <c r="D53" s="152">
        <v>40</v>
      </c>
      <c r="E53" s="152">
        <v>26</v>
      </c>
      <c r="F53" s="152">
        <v>28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108</v>
      </c>
      <c r="D54" s="156">
        <v>40</v>
      </c>
      <c r="E54" s="156">
        <v>37</v>
      </c>
      <c r="F54" s="156">
        <v>31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36" t="s">
        <v>81</v>
      </c>
      <c r="D58" s="163" t="s">
        <v>80</v>
      </c>
      <c r="E58" s="237" t="s">
        <v>81</v>
      </c>
      <c r="F58" s="163" t="s">
        <v>80</v>
      </c>
      <c r="G58" s="236" t="s">
        <v>81</v>
      </c>
      <c r="H58" s="163" t="s">
        <v>80</v>
      </c>
      <c r="I58" s="237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16</v>
      </c>
      <c r="D59" s="167">
        <v>7</v>
      </c>
      <c r="E59" s="145">
        <v>103</v>
      </c>
      <c r="F59" s="168">
        <v>11</v>
      </c>
      <c r="G59" s="169">
        <v>122</v>
      </c>
      <c r="H59" s="168">
        <v>4</v>
      </c>
      <c r="I59" s="169">
        <v>19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>
        <v>1</v>
      </c>
      <c r="E61" s="172">
        <v>4</v>
      </c>
      <c r="F61" s="173">
        <v>1</v>
      </c>
      <c r="G61" s="174">
        <v>4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>
        <v>6</v>
      </c>
      <c r="C63" s="172">
        <v>24</v>
      </c>
      <c r="D63" s="171">
        <v>2</v>
      </c>
      <c r="E63" s="172">
        <v>37</v>
      </c>
      <c r="F63" s="173">
        <v>2</v>
      </c>
      <c r="G63" s="174">
        <v>39</v>
      </c>
      <c r="H63" s="173"/>
      <c r="I63" s="174">
        <v>2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5</v>
      </c>
      <c r="C65" s="172">
        <v>3</v>
      </c>
      <c r="D65" s="171">
        <v>19</v>
      </c>
      <c r="E65" s="172">
        <v>18</v>
      </c>
      <c r="F65" s="173">
        <v>20</v>
      </c>
      <c r="G65" s="174">
        <v>19</v>
      </c>
      <c r="H65" s="173">
        <v>1</v>
      </c>
      <c r="I65" s="174">
        <v>1</v>
      </c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3</v>
      </c>
      <c r="D66" s="171"/>
      <c r="E66" s="172">
        <v>106</v>
      </c>
      <c r="F66" s="173"/>
      <c r="G66" s="174">
        <v>111</v>
      </c>
      <c r="H66" s="173"/>
      <c r="I66" s="174">
        <v>5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7</v>
      </c>
      <c r="D67" s="171"/>
      <c r="E67" s="172">
        <v>75</v>
      </c>
      <c r="F67" s="173"/>
      <c r="G67" s="174">
        <v>78</v>
      </c>
      <c r="H67" s="173"/>
      <c r="I67" s="174">
        <v>3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>
        <v>1</v>
      </c>
      <c r="C68" s="172">
        <v>29</v>
      </c>
      <c r="D68" s="171">
        <v>1</v>
      </c>
      <c r="E68" s="172">
        <v>45</v>
      </c>
      <c r="F68" s="173">
        <v>1</v>
      </c>
      <c r="G68" s="174">
        <v>55</v>
      </c>
      <c r="H68" s="173"/>
      <c r="I68" s="174">
        <v>10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10</v>
      </c>
      <c r="D69" s="171">
        <v>21</v>
      </c>
      <c r="E69" s="172">
        <v>25</v>
      </c>
      <c r="F69" s="173">
        <v>21</v>
      </c>
      <c r="G69" s="174">
        <v>28</v>
      </c>
      <c r="H69" s="173"/>
      <c r="I69" s="174">
        <v>3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12</v>
      </c>
      <c r="C71" s="176">
        <f t="shared" si="2"/>
        <v>92</v>
      </c>
      <c r="D71" s="175">
        <f t="shared" si="2"/>
        <v>51</v>
      </c>
      <c r="E71" s="176">
        <f t="shared" si="2"/>
        <v>413</v>
      </c>
      <c r="F71" s="177">
        <f t="shared" si="2"/>
        <v>56</v>
      </c>
      <c r="G71" s="178">
        <f t="shared" si="2"/>
        <v>456</v>
      </c>
      <c r="H71" s="177">
        <f t="shared" si="2"/>
        <v>5</v>
      </c>
      <c r="I71" s="178">
        <f t="shared" si="2"/>
        <v>43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30</v>
      </c>
      <c r="C75" s="168">
        <v>5</v>
      </c>
      <c r="D75" s="184">
        <v>25</v>
      </c>
      <c r="E75" s="185">
        <v>20</v>
      </c>
      <c r="F75" s="186">
        <v>10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13</v>
      </c>
      <c r="C76" s="173"/>
      <c r="D76" s="188">
        <v>13</v>
      </c>
      <c r="E76" s="189">
        <v>11</v>
      </c>
      <c r="F76" s="75">
        <v>2</v>
      </c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/>
      <c r="D77" s="188">
        <v>1</v>
      </c>
      <c r="E77" s="189">
        <v>1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4</v>
      </c>
      <c r="C78" s="173"/>
      <c r="D78" s="188">
        <v>4</v>
      </c>
      <c r="E78" s="189">
        <v>4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48</v>
      </c>
      <c r="C83" s="177">
        <f t="shared" si="4"/>
        <v>5</v>
      </c>
      <c r="D83" s="195">
        <f t="shared" si="4"/>
        <v>43</v>
      </c>
      <c r="E83" s="196">
        <f t="shared" si="4"/>
        <v>36</v>
      </c>
      <c r="F83" s="197">
        <f t="shared" si="4"/>
        <v>12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14685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BA68E5C0-EECB-4F04-8E45-822540D6E195}"/>
    <dataValidation type="whole" allowBlank="1" showInputMessage="1" showErrorMessage="1" errorTitle="Error de ingreso" error="Debe ingresar sólo números enteros positivos." sqref="B13:B16 C19:G23 B27:B32 C35:F35 B39:C42 B46:C47 D50:I54 B59:I70 C75:G82" xr:uid="{B05F429B-93B5-4AFD-81D6-362D917B2A46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2D5619C5-2F85-4B61-982E-27F54744620E}">
      <formula1>0</formula1>
      <formula2>1000000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N195"/>
  <sheetViews>
    <sheetView topLeftCell="A24" workbookViewId="0">
      <pane xSplit="1" ySplit="3" topLeftCell="B27" activePane="bottomRight" state="frozen"/>
      <selection activeCell="A24" sqref="A24"/>
      <selection pane="topRight" activeCell="B24" sqref="B24"/>
      <selection pane="bottomLeft" activeCell="A27" sqref="A27"/>
      <selection pane="bottomRight" activeCell="B35" sqref="B35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",[12]NOMBRE!B6," - ","( ",[12]NOMBRE!C6,[12]NOMBRE!D6," )")</f>
        <v>MES: NOVIEMBRE - ( 11 )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",[12]NOMBRE!B7)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42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42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43" t="s">
        <v>18</v>
      </c>
      <c r="B12" s="20">
        <f t="shared" ref="B12:O12" si="0">SUM(B13:B16)</f>
        <v>6</v>
      </c>
      <c r="C12" s="21">
        <f>SUM(C13:C16)</f>
        <v>6</v>
      </c>
      <c r="D12" s="22">
        <f t="shared" si="0"/>
        <v>6</v>
      </c>
      <c r="E12" s="22">
        <f t="shared" si="0"/>
        <v>1566</v>
      </c>
      <c r="F12" s="23">
        <f t="shared" si="0"/>
        <v>1566</v>
      </c>
      <c r="G12" s="24">
        <f t="shared" si="0"/>
        <v>973</v>
      </c>
      <c r="H12" s="22">
        <f t="shared" si="0"/>
        <v>846</v>
      </c>
      <c r="I12" s="22">
        <f t="shared" si="0"/>
        <v>115</v>
      </c>
      <c r="J12" s="23">
        <f t="shared" si="0"/>
        <v>12</v>
      </c>
      <c r="K12" s="24">
        <f t="shared" si="0"/>
        <v>882</v>
      </c>
      <c r="L12" s="22">
        <f t="shared" si="0"/>
        <v>599</v>
      </c>
      <c r="M12" s="22">
        <f t="shared" si="0"/>
        <v>112</v>
      </c>
      <c r="N12" s="22">
        <f t="shared" si="0"/>
        <v>11</v>
      </c>
      <c r="O12" s="23">
        <f t="shared" si="0"/>
        <v>160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5</v>
      </c>
      <c r="C13" s="27">
        <v>5</v>
      </c>
      <c r="D13" s="27">
        <v>5</v>
      </c>
      <c r="E13" s="27">
        <v>846</v>
      </c>
      <c r="F13" s="27">
        <v>846</v>
      </c>
      <c r="G13" s="28">
        <f>SUM(H13:J13)</f>
        <v>973</v>
      </c>
      <c r="H13" s="29">
        <v>846</v>
      </c>
      <c r="I13" s="27">
        <v>115</v>
      </c>
      <c r="J13" s="27">
        <v>12</v>
      </c>
      <c r="K13" s="30">
        <f>SUM(L13:O13)</f>
        <v>552</v>
      </c>
      <c r="L13" s="29">
        <v>322</v>
      </c>
      <c r="M13" s="27">
        <v>112</v>
      </c>
      <c r="N13" s="31">
        <v>11</v>
      </c>
      <c r="O13" s="32">
        <v>107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720</v>
      </c>
      <c r="F14" s="35">
        <v>720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330</v>
      </c>
      <c r="L14" s="37">
        <v>277</v>
      </c>
      <c r="M14" s="35">
        <v>0</v>
      </c>
      <c r="N14" s="39">
        <v>0</v>
      </c>
      <c r="O14" s="40">
        <v>53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47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6</v>
      </c>
      <c r="C19" s="67"/>
      <c r="D19" s="68"/>
      <c r="E19" s="68">
        <v>6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168</v>
      </c>
      <c r="C20" s="73"/>
      <c r="D20" s="74"/>
      <c r="E20" s="74">
        <v>168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168</v>
      </c>
      <c r="C21" s="73"/>
      <c r="D21" s="74"/>
      <c r="E21" s="74">
        <v>168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168</v>
      </c>
      <c r="C22" s="73"/>
      <c r="D22" s="74"/>
      <c r="E22" s="74">
        <v>168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168</v>
      </c>
      <c r="C23" s="79"/>
      <c r="D23" s="80"/>
      <c r="E23" s="80">
        <v>168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16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25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239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13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2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2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356</v>
      </c>
      <c r="C35" s="102">
        <v>11</v>
      </c>
      <c r="D35" s="103">
        <v>85</v>
      </c>
      <c r="E35" s="103">
        <v>52</v>
      </c>
      <c r="F35" s="104">
        <v>208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47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710</v>
      </c>
      <c r="C39" s="114">
        <v>2025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125</v>
      </c>
      <c r="C40" s="118">
        <v>61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125</v>
      </c>
      <c r="C41" s="118">
        <v>32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100</v>
      </c>
      <c r="C42" s="120">
        <v>30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46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157</v>
      </c>
      <c r="C46" s="114">
        <v>325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150</v>
      </c>
      <c r="C47" s="132">
        <v>272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204</v>
      </c>
      <c r="D50" s="140">
        <v>26</v>
      </c>
      <c r="E50" s="140">
        <v>16</v>
      </c>
      <c r="F50" s="140">
        <v>44</v>
      </c>
      <c r="G50" s="140">
        <v>39</v>
      </c>
      <c r="H50" s="140">
        <v>32</v>
      </c>
      <c r="I50" s="141">
        <v>47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38</v>
      </c>
      <c r="D51" s="144">
        <v>12</v>
      </c>
      <c r="E51" s="144">
        <v>8</v>
      </c>
      <c r="F51" s="144">
        <v>18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40</v>
      </c>
      <c r="D52" s="148">
        <v>13</v>
      </c>
      <c r="E52" s="148">
        <v>8</v>
      </c>
      <c r="F52" s="148">
        <v>19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105</v>
      </c>
      <c r="D53" s="152">
        <v>37</v>
      </c>
      <c r="E53" s="152">
        <v>32</v>
      </c>
      <c r="F53" s="152">
        <v>36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101</v>
      </c>
      <c r="D54" s="156">
        <v>34</v>
      </c>
      <c r="E54" s="156">
        <v>30</v>
      </c>
      <c r="F54" s="156">
        <v>37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44" t="s">
        <v>81</v>
      </c>
      <c r="D58" s="163" t="s">
        <v>80</v>
      </c>
      <c r="E58" s="245" t="s">
        <v>81</v>
      </c>
      <c r="F58" s="163" t="s">
        <v>80</v>
      </c>
      <c r="G58" s="244" t="s">
        <v>81</v>
      </c>
      <c r="H58" s="163" t="s">
        <v>80</v>
      </c>
      <c r="I58" s="245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>
        <v>7</v>
      </c>
      <c r="C59" s="145">
        <v>16</v>
      </c>
      <c r="D59" s="167">
        <v>5</v>
      </c>
      <c r="E59" s="145">
        <v>132</v>
      </c>
      <c r="F59" s="168">
        <v>8</v>
      </c>
      <c r="G59" s="169">
        <v>142</v>
      </c>
      <c r="H59" s="168">
        <v>3</v>
      </c>
      <c r="I59" s="169">
        <v>10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>
        <v>1</v>
      </c>
      <c r="E61" s="172">
        <v>3</v>
      </c>
      <c r="F61" s="173">
        <v>1</v>
      </c>
      <c r="G61" s="174">
        <v>3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>
        <v>3</v>
      </c>
      <c r="C63" s="172">
        <v>3</v>
      </c>
      <c r="D63" s="171">
        <v>6</v>
      </c>
      <c r="E63" s="172">
        <v>41</v>
      </c>
      <c r="F63" s="173">
        <v>7</v>
      </c>
      <c r="G63" s="174">
        <v>43</v>
      </c>
      <c r="H63" s="173">
        <v>1</v>
      </c>
      <c r="I63" s="174">
        <v>2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5</v>
      </c>
      <c r="C65" s="172">
        <v>2</v>
      </c>
      <c r="D65" s="171">
        <v>17</v>
      </c>
      <c r="E65" s="172">
        <v>15</v>
      </c>
      <c r="F65" s="173">
        <v>17</v>
      </c>
      <c r="G65" s="174">
        <v>15</v>
      </c>
      <c r="H65" s="173"/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3</v>
      </c>
      <c r="D66" s="171"/>
      <c r="E66" s="172">
        <v>76</v>
      </c>
      <c r="F66" s="173"/>
      <c r="G66" s="174">
        <v>79</v>
      </c>
      <c r="H66" s="173"/>
      <c r="I66" s="174">
        <v>5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19</v>
      </c>
      <c r="D67" s="171"/>
      <c r="E67" s="172">
        <v>54</v>
      </c>
      <c r="F67" s="173"/>
      <c r="G67" s="174">
        <v>56</v>
      </c>
      <c r="H67" s="173"/>
      <c r="I67" s="174">
        <v>2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16</v>
      </c>
      <c r="D68" s="171">
        <v>1</v>
      </c>
      <c r="E68" s="172">
        <v>40</v>
      </c>
      <c r="F68" s="173">
        <v>1</v>
      </c>
      <c r="G68" s="174">
        <v>49</v>
      </c>
      <c r="H68" s="173"/>
      <c r="I68" s="174">
        <v>9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>
        <v>1</v>
      </c>
      <c r="C69" s="172">
        <v>7</v>
      </c>
      <c r="D69" s="171">
        <v>9</v>
      </c>
      <c r="E69" s="172">
        <v>25</v>
      </c>
      <c r="F69" s="173">
        <v>9</v>
      </c>
      <c r="G69" s="174">
        <v>27</v>
      </c>
      <c r="H69" s="173"/>
      <c r="I69" s="174">
        <v>2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16</v>
      </c>
      <c r="C71" s="176">
        <f t="shared" si="2"/>
        <v>66</v>
      </c>
      <c r="D71" s="175">
        <f t="shared" si="2"/>
        <v>39</v>
      </c>
      <c r="E71" s="176">
        <f t="shared" si="2"/>
        <v>386</v>
      </c>
      <c r="F71" s="177">
        <f t="shared" si="2"/>
        <v>43</v>
      </c>
      <c r="G71" s="178">
        <f t="shared" si="2"/>
        <v>414</v>
      </c>
      <c r="H71" s="177">
        <f t="shared" si="2"/>
        <v>4</v>
      </c>
      <c r="I71" s="178">
        <f t="shared" si="2"/>
        <v>30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29</v>
      </c>
      <c r="C75" s="168">
        <v>3</v>
      </c>
      <c r="D75" s="184">
        <v>26</v>
      </c>
      <c r="E75" s="185">
        <v>21</v>
      </c>
      <c r="F75" s="186">
        <v>8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0</v>
      </c>
      <c r="C76" s="173"/>
      <c r="D76" s="188"/>
      <c r="E76" s="189"/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/>
      <c r="D77" s="188">
        <v>1</v>
      </c>
      <c r="E77" s="189">
        <v>1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4</v>
      </c>
      <c r="C78" s="173">
        <v>1</v>
      </c>
      <c r="D78" s="188">
        <v>3</v>
      </c>
      <c r="E78" s="189">
        <v>4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34</v>
      </c>
      <c r="C83" s="177">
        <f t="shared" si="4"/>
        <v>4</v>
      </c>
      <c r="D83" s="195">
        <f t="shared" si="4"/>
        <v>30</v>
      </c>
      <c r="E83" s="196">
        <f t="shared" si="4"/>
        <v>26</v>
      </c>
      <c r="F83" s="197">
        <f t="shared" si="4"/>
        <v>8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13891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5786FB44-3FC3-407C-960C-BF7D621CA2ED}"/>
    <dataValidation type="whole" allowBlank="1" showInputMessage="1" showErrorMessage="1" errorTitle="Error de ingreso" error="Debe ingresar sólo números enteros positivos." sqref="B13:B16 C19:G23 B27:B32 C35:F35 B39:C42 B46:C47 D50:I54 B59:I70 C75:G82" xr:uid="{11C23CD8-3E6A-49E1-8084-AC7EAB13E5B9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E1F8BCBE-BB0D-4F10-A116-A9B56BA7128D}">
      <formula1>0</formula1>
      <formula2>1000000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N195"/>
  <sheetViews>
    <sheetView topLeftCell="A24" workbookViewId="0">
      <pane xSplit="1" ySplit="3" topLeftCell="B27" activePane="bottomRight" state="frozen"/>
      <selection activeCell="A24" sqref="A24"/>
      <selection pane="topRight" activeCell="B24" sqref="B24"/>
      <selection pane="bottomLeft" activeCell="A27" sqref="A27"/>
      <selection pane="bottomRight" activeCell="B35" sqref="B35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",[13]NOMBRE!B6," - ","( ",[13]NOMBRE!C6,[13]NOMBRE!D6," )")</f>
        <v>MES: DICIEMBRE - ( 12 )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",[13]NOMBRE!B7)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52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52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53" t="s">
        <v>18</v>
      </c>
      <c r="B12" s="20">
        <f t="shared" ref="B12:O12" si="0">SUM(B13:B16)</f>
        <v>6</v>
      </c>
      <c r="C12" s="21">
        <f>SUM(C13:C16)</f>
        <v>6</v>
      </c>
      <c r="D12" s="22">
        <f t="shared" si="0"/>
        <v>6</v>
      </c>
      <c r="E12" s="22">
        <f t="shared" si="0"/>
        <v>1498</v>
      </c>
      <c r="F12" s="23">
        <f t="shared" si="0"/>
        <v>1498</v>
      </c>
      <c r="G12" s="24">
        <f t="shared" si="0"/>
        <v>884</v>
      </c>
      <c r="H12" s="22">
        <f t="shared" si="0"/>
        <v>754</v>
      </c>
      <c r="I12" s="22">
        <f t="shared" si="0"/>
        <v>115</v>
      </c>
      <c r="J12" s="23">
        <f t="shared" si="0"/>
        <v>15</v>
      </c>
      <c r="K12" s="24">
        <f t="shared" si="0"/>
        <v>850</v>
      </c>
      <c r="L12" s="22">
        <f t="shared" si="0"/>
        <v>538</v>
      </c>
      <c r="M12" s="22">
        <f t="shared" si="0"/>
        <v>103</v>
      </c>
      <c r="N12" s="22">
        <f t="shared" si="0"/>
        <v>10</v>
      </c>
      <c r="O12" s="23">
        <f t="shared" si="0"/>
        <v>199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5</v>
      </c>
      <c r="C13" s="27">
        <v>5</v>
      </c>
      <c r="D13" s="27">
        <v>5</v>
      </c>
      <c r="E13" s="27">
        <v>754</v>
      </c>
      <c r="F13" s="27">
        <v>754</v>
      </c>
      <c r="G13" s="28">
        <f>SUM(H13:J13)</f>
        <v>884</v>
      </c>
      <c r="H13" s="29">
        <v>754</v>
      </c>
      <c r="I13" s="27">
        <v>115</v>
      </c>
      <c r="J13" s="27">
        <v>15</v>
      </c>
      <c r="K13" s="30">
        <f>SUM(L13:O13)</f>
        <v>625</v>
      </c>
      <c r="L13" s="29">
        <v>352</v>
      </c>
      <c r="M13" s="27">
        <v>103</v>
      </c>
      <c r="N13" s="31">
        <v>10</v>
      </c>
      <c r="O13" s="32">
        <v>160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225</v>
      </c>
      <c r="L14" s="37">
        <v>186</v>
      </c>
      <c r="M14" s="35"/>
      <c r="N14" s="39"/>
      <c r="O14" s="40">
        <v>39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51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6</v>
      </c>
      <c r="C19" s="67"/>
      <c r="D19" s="68"/>
      <c r="E19" s="68">
        <v>6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427</v>
      </c>
      <c r="C20" s="73"/>
      <c r="D20" s="74"/>
      <c r="E20" s="74">
        <v>427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427</v>
      </c>
      <c r="C21" s="73"/>
      <c r="D21" s="74"/>
      <c r="E21" s="74">
        <v>427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427</v>
      </c>
      <c r="C22" s="73"/>
      <c r="D22" s="74"/>
      <c r="E22" s="74">
        <v>427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427</v>
      </c>
      <c r="C23" s="79"/>
      <c r="D23" s="80"/>
      <c r="E23" s="80">
        <v>427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13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23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265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16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0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1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302</v>
      </c>
      <c r="C35" s="102">
        <v>13</v>
      </c>
      <c r="D35" s="103">
        <v>59</v>
      </c>
      <c r="E35" s="103">
        <v>57</v>
      </c>
      <c r="F35" s="104">
        <v>173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51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642</v>
      </c>
      <c r="C39" s="114">
        <v>1935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193</v>
      </c>
      <c r="C40" s="118">
        <v>145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112</v>
      </c>
      <c r="C41" s="118">
        <v>20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123</v>
      </c>
      <c r="C42" s="120">
        <v>87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50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177</v>
      </c>
      <c r="C46" s="114">
        <v>337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166</v>
      </c>
      <c r="C47" s="132">
        <v>337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233</v>
      </c>
      <c r="D50" s="140">
        <v>37</v>
      </c>
      <c r="E50" s="140">
        <v>10</v>
      </c>
      <c r="F50" s="140">
        <v>39</v>
      </c>
      <c r="G50" s="140">
        <v>48</v>
      </c>
      <c r="H50" s="140">
        <v>43</v>
      </c>
      <c r="I50" s="141">
        <v>56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34</v>
      </c>
      <c r="D51" s="144">
        <v>15</v>
      </c>
      <c r="E51" s="144">
        <v>5</v>
      </c>
      <c r="F51" s="144">
        <v>14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44</v>
      </c>
      <c r="D52" s="148">
        <v>19</v>
      </c>
      <c r="E52" s="148">
        <v>5</v>
      </c>
      <c r="F52" s="148">
        <v>20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106</v>
      </c>
      <c r="D53" s="152">
        <v>59</v>
      </c>
      <c r="E53" s="152">
        <v>19</v>
      </c>
      <c r="F53" s="152">
        <v>28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102</v>
      </c>
      <c r="D54" s="156">
        <v>45</v>
      </c>
      <c r="E54" s="156">
        <v>22</v>
      </c>
      <c r="F54" s="156">
        <v>35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48" t="s">
        <v>81</v>
      </c>
      <c r="D58" s="163" t="s">
        <v>80</v>
      </c>
      <c r="E58" s="249" t="s">
        <v>81</v>
      </c>
      <c r="F58" s="163" t="s">
        <v>80</v>
      </c>
      <c r="G58" s="248" t="s">
        <v>81</v>
      </c>
      <c r="H58" s="163" t="s">
        <v>80</v>
      </c>
      <c r="I58" s="249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>
        <v>1</v>
      </c>
      <c r="C59" s="145">
        <v>7</v>
      </c>
      <c r="D59" s="167">
        <v>7</v>
      </c>
      <c r="E59" s="145">
        <v>68</v>
      </c>
      <c r="F59" s="168">
        <v>8</v>
      </c>
      <c r="G59" s="169">
        <v>80</v>
      </c>
      <c r="H59" s="168">
        <v>1</v>
      </c>
      <c r="I59" s="169">
        <v>12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>
        <v>1</v>
      </c>
      <c r="F61" s="173"/>
      <c r="G61" s="174">
        <v>1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/>
      <c r="C63" s="172">
        <v>7</v>
      </c>
      <c r="D63" s="171">
        <v>2</v>
      </c>
      <c r="E63" s="172">
        <v>37</v>
      </c>
      <c r="F63" s="173">
        <v>2</v>
      </c>
      <c r="G63" s="174">
        <v>38</v>
      </c>
      <c r="H63" s="173"/>
      <c r="I63" s="174">
        <v>1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8</v>
      </c>
      <c r="C65" s="172">
        <v>1</v>
      </c>
      <c r="D65" s="171">
        <v>38</v>
      </c>
      <c r="E65" s="172">
        <v>14</v>
      </c>
      <c r="F65" s="173">
        <v>40</v>
      </c>
      <c r="G65" s="174">
        <v>14</v>
      </c>
      <c r="H65" s="173">
        <v>2</v>
      </c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/>
      <c r="D66" s="171"/>
      <c r="E66" s="172">
        <v>360</v>
      </c>
      <c r="F66" s="173"/>
      <c r="G66" s="174">
        <v>404</v>
      </c>
      <c r="H66" s="173"/>
      <c r="I66" s="174">
        <v>44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12</v>
      </c>
      <c r="D67" s="171"/>
      <c r="E67" s="172">
        <v>61</v>
      </c>
      <c r="F67" s="173"/>
      <c r="G67" s="174">
        <v>63</v>
      </c>
      <c r="H67" s="173"/>
      <c r="I67" s="174">
        <v>2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11</v>
      </c>
      <c r="D68" s="171"/>
      <c r="E68" s="172">
        <v>26</v>
      </c>
      <c r="F68" s="173"/>
      <c r="G68" s="174">
        <v>26</v>
      </c>
      <c r="H68" s="173"/>
      <c r="I68" s="174"/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9</v>
      </c>
      <c r="D69" s="171">
        <v>16</v>
      </c>
      <c r="E69" s="172">
        <v>23</v>
      </c>
      <c r="F69" s="173">
        <v>16</v>
      </c>
      <c r="G69" s="174">
        <v>25</v>
      </c>
      <c r="H69" s="173"/>
      <c r="I69" s="174">
        <v>2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9</v>
      </c>
      <c r="C71" s="176">
        <f t="shared" si="2"/>
        <v>47</v>
      </c>
      <c r="D71" s="175">
        <f t="shared" si="2"/>
        <v>63</v>
      </c>
      <c r="E71" s="176">
        <f t="shared" si="2"/>
        <v>590</v>
      </c>
      <c r="F71" s="177">
        <f t="shared" si="2"/>
        <v>66</v>
      </c>
      <c r="G71" s="178">
        <f t="shared" si="2"/>
        <v>651</v>
      </c>
      <c r="H71" s="177">
        <f t="shared" si="2"/>
        <v>3</v>
      </c>
      <c r="I71" s="178">
        <f t="shared" si="2"/>
        <v>61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42</v>
      </c>
      <c r="C75" s="168">
        <v>3</v>
      </c>
      <c r="D75" s="184">
        <v>39</v>
      </c>
      <c r="E75" s="185">
        <v>37</v>
      </c>
      <c r="F75" s="186">
        <v>5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0</v>
      </c>
      <c r="C76" s="173"/>
      <c r="D76" s="188"/>
      <c r="E76" s="189"/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3</v>
      </c>
      <c r="C77" s="173"/>
      <c r="D77" s="188">
        <v>3</v>
      </c>
      <c r="E77" s="189">
        <v>3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19</v>
      </c>
      <c r="C78" s="173"/>
      <c r="D78" s="188">
        <v>19</v>
      </c>
      <c r="E78" s="189">
        <v>19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64</v>
      </c>
      <c r="C83" s="177">
        <f t="shared" si="4"/>
        <v>3</v>
      </c>
      <c r="D83" s="195">
        <f t="shared" si="4"/>
        <v>61</v>
      </c>
      <c r="E83" s="196">
        <f t="shared" si="4"/>
        <v>59</v>
      </c>
      <c r="F83" s="197">
        <f t="shared" si="4"/>
        <v>5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15291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F2E264C9-F859-4F05-9C09-D5F685CC3720}"/>
    <dataValidation type="whole" allowBlank="1" showInputMessage="1" showErrorMessage="1" errorTitle="Error de ingreso" error="Debe ingresar sólo números enteros positivos." sqref="B13:B16 C19:G23 B27:B32 C35:F35 B39:C42 B46:C47 D50:I54 B59:I70 C75:G82" xr:uid="{D20C52B6-3772-4189-9F2F-DDE059703604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6AB90FA8-A56D-4FD8-A32E-DD7D4C4E433D}">
      <formula1>0</formula1>
      <formula2>1000000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195"/>
  <sheetViews>
    <sheetView topLeftCell="A16" workbookViewId="0">
      <selection activeCell="B12" sqref="B12:O16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1.140625" style="8" customWidth="1"/>
    <col min="79" max="104" width="11.140625" style="4" hidden="1" customWidth="1"/>
    <col min="105" max="105" width="11.140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",[2]NOMBRE!B6," - ","( ",[2]NOMBRE!C6,[2]NOMBRE!D6," )")</f>
        <v>MES: ENERO - ( 01 )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",[2]NOMBRE!B7)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18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18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19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5</v>
      </c>
      <c r="E12" s="22">
        <f t="shared" si="0"/>
        <v>1510</v>
      </c>
      <c r="F12" s="23">
        <f t="shared" si="0"/>
        <v>1510</v>
      </c>
      <c r="G12" s="24">
        <f t="shared" si="0"/>
        <v>766</v>
      </c>
      <c r="H12" s="22">
        <f t="shared" si="0"/>
        <v>616</v>
      </c>
      <c r="I12" s="22">
        <f t="shared" si="0"/>
        <v>100</v>
      </c>
      <c r="J12" s="23">
        <f t="shared" si="0"/>
        <v>50</v>
      </c>
      <c r="K12" s="24">
        <f t="shared" si="0"/>
        <v>837</v>
      </c>
      <c r="L12" s="22">
        <f t="shared" si="0"/>
        <v>481</v>
      </c>
      <c r="M12" s="22">
        <f t="shared" si="0"/>
        <v>156</v>
      </c>
      <c r="N12" s="22">
        <f t="shared" si="0"/>
        <v>12</v>
      </c>
      <c r="O12" s="23">
        <f t="shared" si="0"/>
        <v>188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4</v>
      </c>
      <c r="E13" s="27">
        <v>766</v>
      </c>
      <c r="F13" s="27">
        <v>766</v>
      </c>
      <c r="G13" s="28">
        <f>SUM(H13:J13)</f>
        <v>766</v>
      </c>
      <c r="H13" s="29">
        <v>616</v>
      </c>
      <c r="I13" s="27">
        <v>100</v>
      </c>
      <c r="J13" s="27">
        <v>50</v>
      </c>
      <c r="K13" s="30">
        <f>SUM(L13:O13)</f>
        <v>468</v>
      </c>
      <c r="L13" s="29">
        <v>189</v>
      </c>
      <c r="M13" s="27">
        <v>156</v>
      </c>
      <c r="N13" s="31">
        <v>12</v>
      </c>
      <c r="O13" s="32">
        <v>111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/>
      <c r="I14" s="35"/>
      <c r="J14" s="35"/>
      <c r="K14" s="38">
        <f>SUM(L14:O14)</f>
        <v>369</v>
      </c>
      <c r="L14" s="37">
        <v>292</v>
      </c>
      <c r="M14" s="35"/>
      <c r="N14" s="39"/>
      <c r="O14" s="40">
        <v>77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57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137</v>
      </c>
      <c r="C20" s="73"/>
      <c r="D20" s="74"/>
      <c r="E20" s="74">
        <v>137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137</v>
      </c>
      <c r="C21" s="73"/>
      <c r="D21" s="74"/>
      <c r="E21" s="74">
        <v>137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137</v>
      </c>
      <c r="C22" s="73"/>
      <c r="D22" s="74"/>
      <c r="E22" s="74">
        <v>137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137</v>
      </c>
      <c r="C23" s="79"/>
      <c r="D23" s="80"/>
      <c r="E23" s="80">
        <v>137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24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28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236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17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1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2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386</v>
      </c>
      <c r="C35" s="102">
        <v>22</v>
      </c>
      <c r="D35" s="103">
        <v>103</v>
      </c>
      <c r="E35" s="103">
        <v>43</v>
      </c>
      <c r="F35" s="104">
        <v>218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57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631</v>
      </c>
      <c r="C39" s="114">
        <v>1988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244</v>
      </c>
      <c r="C40" s="118">
        <v>102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167</v>
      </c>
      <c r="C41" s="118">
        <v>20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137</v>
      </c>
      <c r="C42" s="120">
        <v>184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125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168</v>
      </c>
      <c r="C46" s="114">
        <v>303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159</v>
      </c>
      <c r="C47" s="132">
        <v>303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219</v>
      </c>
      <c r="D50" s="140">
        <v>35</v>
      </c>
      <c r="E50" s="140">
        <v>13</v>
      </c>
      <c r="F50" s="140">
        <v>34</v>
      </c>
      <c r="G50" s="140">
        <v>45</v>
      </c>
      <c r="H50" s="140">
        <v>41</v>
      </c>
      <c r="I50" s="141">
        <v>51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21</v>
      </c>
      <c r="D51" s="144">
        <v>8</v>
      </c>
      <c r="E51" s="144">
        <v>4</v>
      </c>
      <c r="F51" s="144">
        <v>9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52</v>
      </c>
      <c r="D52" s="148">
        <v>27</v>
      </c>
      <c r="E52" s="148">
        <v>9</v>
      </c>
      <c r="F52" s="148">
        <v>16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42</v>
      </c>
      <c r="D53" s="152">
        <v>18</v>
      </c>
      <c r="E53" s="152">
        <v>8</v>
      </c>
      <c r="F53" s="152">
        <v>16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130</v>
      </c>
      <c r="D54" s="156">
        <v>52</v>
      </c>
      <c r="E54" s="156">
        <v>54</v>
      </c>
      <c r="F54" s="156">
        <v>24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164" t="s">
        <v>81</v>
      </c>
      <c r="D58" s="163" t="s">
        <v>80</v>
      </c>
      <c r="E58" s="165" t="s">
        <v>81</v>
      </c>
      <c r="F58" s="163" t="s">
        <v>80</v>
      </c>
      <c r="G58" s="164" t="s">
        <v>81</v>
      </c>
      <c r="H58" s="163" t="s">
        <v>80</v>
      </c>
      <c r="I58" s="165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41</v>
      </c>
      <c r="D59" s="167">
        <v>3</v>
      </c>
      <c r="E59" s="145">
        <v>65</v>
      </c>
      <c r="F59" s="168">
        <v>15</v>
      </c>
      <c r="G59" s="169">
        <v>101</v>
      </c>
      <c r="H59" s="168">
        <v>1</v>
      </c>
      <c r="I59" s="169">
        <v>11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/>
      <c r="F61" s="173"/>
      <c r="G61" s="174"/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>
        <v>1</v>
      </c>
      <c r="C63" s="172"/>
      <c r="D63" s="171">
        <v>6</v>
      </c>
      <c r="E63" s="172">
        <v>17</v>
      </c>
      <c r="F63" s="173">
        <v>12</v>
      </c>
      <c r="G63" s="174">
        <v>24</v>
      </c>
      <c r="H63" s="173">
        <v>3</v>
      </c>
      <c r="I63" s="174">
        <v>9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2</v>
      </c>
      <c r="C65" s="172"/>
      <c r="D65" s="171">
        <v>12</v>
      </c>
      <c r="E65" s="172">
        <v>5</v>
      </c>
      <c r="F65" s="173">
        <v>15</v>
      </c>
      <c r="G65" s="174">
        <v>7</v>
      </c>
      <c r="H65" s="173"/>
      <c r="I65" s="174">
        <v>1</v>
      </c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/>
      <c r="D66" s="171"/>
      <c r="E66" s="172">
        <v>1</v>
      </c>
      <c r="F66" s="173"/>
      <c r="G66" s="174">
        <v>60</v>
      </c>
      <c r="H66" s="173"/>
      <c r="I66" s="174">
        <v>5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4</v>
      </c>
      <c r="D67" s="171"/>
      <c r="E67" s="172">
        <v>63</v>
      </c>
      <c r="F67" s="173"/>
      <c r="G67" s="174">
        <v>62</v>
      </c>
      <c r="H67" s="173"/>
      <c r="I67" s="174">
        <v>2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31</v>
      </c>
      <c r="D68" s="171"/>
      <c r="E68" s="172">
        <v>60</v>
      </c>
      <c r="F68" s="173"/>
      <c r="G68" s="174">
        <v>58</v>
      </c>
      <c r="H68" s="173"/>
      <c r="I68" s="174">
        <v>6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11</v>
      </c>
      <c r="D69" s="171">
        <v>1</v>
      </c>
      <c r="E69" s="172">
        <v>16</v>
      </c>
      <c r="F69" s="173">
        <v>34</v>
      </c>
      <c r="G69" s="174">
        <v>19</v>
      </c>
      <c r="H69" s="173"/>
      <c r="I69" s="174">
        <v>4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3</v>
      </c>
      <c r="C71" s="176">
        <f t="shared" si="2"/>
        <v>87</v>
      </c>
      <c r="D71" s="175">
        <f t="shared" si="2"/>
        <v>22</v>
      </c>
      <c r="E71" s="176">
        <f t="shared" si="2"/>
        <v>227</v>
      </c>
      <c r="F71" s="177">
        <f t="shared" si="2"/>
        <v>76</v>
      </c>
      <c r="G71" s="178">
        <f t="shared" si="2"/>
        <v>331</v>
      </c>
      <c r="H71" s="177">
        <f t="shared" si="2"/>
        <v>4</v>
      </c>
      <c r="I71" s="178">
        <f t="shared" si="2"/>
        <v>38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24</v>
      </c>
      <c r="C75" s="168">
        <v>1</v>
      </c>
      <c r="D75" s="184">
        <v>23</v>
      </c>
      <c r="E75" s="185">
        <v>17</v>
      </c>
      <c r="F75" s="186">
        <v>7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4</v>
      </c>
      <c r="C76" s="173">
        <v>3</v>
      </c>
      <c r="D76" s="188">
        <v>1</v>
      </c>
      <c r="E76" s="189">
        <v>4</v>
      </c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5</v>
      </c>
      <c r="C77" s="173"/>
      <c r="D77" s="188">
        <v>5</v>
      </c>
      <c r="E77" s="189">
        <v>5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8</v>
      </c>
      <c r="C78" s="173"/>
      <c r="D78" s="188">
        <v>8</v>
      </c>
      <c r="E78" s="189">
        <v>8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1</v>
      </c>
      <c r="C79" s="173"/>
      <c r="D79" s="188">
        <v>1</v>
      </c>
      <c r="E79" s="189">
        <v>1</v>
      </c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42</v>
      </c>
      <c r="C83" s="177">
        <f t="shared" si="4"/>
        <v>4</v>
      </c>
      <c r="D83" s="195">
        <f t="shared" si="4"/>
        <v>38</v>
      </c>
      <c r="E83" s="196">
        <f t="shared" si="4"/>
        <v>35</v>
      </c>
      <c r="F83" s="197">
        <f t="shared" si="4"/>
        <v>7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G83" s="5"/>
      <c r="CH83" s="5"/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1.25" customHeight="1" x14ac:dyDescent="0.2"/>
    <row r="195" spans="1:142" s="198" customFormat="1" hidden="1" x14ac:dyDescent="0.2">
      <c r="A195" s="198">
        <f>SUM(B12:O12,B19:B23,B35,C50,B71:I71,B83:G83,B27:B32,B39:C42,B46:C47,C51:C54)</f>
        <v>13275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type="decimal" allowBlank="1" showInputMessage="1" showErrorMessage="1" errorTitle="Error de ingreso" error="Debe ingresar sólo números." sqref="C13:F16 H13:J16 L13:O16" xr:uid="{00000000-0002-0000-0100-000000000000}">
      <formula1>0</formula1>
      <formula2>99999</formula2>
    </dataValidation>
    <dataValidation type="whole" allowBlank="1" showInputMessage="1" showErrorMessage="1" errorTitle="Error de ingreso" error="Debe ingresar sólo números." sqref="C75:G82 B59:I70 D50:I54 B46:C47 B39:C42 C35:F35 B27:B32 C19:G23 B13:B16" xr:uid="{00000000-0002-0000-0100-000001000000}">
      <formula1>0</formula1>
      <formula2>99999</formula2>
    </dataValidation>
    <dataValidation allowBlank="1" showInputMessage="1" showErrorMessage="1" errorTitle="ERROR" error="Por Favor ingrese solo Números." sqref="J50:J53 D39:D42 D47 H83" xr:uid="{00000000-0002-0000-0100-000002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N195"/>
  <sheetViews>
    <sheetView topLeftCell="C1" workbookViewId="0">
      <selection activeCell="P14" sqref="P14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1.140625" style="8" customWidth="1"/>
    <col min="79" max="104" width="11.140625" style="4" hidden="1" customWidth="1"/>
    <col min="105" max="105" width="11.140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",[3]NOMBRE!B6," - ","( ",[3]NOMBRE!C6,[3]NOMBRE!D6," )")</f>
        <v>MES: FEBRERO - ( 02 )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",[3]NOMBRE!B7)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18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18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19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4</v>
      </c>
      <c r="E12" s="22">
        <f t="shared" si="0"/>
        <v>1317</v>
      </c>
      <c r="F12" s="23">
        <f t="shared" si="0"/>
        <v>1317</v>
      </c>
      <c r="G12" s="24">
        <f t="shared" si="0"/>
        <v>645</v>
      </c>
      <c r="H12" s="22">
        <f t="shared" si="0"/>
        <v>505</v>
      </c>
      <c r="I12" s="22">
        <f t="shared" si="0"/>
        <v>140</v>
      </c>
      <c r="J12" s="23">
        <f t="shared" si="0"/>
        <v>0</v>
      </c>
      <c r="K12" s="24">
        <f t="shared" si="0"/>
        <v>776</v>
      </c>
      <c r="L12" s="22">
        <f t="shared" si="0"/>
        <v>464</v>
      </c>
      <c r="M12" s="22">
        <f t="shared" si="0"/>
        <v>138</v>
      </c>
      <c r="N12" s="22">
        <f t="shared" si="0"/>
        <v>0</v>
      </c>
      <c r="O12" s="23">
        <f t="shared" si="0"/>
        <v>174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3</v>
      </c>
      <c r="E13" s="27">
        <v>645</v>
      </c>
      <c r="F13" s="27">
        <v>645</v>
      </c>
      <c r="G13" s="28">
        <f>SUM(H13:J13)</f>
        <v>645</v>
      </c>
      <c r="H13" s="29">
        <v>505</v>
      </c>
      <c r="I13" s="27">
        <v>140</v>
      </c>
      <c r="J13" s="27"/>
      <c r="K13" s="30">
        <f>SUM(L13:O13)</f>
        <v>435</v>
      </c>
      <c r="L13" s="29">
        <v>190</v>
      </c>
      <c r="M13" s="27">
        <v>138</v>
      </c>
      <c r="N13" s="31"/>
      <c r="O13" s="32">
        <v>107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672</v>
      </c>
      <c r="F14" s="35">
        <v>672</v>
      </c>
      <c r="G14" s="36">
        <f>SUM(H14:J14)</f>
        <v>0</v>
      </c>
      <c r="H14" s="37"/>
      <c r="I14" s="35"/>
      <c r="J14" s="35"/>
      <c r="K14" s="38">
        <f>SUM(L14:O14)</f>
        <v>341</v>
      </c>
      <c r="L14" s="37">
        <v>274</v>
      </c>
      <c r="M14" s="35"/>
      <c r="N14" s="39"/>
      <c r="O14" s="40">
        <v>67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57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107</v>
      </c>
      <c r="C20" s="73"/>
      <c r="D20" s="74"/>
      <c r="E20" s="74">
        <v>107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107</v>
      </c>
      <c r="C21" s="73"/>
      <c r="D21" s="74"/>
      <c r="E21" s="74">
        <v>107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107</v>
      </c>
      <c r="C22" s="73"/>
      <c r="D22" s="74"/>
      <c r="E22" s="74">
        <v>107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107</v>
      </c>
      <c r="C23" s="79"/>
      <c r="D23" s="80"/>
      <c r="E23" s="80">
        <v>107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4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12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140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3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1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2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167</v>
      </c>
      <c r="C35" s="102"/>
      <c r="D35" s="103">
        <v>13</v>
      </c>
      <c r="E35" s="103">
        <v>90</v>
      </c>
      <c r="F35" s="104">
        <v>64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57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592</v>
      </c>
      <c r="C39" s="114">
        <v>1686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233</v>
      </c>
      <c r="C40" s="118">
        <v>113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162</v>
      </c>
      <c r="C41" s="118">
        <v>20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138</v>
      </c>
      <c r="C42" s="120">
        <v>158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125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152</v>
      </c>
      <c r="C46" s="114">
        <v>277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147</v>
      </c>
      <c r="C47" s="132">
        <v>277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208</v>
      </c>
      <c r="D50" s="140">
        <v>34</v>
      </c>
      <c r="E50" s="140">
        <v>10</v>
      </c>
      <c r="F50" s="140">
        <v>41</v>
      </c>
      <c r="G50" s="140">
        <v>41</v>
      </c>
      <c r="H50" s="140">
        <v>26</v>
      </c>
      <c r="I50" s="141">
        <v>56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16</v>
      </c>
      <c r="D51" s="144">
        <v>4</v>
      </c>
      <c r="E51" s="144">
        <v>2</v>
      </c>
      <c r="F51" s="144">
        <v>10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58</v>
      </c>
      <c r="D52" s="148">
        <v>28</v>
      </c>
      <c r="E52" s="148">
        <v>7</v>
      </c>
      <c r="F52" s="148">
        <v>23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31</v>
      </c>
      <c r="D53" s="152">
        <v>9</v>
      </c>
      <c r="E53" s="152">
        <v>4</v>
      </c>
      <c r="F53" s="152">
        <v>18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107</v>
      </c>
      <c r="D54" s="156">
        <v>54</v>
      </c>
      <c r="E54" s="156">
        <v>25</v>
      </c>
      <c r="F54" s="156">
        <v>28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164" t="s">
        <v>81</v>
      </c>
      <c r="D58" s="163" t="s">
        <v>80</v>
      </c>
      <c r="E58" s="165" t="s">
        <v>81</v>
      </c>
      <c r="F58" s="163" t="s">
        <v>80</v>
      </c>
      <c r="G58" s="164" t="s">
        <v>81</v>
      </c>
      <c r="H58" s="163" t="s">
        <v>80</v>
      </c>
      <c r="I58" s="165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>
        <v>2</v>
      </c>
      <c r="C59" s="145">
        <v>29</v>
      </c>
      <c r="D59" s="167">
        <v>5</v>
      </c>
      <c r="E59" s="145">
        <v>48</v>
      </c>
      <c r="F59" s="168">
        <v>14</v>
      </c>
      <c r="G59" s="169">
        <v>73</v>
      </c>
      <c r="H59" s="168"/>
      <c r="I59" s="169">
        <v>10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>
        <v>2</v>
      </c>
      <c r="F61" s="173"/>
      <c r="G61" s="174">
        <v>3</v>
      </c>
      <c r="H61" s="173"/>
      <c r="I61" s="174">
        <v>1</v>
      </c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/>
      <c r="C63" s="172">
        <v>22</v>
      </c>
      <c r="D63" s="171">
        <v>6</v>
      </c>
      <c r="E63" s="172">
        <v>22</v>
      </c>
      <c r="F63" s="173">
        <v>13</v>
      </c>
      <c r="G63" s="174">
        <v>28</v>
      </c>
      <c r="H63" s="173">
        <v>4</v>
      </c>
      <c r="I63" s="174">
        <v>2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4</v>
      </c>
      <c r="C65" s="172"/>
      <c r="D65" s="171">
        <v>12</v>
      </c>
      <c r="E65" s="172">
        <v>6</v>
      </c>
      <c r="F65" s="173">
        <v>13</v>
      </c>
      <c r="G65" s="174">
        <v>9</v>
      </c>
      <c r="H65" s="173">
        <v>1</v>
      </c>
      <c r="I65" s="174">
        <v>3</v>
      </c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/>
      <c r="D66" s="171"/>
      <c r="E66" s="172">
        <v>1</v>
      </c>
      <c r="F66" s="173"/>
      <c r="G66" s="174">
        <v>44</v>
      </c>
      <c r="H66" s="173"/>
      <c r="I66" s="174">
        <v>6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5</v>
      </c>
      <c r="D67" s="171"/>
      <c r="E67" s="172">
        <v>63</v>
      </c>
      <c r="F67" s="173"/>
      <c r="G67" s="174">
        <v>65</v>
      </c>
      <c r="H67" s="173"/>
      <c r="I67" s="174">
        <v>2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29</v>
      </c>
      <c r="D68" s="171"/>
      <c r="E68" s="172">
        <v>40</v>
      </c>
      <c r="F68" s="173"/>
      <c r="G68" s="174">
        <v>53</v>
      </c>
      <c r="H68" s="173"/>
      <c r="I68" s="174">
        <v>12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14</v>
      </c>
      <c r="D69" s="171">
        <v>2</v>
      </c>
      <c r="E69" s="172">
        <v>19</v>
      </c>
      <c r="F69" s="173">
        <v>23</v>
      </c>
      <c r="G69" s="174">
        <v>25</v>
      </c>
      <c r="H69" s="173">
        <v>2</v>
      </c>
      <c r="I69" s="174">
        <v>3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6</v>
      </c>
      <c r="C71" s="176">
        <f t="shared" si="2"/>
        <v>99</v>
      </c>
      <c r="D71" s="175">
        <f t="shared" si="2"/>
        <v>25</v>
      </c>
      <c r="E71" s="176">
        <f t="shared" si="2"/>
        <v>201</v>
      </c>
      <c r="F71" s="177">
        <f t="shared" si="2"/>
        <v>63</v>
      </c>
      <c r="G71" s="178">
        <f t="shared" si="2"/>
        <v>300</v>
      </c>
      <c r="H71" s="177">
        <f t="shared" si="2"/>
        <v>7</v>
      </c>
      <c r="I71" s="178">
        <f t="shared" si="2"/>
        <v>39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34</v>
      </c>
      <c r="C75" s="168">
        <v>4</v>
      </c>
      <c r="D75" s="184">
        <v>30</v>
      </c>
      <c r="E75" s="185">
        <v>28</v>
      </c>
      <c r="F75" s="186">
        <v>6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5</v>
      </c>
      <c r="C76" s="173">
        <v>1</v>
      </c>
      <c r="D76" s="188">
        <v>4</v>
      </c>
      <c r="E76" s="189">
        <v>2</v>
      </c>
      <c r="F76" s="75">
        <v>3</v>
      </c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>
        <v>1</v>
      </c>
      <c r="D77" s="188"/>
      <c r="E77" s="189">
        <v>1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6</v>
      </c>
      <c r="C78" s="173">
        <v>1</v>
      </c>
      <c r="D78" s="188">
        <v>5</v>
      </c>
      <c r="E78" s="189">
        <v>6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46</v>
      </c>
      <c r="C83" s="177">
        <f t="shared" si="4"/>
        <v>7</v>
      </c>
      <c r="D83" s="195">
        <f t="shared" si="4"/>
        <v>39</v>
      </c>
      <c r="E83" s="196">
        <f t="shared" si="4"/>
        <v>37</v>
      </c>
      <c r="F83" s="197">
        <f t="shared" si="4"/>
        <v>9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G83" s="5"/>
      <c r="CH83" s="5"/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1.25" customHeight="1" x14ac:dyDescent="0.2"/>
    <row r="195" spans="1:142" s="198" customFormat="1" hidden="1" x14ac:dyDescent="0.2">
      <c r="A195" s="198">
        <f>SUM(B12:O12,B19:B23,B35,C50,B71:I71,B83:G83,B27:B32,B39:C42,B46:C47,C51:C54)</f>
        <v>11508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type="decimal" allowBlank="1" showInputMessage="1" showErrorMessage="1" errorTitle="Error de ingreso" error="Debe ingresar sólo números." sqref="C13:F16 H13:J16 L13:O16" xr:uid="{00000000-0002-0000-0200-000000000000}">
      <formula1>0</formula1>
      <formula2>99999</formula2>
    </dataValidation>
    <dataValidation type="whole" allowBlank="1" showInputMessage="1" showErrorMessage="1" errorTitle="Error de ingreso" error="Debe ingresar sólo números." sqref="C75:G82 B59:I70 D50:I54 B46:C47 B39:C42 C35:F35 B27:B32 C19:G23 B13:B16" xr:uid="{00000000-0002-0000-0200-000001000000}">
      <formula1>0</formula1>
      <formula2>99999</formula2>
    </dataValidation>
    <dataValidation allowBlank="1" showInputMessage="1" showErrorMessage="1" errorTitle="ERROR" error="Por Favor ingrese solo Números." sqref="J50:J53 D39:D42 D47 H83" xr:uid="{00000000-0002-0000-0200-000002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N195"/>
  <sheetViews>
    <sheetView topLeftCell="B1" workbookViewId="0">
      <selection activeCell="K12" sqref="K12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1.140625" style="8" customWidth="1"/>
    <col min="79" max="104" width="11.140625" style="4" hidden="1" customWidth="1"/>
    <col min="105" max="105" width="11.140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",[4]NOMBRE!B6," - ","( ",[4]NOMBRE!C6,[4]NOMBRE!D6," )")</f>
        <v>MES: MARZO - ( 03 )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",[4]NOMBRE!B7)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18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18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19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4</v>
      </c>
      <c r="E12" s="22">
        <f t="shared" si="0"/>
        <v>1523</v>
      </c>
      <c r="F12" s="23">
        <f t="shared" si="0"/>
        <v>1523</v>
      </c>
      <c r="G12" s="24">
        <f t="shared" si="0"/>
        <v>794</v>
      </c>
      <c r="H12" s="22">
        <f t="shared" si="0"/>
        <v>624</v>
      </c>
      <c r="I12" s="22">
        <f t="shared" si="0"/>
        <v>160</v>
      </c>
      <c r="J12" s="23">
        <f t="shared" si="0"/>
        <v>10</v>
      </c>
      <c r="K12" s="24">
        <f t="shared" si="0"/>
        <v>887</v>
      </c>
      <c r="L12" s="22">
        <f t="shared" si="0"/>
        <v>529</v>
      </c>
      <c r="M12" s="22">
        <f t="shared" si="0"/>
        <v>155</v>
      </c>
      <c r="N12" s="22">
        <f t="shared" si="0"/>
        <v>8</v>
      </c>
      <c r="O12" s="23">
        <f t="shared" si="0"/>
        <v>195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3</v>
      </c>
      <c r="E13" s="27">
        <v>779</v>
      </c>
      <c r="F13" s="27">
        <v>779</v>
      </c>
      <c r="G13" s="28">
        <f>SUM(H13:J13)</f>
        <v>794</v>
      </c>
      <c r="H13" s="29">
        <v>624</v>
      </c>
      <c r="I13" s="27">
        <v>160</v>
      </c>
      <c r="J13" s="27">
        <v>10</v>
      </c>
      <c r="K13" s="30">
        <f>SUM(L13:O13)</f>
        <v>596</v>
      </c>
      <c r="L13" s="29">
        <v>303</v>
      </c>
      <c r="M13" s="27">
        <v>155</v>
      </c>
      <c r="N13" s="31">
        <v>8</v>
      </c>
      <c r="O13" s="32">
        <v>130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/>
      <c r="I14" s="35"/>
      <c r="J14" s="35"/>
      <c r="K14" s="38">
        <f>SUM(L14:O14)</f>
        <v>291</v>
      </c>
      <c r="L14" s="37">
        <v>226</v>
      </c>
      <c r="M14" s="35"/>
      <c r="N14" s="39"/>
      <c r="O14" s="40">
        <v>65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>
        <v>0</v>
      </c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161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144</v>
      </c>
      <c r="C20" s="73"/>
      <c r="D20" s="74"/>
      <c r="E20" s="74">
        <v>144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144</v>
      </c>
      <c r="C21" s="73"/>
      <c r="D21" s="74"/>
      <c r="E21" s="74">
        <v>144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144</v>
      </c>
      <c r="C22" s="73"/>
      <c r="D22" s="74"/>
      <c r="E22" s="74">
        <v>144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144</v>
      </c>
      <c r="C23" s="79"/>
      <c r="D23" s="80"/>
      <c r="E23" s="80">
        <v>144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24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27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160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17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2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7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226</v>
      </c>
      <c r="C35" s="102">
        <v>8</v>
      </c>
      <c r="D35" s="103">
        <v>69</v>
      </c>
      <c r="E35" s="103">
        <v>20</v>
      </c>
      <c r="F35" s="104">
        <v>129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161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680</v>
      </c>
      <c r="C39" s="114">
        <v>2191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295</v>
      </c>
      <c r="C40" s="118">
        <v>128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169</v>
      </c>
      <c r="C41" s="118">
        <v>15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172</v>
      </c>
      <c r="C42" s="120">
        <v>163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160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171</v>
      </c>
      <c r="C46" s="114">
        <v>314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161</v>
      </c>
      <c r="C47" s="132">
        <v>314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234</v>
      </c>
      <c r="D50" s="140">
        <v>33</v>
      </c>
      <c r="E50" s="140">
        <v>16</v>
      </c>
      <c r="F50" s="140">
        <v>36</v>
      </c>
      <c r="G50" s="140">
        <v>51</v>
      </c>
      <c r="H50" s="140">
        <v>35</v>
      </c>
      <c r="I50" s="141">
        <v>63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21</v>
      </c>
      <c r="D51" s="144">
        <v>5</v>
      </c>
      <c r="E51" s="144">
        <v>6</v>
      </c>
      <c r="F51" s="144">
        <v>10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47</v>
      </c>
      <c r="D52" s="148">
        <v>26</v>
      </c>
      <c r="E52" s="148">
        <v>9</v>
      </c>
      <c r="F52" s="148">
        <v>12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47</v>
      </c>
      <c r="D53" s="152">
        <v>12</v>
      </c>
      <c r="E53" s="152">
        <v>15</v>
      </c>
      <c r="F53" s="152">
        <v>20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94</v>
      </c>
      <c r="D54" s="156">
        <v>34</v>
      </c>
      <c r="E54" s="156">
        <v>38</v>
      </c>
      <c r="F54" s="156">
        <v>22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164" t="s">
        <v>81</v>
      </c>
      <c r="D58" s="163" t="s">
        <v>80</v>
      </c>
      <c r="E58" s="165" t="s">
        <v>81</v>
      </c>
      <c r="F58" s="163" t="s">
        <v>80</v>
      </c>
      <c r="G58" s="164" t="s">
        <v>81</v>
      </c>
      <c r="H58" s="163" t="s">
        <v>80</v>
      </c>
      <c r="I58" s="165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16</v>
      </c>
      <c r="D59" s="167"/>
      <c r="E59" s="145">
        <v>64</v>
      </c>
      <c r="F59" s="168">
        <v>10</v>
      </c>
      <c r="G59" s="169">
        <v>101</v>
      </c>
      <c r="H59" s="168">
        <v>2</v>
      </c>
      <c r="I59" s="169">
        <v>12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/>
      <c r="F61" s="173"/>
      <c r="G61" s="174">
        <v>1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>
        <v>6</v>
      </c>
      <c r="C63" s="172"/>
      <c r="D63" s="171">
        <v>8</v>
      </c>
      <c r="E63" s="172">
        <v>32</v>
      </c>
      <c r="F63" s="173">
        <v>12</v>
      </c>
      <c r="G63" s="174">
        <v>43</v>
      </c>
      <c r="H63" s="173">
        <v>4</v>
      </c>
      <c r="I63" s="174">
        <v>4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4</v>
      </c>
      <c r="C65" s="172">
        <v>1</v>
      </c>
      <c r="D65" s="171">
        <v>19</v>
      </c>
      <c r="E65" s="172">
        <v>8</v>
      </c>
      <c r="F65" s="173">
        <v>21</v>
      </c>
      <c r="G65" s="174">
        <v>9</v>
      </c>
      <c r="H65" s="173">
        <v>2</v>
      </c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19</v>
      </c>
      <c r="D66" s="171"/>
      <c r="E66" s="172">
        <v>3</v>
      </c>
      <c r="F66" s="173"/>
      <c r="G66" s="174">
        <v>82</v>
      </c>
      <c r="H66" s="173"/>
      <c r="I66" s="174">
        <v>14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13</v>
      </c>
      <c r="D67" s="171"/>
      <c r="E67" s="172">
        <v>71</v>
      </c>
      <c r="F67" s="173"/>
      <c r="G67" s="174">
        <v>82</v>
      </c>
      <c r="H67" s="173"/>
      <c r="I67" s="174">
        <v>11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31</v>
      </c>
      <c r="D68" s="171"/>
      <c r="E68" s="172">
        <v>41</v>
      </c>
      <c r="F68" s="173"/>
      <c r="G68" s="174">
        <v>46</v>
      </c>
      <c r="H68" s="173"/>
      <c r="I68" s="174">
        <v>5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24</v>
      </c>
      <c r="D69" s="171">
        <v>3</v>
      </c>
      <c r="E69" s="172">
        <v>23</v>
      </c>
      <c r="F69" s="173">
        <v>24</v>
      </c>
      <c r="G69" s="174">
        <v>28</v>
      </c>
      <c r="H69" s="173"/>
      <c r="I69" s="174">
        <v>4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10</v>
      </c>
      <c r="C71" s="176">
        <f t="shared" si="2"/>
        <v>104</v>
      </c>
      <c r="D71" s="175">
        <f t="shared" si="2"/>
        <v>30</v>
      </c>
      <c r="E71" s="176">
        <f t="shared" si="2"/>
        <v>242</v>
      </c>
      <c r="F71" s="177">
        <f t="shared" si="2"/>
        <v>67</v>
      </c>
      <c r="G71" s="178">
        <f t="shared" si="2"/>
        <v>392</v>
      </c>
      <c r="H71" s="177">
        <f t="shared" si="2"/>
        <v>8</v>
      </c>
      <c r="I71" s="178">
        <f t="shared" si="2"/>
        <v>50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27</v>
      </c>
      <c r="C75" s="168">
        <v>5</v>
      </c>
      <c r="D75" s="184">
        <v>22</v>
      </c>
      <c r="E75" s="185">
        <v>18</v>
      </c>
      <c r="F75" s="186">
        <v>9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14</v>
      </c>
      <c r="C76" s="173">
        <v>3</v>
      </c>
      <c r="D76" s="188">
        <v>11</v>
      </c>
      <c r="E76" s="189">
        <v>10</v>
      </c>
      <c r="F76" s="75">
        <v>4</v>
      </c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10</v>
      </c>
      <c r="C77" s="173"/>
      <c r="D77" s="188">
        <v>10</v>
      </c>
      <c r="E77" s="189">
        <v>10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7</v>
      </c>
      <c r="C78" s="173"/>
      <c r="D78" s="188">
        <v>7</v>
      </c>
      <c r="E78" s="189">
        <v>7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58</v>
      </c>
      <c r="C83" s="177">
        <f t="shared" si="4"/>
        <v>8</v>
      </c>
      <c r="D83" s="195">
        <f t="shared" si="4"/>
        <v>50</v>
      </c>
      <c r="E83" s="196">
        <f t="shared" si="4"/>
        <v>45</v>
      </c>
      <c r="F83" s="197">
        <f t="shared" si="4"/>
        <v>13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G83" s="5"/>
      <c r="CH83" s="5"/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1.25" customHeight="1" x14ac:dyDescent="0.2"/>
    <row r="195" spans="1:142" s="198" customFormat="1" hidden="1" x14ac:dyDescent="0.2">
      <c r="A195" s="198">
        <f>SUM(B12:O12,B19:B23,B35,C50,B71:I71,B83:G83,B27:B32,B39:C42,B46:C47,C51:C54)</f>
        <v>13762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00000000-0002-0000-0300-000000000000}"/>
    <dataValidation type="whole" allowBlank="1" showInputMessage="1" showErrorMessage="1" errorTitle="Error de ingreso" error="Debe ingresar sólo números enteros positivos." sqref="B13:B16 C19:G23 B27:B32 C35:F35 B39:C42 B46:C47 D50:I54 B59:I70 C75:G82" xr:uid="{00000000-0002-0000-0300-000001000000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00000000-0002-0000-0300-000002000000}">
      <formula1>0</formula1>
      <formula2>1000000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195"/>
  <sheetViews>
    <sheetView topLeftCell="B1" workbookViewId="0">
      <selection activeCell="K14" sqref="K14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1.140625" style="8" customWidth="1"/>
    <col min="79" max="104" width="11.140625" style="4" hidden="1" customWidth="1"/>
    <col min="105" max="105" width="11.140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",[5]NOMBRE!B6," - ","( ",[5]NOMBRE!C6,[5]NOMBRE!D6," )")</f>
        <v>MES: ABRIL - ( 04 )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",[5]NOMBRE!B7)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05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05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04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4</v>
      </c>
      <c r="E12" s="22">
        <f t="shared" si="0"/>
        <v>1526</v>
      </c>
      <c r="F12" s="23">
        <f t="shared" si="0"/>
        <v>1550</v>
      </c>
      <c r="G12" s="24">
        <f t="shared" si="0"/>
        <v>806</v>
      </c>
      <c r="H12" s="22">
        <f t="shared" si="0"/>
        <v>634</v>
      </c>
      <c r="I12" s="22">
        <f t="shared" si="0"/>
        <v>157</v>
      </c>
      <c r="J12" s="23">
        <f t="shared" si="0"/>
        <v>15</v>
      </c>
      <c r="K12" s="24">
        <f t="shared" si="0"/>
        <v>892</v>
      </c>
      <c r="L12" s="22">
        <f t="shared" si="0"/>
        <v>528</v>
      </c>
      <c r="M12" s="22">
        <f t="shared" si="0"/>
        <v>157</v>
      </c>
      <c r="N12" s="22">
        <f t="shared" si="0"/>
        <v>15</v>
      </c>
      <c r="O12" s="23">
        <f t="shared" si="0"/>
        <v>192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3</v>
      </c>
      <c r="E13" s="27">
        <v>806</v>
      </c>
      <c r="F13" s="27">
        <v>806</v>
      </c>
      <c r="G13" s="28">
        <f>SUM(H13:J13)</f>
        <v>806</v>
      </c>
      <c r="H13" s="29">
        <v>634</v>
      </c>
      <c r="I13" s="27">
        <v>157</v>
      </c>
      <c r="J13" s="27">
        <v>15</v>
      </c>
      <c r="K13" s="30">
        <f>SUM(L13:O13)</f>
        <v>605</v>
      </c>
      <c r="L13" s="29">
        <v>300</v>
      </c>
      <c r="M13" s="27">
        <v>157</v>
      </c>
      <c r="N13" s="31">
        <v>15</v>
      </c>
      <c r="O13" s="32">
        <v>133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720</v>
      </c>
      <c r="F14" s="35">
        <v>744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287</v>
      </c>
      <c r="L14" s="37">
        <v>228</v>
      </c>
      <c r="M14" s="35"/>
      <c r="N14" s="39"/>
      <c r="O14" s="40">
        <v>59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>
        <v>0</v>
      </c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03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183</v>
      </c>
      <c r="C20" s="73"/>
      <c r="D20" s="74"/>
      <c r="E20" s="74">
        <v>183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183</v>
      </c>
      <c r="C21" s="73"/>
      <c r="D21" s="74"/>
      <c r="E21" s="74">
        <v>183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183</v>
      </c>
      <c r="C22" s="73"/>
      <c r="D22" s="74"/>
      <c r="E22" s="74">
        <v>183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183</v>
      </c>
      <c r="C23" s="79"/>
      <c r="D23" s="80"/>
      <c r="E23" s="80">
        <v>183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26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27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179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15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4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3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267</v>
      </c>
      <c r="C35" s="102">
        <v>5</v>
      </c>
      <c r="D35" s="103">
        <v>77</v>
      </c>
      <c r="E35" s="103">
        <v>32</v>
      </c>
      <c r="F35" s="104">
        <v>153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03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605</v>
      </c>
      <c r="C39" s="114">
        <v>2346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287</v>
      </c>
      <c r="C40" s="118">
        <v>108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171</v>
      </c>
      <c r="C41" s="118">
        <v>32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163</v>
      </c>
      <c r="C42" s="120">
        <v>148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02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182</v>
      </c>
      <c r="C46" s="114">
        <v>325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173</v>
      </c>
      <c r="C47" s="132">
        <v>318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233</v>
      </c>
      <c r="D50" s="140">
        <v>37</v>
      </c>
      <c r="E50" s="140">
        <v>19</v>
      </c>
      <c r="F50" s="140">
        <v>34</v>
      </c>
      <c r="G50" s="140">
        <v>49</v>
      </c>
      <c r="H50" s="140">
        <v>43</v>
      </c>
      <c r="I50" s="141">
        <v>51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44</v>
      </c>
      <c r="D51" s="144">
        <v>15</v>
      </c>
      <c r="E51" s="144">
        <v>12</v>
      </c>
      <c r="F51" s="144">
        <v>17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32</v>
      </c>
      <c r="D52" s="148">
        <v>17</v>
      </c>
      <c r="E52" s="148">
        <v>7</v>
      </c>
      <c r="F52" s="148">
        <v>8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97</v>
      </c>
      <c r="D53" s="152">
        <v>58</v>
      </c>
      <c r="E53" s="152">
        <v>17</v>
      </c>
      <c r="F53" s="152">
        <v>22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72</v>
      </c>
      <c r="D54" s="156">
        <v>50</v>
      </c>
      <c r="E54" s="156">
        <v>10</v>
      </c>
      <c r="F54" s="156">
        <v>12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00" t="s">
        <v>81</v>
      </c>
      <c r="D58" s="163" t="s">
        <v>80</v>
      </c>
      <c r="E58" s="201" t="s">
        <v>81</v>
      </c>
      <c r="F58" s="163" t="s">
        <v>80</v>
      </c>
      <c r="G58" s="200" t="s">
        <v>81</v>
      </c>
      <c r="H58" s="163" t="s">
        <v>80</v>
      </c>
      <c r="I58" s="201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14</v>
      </c>
      <c r="D59" s="167"/>
      <c r="E59" s="145">
        <v>62</v>
      </c>
      <c r="F59" s="168">
        <v>9</v>
      </c>
      <c r="G59" s="169">
        <v>95</v>
      </c>
      <c r="H59" s="168"/>
      <c r="I59" s="169">
        <v>13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>
        <v>1</v>
      </c>
      <c r="E61" s="172">
        <v>2</v>
      </c>
      <c r="F61" s="173">
        <v>1</v>
      </c>
      <c r="G61" s="174">
        <v>3</v>
      </c>
      <c r="H61" s="173"/>
      <c r="I61" s="174">
        <v>1</v>
      </c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/>
      <c r="C63" s="172">
        <v>17</v>
      </c>
      <c r="D63" s="171">
        <v>7</v>
      </c>
      <c r="E63" s="172">
        <v>16</v>
      </c>
      <c r="F63" s="173">
        <v>12</v>
      </c>
      <c r="G63" s="174">
        <v>32</v>
      </c>
      <c r="H63" s="173">
        <v>4</v>
      </c>
      <c r="I63" s="174">
        <v>3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4</v>
      </c>
      <c r="C65" s="172"/>
      <c r="D65" s="171">
        <v>17</v>
      </c>
      <c r="E65" s="172">
        <v>7</v>
      </c>
      <c r="F65" s="173">
        <v>19</v>
      </c>
      <c r="G65" s="174">
        <v>6</v>
      </c>
      <c r="H65" s="173">
        <v>2</v>
      </c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2</v>
      </c>
      <c r="D66" s="171"/>
      <c r="E66" s="172">
        <v>3</v>
      </c>
      <c r="F66" s="173">
        <v>1</v>
      </c>
      <c r="G66" s="174">
        <v>104</v>
      </c>
      <c r="H66" s="173">
        <v>1</v>
      </c>
      <c r="I66" s="174">
        <v>6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11</v>
      </c>
      <c r="D67" s="171"/>
      <c r="E67" s="172">
        <v>65</v>
      </c>
      <c r="F67" s="173"/>
      <c r="G67" s="174">
        <v>68</v>
      </c>
      <c r="H67" s="173"/>
      <c r="I67" s="174">
        <v>3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13</v>
      </c>
      <c r="D68" s="171"/>
      <c r="E68" s="172">
        <v>37</v>
      </c>
      <c r="F68" s="173"/>
      <c r="G68" s="174">
        <v>43</v>
      </c>
      <c r="H68" s="173"/>
      <c r="I68" s="174">
        <v>6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10</v>
      </c>
      <c r="D69" s="171">
        <v>1</v>
      </c>
      <c r="E69" s="172">
        <v>33</v>
      </c>
      <c r="F69" s="173">
        <v>25</v>
      </c>
      <c r="G69" s="174">
        <v>34</v>
      </c>
      <c r="H69" s="173">
        <v>1</v>
      </c>
      <c r="I69" s="174">
        <v>2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4</v>
      </c>
      <c r="C71" s="176">
        <f t="shared" si="2"/>
        <v>67</v>
      </c>
      <c r="D71" s="175">
        <f t="shared" si="2"/>
        <v>26</v>
      </c>
      <c r="E71" s="176">
        <f t="shared" si="2"/>
        <v>225</v>
      </c>
      <c r="F71" s="177">
        <f t="shared" si="2"/>
        <v>67</v>
      </c>
      <c r="G71" s="178">
        <f t="shared" si="2"/>
        <v>385</v>
      </c>
      <c r="H71" s="177">
        <f t="shared" si="2"/>
        <v>8</v>
      </c>
      <c r="I71" s="178">
        <f t="shared" si="2"/>
        <v>34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30</v>
      </c>
      <c r="C75" s="168">
        <v>7</v>
      </c>
      <c r="D75" s="184">
        <v>23</v>
      </c>
      <c r="E75" s="185">
        <v>23</v>
      </c>
      <c r="F75" s="186">
        <v>7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1</v>
      </c>
      <c r="C76" s="173"/>
      <c r="D76" s="188">
        <v>1</v>
      </c>
      <c r="E76" s="189">
        <v>1</v>
      </c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/>
      <c r="D77" s="188">
        <v>1</v>
      </c>
      <c r="E77" s="189">
        <v>1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10</v>
      </c>
      <c r="C78" s="173">
        <v>1</v>
      </c>
      <c r="D78" s="188">
        <v>9</v>
      </c>
      <c r="E78" s="189">
        <v>10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42</v>
      </c>
      <c r="C83" s="177">
        <f t="shared" si="4"/>
        <v>8</v>
      </c>
      <c r="D83" s="195">
        <f t="shared" si="4"/>
        <v>34</v>
      </c>
      <c r="E83" s="196">
        <f t="shared" si="4"/>
        <v>35</v>
      </c>
      <c r="F83" s="197">
        <f t="shared" si="4"/>
        <v>7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G83" s="5"/>
      <c r="CH83" s="5"/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1.25" customHeight="1" x14ac:dyDescent="0.2"/>
    <row r="195" spans="1:142" s="198" customFormat="1" hidden="1" x14ac:dyDescent="0.2">
      <c r="A195" s="198">
        <f>SUM(B12:O12,B19:B23,B35,C50,B71:I71,B83:G83,B27:B32,B39:C42,B46:C47,C51:C54)</f>
        <v>14025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00000000-0002-0000-0400-000000000000}"/>
    <dataValidation type="whole" allowBlank="1" showInputMessage="1" showErrorMessage="1" errorTitle="Error de ingreso" error="Debe ingresar sólo números enteros positivos." sqref="B13:B16 C19:G23 B27:B32 C35:F35 B39:C42 B46:C47 D50:I54 B59:I70 C75:G82" xr:uid="{00000000-0002-0000-0400-000001000000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00000000-0002-0000-0400-000002000000}">
      <formula1>0</formula1>
      <formula2>1000000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N195"/>
  <sheetViews>
    <sheetView topLeftCell="C1" workbookViewId="0">
      <selection activeCell="O14" sqref="O14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",[6]NOMBRE!B6," - ","( ",[6]NOMBRE!C6,[6]NOMBRE!D6," )")</f>
        <v>MES: MAYO - ( 05 )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",[6]NOMBRE!B7)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06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06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07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5</v>
      </c>
      <c r="E12" s="22">
        <f t="shared" si="0"/>
        <v>1514</v>
      </c>
      <c r="F12" s="23">
        <f t="shared" si="0"/>
        <v>1514</v>
      </c>
      <c r="G12" s="24">
        <f t="shared" si="0"/>
        <v>770</v>
      </c>
      <c r="H12" s="22">
        <f t="shared" si="0"/>
        <v>610</v>
      </c>
      <c r="I12" s="22">
        <f t="shared" si="0"/>
        <v>130</v>
      </c>
      <c r="J12" s="23">
        <f t="shared" si="0"/>
        <v>30</v>
      </c>
      <c r="K12" s="24">
        <f t="shared" si="0"/>
        <v>868</v>
      </c>
      <c r="L12" s="22">
        <f t="shared" si="0"/>
        <v>520</v>
      </c>
      <c r="M12" s="22">
        <f t="shared" si="0"/>
        <v>132</v>
      </c>
      <c r="N12" s="22">
        <f t="shared" si="0"/>
        <v>32</v>
      </c>
      <c r="O12" s="23">
        <f t="shared" si="0"/>
        <v>184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4</v>
      </c>
      <c r="E13" s="27">
        <v>770</v>
      </c>
      <c r="F13" s="27">
        <v>770</v>
      </c>
      <c r="G13" s="28">
        <f>SUM(H13:J13)</f>
        <v>770</v>
      </c>
      <c r="H13" s="29">
        <v>610</v>
      </c>
      <c r="I13" s="27">
        <v>130</v>
      </c>
      <c r="J13" s="27">
        <v>30</v>
      </c>
      <c r="K13" s="30">
        <f>SUM(L13:O13)</f>
        <v>582</v>
      </c>
      <c r="L13" s="29">
        <v>293</v>
      </c>
      <c r="M13" s="27">
        <v>132</v>
      </c>
      <c r="N13" s="31">
        <v>32</v>
      </c>
      <c r="O13" s="32">
        <v>125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286</v>
      </c>
      <c r="L14" s="37">
        <v>227</v>
      </c>
      <c r="M14" s="35"/>
      <c r="N14" s="39"/>
      <c r="O14" s="40">
        <v>59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11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173</v>
      </c>
      <c r="C20" s="73"/>
      <c r="D20" s="74"/>
      <c r="E20" s="74">
        <v>173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173</v>
      </c>
      <c r="C21" s="73"/>
      <c r="D21" s="74"/>
      <c r="E21" s="74">
        <v>173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173</v>
      </c>
      <c r="C22" s="73"/>
      <c r="D22" s="74"/>
      <c r="E22" s="74">
        <v>173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173</v>
      </c>
      <c r="C23" s="79"/>
      <c r="D23" s="80"/>
      <c r="E23" s="80">
        <v>173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16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20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205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11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0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3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272</v>
      </c>
      <c r="C35" s="102">
        <v>2</v>
      </c>
      <c r="D35" s="103">
        <v>109</v>
      </c>
      <c r="E35" s="103">
        <v>18</v>
      </c>
      <c r="F35" s="104">
        <v>143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11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709</v>
      </c>
      <c r="C39" s="114">
        <v>2066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221</v>
      </c>
      <c r="C40" s="118">
        <v>133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154</v>
      </c>
      <c r="C41" s="118">
        <v>32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157</v>
      </c>
      <c r="C42" s="120">
        <v>135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10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167</v>
      </c>
      <c r="C46" s="114">
        <v>305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161</v>
      </c>
      <c r="C47" s="132">
        <v>305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221</v>
      </c>
      <c r="D50" s="140">
        <v>33</v>
      </c>
      <c r="E50" s="140">
        <v>15</v>
      </c>
      <c r="F50" s="140">
        <v>33</v>
      </c>
      <c r="G50" s="140">
        <v>47</v>
      </c>
      <c r="H50" s="140">
        <v>39</v>
      </c>
      <c r="I50" s="141">
        <v>54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36</v>
      </c>
      <c r="D51" s="144">
        <v>16</v>
      </c>
      <c r="E51" s="144">
        <v>7</v>
      </c>
      <c r="F51" s="144">
        <v>13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32</v>
      </c>
      <c r="D52" s="148">
        <v>15</v>
      </c>
      <c r="E52" s="148">
        <v>6</v>
      </c>
      <c r="F52" s="148">
        <v>11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87</v>
      </c>
      <c r="D53" s="152">
        <v>50</v>
      </c>
      <c r="E53" s="152">
        <v>14</v>
      </c>
      <c r="F53" s="152">
        <v>23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89</v>
      </c>
      <c r="D54" s="156">
        <v>52</v>
      </c>
      <c r="E54" s="156">
        <v>16</v>
      </c>
      <c r="F54" s="156">
        <v>21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08" t="s">
        <v>81</v>
      </c>
      <c r="D58" s="163" t="s">
        <v>80</v>
      </c>
      <c r="E58" s="209" t="s">
        <v>81</v>
      </c>
      <c r="F58" s="163" t="s">
        <v>80</v>
      </c>
      <c r="G58" s="208" t="s">
        <v>81</v>
      </c>
      <c r="H58" s="163" t="s">
        <v>80</v>
      </c>
      <c r="I58" s="209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26</v>
      </c>
      <c r="D59" s="167">
        <v>2</v>
      </c>
      <c r="E59" s="145">
        <v>111</v>
      </c>
      <c r="F59" s="168">
        <v>3</v>
      </c>
      <c r="G59" s="169">
        <v>128</v>
      </c>
      <c r="H59" s="168">
        <v>1</v>
      </c>
      <c r="I59" s="169">
        <v>15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>
        <v>4</v>
      </c>
      <c r="F61" s="173"/>
      <c r="G61" s="174">
        <v>4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/>
      <c r="C63" s="172">
        <v>18</v>
      </c>
      <c r="D63" s="171">
        <v>6</v>
      </c>
      <c r="E63" s="172">
        <v>23</v>
      </c>
      <c r="F63" s="173">
        <v>10</v>
      </c>
      <c r="G63" s="174">
        <v>25</v>
      </c>
      <c r="H63" s="173">
        <v>4</v>
      </c>
      <c r="I63" s="174">
        <v>2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8</v>
      </c>
      <c r="C65" s="172"/>
      <c r="D65" s="171">
        <v>26</v>
      </c>
      <c r="E65" s="172">
        <v>16</v>
      </c>
      <c r="F65" s="173">
        <v>28</v>
      </c>
      <c r="G65" s="174">
        <v>17</v>
      </c>
      <c r="H65" s="173">
        <v>2</v>
      </c>
      <c r="I65" s="174">
        <v>1</v>
      </c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2</v>
      </c>
      <c r="D66" s="171"/>
      <c r="E66" s="172">
        <v>81</v>
      </c>
      <c r="F66" s="173"/>
      <c r="G66" s="174">
        <v>89</v>
      </c>
      <c r="H66" s="173"/>
      <c r="I66" s="174">
        <v>8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12</v>
      </c>
      <c r="D67" s="171"/>
      <c r="E67" s="172">
        <v>60</v>
      </c>
      <c r="F67" s="173"/>
      <c r="G67" s="174">
        <v>65</v>
      </c>
      <c r="H67" s="173"/>
      <c r="I67" s="174">
        <v>5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33</v>
      </c>
      <c r="D68" s="171"/>
      <c r="E68" s="172">
        <v>40</v>
      </c>
      <c r="F68" s="173"/>
      <c r="G68" s="174">
        <v>44</v>
      </c>
      <c r="H68" s="173"/>
      <c r="I68" s="174">
        <v>4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12</v>
      </c>
      <c r="D69" s="171">
        <v>33</v>
      </c>
      <c r="E69" s="172">
        <v>25</v>
      </c>
      <c r="F69" s="173">
        <v>36</v>
      </c>
      <c r="G69" s="174">
        <v>29</v>
      </c>
      <c r="H69" s="173">
        <v>3</v>
      </c>
      <c r="I69" s="174">
        <v>4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8</v>
      </c>
      <c r="C71" s="176">
        <f t="shared" si="2"/>
        <v>103</v>
      </c>
      <c r="D71" s="175">
        <f t="shared" si="2"/>
        <v>67</v>
      </c>
      <c r="E71" s="176">
        <f t="shared" si="2"/>
        <v>360</v>
      </c>
      <c r="F71" s="177">
        <f t="shared" si="2"/>
        <v>77</v>
      </c>
      <c r="G71" s="178">
        <f t="shared" si="2"/>
        <v>401</v>
      </c>
      <c r="H71" s="177">
        <f t="shared" si="2"/>
        <v>10</v>
      </c>
      <c r="I71" s="178">
        <f t="shared" si="2"/>
        <v>39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36</v>
      </c>
      <c r="C75" s="168">
        <v>7</v>
      </c>
      <c r="D75" s="184">
        <v>29</v>
      </c>
      <c r="E75" s="185">
        <v>25</v>
      </c>
      <c r="F75" s="186">
        <v>11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6</v>
      </c>
      <c r="C76" s="173">
        <v>1</v>
      </c>
      <c r="D76" s="188">
        <v>5</v>
      </c>
      <c r="E76" s="189">
        <v>6</v>
      </c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/>
      <c r="D77" s="188">
        <v>1</v>
      </c>
      <c r="E77" s="189"/>
      <c r="F77" s="75"/>
      <c r="G77" s="75">
        <v>1</v>
      </c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6</v>
      </c>
      <c r="C78" s="173">
        <v>2</v>
      </c>
      <c r="D78" s="188">
        <v>4</v>
      </c>
      <c r="E78" s="189">
        <v>6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49</v>
      </c>
      <c r="C83" s="177">
        <f t="shared" si="4"/>
        <v>10</v>
      </c>
      <c r="D83" s="195">
        <f t="shared" si="4"/>
        <v>39</v>
      </c>
      <c r="E83" s="196">
        <f t="shared" si="4"/>
        <v>37</v>
      </c>
      <c r="F83" s="197">
        <f t="shared" si="4"/>
        <v>11</v>
      </c>
      <c r="G83" s="197">
        <f t="shared" si="4"/>
        <v>1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13768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00000000-0002-0000-0500-000000000000}"/>
    <dataValidation type="whole" allowBlank="1" showInputMessage="1" showErrorMessage="1" errorTitle="Error de ingreso" error="Debe ingresar sólo números enteros positivos." sqref="B13:B16 C19:G23 B27:B32 C35:F35 B39:C42 B46:C47 D50:I54 B59:I70 C75:G82" xr:uid="{00000000-0002-0000-0500-000001000000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00000000-0002-0000-0500-000002000000}">
      <formula1>0</formula1>
      <formula2>1000000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N195"/>
  <sheetViews>
    <sheetView topLeftCell="B1" workbookViewId="0">
      <selection activeCell="J13" sqref="J13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",[7]NOMBRE!B6," - ","( ",[7]NOMBRE!C6,[7]NOMBRE!D6," )")</f>
        <v>MES: JUNIO - ( 06 )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",[7]NOMBRE!B7)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16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16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17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5</v>
      </c>
      <c r="E12" s="22">
        <f t="shared" si="0"/>
        <v>1446</v>
      </c>
      <c r="F12" s="23">
        <f t="shared" si="0"/>
        <v>1446</v>
      </c>
      <c r="G12" s="24">
        <f t="shared" si="0"/>
        <v>712</v>
      </c>
      <c r="H12" s="22">
        <f t="shared" si="0"/>
        <v>552</v>
      </c>
      <c r="I12" s="22">
        <f t="shared" si="0"/>
        <v>150</v>
      </c>
      <c r="J12" s="23">
        <f t="shared" si="0"/>
        <v>10</v>
      </c>
      <c r="K12" s="24">
        <f t="shared" si="0"/>
        <v>809</v>
      </c>
      <c r="L12" s="22">
        <f t="shared" si="0"/>
        <v>511</v>
      </c>
      <c r="M12" s="22">
        <f t="shared" si="0"/>
        <v>142</v>
      </c>
      <c r="N12" s="22">
        <f t="shared" si="0"/>
        <v>10</v>
      </c>
      <c r="O12" s="23">
        <f t="shared" si="0"/>
        <v>146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4</v>
      </c>
      <c r="E13" s="27">
        <v>702</v>
      </c>
      <c r="F13" s="27">
        <v>702</v>
      </c>
      <c r="G13" s="28">
        <f>SUM(H13:J13)</f>
        <v>712</v>
      </c>
      <c r="H13" s="29">
        <v>552</v>
      </c>
      <c r="I13" s="27">
        <v>150</v>
      </c>
      <c r="J13" s="27">
        <v>10</v>
      </c>
      <c r="K13" s="30">
        <f>SUM(L13:O13)</f>
        <v>482</v>
      </c>
      <c r="L13" s="29">
        <v>236</v>
      </c>
      <c r="M13" s="27">
        <v>142</v>
      </c>
      <c r="N13" s="31">
        <v>10</v>
      </c>
      <c r="O13" s="32">
        <v>94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327</v>
      </c>
      <c r="L14" s="37">
        <v>275</v>
      </c>
      <c r="M14" s="35">
        <v>0</v>
      </c>
      <c r="N14" s="39">
        <v>0</v>
      </c>
      <c r="O14" s="40">
        <v>52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15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203</v>
      </c>
      <c r="C20" s="73"/>
      <c r="D20" s="74"/>
      <c r="E20" s="74">
        <v>203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203</v>
      </c>
      <c r="C21" s="73"/>
      <c r="D21" s="74"/>
      <c r="E21" s="74">
        <v>203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203</v>
      </c>
      <c r="C22" s="73"/>
      <c r="D22" s="74"/>
      <c r="E22" s="74">
        <v>203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203</v>
      </c>
      <c r="C23" s="79"/>
      <c r="D23" s="80"/>
      <c r="E23" s="80">
        <v>203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28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34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271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14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3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6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489</v>
      </c>
      <c r="C35" s="102">
        <v>6</v>
      </c>
      <c r="D35" s="103">
        <v>112</v>
      </c>
      <c r="E35" s="103">
        <v>54</v>
      </c>
      <c r="F35" s="104">
        <v>317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15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684</v>
      </c>
      <c r="C39" s="114">
        <v>2266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121</v>
      </c>
      <c r="C40" s="118">
        <v>145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121</v>
      </c>
      <c r="C41" s="118">
        <v>40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151</v>
      </c>
      <c r="C42" s="120">
        <v>108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14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163</v>
      </c>
      <c r="C46" s="114">
        <v>326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154</v>
      </c>
      <c r="C47" s="132">
        <v>326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228</v>
      </c>
      <c r="D50" s="140">
        <v>35</v>
      </c>
      <c r="E50" s="140">
        <v>24</v>
      </c>
      <c r="F50" s="140">
        <v>37</v>
      </c>
      <c r="G50" s="140">
        <v>35</v>
      </c>
      <c r="H50" s="140">
        <v>32</v>
      </c>
      <c r="I50" s="141">
        <v>65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36</v>
      </c>
      <c r="D51" s="144">
        <v>11</v>
      </c>
      <c r="E51" s="144">
        <v>10</v>
      </c>
      <c r="F51" s="144">
        <v>15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47</v>
      </c>
      <c r="D52" s="148">
        <v>20</v>
      </c>
      <c r="E52" s="148">
        <v>12</v>
      </c>
      <c r="F52" s="148">
        <v>15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101</v>
      </c>
      <c r="D53" s="152">
        <v>35</v>
      </c>
      <c r="E53" s="152">
        <v>29</v>
      </c>
      <c r="F53" s="152">
        <v>37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118</v>
      </c>
      <c r="D54" s="156">
        <v>55</v>
      </c>
      <c r="E54" s="156">
        <v>32</v>
      </c>
      <c r="F54" s="156">
        <v>31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12" t="s">
        <v>81</v>
      </c>
      <c r="D58" s="163" t="s">
        <v>80</v>
      </c>
      <c r="E58" s="213" t="s">
        <v>81</v>
      </c>
      <c r="F58" s="163" t="s">
        <v>80</v>
      </c>
      <c r="G58" s="212" t="s">
        <v>81</v>
      </c>
      <c r="H58" s="163" t="s">
        <v>80</v>
      </c>
      <c r="I58" s="213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18</v>
      </c>
      <c r="D59" s="167">
        <v>4</v>
      </c>
      <c r="E59" s="145">
        <v>100</v>
      </c>
      <c r="F59" s="168">
        <v>4</v>
      </c>
      <c r="G59" s="169">
        <v>109</v>
      </c>
      <c r="H59" s="168"/>
      <c r="I59" s="169">
        <v>9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>
        <v>1</v>
      </c>
      <c r="F61" s="173">
        <v>1</v>
      </c>
      <c r="G61" s="174">
        <v>4</v>
      </c>
      <c r="H61" s="173">
        <v>1</v>
      </c>
      <c r="I61" s="174">
        <v>3</v>
      </c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>
        <v>1</v>
      </c>
      <c r="C63" s="172">
        <v>3</v>
      </c>
      <c r="D63" s="171">
        <v>5</v>
      </c>
      <c r="E63" s="172">
        <v>30</v>
      </c>
      <c r="F63" s="173">
        <v>5</v>
      </c>
      <c r="G63" s="174">
        <v>31</v>
      </c>
      <c r="H63" s="173"/>
      <c r="I63" s="174"/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4</v>
      </c>
      <c r="C65" s="172">
        <v>1</v>
      </c>
      <c r="D65" s="171">
        <v>19</v>
      </c>
      <c r="E65" s="172">
        <v>12</v>
      </c>
      <c r="F65" s="173">
        <v>23</v>
      </c>
      <c r="G65" s="174">
        <v>14</v>
      </c>
      <c r="H65" s="173">
        <v>4</v>
      </c>
      <c r="I65" s="174">
        <v>2</v>
      </c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2</v>
      </c>
      <c r="D66" s="171"/>
      <c r="E66" s="172">
        <v>83</v>
      </c>
      <c r="F66" s="173"/>
      <c r="G66" s="174">
        <v>93</v>
      </c>
      <c r="H66" s="173"/>
      <c r="I66" s="174">
        <v>10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26</v>
      </c>
      <c r="D67" s="171"/>
      <c r="E67" s="172">
        <v>67</v>
      </c>
      <c r="F67" s="173"/>
      <c r="G67" s="174">
        <v>70</v>
      </c>
      <c r="H67" s="173"/>
      <c r="I67" s="174">
        <v>3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15</v>
      </c>
      <c r="D68" s="171"/>
      <c r="E68" s="172">
        <v>32</v>
      </c>
      <c r="F68" s="173"/>
      <c r="G68" s="174">
        <v>36</v>
      </c>
      <c r="H68" s="173"/>
      <c r="I68" s="174">
        <v>4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>
        <v>1</v>
      </c>
      <c r="C69" s="172">
        <v>7</v>
      </c>
      <c r="D69" s="171">
        <v>57</v>
      </c>
      <c r="E69" s="172">
        <v>23</v>
      </c>
      <c r="F69" s="173">
        <v>59</v>
      </c>
      <c r="G69" s="174">
        <v>25</v>
      </c>
      <c r="H69" s="173">
        <v>2</v>
      </c>
      <c r="I69" s="174">
        <v>2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6</v>
      </c>
      <c r="C71" s="176">
        <f t="shared" si="2"/>
        <v>72</v>
      </c>
      <c r="D71" s="175">
        <f t="shared" si="2"/>
        <v>85</v>
      </c>
      <c r="E71" s="176">
        <f t="shared" si="2"/>
        <v>348</v>
      </c>
      <c r="F71" s="177">
        <f t="shared" si="2"/>
        <v>92</v>
      </c>
      <c r="G71" s="178">
        <f t="shared" si="2"/>
        <v>382</v>
      </c>
      <c r="H71" s="177">
        <f t="shared" si="2"/>
        <v>7</v>
      </c>
      <c r="I71" s="178">
        <f t="shared" si="2"/>
        <v>33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35</v>
      </c>
      <c r="C75" s="168">
        <v>7</v>
      </c>
      <c r="D75" s="184">
        <v>28</v>
      </c>
      <c r="E75" s="185">
        <v>26</v>
      </c>
      <c r="F75" s="186">
        <v>9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0</v>
      </c>
      <c r="C76" s="173"/>
      <c r="D76" s="188"/>
      <c r="E76" s="189"/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4</v>
      </c>
      <c r="C77" s="173"/>
      <c r="D77" s="188">
        <v>4</v>
      </c>
      <c r="E77" s="189">
        <v>3</v>
      </c>
      <c r="F77" s="75">
        <v>1</v>
      </c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1</v>
      </c>
      <c r="C78" s="173"/>
      <c r="D78" s="188">
        <v>1</v>
      </c>
      <c r="E78" s="189">
        <v>1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0</v>
      </c>
      <c r="C79" s="173"/>
      <c r="D79" s="188"/>
      <c r="E79" s="189"/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40</v>
      </c>
      <c r="C83" s="177">
        <f t="shared" si="4"/>
        <v>7</v>
      </c>
      <c r="D83" s="195">
        <f t="shared" si="4"/>
        <v>33</v>
      </c>
      <c r="E83" s="196">
        <f t="shared" si="4"/>
        <v>30</v>
      </c>
      <c r="F83" s="197">
        <f t="shared" si="4"/>
        <v>10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13894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DAE99496-2B52-43EA-9002-2D7222FA491C}"/>
    <dataValidation type="whole" allowBlank="1" showInputMessage="1" showErrorMessage="1" errorTitle="Error de ingreso" error="Debe ingresar sólo números enteros positivos." sqref="B13:B16 C19:G23 B27:B32 C35:F35 B39:C42 B46:C47 D50:I54 B59:I70 C75:G82" xr:uid="{8CF612B5-1DB2-40EB-A991-CF999A0F4A94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1CF49F5C-3FDF-42FC-B25A-095424F7714B}">
      <formula1>0</formula1>
      <formula2>1000000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N195"/>
  <sheetViews>
    <sheetView topLeftCell="D1" workbookViewId="0">
      <selection activeCell="G12" sqref="G12:O14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",[8]NOMBRE!B6," - ","( ",[8]NOMBRE!C6,[8]NOMBRE!D6," )")</f>
        <v>MES: JULIO - ( 07 )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",[8]NOMBRE!B7)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22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22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23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5</v>
      </c>
      <c r="E12" s="22">
        <f t="shared" si="0"/>
        <v>1561</v>
      </c>
      <c r="F12" s="23">
        <f t="shared" si="0"/>
        <v>1561</v>
      </c>
      <c r="G12" s="24">
        <f t="shared" si="0"/>
        <v>1000</v>
      </c>
      <c r="H12" s="22">
        <f t="shared" si="0"/>
        <v>820</v>
      </c>
      <c r="I12" s="22">
        <f t="shared" si="0"/>
        <v>165</v>
      </c>
      <c r="J12" s="23">
        <f t="shared" si="0"/>
        <v>15</v>
      </c>
      <c r="K12" s="24">
        <f t="shared" si="0"/>
        <v>1073</v>
      </c>
      <c r="L12" s="22">
        <f t="shared" si="0"/>
        <v>714</v>
      </c>
      <c r="M12" s="22">
        <f t="shared" si="0"/>
        <v>130</v>
      </c>
      <c r="N12" s="22">
        <f t="shared" si="0"/>
        <v>14</v>
      </c>
      <c r="O12" s="23">
        <f t="shared" si="0"/>
        <v>215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4</v>
      </c>
      <c r="E13" s="27">
        <v>817</v>
      </c>
      <c r="F13" s="27">
        <v>817</v>
      </c>
      <c r="G13" s="28">
        <f>SUM(H13:J13)</f>
        <v>1000</v>
      </c>
      <c r="H13" s="29">
        <v>820</v>
      </c>
      <c r="I13" s="27">
        <v>165</v>
      </c>
      <c r="J13" s="27">
        <v>15</v>
      </c>
      <c r="K13" s="30">
        <f>SUM(L13:O13)</f>
        <v>745</v>
      </c>
      <c r="L13" s="29">
        <v>441</v>
      </c>
      <c r="M13" s="27">
        <v>130</v>
      </c>
      <c r="N13" s="31">
        <v>14</v>
      </c>
      <c r="O13" s="32">
        <v>160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328</v>
      </c>
      <c r="L14" s="37">
        <v>273</v>
      </c>
      <c r="M14" s="35"/>
      <c r="N14" s="39"/>
      <c r="O14" s="40">
        <v>55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21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353</v>
      </c>
      <c r="C20" s="73"/>
      <c r="D20" s="74"/>
      <c r="E20" s="74">
        <v>353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353</v>
      </c>
      <c r="C21" s="73"/>
      <c r="D21" s="74"/>
      <c r="E21" s="74">
        <v>353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353</v>
      </c>
      <c r="C22" s="73"/>
      <c r="D22" s="74"/>
      <c r="E22" s="74">
        <v>353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353</v>
      </c>
      <c r="C23" s="79"/>
      <c r="D23" s="80"/>
      <c r="E23" s="80">
        <v>353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44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55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401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x14ac:dyDescent="0.2">
      <c r="A30" s="86" t="s">
        <v>34</v>
      </c>
      <c r="B30" s="87">
        <v>30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3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7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626</v>
      </c>
      <c r="C35" s="102">
        <v>10</v>
      </c>
      <c r="D35" s="103">
        <v>167</v>
      </c>
      <c r="E35" s="103">
        <v>69</v>
      </c>
      <c r="F35" s="104">
        <v>380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21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930</v>
      </c>
      <c r="C39" s="114">
        <v>2251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131</v>
      </c>
      <c r="C40" s="118">
        <v>136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128</v>
      </c>
      <c r="C41" s="118">
        <v>45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134</v>
      </c>
      <c r="C42" s="120">
        <v>106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20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271</v>
      </c>
      <c r="C46" s="114">
        <v>326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176</v>
      </c>
      <c r="C47" s="132">
        <v>326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334</v>
      </c>
      <c r="D50" s="140">
        <v>42</v>
      </c>
      <c r="E50" s="140">
        <v>31</v>
      </c>
      <c r="F50" s="140">
        <v>37</v>
      </c>
      <c r="G50" s="140">
        <v>91</v>
      </c>
      <c r="H50" s="140">
        <v>70</v>
      </c>
      <c r="I50" s="141">
        <v>63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49</v>
      </c>
      <c r="D51" s="144">
        <v>20</v>
      </c>
      <c r="E51" s="144">
        <v>15</v>
      </c>
      <c r="F51" s="144">
        <v>14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49</v>
      </c>
      <c r="D52" s="148">
        <v>20</v>
      </c>
      <c r="E52" s="148">
        <v>15</v>
      </c>
      <c r="F52" s="148">
        <v>14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127</v>
      </c>
      <c r="D53" s="152">
        <v>60</v>
      </c>
      <c r="E53" s="152">
        <v>40</v>
      </c>
      <c r="F53" s="152">
        <v>27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154</v>
      </c>
      <c r="D54" s="156">
        <v>59</v>
      </c>
      <c r="E54" s="156">
        <v>61</v>
      </c>
      <c r="F54" s="156">
        <v>34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18" t="s">
        <v>81</v>
      </c>
      <c r="D58" s="163" t="s">
        <v>80</v>
      </c>
      <c r="E58" s="219" t="s">
        <v>81</v>
      </c>
      <c r="F58" s="163" t="s">
        <v>80</v>
      </c>
      <c r="G58" s="218" t="s">
        <v>81</v>
      </c>
      <c r="H58" s="163" t="s">
        <v>80</v>
      </c>
      <c r="I58" s="219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13</v>
      </c>
      <c r="D59" s="167">
        <v>14</v>
      </c>
      <c r="E59" s="145">
        <v>142</v>
      </c>
      <c r="F59" s="168">
        <v>14</v>
      </c>
      <c r="G59" s="169">
        <v>153</v>
      </c>
      <c r="H59" s="168"/>
      <c r="I59" s="169">
        <v>11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>
        <v>3</v>
      </c>
      <c r="E61" s="172">
        <v>7</v>
      </c>
      <c r="F61" s="173">
        <v>3</v>
      </c>
      <c r="G61" s="174">
        <v>7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/>
      <c r="C63" s="172">
        <v>19</v>
      </c>
      <c r="D63" s="171">
        <v>3</v>
      </c>
      <c r="E63" s="172">
        <v>73</v>
      </c>
      <c r="F63" s="173">
        <v>3</v>
      </c>
      <c r="G63" s="174">
        <v>80</v>
      </c>
      <c r="H63" s="173">
        <v>1</v>
      </c>
      <c r="I63" s="174">
        <v>6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23</v>
      </c>
      <c r="C65" s="172">
        <v>2</v>
      </c>
      <c r="D65" s="171">
        <v>124</v>
      </c>
      <c r="E65" s="172">
        <v>11</v>
      </c>
      <c r="F65" s="173">
        <v>132</v>
      </c>
      <c r="G65" s="174">
        <v>11</v>
      </c>
      <c r="H65" s="173">
        <v>8</v>
      </c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/>
      <c r="D66" s="171"/>
      <c r="E66" s="172">
        <v>89</v>
      </c>
      <c r="F66" s="173"/>
      <c r="G66" s="174">
        <v>96</v>
      </c>
      <c r="H66" s="173"/>
      <c r="I66" s="174">
        <v>7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5</v>
      </c>
      <c r="D67" s="171"/>
      <c r="E67" s="172">
        <v>60</v>
      </c>
      <c r="F67" s="173"/>
      <c r="G67" s="174">
        <v>64</v>
      </c>
      <c r="H67" s="173"/>
      <c r="I67" s="174">
        <v>4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23</v>
      </c>
      <c r="D68" s="171"/>
      <c r="E68" s="172">
        <v>48</v>
      </c>
      <c r="F68" s="173"/>
      <c r="G68" s="174">
        <v>54</v>
      </c>
      <c r="H68" s="173"/>
      <c r="I68" s="174">
        <v>6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/>
      <c r="C69" s="172">
        <v>11</v>
      </c>
      <c r="D69" s="171">
        <v>105</v>
      </c>
      <c r="E69" s="172">
        <v>38</v>
      </c>
      <c r="F69" s="173">
        <v>109</v>
      </c>
      <c r="G69" s="174">
        <v>40</v>
      </c>
      <c r="H69" s="173">
        <v>4</v>
      </c>
      <c r="I69" s="174">
        <v>2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23</v>
      </c>
      <c r="C71" s="176">
        <f t="shared" si="2"/>
        <v>73</v>
      </c>
      <c r="D71" s="175">
        <f t="shared" si="2"/>
        <v>249</v>
      </c>
      <c r="E71" s="176">
        <f t="shared" si="2"/>
        <v>468</v>
      </c>
      <c r="F71" s="177">
        <f t="shared" si="2"/>
        <v>261</v>
      </c>
      <c r="G71" s="178">
        <f t="shared" si="2"/>
        <v>505</v>
      </c>
      <c r="H71" s="177">
        <f t="shared" si="2"/>
        <v>13</v>
      </c>
      <c r="I71" s="178">
        <f t="shared" si="2"/>
        <v>36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45</v>
      </c>
      <c r="C75" s="168">
        <v>12</v>
      </c>
      <c r="D75" s="184">
        <v>33</v>
      </c>
      <c r="E75" s="185">
        <v>27</v>
      </c>
      <c r="F75" s="186">
        <v>7</v>
      </c>
      <c r="G75" s="186">
        <v>11</v>
      </c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0</v>
      </c>
      <c r="C76" s="173"/>
      <c r="D76" s="188"/>
      <c r="E76" s="189"/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0</v>
      </c>
      <c r="C77" s="173"/>
      <c r="D77" s="188"/>
      <c r="E77" s="189"/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3</v>
      </c>
      <c r="C78" s="173">
        <v>1</v>
      </c>
      <c r="D78" s="188">
        <v>2</v>
      </c>
      <c r="E78" s="189">
        <v>3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1</v>
      </c>
      <c r="C79" s="173"/>
      <c r="D79" s="188">
        <v>1</v>
      </c>
      <c r="E79" s="189">
        <v>1</v>
      </c>
      <c r="F79" s="75"/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49</v>
      </c>
      <c r="C83" s="177">
        <f t="shared" si="4"/>
        <v>13</v>
      </c>
      <c r="D83" s="195">
        <f t="shared" si="4"/>
        <v>36</v>
      </c>
      <c r="E83" s="196">
        <f t="shared" si="4"/>
        <v>31</v>
      </c>
      <c r="F83" s="197">
        <f t="shared" si="4"/>
        <v>7</v>
      </c>
      <c r="G83" s="197">
        <f t="shared" si="4"/>
        <v>11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17317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B5075D6C-DA79-488C-90A6-350C3871CF7E}"/>
    <dataValidation type="whole" allowBlank="1" showInputMessage="1" showErrorMessage="1" errorTitle="Error de ingreso" error="Debe ingresar sólo números enteros positivos." sqref="B13:B16 C19:G23 B27:B32 C35:F35 B39:C42 B46:C47 D50:I54 B59:I70 C75:G82" xr:uid="{6FCCB4A0-C94C-4E8F-A011-A9A6839FC445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3A70247E-38FD-43B1-B859-6F0EEFBEC766}">
      <formula1>0</formula1>
      <formula2>1000000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N195"/>
  <sheetViews>
    <sheetView topLeftCell="A24" workbookViewId="0">
      <pane xSplit="1" ySplit="3" topLeftCell="B27" activePane="bottomRight" state="frozen"/>
      <selection activeCell="A24" sqref="A24"/>
      <selection pane="topRight" activeCell="B24" sqref="B24"/>
      <selection pane="bottomLeft" activeCell="A27" sqref="A27"/>
      <selection pane="bottomRight" activeCell="A30" sqref="A30:XFD30"/>
    </sheetView>
  </sheetViews>
  <sheetFormatPr baseColWidth="10" defaultColWidth="11.42578125" defaultRowHeight="14.25" x14ac:dyDescent="0.2"/>
  <cols>
    <col min="1" max="1" width="72.140625" style="2" customWidth="1"/>
    <col min="2" max="2" width="34.14062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75" width="11.42578125" style="2"/>
    <col min="76" max="76" width="11.42578125" style="3"/>
    <col min="77" max="77" width="11.7109375" style="8" customWidth="1"/>
    <col min="78" max="78" width="12.28515625" style="8" customWidth="1"/>
    <col min="79" max="104" width="12.28515625" style="4" hidden="1" customWidth="1"/>
    <col min="105" max="105" width="12.28515625" style="3" customWidth="1"/>
    <col min="106" max="142" width="11.42578125" style="3"/>
    <col min="143" max="16384" width="11.42578125" style="2"/>
  </cols>
  <sheetData>
    <row r="1" spans="1:144" ht="16.149999999999999" customHeight="1" x14ac:dyDescent="0.2">
      <c r="A1" s="1" t="s">
        <v>0</v>
      </c>
    </row>
    <row r="2" spans="1:144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  <c r="P2" s="6"/>
      <c r="Q2" s="6"/>
      <c r="R2" s="6"/>
    </row>
    <row r="3" spans="1:144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P3" s="6"/>
      <c r="Q3" s="6"/>
      <c r="R3" s="6"/>
      <c r="CG3" s="5"/>
      <c r="CH3" s="5"/>
      <c r="CI3" s="5"/>
      <c r="CJ3" s="5"/>
      <c r="CK3" s="5"/>
      <c r="CL3" s="5"/>
      <c r="CM3" s="5"/>
      <c r="CN3" s="5"/>
    </row>
    <row r="4" spans="1:144" ht="16.149999999999999" customHeight="1" x14ac:dyDescent="0.2">
      <c r="A4" s="1" t="str">
        <f>CONCATENATE("MES: ",[9]NOMBRE!B6," - ","( ",[9]NOMBRE!C6,[9]NOMBRE!D6," )")</f>
        <v>MES: AGOSTO - ( 08 )</v>
      </c>
      <c r="P4" s="6"/>
      <c r="Q4" s="6"/>
      <c r="R4" s="6"/>
      <c r="CG4" s="5"/>
      <c r="CH4" s="5"/>
      <c r="CI4" s="5"/>
      <c r="CJ4" s="5"/>
      <c r="CK4" s="5"/>
      <c r="CL4" s="5"/>
      <c r="CM4" s="5"/>
      <c r="CN4" s="5"/>
    </row>
    <row r="5" spans="1:144" ht="16.149999999999999" customHeight="1" x14ac:dyDescent="0.2">
      <c r="A5" s="1" t="str">
        <f>CONCATENATE("AÑO: ",[9]NOMBRE!B7)</f>
        <v>AÑO: 2018</v>
      </c>
      <c r="P5" s="6"/>
      <c r="Q5" s="6"/>
      <c r="R5" s="6"/>
      <c r="CG5" s="5"/>
      <c r="CH5" s="5"/>
      <c r="CI5" s="5"/>
      <c r="CJ5" s="5"/>
      <c r="CK5" s="5"/>
      <c r="CL5" s="5"/>
      <c r="CM5" s="5"/>
      <c r="CN5" s="5"/>
    </row>
    <row r="6" spans="1:144" ht="15" x14ac:dyDescent="0.2">
      <c r="F6" s="9" t="s">
        <v>3</v>
      </c>
      <c r="P6" s="6"/>
      <c r="Q6" s="6"/>
      <c r="R6" s="6"/>
      <c r="CG6" s="5"/>
      <c r="CH6" s="5"/>
      <c r="CI6" s="5"/>
      <c r="CJ6" s="5"/>
      <c r="CK6" s="5"/>
      <c r="CL6" s="5"/>
      <c r="CM6" s="5"/>
      <c r="CN6" s="5"/>
    </row>
    <row r="7" spans="1:144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P7" s="6"/>
      <c r="Q7" s="6"/>
      <c r="R7" s="6"/>
      <c r="CG7" s="5"/>
      <c r="CH7" s="5"/>
      <c r="CI7" s="5"/>
      <c r="CJ7" s="5"/>
      <c r="CK7" s="5"/>
      <c r="CL7" s="5"/>
      <c r="CM7" s="5"/>
      <c r="CN7" s="5"/>
    </row>
    <row r="8" spans="1:144" ht="31.9" customHeight="1" x14ac:dyDescent="0.2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  <c r="Q8" s="6"/>
      <c r="R8" s="6"/>
      <c r="CG8" s="5"/>
      <c r="CH8" s="5"/>
      <c r="CI8" s="5"/>
      <c r="CJ8" s="5"/>
      <c r="CK8" s="5"/>
      <c r="CL8" s="5"/>
      <c r="CM8" s="5"/>
      <c r="CN8" s="5"/>
    </row>
    <row r="9" spans="1:144" ht="14.25" customHeight="1" x14ac:dyDescent="0.2">
      <c r="A9" s="261" t="s">
        <v>5</v>
      </c>
      <c r="B9" s="262" t="s">
        <v>6</v>
      </c>
      <c r="C9" s="263" t="s">
        <v>7</v>
      </c>
      <c r="D9" s="264" t="s">
        <v>8</v>
      </c>
      <c r="E9" s="267" t="s">
        <v>9</v>
      </c>
      <c r="F9" s="254" t="s">
        <v>10</v>
      </c>
      <c r="G9" s="255" t="s">
        <v>11</v>
      </c>
      <c r="H9" s="256"/>
      <c r="I9" s="256"/>
      <c r="J9" s="257"/>
      <c r="K9" s="255" t="s">
        <v>12</v>
      </c>
      <c r="L9" s="256"/>
      <c r="M9" s="256"/>
      <c r="N9" s="256"/>
      <c r="O9" s="257"/>
      <c r="P9" s="6"/>
      <c r="Q9" s="6"/>
      <c r="R9" s="6"/>
      <c r="BX9" s="2"/>
      <c r="BY9" s="15"/>
      <c r="CG9" s="5"/>
      <c r="CH9" s="5"/>
      <c r="CI9" s="5"/>
      <c r="CJ9" s="5"/>
      <c r="CK9" s="5"/>
      <c r="CL9" s="5"/>
      <c r="CM9" s="5"/>
      <c r="CN9" s="5"/>
      <c r="EM9" s="3"/>
      <c r="EN9" s="3"/>
    </row>
    <row r="10" spans="1:144" ht="21.75" customHeight="1" x14ac:dyDescent="0.2">
      <c r="A10" s="261"/>
      <c r="B10" s="262"/>
      <c r="C10" s="263"/>
      <c r="D10" s="265"/>
      <c r="E10" s="268"/>
      <c r="F10" s="254"/>
      <c r="G10" s="258"/>
      <c r="H10" s="259"/>
      <c r="I10" s="259"/>
      <c r="J10" s="260"/>
      <c r="K10" s="258"/>
      <c r="L10" s="259"/>
      <c r="M10" s="259"/>
      <c r="N10" s="259"/>
      <c r="O10" s="260"/>
      <c r="P10" s="6"/>
      <c r="Q10" s="6"/>
      <c r="R10" s="6"/>
      <c r="BX10" s="2"/>
      <c r="BY10" s="15"/>
      <c r="CG10" s="5"/>
      <c r="CH10" s="5"/>
      <c r="CI10" s="5"/>
      <c r="CJ10" s="5"/>
      <c r="CK10" s="5"/>
      <c r="CL10" s="5"/>
      <c r="CM10" s="5"/>
      <c r="CN10" s="5"/>
      <c r="EM10" s="3"/>
      <c r="EN10" s="3"/>
    </row>
    <row r="11" spans="1:144" ht="31.5" customHeight="1" x14ac:dyDescent="0.2">
      <c r="A11" s="261"/>
      <c r="B11" s="262"/>
      <c r="C11" s="263"/>
      <c r="D11" s="266"/>
      <c r="E11" s="269"/>
      <c r="F11" s="254"/>
      <c r="G11" s="16" t="s">
        <v>13</v>
      </c>
      <c r="H11" s="17" t="s">
        <v>14</v>
      </c>
      <c r="I11" s="17" t="s">
        <v>15</v>
      </c>
      <c r="J11" s="224" t="s">
        <v>16</v>
      </c>
      <c r="K11" s="16" t="s">
        <v>13</v>
      </c>
      <c r="L11" s="17" t="s">
        <v>14</v>
      </c>
      <c r="M11" s="17" t="s">
        <v>15</v>
      </c>
      <c r="N11" s="17" t="s">
        <v>16</v>
      </c>
      <c r="O11" s="224" t="s">
        <v>17</v>
      </c>
      <c r="P11" s="6"/>
      <c r="Q11" s="6"/>
      <c r="R11" s="6"/>
      <c r="BX11" s="2"/>
      <c r="BY11" s="15"/>
      <c r="CG11" s="5"/>
      <c r="CH11" s="5"/>
      <c r="CI11" s="5"/>
      <c r="CJ11" s="5"/>
      <c r="CK11" s="5"/>
      <c r="CL11" s="5"/>
      <c r="CM11" s="5"/>
      <c r="CN11" s="5"/>
      <c r="EM11" s="3"/>
      <c r="EN11" s="3"/>
    </row>
    <row r="12" spans="1:144" x14ac:dyDescent="0.2">
      <c r="A12" s="225" t="s">
        <v>18</v>
      </c>
      <c r="B12" s="20">
        <f t="shared" ref="B12:O12" si="0">SUM(B13:B16)</f>
        <v>5</v>
      </c>
      <c r="C12" s="21">
        <f>SUM(C13:C16)</f>
        <v>5</v>
      </c>
      <c r="D12" s="22">
        <f t="shared" si="0"/>
        <v>5</v>
      </c>
      <c r="E12" s="22">
        <f t="shared" si="0"/>
        <v>1644</v>
      </c>
      <c r="F12" s="23">
        <f t="shared" si="0"/>
        <v>1644</v>
      </c>
      <c r="G12" s="24">
        <f t="shared" si="0"/>
        <v>1080</v>
      </c>
      <c r="H12" s="22">
        <f t="shared" si="0"/>
        <v>900</v>
      </c>
      <c r="I12" s="22">
        <f t="shared" si="0"/>
        <v>165</v>
      </c>
      <c r="J12" s="23">
        <f t="shared" si="0"/>
        <v>15</v>
      </c>
      <c r="K12" s="24">
        <f t="shared" si="0"/>
        <v>1051</v>
      </c>
      <c r="L12" s="22">
        <f t="shared" si="0"/>
        <v>675</v>
      </c>
      <c r="M12" s="22">
        <f t="shared" si="0"/>
        <v>163</v>
      </c>
      <c r="N12" s="22">
        <f t="shared" si="0"/>
        <v>13</v>
      </c>
      <c r="O12" s="23">
        <f t="shared" si="0"/>
        <v>200</v>
      </c>
      <c r="P12" s="7"/>
      <c r="Q12" s="6"/>
      <c r="R12" s="6"/>
      <c r="BX12" s="2"/>
      <c r="BY12" s="15"/>
      <c r="CG12" s="5"/>
      <c r="CH12" s="5"/>
      <c r="CI12" s="5"/>
      <c r="CJ12" s="5"/>
      <c r="CK12" s="5"/>
      <c r="CL12" s="5"/>
      <c r="CM12" s="5"/>
      <c r="CN12" s="5"/>
      <c r="EM12" s="3"/>
      <c r="EN12" s="3"/>
    </row>
    <row r="13" spans="1:144" x14ac:dyDescent="0.2">
      <c r="A13" s="25" t="s">
        <v>19</v>
      </c>
      <c r="B13" s="26">
        <v>4</v>
      </c>
      <c r="C13" s="27">
        <v>4</v>
      </c>
      <c r="D13" s="27">
        <v>4</v>
      </c>
      <c r="E13" s="27">
        <v>900</v>
      </c>
      <c r="F13" s="27">
        <v>900</v>
      </c>
      <c r="G13" s="28">
        <f>SUM(H13:J13)</f>
        <v>1080</v>
      </c>
      <c r="H13" s="29">
        <v>900</v>
      </c>
      <c r="I13" s="27">
        <v>165</v>
      </c>
      <c r="J13" s="27">
        <v>15</v>
      </c>
      <c r="K13" s="30">
        <f>SUM(L13:O13)</f>
        <v>755</v>
      </c>
      <c r="L13" s="29">
        <v>434</v>
      </c>
      <c r="M13" s="27">
        <v>163</v>
      </c>
      <c r="N13" s="31">
        <v>13</v>
      </c>
      <c r="O13" s="32">
        <v>145</v>
      </c>
      <c r="P13" s="7"/>
      <c r="Q13" s="6"/>
      <c r="R13" s="6"/>
      <c r="BX13" s="2"/>
      <c r="BY13" s="15"/>
      <c r="CG13" s="5"/>
      <c r="CH13" s="5"/>
      <c r="CI13" s="5"/>
      <c r="CJ13" s="5"/>
      <c r="CK13" s="5"/>
      <c r="CL13" s="5"/>
      <c r="CM13" s="5"/>
      <c r="CN13" s="5"/>
      <c r="EM13" s="3"/>
      <c r="EN13" s="3"/>
    </row>
    <row r="14" spans="1:144" x14ac:dyDescent="0.2">
      <c r="A14" s="33" t="s">
        <v>20</v>
      </c>
      <c r="B14" s="34">
        <v>1</v>
      </c>
      <c r="C14" s="35">
        <v>1</v>
      </c>
      <c r="D14" s="35">
        <v>1</v>
      </c>
      <c r="E14" s="35">
        <v>744</v>
      </c>
      <c r="F14" s="35">
        <v>744</v>
      </c>
      <c r="G14" s="36">
        <f>SUM(H14:J14)</f>
        <v>0</v>
      </c>
      <c r="H14" s="37">
        <v>0</v>
      </c>
      <c r="I14" s="35">
        <v>0</v>
      </c>
      <c r="J14" s="35">
        <v>0</v>
      </c>
      <c r="K14" s="38">
        <f>SUM(L14:O14)</f>
        <v>296</v>
      </c>
      <c r="L14" s="37">
        <v>241</v>
      </c>
      <c r="M14" s="35">
        <v>0</v>
      </c>
      <c r="N14" s="39">
        <v>0</v>
      </c>
      <c r="O14" s="40">
        <v>55</v>
      </c>
      <c r="P14" s="7"/>
      <c r="Q14" s="6"/>
      <c r="R14" s="6"/>
      <c r="BX14" s="2"/>
      <c r="BY14" s="15"/>
      <c r="CG14" s="5"/>
      <c r="CH14" s="5"/>
      <c r="CI14" s="5"/>
      <c r="CJ14" s="5"/>
      <c r="CK14" s="5"/>
      <c r="CL14" s="5"/>
      <c r="CM14" s="5"/>
      <c r="CN14" s="5"/>
      <c r="EM14" s="3"/>
      <c r="EN14" s="3"/>
    </row>
    <row r="15" spans="1:144" x14ac:dyDescent="0.2">
      <c r="A15" s="41" t="s">
        <v>21</v>
      </c>
      <c r="B15" s="34"/>
      <c r="C15" s="35"/>
      <c r="D15" s="35"/>
      <c r="E15" s="35"/>
      <c r="F15" s="35"/>
      <c r="G15" s="38">
        <f>SUM(H15:J15)</f>
        <v>0</v>
      </c>
      <c r="H15" s="37"/>
      <c r="I15" s="35"/>
      <c r="J15" s="35"/>
      <c r="K15" s="38">
        <f>SUM(L15:O15)</f>
        <v>0</v>
      </c>
      <c r="L15" s="37"/>
      <c r="M15" s="35"/>
      <c r="N15" s="39"/>
      <c r="O15" s="40"/>
      <c r="P15" s="7"/>
      <c r="Q15" s="6"/>
      <c r="R15" s="6"/>
      <c r="BX15" s="2"/>
      <c r="BY15" s="15"/>
      <c r="CG15" s="5"/>
      <c r="CH15" s="5"/>
      <c r="CI15" s="5"/>
      <c r="CJ15" s="5"/>
      <c r="CK15" s="5"/>
      <c r="CL15" s="5"/>
      <c r="CM15" s="5"/>
      <c r="CN15" s="5"/>
      <c r="EM15" s="3"/>
      <c r="EN15" s="3"/>
    </row>
    <row r="16" spans="1:144" x14ac:dyDescent="0.2">
      <c r="A16" s="42" t="s">
        <v>22</v>
      </c>
      <c r="B16" s="43"/>
      <c r="C16" s="44"/>
      <c r="D16" s="45"/>
      <c r="E16" s="45"/>
      <c r="F16" s="46"/>
      <c r="G16" s="47">
        <f>SUM(H16:J16)</f>
        <v>0</v>
      </c>
      <c r="H16" s="48"/>
      <c r="I16" s="44"/>
      <c r="J16" s="44"/>
      <c r="K16" s="49">
        <f>SUM(L16:O16)</f>
        <v>0</v>
      </c>
      <c r="L16" s="48"/>
      <c r="M16" s="44"/>
      <c r="N16" s="50"/>
      <c r="O16" s="51"/>
      <c r="P16" s="7"/>
      <c r="Q16" s="6"/>
      <c r="R16" s="6"/>
      <c r="BX16" s="2"/>
      <c r="BY16" s="15"/>
      <c r="CG16" s="5"/>
      <c r="CH16" s="5"/>
      <c r="CI16" s="5"/>
      <c r="CJ16" s="5"/>
      <c r="CK16" s="5"/>
      <c r="CL16" s="5"/>
      <c r="CM16" s="5"/>
      <c r="CN16" s="5"/>
      <c r="EM16" s="3"/>
      <c r="EN16" s="3"/>
    </row>
    <row r="17" spans="1:92" ht="31.9" customHeight="1" x14ac:dyDescent="0.2">
      <c r="A17" s="13" t="s">
        <v>23</v>
      </c>
      <c r="B17" s="52"/>
      <c r="C17" s="52"/>
      <c r="D17" s="52"/>
      <c r="E17" s="52"/>
      <c r="F17" s="52"/>
      <c r="G17" s="52"/>
      <c r="H17" s="53"/>
      <c r="I17" s="54"/>
      <c r="J17" s="55"/>
      <c r="K17" s="56"/>
      <c r="L17" s="56"/>
      <c r="M17" s="7"/>
      <c r="N17" s="7"/>
      <c r="O17" s="7"/>
      <c r="P17" s="7"/>
      <c r="Q17" s="6"/>
      <c r="R17" s="6"/>
      <c r="CG17" s="5"/>
      <c r="CH17" s="5"/>
      <c r="CI17" s="5"/>
      <c r="CJ17" s="5"/>
      <c r="CK17" s="5"/>
      <c r="CL17" s="5"/>
      <c r="CM17" s="5"/>
      <c r="CN17" s="5"/>
    </row>
    <row r="18" spans="1:92" ht="31.5" x14ac:dyDescent="0.2">
      <c r="A18" s="229" t="s">
        <v>24</v>
      </c>
      <c r="B18" s="58" t="s">
        <v>1</v>
      </c>
      <c r="C18" s="59" t="s">
        <v>25</v>
      </c>
      <c r="D18" s="60" t="s">
        <v>26</v>
      </c>
      <c r="E18" s="60" t="s">
        <v>27</v>
      </c>
      <c r="F18" s="60" t="s">
        <v>28</v>
      </c>
      <c r="G18" s="61" t="s">
        <v>29</v>
      </c>
      <c r="H18" s="62"/>
      <c r="I18" s="63"/>
      <c r="J18" s="63"/>
      <c r="K18" s="64"/>
      <c r="L18" s="64"/>
      <c r="M18" s="7"/>
      <c r="N18" s="7"/>
      <c r="O18" s="7"/>
      <c r="P18" s="7"/>
      <c r="Q18" s="6"/>
      <c r="R18" s="6"/>
      <c r="CG18" s="5"/>
      <c r="CH18" s="5"/>
      <c r="CI18" s="5"/>
      <c r="CJ18" s="5"/>
      <c r="CK18" s="5"/>
      <c r="CL18" s="5"/>
      <c r="CM18" s="5"/>
      <c r="CN18" s="5"/>
    </row>
    <row r="19" spans="1:92" x14ac:dyDescent="0.2">
      <c r="A19" s="65" t="s">
        <v>30</v>
      </c>
      <c r="B19" s="66">
        <f>SUM(C19:G19)</f>
        <v>8</v>
      </c>
      <c r="C19" s="67"/>
      <c r="D19" s="68"/>
      <c r="E19" s="68">
        <v>8</v>
      </c>
      <c r="F19" s="68"/>
      <c r="G19" s="69"/>
      <c r="H19" s="70"/>
      <c r="I19" s="63"/>
      <c r="J19" s="63"/>
      <c r="K19" s="64"/>
      <c r="L19" s="64"/>
      <c r="M19" s="7"/>
      <c r="N19" s="7"/>
      <c r="O19" s="7"/>
      <c r="P19" s="7"/>
      <c r="Q19" s="6"/>
      <c r="R19" s="6"/>
      <c r="CG19" s="5"/>
      <c r="CH19" s="5"/>
      <c r="CI19" s="5"/>
      <c r="CJ19" s="5"/>
      <c r="CK19" s="5"/>
      <c r="CL19" s="5"/>
      <c r="CM19" s="5"/>
      <c r="CN19" s="5"/>
    </row>
    <row r="20" spans="1:92" x14ac:dyDescent="0.2">
      <c r="A20" s="71" t="s">
        <v>31</v>
      </c>
      <c r="B20" s="72">
        <f>SUM(C20:G20)</f>
        <v>240</v>
      </c>
      <c r="C20" s="73"/>
      <c r="D20" s="74"/>
      <c r="E20" s="74">
        <v>240</v>
      </c>
      <c r="F20" s="74"/>
      <c r="G20" s="75"/>
      <c r="H20" s="70"/>
      <c r="I20" s="63"/>
      <c r="J20" s="63"/>
      <c r="K20" s="64"/>
      <c r="L20" s="64"/>
      <c r="M20" s="7"/>
      <c r="N20" s="7"/>
      <c r="O20" s="7"/>
      <c r="P20" s="7"/>
      <c r="Q20" s="6"/>
      <c r="R20" s="6"/>
      <c r="CG20" s="5"/>
      <c r="CH20" s="5"/>
      <c r="CI20" s="5"/>
      <c r="CJ20" s="5"/>
      <c r="CK20" s="5"/>
      <c r="CL20" s="5"/>
      <c r="CM20" s="5"/>
      <c r="CN20" s="5"/>
    </row>
    <row r="21" spans="1:92" x14ac:dyDescent="0.2">
      <c r="A21" s="71" t="s">
        <v>32</v>
      </c>
      <c r="B21" s="72">
        <f>SUM(C21:G21)</f>
        <v>240</v>
      </c>
      <c r="C21" s="73"/>
      <c r="D21" s="74"/>
      <c r="E21" s="74">
        <v>240</v>
      </c>
      <c r="F21" s="74"/>
      <c r="G21" s="75"/>
      <c r="H21" s="70"/>
      <c r="I21" s="63"/>
      <c r="J21" s="63"/>
      <c r="K21" s="64"/>
      <c r="L21" s="64"/>
      <c r="M21" s="7"/>
      <c r="N21" s="7"/>
      <c r="O21" s="7"/>
      <c r="P21" s="7"/>
      <c r="Q21" s="6"/>
      <c r="R21" s="6"/>
      <c r="CG21" s="5"/>
      <c r="CH21" s="5"/>
      <c r="CI21" s="5"/>
      <c r="CJ21" s="5"/>
      <c r="CK21" s="5"/>
      <c r="CL21" s="5"/>
      <c r="CM21" s="5"/>
      <c r="CN21" s="5"/>
    </row>
    <row r="22" spans="1:92" x14ac:dyDescent="0.2">
      <c r="A22" s="71" t="s">
        <v>33</v>
      </c>
      <c r="B22" s="72">
        <f>SUM(C22:G22)</f>
        <v>240</v>
      </c>
      <c r="C22" s="73"/>
      <c r="D22" s="74"/>
      <c r="E22" s="74">
        <v>240</v>
      </c>
      <c r="F22" s="74"/>
      <c r="G22" s="75"/>
      <c r="H22" s="70"/>
      <c r="I22" s="63"/>
      <c r="J22" s="76"/>
      <c r="K22" s="64"/>
      <c r="L22" s="64"/>
      <c r="M22" s="7"/>
      <c r="N22" s="7"/>
      <c r="O22" s="7"/>
      <c r="P22" s="7"/>
      <c r="Q22" s="6"/>
      <c r="R22" s="6"/>
      <c r="CG22" s="5"/>
      <c r="CH22" s="5"/>
      <c r="CI22" s="5"/>
      <c r="CJ22" s="5"/>
      <c r="CK22" s="5"/>
      <c r="CL22" s="5"/>
      <c r="CM22" s="5"/>
      <c r="CN22" s="5"/>
    </row>
    <row r="23" spans="1:92" x14ac:dyDescent="0.2">
      <c r="A23" s="77" t="s">
        <v>34</v>
      </c>
      <c r="B23" s="78">
        <f>SUM(C23:G23)</f>
        <v>240</v>
      </c>
      <c r="C23" s="79"/>
      <c r="D23" s="80"/>
      <c r="E23" s="80">
        <v>240</v>
      </c>
      <c r="F23" s="80"/>
      <c r="G23" s="81"/>
      <c r="H23" s="70"/>
      <c r="I23" s="63"/>
      <c r="J23" s="63"/>
      <c r="K23" s="64"/>
      <c r="L23" s="64"/>
      <c r="M23" s="7"/>
      <c r="N23" s="7"/>
      <c r="O23" s="7"/>
      <c r="P23" s="7"/>
      <c r="Q23" s="6"/>
      <c r="R23" s="6"/>
      <c r="CG23" s="5"/>
      <c r="CH23" s="5"/>
      <c r="CI23" s="5"/>
      <c r="CJ23" s="5"/>
      <c r="CK23" s="5"/>
      <c r="CL23" s="5"/>
      <c r="CM23" s="5"/>
      <c r="CN23" s="5"/>
    </row>
    <row r="24" spans="1:92" ht="31.9" customHeight="1" x14ac:dyDescent="0.2">
      <c r="A24" s="13" t="s">
        <v>35</v>
      </c>
      <c r="B24" s="76"/>
      <c r="C24" s="76"/>
      <c r="D24" s="82"/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CG24" s="5"/>
      <c r="CH24" s="5"/>
      <c r="CI24" s="5"/>
      <c r="CJ24" s="5"/>
      <c r="CK24" s="5"/>
      <c r="CL24" s="5"/>
      <c r="CM24" s="5"/>
      <c r="CN24" s="5"/>
    </row>
    <row r="25" spans="1:92" ht="31.9" customHeight="1" x14ac:dyDescent="0.2">
      <c r="A25" s="13" t="s">
        <v>36</v>
      </c>
      <c r="B25" s="55"/>
      <c r="C25" s="82"/>
      <c r="D25" s="82"/>
      <c r="E25" s="82"/>
      <c r="F25" s="82"/>
      <c r="G25" s="82"/>
      <c r="H25" s="82"/>
      <c r="I25" s="76"/>
      <c r="J25" s="76"/>
      <c r="K25" s="83"/>
      <c r="L25" s="82"/>
      <c r="M25" s="6"/>
      <c r="N25" s="6"/>
      <c r="O25" s="6"/>
      <c r="P25" s="6"/>
      <c r="Q25" s="6"/>
      <c r="R25" s="6"/>
      <c r="CG25" s="5"/>
      <c r="CH25" s="5"/>
      <c r="CI25" s="5"/>
      <c r="CJ25" s="5"/>
      <c r="CK25" s="5"/>
      <c r="CL25" s="5"/>
      <c r="CM25" s="5"/>
      <c r="CN25" s="5"/>
    </row>
    <row r="26" spans="1:92" x14ac:dyDescent="0.2">
      <c r="A26" s="84" t="s">
        <v>24</v>
      </c>
      <c r="B26" s="84" t="s">
        <v>1</v>
      </c>
      <c r="C26" s="76"/>
      <c r="D26" s="64"/>
      <c r="E26" s="64"/>
      <c r="F26" s="64"/>
      <c r="G26" s="64"/>
      <c r="H26" s="64"/>
      <c r="I26" s="63"/>
      <c r="J26" s="63"/>
      <c r="K26" s="85"/>
      <c r="L26" s="64"/>
      <c r="M26" s="6"/>
      <c r="N26" s="6"/>
      <c r="O26" s="6"/>
      <c r="P26" s="6"/>
      <c r="Q26" s="6"/>
      <c r="R26" s="6"/>
      <c r="CG26" s="5"/>
      <c r="CH26" s="5"/>
      <c r="CI26" s="5"/>
      <c r="CJ26" s="5"/>
      <c r="CK26" s="5"/>
      <c r="CL26" s="5"/>
      <c r="CM26" s="5"/>
      <c r="CN26" s="5"/>
    </row>
    <row r="27" spans="1:92" x14ac:dyDescent="0.2">
      <c r="A27" s="86" t="s">
        <v>31</v>
      </c>
      <c r="B27" s="87">
        <v>46</v>
      </c>
      <c r="C27" s="70"/>
      <c r="D27" s="64"/>
      <c r="E27" s="64"/>
      <c r="F27" s="64"/>
      <c r="G27" s="64"/>
      <c r="H27" s="64"/>
      <c r="I27" s="64"/>
      <c r="J27" s="64"/>
      <c r="K27" s="85"/>
      <c r="L27" s="64"/>
      <c r="M27" s="6"/>
      <c r="N27" s="6"/>
      <c r="O27" s="6"/>
      <c r="P27" s="6"/>
      <c r="Q27" s="6"/>
      <c r="R27" s="6"/>
      <c r="CG27" s="5"/>
      <c r="CH27" s="5"/>
      <c r="CI27" s="5"/>
      <c r="CJ27" s="5"/>
      <c r="CK27" s="5"/>
      <c r="CL27" s="5"/>
      <c r="CM27" s="5"/>
      <c r="CN27" s="5"/>
    </row>
    <row r="28" spans="1:92" x14ac:dyDescent="0.2">
      <c r="A28" s="71" t="s">
        <v>32</v>
      </c>
      <c r="B28" s="87">
        <v>61</v>
      </c>
      <c r="C28" s="70"/>
      <c r="D28" s="64"/>
      <c r="E28" s="64"/>
      <c r="F28" s="64"/>
      <c r="G28" s="64"/>
      <c r="H28" s="64"/>
      <c r="I28" s="64"/>
      <c r="J28" s="64"/>
      <c r="K28" s="85"/>
      <c r="L28" s="64"/>
      <c r="M28" s="6"/>
      <c r="N28" s="6"/>
      <c r="O28" s="6"/>
      <c r="P28" s="6"/>
      <c r="Q28" s="6"/>
      <c r="R28" s="6"/>
      <c r="CG28" s="5"/>
      <c r="CH28" s="5"/>
      <c r="CI28" s="5"/>
      <c r="CJ28" s="5"/>
      <c r="CK28" s="5"/>
      <c r="CL28" s="5"/>
      <c r="CM28" s="5"/>
      <c r="CN28" s="5"/>
    </row>
    <row r="29" spans="1:92" x14ac:dyDescent="0.2">
      <c r="A29" s="86" t="s">
        <v>37</v>
      </c>
      <c r="B29" s="87">
        <v>511</v>
      </c>
      <c r="C29" s="70"/>
      <c r="D29" s="64"/>
      <c r="E29" s="64"/>
      <c r="F29" s="64"/>
      <c r="G29" s="64"/>
      <c r="H29" s="64"/>
      <c r="I29" s="64"/>
      <c r="J29" s="64"/>
      <c r="K29" s="85"/>
      <c r="L29" s="64"/>
      <c r="M29" s="6"/>
      <c r="N29" s="6"/>
      <c r="O29" s="6"/>
      <c r="P29" s="6"/>
      <c r="Q29" s="6"/>
      <c r="R29" s="6"/>
      <c r="CG29" s="5"/>
      <c r="CH29" s="5"/>
      <c r="CI29" s="5"/>
      <c r="CJ29" s="5"/>
      <c r="CK29" s="5"/>
      <c r="CL29" s="5"/>
      <c r="CM29" s="5"/>
      <c r="CN29" s="5"/>
    </row>
    <row r="30" spans="1:92" ht="12.75" customHeight="1" x14ac:dyDescent="0.2">
      <c r="A30" s="86" t="s">
        <v>34</v>
      </c>
      <c r="B30" s="87">
        <v>40</v>
      </c>
      <c r="C30" s="70"/>
      <c r="D30" s="64"/>
      <c r="E30" s="64"/>
      <c r="F30" s="64"/>
      <c r="G30" s="64"/>
      <c r="H30" s="64"/>
      <c r="I30" s="64"/>
      <c r="J30" s="82"/>
      <c r="K30" s="85"/>
      <c r="L30" s="64"/>
      <c r="CG30" s="5"/>
      <c r="CH30" s="5"/>
      <c r="CI30" s="5"/>
      <c r="CJ30" s="5"/>
      <c r="CK30" s="5"/>
      <c r="CL30" s="5"/>
      <c r="CM30" s="5"/>
      <c r="CN30" s="5"/>
    </row>
    <row r="31" spans="1:92" x14ac:dyDescent="0.2">
      <c r="A31" s="88" t="s">
        <v>38</v>
      </c>
      <c r="B31" s="87">
        <v>2</v>
      </c>
      <c r="C31" s="70"/>
      <c r="D31" s="64"/>
      <c r="E31" s="64"/>
      <c r="F31" s="64"/>
      <c r="G31" s="64"/>
      <c r="H31" s="64"/>
      <c r="I31" s="64"/>
      <c r="J31" s="64"/>
      <c r="K31" s="85"/>
      <c r="L31" s="64"/>
      <c r="M31" s="89"/>
      <c r="CG31" s="5"/>
      <c r="CH31" s="5"/>
      <c r="CI31" s="5"/>
      <c r="CJ31" s="5"/>
      <c r="CK31" s="5"/>
      <c r="CL31" s="5"/>
      <c r="CM31" s="5"/>
      <c r="CN31" s="5"/>
    </row>
    <row r="32" spans="1:92" x14ac:dyDescent="0.2">
      <c r="A32" s="78" t="s">
        <v>39</v>
      </c>
      <c r="B32" s="90">
        <v>4</v>
      </c>
      <c r="C32" s="70"/>
      <c r="D32" s="64"/>
      <c r="E32" s="64"/>
      <c r="F32" s="91"/>
      <c r="G32" s="64"/>
      <c r="H32" s="64"/>
      <c r="I32" s="64"/>
      <c r="J32" s="64"/>
      <c r="K32" s="85"/>
      <c r="L32" s="64"/>
      <c r="M32" s="89"/>
      <c r="CG32" s="5"/>
      <c r="CH32" s="5"/>
      <c r="CI32" s="5"/>
      <c r="CJ32" s="5"/>
      <c r="CK32" s="5"/>
      <c r="CL32" s="5"/>
      <c r="CM32" s="5"/>
      <c r="CN32" s="5"/>
    </row>
    <row r="33" spans="1:92" ht="23.25" customHeight="1" x14ac:dyDescent="0.2">
      <c r="A33" s="13" t="s">
        <v>40</v>
      </c>
      <c r="B33" s="92"/>
      <c r="C33" s="93"/>
      <c r="D33" s="94"/>
      <c r="E33" s="94"/>
      <c r="F33" s="95"/>
      <c r="G33" s="64"/>
      <c r="H33" s="64"/>
      <c r="I33" s="64"/>
      <c r="J33" s="64"/>
      <c r="K33" s="85"/>
      <c r="L33" s="64"/>
      <c r="M33" s="89"/>
      <c r="CG33" s="5"/>
      <c r="CH33" s="5"/>
      <c r="CI33" s="5"/>
      <c r="CJ33" s="5"/>
      <c r="CK33" s="5"/>
      <c r="CL33" s="5"/>
      <c r="CM33" s="5"/>
      <c r="CN33" s="5"/>
    </row>
    <row r="34" spans="1:92" ht="49.9" customHeight="1" x14ac:dyDescent="0.2">
      <c r="A34" s="84" t="s">
        <v>41</v>
      </c>
      <c r="B34" s="84" t="s">
        <v>1</v>
      </c>
      <c r="C34" s="96" t="s">
        <v>42</v>
      </c>
      <c r="D34" s="97" t="s">
        <v>43</v>
      </c>
      <c r="E34" s="97" t="s">
        <v>44</v>
      </c>
      <c r="F34" s="98" t="s">
        <v>45</v>
      </c>
      <c r="G34" s="99"/>
      <c r="H34" s="64"/>
      <c r="I34" s="64"/>
      <c r="J34" s="64"/>
      <c r="K34" s="85"/>
      <c r="L34" s="64"/>
      <c r="M34" s="89"/>
      <c r="CG34" s="5"/>
      <c r="CH34" s="5"/>
      <c r="CI34" s="5"/>
      <c r="CJ34" s="5"/>
      <c r="CK34" s="5"/>
      <c r="CL34" s="5"/>
      <c r="CM34" s="5"/>
      <c r="CN34" s="5"/>
    </row>
    <row r="35" spans="1:92" x14ac:dyDescent="0.2">
      <c r="A35" s="100" t="s">
        <v>46</v>
      </c>
      <c r="B35" s="101">
        <f>SUM(C35:F35)</f>
        <v>720</v>
      </c>
      <c r="C35" s="102">
        <v>20</v>
      </c>
      <c r="D35" s="103">
        <v>164</v>
      </c>
      <c r="E35" s="103">
        <v>144</v>
      </c>
      <c r="F35" s="104">
        <v>392</v>
      </c>
      <c r="G35" s="105"/>
      <c r="H35" s="64"/>
      <c r="I35" s="64"/>
      <c r="J35" s="64"/>
      <c r="K35" s="85"/>
      <c r="L35" s="64"/>
      <c r="M35" s="89"/>
      <c r="CG35" s="5"/>
      <c r="CH35" s="5"/>
      <c r="CI35" s="5"/>
      <c r="CJ35" s="5"/>
      <c r="CK35" s="5"/>
      <c r="CL35" s="5"/>
      <c r="CM35" s="5"/>
      <c r="CN35" s="5"/>
    </row>
    <row r="36" spans="1:92" ht="31.9" customHeight="1" x14ac:dyDescent="0.2">
      <c r="A36" s="13" t="s">
        <v>47</v>
      </c>
      <c r="B36" s="106"/>
      <c r="C36" s="106"/>
      <c r="D36" s="7"/>
      <c r="E36" s="6"/>
      <c r="F36" s="6"/>
      <c r="G36" s="6"/>
      <c r="H36" s="6"/>
      <c r="I36" s="6"/>
      <c r="J36" s="6"/>
      <c r="K36" s="6"/>
      <c r="CG36" s="5"/>
      <c r="CH36" s="5"/>
      <c r="CI36" s="5"/>
      <c r="CJ36" s="5"/>
      <c r="CK36" s="5"/>
      <c r="CL36" s="5"/>
      <c r="CM36" s="5"/>
      <c r="CN36" s="5"/>
    </row>
    <row r="37" spans="1:92" ht="31.9" customHeight="1" x14ac:dyDescent="0.2">
      <c r="A37" s="107" t="s">
        <v>48</v>
      </c>
      <c r="B37" s="64"/>
      <c r="C37" s="64"/>
      <c r="D37" s="108"/>
      <c r="E37" s="108"/>
      <c r="F37" s="108"/>
      <c r="G37" s="108"/>
      <c r="H37" s="108"/>
      <c r="I37" s="108"/>
      <c r="J37" s="109"/>
      <c r="K37" s="110"/>
      <c r="L37" s="109"/>
      <c r="M37" s="111"/>
      <c r="N37" s="15"/>
      <c r="O37" s="15"/>
      <c r="P37" s="15"/>
      <c r="CG37" s="5"/>
      <c r="CH37" s="5"/>
      <c r="CI37" s="5"/>
      <c r="CJ37" s="5"/>
      <c r="CK37" s="5"/>
      <c r="CL37" s="5"/>
      <c r="CM37" s="5"/>
      <c r="CN37" s="5"/>
    </row>
    <row r="38" spans="1:92" x14ac:dyDescent="0.2">
      <c r="A38" s="229" t="s">
        <v>24</v>
      </c>
      <c r="B38" s="58" t="s">
        <v>49</v>
      </c>
      <c r="C38" s="58" t="s">
        <v>50</v>
      </c>
      <c r="D38" s="112"/>
      <c r="E38" s="109"/>
      <c r="F38" s="109"/>
      <c r="G38" s="109"/>
      <c r="H38" s="109"/>
      <c r="I38" s="109"/>
      <c r="J38" s="109"/>
      <c r="K38" s="110"/>
      <c r="L38" s="109"/>
      <c r="M38" s="111"/>
      <c r="N38" s="15"/>
      <c r="O38" s="15"/>
      <c r="P38" s="15"/>
      <c r="CG38" s="5"/>
      <c r="CH38" s="5"/>
      <c r="CI38" s="5"/>
      <c r="CJ38" s="5"/>
      <c r="CK38" s="5"/>
      <c r="CL38" s="5"/>
      <c r="CM38" s="5"/>
      <c r="CN38" s="5"/>
    </row>
    <row r="39" spans="1:92" x14ac:dyDescent="0.2">
      <c r="A39" s="113" t="s">
        <v>51</v>
      </c>
      <c r="B39" s="114">
        <v>730</v>
      </c>
      <c r="C39" s="114">
        <v>2487</v>
      </c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  <c r="CG39" s="5"/>
      <c r="CH39" s="5"/>
      <c r="CI39" s="5"/>
      <c r="CJ39" s="5"/>
      <c r="CK39" s="5"/>
      <c r="CL39" s="5"/>
      <c r="CM39" s="5"/>
      <c r="CN39" s="5"/>
    </row>
    <row r="40" spans="1:92" x14ac:dyDescent="0.2">
      <c r="A40" s="117" t="s">
        <v>52</v>
      </c>
      <c r="B40" s="118">
        <v>143</v>
      </c>
      <c r="C40" s="118">
        <v>146</v>
      </c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5"/>
      <c r="CA40" s="4" t="str">
        <f>IF(B40&gt;B39,"* El total de días camas con acompañamiento diurno NO debe ser MAYOR que el total de días camas ocupadas. ","")</f>
        <v/>
      </c>
      <c r="CB40" s="4" t="str">
        <f>IF(C40&gt;C39,"* El total de días camas con acompañamiento diurno NO debe ser MAYOR que el total de días camas ocupadas. ","")</f>
        <v/>
      </c>
      <c r="CG40" s="5">
        <f>IF(B40&gt;B39,1,0)</f>
        <v>0</v>
      </c>
      <c r="CH40" s="5">
        <f>IF(C40&gt;C39,1,0)</f>
        <v>0</v>
      </c>
      <c r="CI40" s="5"/>
      <c r="CJ40" s="5"/>
      <c r="CK40" s="5"/>
      <c r="CL40" s="5"/>
      <c r="CM40" s="5"/>
      <c r="CN40" s="5"/>
    </row>
    <row r="41" spans="1:92" ht="21" x14ac:dyDescent="0.2">
      <c r="A41" s="117" t="s">
        <v>53</v>
      </c>
      <c r="B41" s="118">
        <v>113</v>
      </c>
      <c r="C41" s="118">
        <v>60</v>
      </c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5"/>
      <c r="CA41" s="4" t="str">
        <f>IF(OR(B41&gt;B39,B41&gt;B40),"*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B41" s="4" t="str">
        <f>IF(OR(C41&gt;C39,C41&gt;C40),"* El número de días camas con acompañamiento diurno de 6 horas NO debe ser MAYOR que el total de días camas ocupadas, ni el número de días con acompañamiento diurno de 6 horas mayor que el número de acompañamiento diurno. ","")</f>
        <v/>
      </c>
      <c r="CG41" s="5">
        <f>IF(OR(B41&gt;B39,B41&gt;B40),1,0)</f>
        <v>0</v>
      </c>
      <c r="CH41" s="5">
        <f>IF(OR(C41&gt;C39,C41&gt;C40),1,0)</f>
        <v>0</v>
      </c>
      <c r="CI41" s="5"/>
      <c r="CJ41" s="5"/>
      <c r="CK41" s="5"/>
      <c r="CL41" s="5"/>
      <c r="CM41" s="5"/>
      <c r="CN41" s="5"/>
    </row>
    <row r="42" spans="1:92" x14ac:dyDescent="0.2">
      <c r="A42" s="119" t="s">
        <v>54</v>
      </c>
      <c r="B42" s="120">
        <v>119</v>
      </c>
      <c r="C42" s="120">
        <v>112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5"/>
      <c r="CA42" s="4" t="str">
        <f>IF(B42&gt;B39,"* El total de días camas con acompañamiento nocturno NO debe ser MAYOR que el total de días camas ocupadas. ","")</f>
        <v/>
      </c>
      <c r="CB42" s="4" t="str">
        <f>IF(C42&gt;C39,"* El total de días camas con acompañamiento nocturno NO debe ser MAYOR que el total de días camas ocupadas. ","")</f>
        <v/>
      </c>
      <c r="CG42" s="5">
        <f>IF(B42&gt;B39,1,0)</f>
        <v>0</v>
      </c>
      <c r="CH42" s="5">
        <f>IF(C42&gt;C39,1,0)</f>
        <v>0</v>
      </c>
      <c r="CI42" s="5"/>
      <c r="CJ42" s="5"/>
      <c r="CK42" s="5"/>
      <c r="CL42" s="5"/>
      <c r="CM42" s="5"/>
      <c r="CN42" s="5"/>
    </row>
    <row r="43" spans="1:92" ht="20.25" customHeight="1" x14ac:dyDescent="0.2">
      <c r="A43" s="121" t="s">
        <v>55</v>
      </c>
      <c r="B43" s="82"/>
      <c r="C43" s="82"/>
      <c r="D43" s="122"/>
      <c r="E43" s="109"/>
      <c r="F43" s="109"/>
      <c r="G43" s="109"/>
      <c r="H43" s="109"/>
      <c r="I43" s="109"/>
      <c r="J43" s="108"/>
      <c r="K43" s="110"/>
      <c r="L43" s="109"/>
      <c r="M43" s="123"/>
      <c r="N43" s="124"/>
      <c r="O43" s="124"/>
      <c r="P43" s="124"/>
      <c r="CG43" s="5"/>
      <c r="CH43" s="5"/>
      <c r="CI43" s="5"/>
      <c r="CJ43" s="5"/>
      <c r="CK43" s="5"/>
      <c r="CL43" s="5"/>
      <c r="CM43" s="5"/>
      <c r="CN43" s="5"/>
    </row>
    <row r="44" spans="1:92" ht="31.9" customHeight="1" x14ac:dyDescent="0.2">
      <c r="A44" s="13" t="s">
        <v>56</v>
      </c>
      <c r="B44" s="82"/>
      <c r="C44" s="82"/>
      <c r="D44" s="122"/>
      <c r="E44" s="108"/>
      <c r="F44" s="108"/>
      <c r="G44" s="108"/>
      <c r="H44" s="108"/>
      <c r="I44" s="108"/>
      <c r="J44" s="109"/>
      <c r="K44" s="110"/>
      <c r="L44" s="109"/>
      <c r="M44" s="123"/>
      <c r="N44" s="124"/>
      <c r="O44" s="124"/>
      <c r="P44" s="124"/>
      <c r="CG44" s="5"/>
      <c r="CH44" s="5"/>
      <c r="CI44" s="5"/>
      <c r="CJ44" s="5"/>
      <c r="CK44" s="5"/>
      <c r="CL44" s="5"/>
      <c r="CM44" s="5"/>
      <c r="CN44" s="5"/>
    </row>
    <row r="45" spans="1:92" x14ac:dyDescent="0.2">
      <c r="A45" s="84" t="s">
        <v>57</v>
      </c>
      <c r="B45" s="58" t="s">
        <v>49</v>
      </c>
      <c r="C45" s="228" t="s">
        <v>50</v>
      </c>
      <c r="D45" s="126"/>
      <c r="E45" s="127"/>
      <c r="F45" s="127"/>
      <c r="G45" s="127"/>
      <c r="H45" s="127"/>
      <c r="I45" s="128"/>
      <c r="J45" s="127"/>
      <c r="K45" s="129"/>
      <c r="L45" s="127"/>
      <c r="M45" s="123"/>
      <c r="N45" s="124"/>
      <c r="O45" s="124"/>
      <c r="P45" s="124"/>
      <c r="Q45" s="15"/>
      <c r="CG45" s="5"/>
      <c r="CH45" s="5"/>
      <c r="CI45" s="5"/>
      <c r="CJ45" s="5"/>
      <c r="CK45" s="5"/>
      <c r="CL45" s="5"/>
      <c r="CM45" s="5"/>
      <c r="CN45" s="5"/>
    </row>
    <row r="46" spans="1:92" x14ac:dyDescent="0.2">
      <c r="A46" s="117" t="s">
        <v>58</v>
      </c>
      <c r="B46" s="114">
        <v>213</v>
      </c>
      <c r="C46" s="114">
        <v>424</v>
      </c>
      <c r="D46" s="130"/>
      <c r="E46" s="109"/>
      <c r="F46" s="109"/>
      <c r="G46" s="109"/>
      <c r="H46" s="109"/>
      <c r="I46" s="108"/>
      <c r="J46" s="109"/>
      <c r="K46" s="110"/>
      <c r="L46" s="109"/>
      <c r="M46" s="124"/>
      <c r="N46" s="124"/>
      <c r="O46" s="124"/>
      <c r="P46" s="124"/>
      <c r="Q46" s="15"/>
      <c r="CG46" s="5"/>
      <c r="CH46" s="5"/>
      <c r="CI46" s="5"/>
      <c r="CJ46" s="5"/>
      <c r="CK46" s="5"/>
      <c r="CL46" s="5"/>
      <c r="CM46" s="5"/>
      <c r="CN46" s="5"/>
    </row>
    <row r="47" spans="1:92" ht="21" x14ac:dyDescent="0.2">
      <c r="A47" s="131" t="s">
        <v>59</v>
      </c>
      <c r="B47" s="90">
        <v>194</v>
      </c>
      <c r="C47" s="132">
        <v>424</v>
      </c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5"/>
      <c r="Q47" s="15"/>
      <c r="CA47" s="4" t="str">
        <f>IF(B47&gt;B46,"* El número de egresados con orientación a familiares al alta NO debe ser MAYOR al total de egresos. ","")</f>
        <v/>
      </c>
      <c r="CB47" s="4" t="str">
        <f>IF(C47&gt;C46,"* El número de egresados con orientación a familiares al alta NO debe ser MAYOR al total de egresos. ","")</f>
        <v/>
      </c>
      <c r="CG47" s="5">
        <f>IF(B47&gt;B46,1,0)</f>
        <v>0</v>
      </c>
      <c r="CH47" s="5">
        <f>IF(C47&gt;C46,1,0)</f>
        <v>0</v>
      </c>
      <c r="CI47" s="5"/>
      <c r="CJ47" s="5"/>
      <c r="CK47" s="5"/>
      <c r="CL47" s="5"/>
      <c r="CM47" s="5"/>
      <c r="CN47" s="5"/>
    </row>
    <row r="48" spans="1:92" ht="31.9" customHeight="1" x14ac:dyDescent="0.2">
      <c r="A48" s="270" t="s">
        <v>60</v>
      </c>
      <c r="B48" s="270"/>
      <c r="C48" s="270"/>
      <c r="D48" s="271"/>
      <c r="E48" s="271"/>
      <c r="F48" s="133"/>
      <c r="G48" s="133"/>
      <c r="H48" s="133"/>
      <c r="I48" s="133"/>
      <c r="J48" s="82"/>
      <c r="K48" s="85"/>
      <c r="L48" s="64"/>
      <c r="CG48" s="5"/>
      <c r="CH48" s="5"/>
      <c r="CI48" s="5"/>
      <c r="CJ48" s="5"/>
      <c r="CK48" s="5"/>
      <c r="CL48" s="5"/>
      <c r="CM48" s="5"/>
      <c r="CN48" s="5"/>
    </row>
    <row r="49" spans="1:92" ht="25.9" customHeight="1" x14ac:dyDescent="0.2">
      <c r="A49" s="84" t="s">
        <v>57</v>
      </c>
      <c r="B49" s="84" t="s">
        <v>61</v>
      </c>
      <c r="C49" s="84" t="s">
        <v>1</v>
      </c>
      <c r="D49" s="134" t="s">
        <v>62</v>
      </c>
      <c r="E49" s="135" t="s">
        <v>63</v>
      </c>
      <c r="F49" s="136" t="s">
        <v>64</v>
      </c>
      <c r="G49" s="136" t="s">
        <v>65</v>
      </c>
      <c r="H49" s="136" t="s">
        <v>66</v>
      </c>
      <c r="I49" s="137" t="s">
        <v>67</v>
      </c>
      <c r="J49" s="138"/>
      <c r="K49" s="110"/>
      <c r="L49" s="108"/>
      <c r="M49" s="15"/>
      <c r="N49" s="15"/>
      <c r="O49" s="15"/>
      <c r="P49" s="15"/>
      <c r="Q49" s="15"/>
      <c r="R49" s="15"/>
      <c r="S49" s="15"/>
      <c r="T49" s="15"/>
      <c r="U49" s="15"/>
      <c r="V49" s="15"/>
      <c r="CG49" s="5"/>
      <c r="CH49" s="5"/>
      <c r="CI49" s="5"/>
      <c r="CJ49" s="5"/>
      <c r="CK49" s="5"/>
      <c r="CL49" s="5"/>
      <c r="CM49" s="5"/>
      <c r="CN49" s="5"/>
    </row>
    <row r="50" spans="1:92" x14ac:dyDescent="0.2">
      <c r="A50" s="272" t="s">
        <v>68</v>
      </c>
      <c r="B50" s="273"/>
      <c r="C50" s="139">
        <f>SUM(D50:I50)</f>
        <v>255</v>
      </c>
      <c r="D50" s="140">
        <v>35</v>
      </c>
      <c r="E50" s="140">
        <v>26</v>
      </c>
      <c r="F50" s="140">
        <v>41</v>
      </c>
      <c r="G50" s="140">
        <v>56</v>
      </c>
      <c r="H50" s="140">
        <v>55</v>
      </c>
      <c r="I50" s="141">
        <v>42</v>
      </c>
      <c r="J50" s="115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5"/>
      <c r="CG50" s="5"/>
      <c r="CH50" s="5"/>
      <c r="CI50" s="5"/>
      <c r="CJ50" s="5"/>
      <c r="CK50" s="5"/>
      <c r="CL50" s="5"/>
      <c r="CM50" s="5"/>
      <c r="CN50" s="5"/>
    </row>
    <row r="51" spans="1:92" x14ac:dyDescent="0.2">
      <c r="A51" s="274" t="s">
        <v>69</v>
      </c>
      <c r="B51" s="142" t="s">
        <v>70</v>
      </c>
      <c r="C51" s="143">
        <f>SUM(D51:I51)</f>
        <v>45</v>
      </c>
      <c r="D51" s="144">
        <v>18</v>
      </c>
      <c r="E51" s="144">
        <v>13</v>
      </c>
      <c r="F51" s="144">
        <v>14</v>
      </c>
      <c r="G51" s="144"/>
      <c r="H51" s="144"/>
      <c r="I51" s="145"/>
      <c r="J51" s="115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5"/>
      <c r="CA51" s="4" t="str">
        <f>IF(D51+D52&gt;D50,"* La suma del Total egresados con apoyo psicosocial Hasta 28 días deben ser menor o igual al Total de Egresos de Hasta 28 días. ","")</f>
        <v/>
      </c>
      <c r="CB51" s="4" t="str">
        <f>IF(E51+E52&gt;E50,"* La suma del Total egresados con apoyo psicosocial de 29 dias hasta menor de 1 año deben ser menor al Total de Egresos de de 29 dias hasta menor de 1 año. ","")</f>
        <v/>
      </c>
      <c r="CC51" s="4" t="str">
        <f>IF(F51+F52&gt;F50,"* La suma del Total egresados con apoyo psicosocial de 1 a 4 años deben ser menor al Total de Egresos de 1 a 4 años. ","")</f>
        <v/>
      </c>
      <c r="CD51" s="4" t="str">
        <f>IF(G51+G52&gt;G50,"* La suma del Total egresados con apoyo psicosocial de 9 años deben ser menor o igual al Total de Egresos de de 5 a 9 años. ","")</f>
        <v/>
      </c>
      <c r="CE51" s="4" t="str">
        <f>IF(H51+H52&gt;H50,"* La suma del Total egresados con apoyo psicosocial de 10 a 14 años deben ser menor al Total de Egresos de 10 a 14 años. ","")</f>
        <v/>
      </c>
      <c r="CF51" s="4" t="str">
        <f>IF(I51+I52&gt;I50,"* La suma del Total egresados con apoyo psicosocial de 15 a 19 años deben ser menor al Total de Egresos de 15 a 19 años. ","")</f>
        <v/>
      </c>
      <c r="CG51" s="5">
        <f t="shared" ref="CG51:CL51" si="1">IF(D51+D52&gt;D50,1,0)</f>
        <v>0</v>
      </c>
      <c r="CH51" s="5">
        <f t="shared" si="1"/>
        <v>0</v>
      </c>
      <c r="CI51" s="5">
        <f t="shared" si="1"/>
        <v>0</v>
      </c>
      <c r="CJ51" s="5">
        <f t="shared" si="1"/>
        <v>0</v>
      </c>
      <c r="CK51" s="5">
        <f t="shared" si="1"/>
        <v>0</v>
      </c>
      <c r="CL51" s="5">
        <f t="shared" si="1"/>
        <v>0</v>
      </c>
      <c r="CM51" s="5"/>
      <c r="CN51" s="5"/>
    </row>
    <row r="52" spans="1:92" x14ac:dyDescent="0.2">
      <c r="A52" s="274"/>
      <c r="B52" s="146" t="s">
        <v>71</v>
      </c>
      <c r="C52" s="147">
        <f>SUM(D52:I52)</f>
        <v>42</v>
      </c>
      <c r="D52" s="148">
        <v>17</v>
      </c>
      <c r="E52" s="148">
        <v>10</v>
      </c>
      <c r="F52" s="148">
        <v>15</v>
      </c>
      <c r="G52" s="148"/>
      <c r="H52" s="148"/>
      <c r="I52" s="149"/>
      <c r="J52" s="115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5"/>
      <c r="CG52" s="5"/>
      <c r="CH52" s="5"/>
      <c r="CI52" s="5"/>
      <c r="CJ52" s="5"/>
      <c r="CK52" s="5"/>
      <c r="CL52" s="5"/>
      <c r="CM52" s="5"/>
      <c r="CN52" s="5"/>
    </row>
    <row r="53" spans="1:92" x14ac:dyDescent="0.2">
      <c r="A53" s="275" t="s">
        <v>72</v>
      </c>
      <c r="B53" s="150" t="s">
        <v>70</v>
      </c>
      <c r="C53" s="151">
        <f>SUM(D53:I53)</f>
        <v>126</v>
      </c>
      <c r="D53" s="152">
        <v>62</v>
      </c>
      <c r="E53" s="152">
        <v>37</v>
      </c>
      <c r="F53" s="152">
        <v>27</v>
      </c>
      <c r="G53" s="152"/>
      <c r="H53" s="152"/>
      <c r="I53" s="153"/>
      <c r="J53" s="115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5"/>
      <c r="CG53" s="5"/>
      <c r="CH53" s="5"/>
      <c r="CI53" s="5"/>
      <c r="CJ53" s="5"/>
      <c r="CK53" s="5"/>
      <c r="CL53" s="5"/>
      <c r="CM53" s="5"/>
      <c r="CN53" s="5"/>
    </row>
    <row r="54" spans="1:92" x14ac:dyDescent="0.2">
      <c r="A54" s="276"/>
      <c r="B54" s="154" t="s">
        <v>71</v>
      </c>
      <c r="C54" s="155">
        <f>SUM(D54:I54)</f>
        <v>154</v>
      </c>
      <c r="D54" s="156">
        <v>55</v>
      </c>
      <c r="E54" s="156">
        <v>72</v>
      </c>
      <c r="F54" s="156">
        <v>27</v>
      </c>
      <c r="G54" s="156"/>
      <c r="H54" s="156"/>
      <c r="I54" s="157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CG54" s="5"/>
      <c r="CH54" s="5"/>
      <c r="CI54" s="5"/>
      <c r="CJ54" s="5"/>
      <c r="CK54" s="5"/>
      <c r="CL54" s="5"/>
      <c r="CM54" s="5"/>
      <c r="CN54" s="5"/>
    </row>
    <row r="55" spans="1:92" ht="31.9" customHeight="1" x14ac:dyDescent="0.2">
      <c r="A55" s="277" t="s">
        <v>73</v>
      </c>
      <c r="B55" s="277"/>
      <c r="C55" s="277"/>
      <c r="D55" s="277"/>
      <c r="E55" s="277"/>
      <c r="F55" s="277"/>
      <c r="G55" s="277"/>
      <c r="H55" s="158"/>
      <c r="I55" s="158"/>
      <c r="J55" s="82"/>
      <c r="K55" s="85"/>
      <c r="L55" s="64"/>
      <c r="M55" s="159"/>
      <c r="N55" s="6"/>
      <c r="O55" s="6"/>
      <c r="P55" s="6"/>
      <c r="CG55" s="5"/>
      <c r="CH55" s="5"/>
      <c r="CI55" s="5"/>
      <c r="CJ55" s="5"/>
      <c r="CK55" s="5"/>
      <c r="CL55" s="5"/>
      <c r="CM55" s="5"/>
      <c r="CN55" s="5"/>
    </row>
    <row r="56" spans="1:92" x14ac:dyDescent="0.2">
      <c r="A56" s="284" t="s">
        <v>74</v>
      </c>
      <c r="B56" s="287" t="s">
        <v>75</v>
      </c>
      <c r="C56" s="284"/>
      <c r="D56" s="287" t="s">
        <v>76</v>
      </c>
      <c r="E56" s="284"/>
      <c r="F56" s="281" t="s">
        <v>77</v>
      </c>
      <c r="G56" s="282"/>
      <c r="H56" s="282"/>
      <c r="I56" s="283"/>
      <c r="J56" s="76"/>
      <c r="K56" s="85"/>
      <c r="L56" s="64"/>
      <c r="M56" s="159"/>
      <c r="N56" s="6"/>
      <c r="O56" s="6"/>
      <c r="P56" s="6"/>
      <c r="CG56" s="5"/>
      <c r="CH56" s="5"/>
      <c r="CI56" s="5"/>
      <c r="CJ56" s="5"/>
      <c r="CK56" s="5"/>
      <c r="CL56" s="5"/>
      <c r="CM56" s="5"/>
      <c r="CN56" s="5"/>
    </row>
    <row r="57" spans="1:92" x14ac:dyDescent="0.2">
      <c r="A57" s="285"/>
      <c r="B57" s="288"/>
      <c r="C57" s="286"/>
      <c r="D57" s="288"/>
      <c r="E57" s="286"/>
      <c r="F57" s="281" t="s">
        <v>78</v>
      </c>
      <c r="G57" s="283"/>
      <c r="H57" s="281" t="s">
        <v>79</v>
      </c>
      <c r="I57" s="283"/>
      <c r="J57" s="162"/>
      <c r="K57" s="85"/>
      <c r="L57" s="64"/>
      <c r="M57" s="159"/>
      <c r="N57" s="6"/>
      <c r="O57" s="6"/>
      <c r="P57" s="6"/>
      <c r="CG57" s="5"/>
      <c r="CH57" s="5"/>
      <c r="CI57" s="5"/>
      <c r="CJ57" s="5"/>
      <c r="CK57" s="5"/>
      <c r="CL57" s="5"/>
      <c r="CM57" s="5"/>
      <c r="CN57" s="5"/>
    </row>
    <row r="58" spans="1:92" ht="21" x14ac:dyDescent="0.2">
      <c r="A58" s="286"/>
      <c r="B58" s="163" t="s">
        <v>80</v>
      </c>
      <c r="C58" s="226" t="s">
        <v>81</v>
      </c>
      <c r="D58" s="163" t="s">
        <v>80</v>
      </c>
      <c r="E58" s="227" t="s">
        <v>81</v>
      </c>
      <c r="F58" s="163" t="s">
        <v>80</v>
      </c>
      <c r="G58" s="226" t="s">
        <v>81</v>
      </c>
      <c r="H58" s="163" t="s">
        <v>80</v>
      </c>
      <c r="I58" s="227" t="s">
        <v>81</v>
      </c>
      <c r="J58" s="162"/>
      <c r="K58" s="85"/>
      <c r="L58" s="64"/>
      <c r="M58" s="159"/>
      <c r="N58" s="6"/>
      <c r="O58" s="6"/>
      <c r="P58" s="6"/>
      <c r="CG58" s="5"/>
      <c r="CH58" s="5"/>
      <c r="CI58" s="5"/>
      <c r="CJ58" s="5"/>
      <c r="CK58" s="5"/>
      <c r="CL58" s="5"/>
      <c r="CM58" s="5"/>
      <c r="CN58" s="5"/>
    </row>
    <row r="59" spans="1:92" x14ac:dyDescent="0.2">
      <c r="A59" s="166" t="s">
        <v>82</v>
      </c>
      <c r="B59" s="167"/>
      <c r="C59" s="145">
        <v>46</v>
      </c>
      <c r="D59" s="167">
        <v>6</v>
      </c>
      <c r="E59" s="145">
        <v>202</v>
      </c>
      <c r="F59" s="168">
        <v>7</v>
      </c>
      <c r="G59" s="169">
        <v>219</v>
      </c>
      <c r="H59" s="168">
        <v>1</v>
      </c>
      <c r="I59" s="169">
        <v>17</v>
      </c>
      <c r="J59" s="76"/>
      <c r="K59" s="85"/>
      <c r="L59" s="64"/>
      <c r="M59" s="159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</row>
    <row r="60" spans="1:92" x14ac:dyDescent="0.2">
      <c r="A60" s="170" t="s">
        <v>83</v>
      </c>
      <c r="B60" s="171"/>
      <c r="C60" s="172"/>
      <c r="D60" s="171"/>
      <c r="E60" s="172"/>
      <c r="F60" s="173"/>
      <c r="G60" s="174"/>
      <c r="H60" s="173"/>
      <c r="I60" s="174"/>
      <c r="J60" s="76"/>
      <c r="K60" s="85"/>
      <c r="L60" s="64"/>
      <c r="M60" s="159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</row>
    <row r="61" spans="1:92" x14ac:dyDescent="0.2">
      <c r="A61" s="170" t="s">
        <v>84</v>
      </c>
      <c r="B61" s="171"/>
      <c r="C61" s="172"/>
      <c r="D61" s="171"/>
      <c r="E61" s="172">
        <v>11</v>
      </c>
      <c r="F61" s="173"/>
      <c r="G61" s="174">
        <v>11</v>
      </c>
      <c r="H61" s="173"/>
      <c r="I61" s="174"/>
      <c r="J61" s="76"/>
      <c r="K61" s="85"/>
      <c r="L61" s="64"/>
      <c r="M61" s="159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</row>
    <row r="62" spans="1:92" x14ac:dyDescent="0.2">
      <c r="A62" s="170" t="s">
        <v>85</v>
      </c>
      <c r="B62" s="171"/>
      <c r="C62" s="172"/>
      <c r="D62" s="171"/>
      <c r="E62" s="172"/>
      <c r="F62" s="173"/>
      <c r="G62" s="174"/>
      <c r="H62" s="173"/>
      <c r="I62" s="174"/>
      <c r="J62" s="76"/>
      <c r="K62" s="85"/>
      <c r="L62" s="64"/>
      <c r="M62" s="159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</row>
    <row r="63" spans="1:92" x14ac:dyDescent="0.2">
      <c r="A63" s="170" t="s">
        <v>86</v>
      </c>
      <c r="B63" s="171">
        <v>1</v>
      </c>
      <c r="C63" s="172">
        <v>15</v>
      </c>
      <c r="D63" s="171">
        <v>3</v>
      </c>
      <c r="E63" s="172">
        <v>38</v>
      </c>
      <c r="F63" s="173">
        <v>5</v>
      </c>
      <c r="G63" s="174">
        <v>42</v>
      </c>
      <c r="H63" s="173">
        <v>2</v>
      </c>
      <c r="I63" s="174">
        <v>5</v>
      </c>
      <c r="J63" s="76"/>
      <c r="K63" s="85"/>
      <c r="L63" s="64"/>
      <c r="M63" s="159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</row>
    <row r="64" spans="1:92" x14ac:dyDescent="0.2">
      <c r="A64" s="170" t="s">
        <v>87</v>
      </c>
      <c r="B64" s="171"/>
      <c r="C64" s="172"/>
      <c r="D64" s="171"/>
      <c r="E64" s="172"/>
      <c r="F64" s="173"/>
      <c r="G64" s="174"/>
      <c r="H64" s="173"/>
      <c r="I64" s="174"/>
      <c r="J64" s="76"/>
      <c r="K64" s="85"/>
      <c r="L64" s="64"/>
      <c r="M64" s="159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</row>
    <row r="65" spans="1:92" x14ac:dyDescent="0.2">
      <c r="A65" s="170" t="s">
        <v>88</v>
      </c>
      <c r="B65" s="171">
        <v>10</v>
      </c>
      <c r="C65" s="172"/>
      <c r="D65" s="171">
        <v>51</v>
      </c>
      <c r="E65" s="172">
        <v>11</v>
      </c>
      <c r="F65" s="173">
        <v>53</v>
      </c>
      <c r="G65" s="174">
        <v>11</v>
      </c>
      <c r="H65" s="173">
        <v>2</v>
      </c>
      <c r="I65" s="174"/>
      <c r="J65" s="76"/>
      <c r="K65" s="85"/>
      <c r="L65" s="64"/>
      <c r="M65" s="159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</row>
    <row r="66" spans="1:92" x14ac:dyDescent="0.2">
      <c r="A66" s="170" t="s">
        <v>89</v>
      </c>
      <c r="B66" s="171"/>
      <c r="C66" s="172">
        <v>25</v>
      </c>
      <c r="D66" s="171"/>
      <c r="E66" s="172">
        <v>77</v>
      </c>
      <c r="F66" s="173"/>
      <c r="G66" s="174">
        <v>85</v>
      </c>
      <c r="H66" s="173"/>
      <c r="I66" s="174">
        <v>8</v>
      </c>
      <c r="J66" s="76"/>
      <c r="K66" s="85"/>
      <c r="L66" s="64"/>
      <c r="M66" s="159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</row>
    <row r="67" spans="1:92" x14ac:dyDescent="0.2">
      <c r="A67" s="170" t="s">
        <v>90</v>
      </c>
      <c r="B67" s="171"/>
      <c r="C67" s="172">
        <v>14</v>
      </c>
      <c r="D67" s="171"/>
      <c r="E67" s="172">
        <v>57</v>
      </c>
      <c r="F67" s="173"/>
      <c r="G67" s="174">
        <v>59</v>
      </c>
      <c r="H67" s="173"/>
      <c r="I67" s="174">
        <v>2</v>
      </c>
      <c r="J67" s="76"/>
      <c r="K67" s="85"/>
      <c r="L67" s="64"/>
      <c r="M67" s="159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</row>
    <row r="68" spans="1:92" x14ac:dyDescent="0.2">
      <c r="A68" s="170" t="s">
        <v>91</v>
      </c>
      <c r="B68" s="171"/>
      <c r="C68" s="172">
        <v>38</v>
      </c>
      <c r="D68" s="171">
        <v>1</v>
      </c>
      <c r="E68" s="172">
        <v>64</v>
      </c>
      <c r="F68" s="173">
        <v>1</v>
      </c>
      <c r="G68" s="174">
        <v>72</v>
      </c>
      <c r="H68" s="173"/>
      <c r="I68" s="174">
        <v>8</v>
      </c>
      <c r="J68" s="76"/>
      <c r="K68" s="85"/>
      <c r="L68" s="64"/>
      <c r="M68" s="159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</row>
    <row r="69" spans="1:92" x14ac:dyDescent="0.2">
      <c r="A69" s="170" t="s">
        <v>92</v>
      </c>
      <c r="B69" s="171">
        <v>2</v>
      </c>
      <c r="C69" s="172">
        <v>28</v>
      </c>
      <c r="D69" s="171">
        <v>44</v>
      </c>
      <c r="E69" s="172">
        <v>31</v>
      </c>
      <c r="F69" s="173">
        <v>48</v>
      </c>
      <c r="G69" s="174">
        <v>37</v>
      </c>
      <c r="H69" s="173">
        <v>4</v>
      </c>
      <c r="I69" s="174">
        <v>5</v>
      </c>
      <c r="J69" s="76"/>
      <c r="K69" s="85"/>
      <c r="L69" s="64"/>
      <c r="M69" s="159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</row>
    <row r="70" spans="1:92" x14ac:dyDescent="0.2">
      <c r="A70" s="170" t="s">
        <v>93</v>
      </c>
      <c r="B70" s="171"/>
      <c r="C70" s="172"/>
      <c r="D70" s="171"/>
      <c r="E70" s="172"/>
      <c r="F70" s="173"/>
      <c r="G70" s="174"/>
      <c r="H70" s="173"/>
      <c r="I70" s="174"/>
      <c r="J70" s="76"/>
      <c r="K70" s="85"/>
      <c r="L70" s="64"/>
      <c r="M70" s="159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</row>
    <row r="71" spans="1:92" x14ac:dyDescent="0.2">
      <c r="A71" s="100" t="s">
        <v>1</v>
      </c>
      <c r="B71" s="175">
        <f t="shared" ref="B71:I71" si="2">SUM(B59:B70)</f>
        <v>13</v>
      </c>
      <c r="C71" s="176">
        <f t="shared" si="2"/>
        <v>166</v>
      </c>
      <c r="D71" s="175">
        <f t="shared" si="2"/>
        <v>105</v>
      </c>
      <c r="E71" s="176">
        <f t="shared" si="2"/>
        <v>491</v>
      </c>
      <c r="F71" s="177">
        <f t="shared" si="2"/>
        <v>114</v>
      </c>
      <c r="G71" s="178">
        <f t="shared" si="2"/>
        <v>536</v>
      </c>
      <c r="H71" s="177">
        <f t="shared" si="2"/>
        <v>9</v>
      </c>
      <c r="I71" s="178">
        <f t="shared" si="2"/>
        <v>45</v>
      </c>
      <c r="J71" s="76"/>
      <c r="K71" s="85"/>
      <c r="L71" s="64"/>
      <c r="M71" s="159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</row>
    <row r="72" spans="1:92" ht="31.9" customHeight="1" x14ac:dyDescent="0.2">
      <c r="A72" s="278" t="s">
        <v>94</v>
      </c>
      <c r="B72" s="278"/>
      <c r="C72" s="278"/>
      <c r="D72" s="278"/>
      <c r="E72" s="278"/>
      <c r="F72" s="278"/>
      <c r="G72" s="278"/>
      <c r="H72" s="179"/>
      <c r="I72" s="179"/>
      <c r="J72" s="76"/>
      <c r="K72" s="85"/>
      <c r="L72" s="64"/>
      <c r="M72" s="159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</row>
    <row r="73" spans="1:92" ht="14.25" customHeight="1" x14ac:dyDescent="0.2">
      <c r="A73" s="279" t="s">
        <v>95</v>
      </c>
      <c r="B73" s="281" t="s">
        <v>96</v>
      </c>
      <c r="C73" s="282"/>
      <c r="D73" s="282"/>
      <c r="E73" s="282"/>
      <c r="F73" s="282"/>
      <c r="G73" s="283"/>
      <c r="H73" s="82"/>
      <c r="I73" s="76"/>
      <c r="J73" s="85"/>
      <c r="K73" s="64"/>
      <c r="L73" s="159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</row>
    <row r="74" spans="1:92" x14ac:dyDescent="0.2">
      <c r="A74" s="280"/>
      <c r="B74" s="180" t="s">
        <v>97</v>
      </c>
      <c r="C74" s="163" t="s">
        <v>80</v>
      </c>
      <c r="D74" s="181" t="s">
        <v>81</v>
      </c>
      <c r="E74" s="182" t="s">
        <v>14</v>
      </c>
      <c r="F74" s="183" t="s">
        <v>15</v>
      </c>
      <c r="G74" s="183" t="s">
        <v>16</v>
      </c>
      <c r="H74" s="82"/>
      <c r="I74" s="82"/>
      <c r="J74" s="76"/>
      <c r="K74" s="85"/>
      <c r="L74" s="64"/>
      <c r="M74" s="159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</row>
    <row r="75" spans="1:92" x14ac:dyDescent="0.2">
      <c r="A75" s="166" t="s">
        <v>98</v>
      </c>
      <c r="B75" s="66">
        <f t="shared" ref="B75:B82" si="3">SUM(C75+D75)</f>
        <v>43</v>
      </c>
      <c r="C75" s="168">
        <v>7</v>
      </c>
      <c r="D75" s="184">
        <v>36</v>
      </c>
      <c r="E75" s="185">
        <v>33</v>
      </c>
      <c r="F75" s="186">
        <v>10</v>
      </c>
      <c r="G75" s="186"/>
      <c r="H75" s="82"/>
      <c r="I75" s="82"/>
      <c r="J75" s="76"/>
      <c r="K75" s="85"/>
      <c r="L75" s="64"/>
      <c r="M75" s="159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</row>
    <row r="76" spans="1:92" x14ac:dyDescent="0.2">
      <c r="A76" s="187" t="s">
        <v>99</v>
      </c>
      <c r="B76" s="72">
        <f t="shared" si="3"/>
        <v>2</v>
      </c>
      <c r="C76" s="173">
        <v>2</v>
      </c>
      <c r="D76" s="188"/>
      <c r="E76" s="189">
        <v>2</v>
      </c>
      <c r="F76" s="75"/>
      <c r="G76" s="75"/>
      <c r="H76" s="82"/>
      <c r="I76" s="82"/>
      <c r="J76" s="76"/>
      <c r="K76" s="85"/>
      <c r="L76" s="64"/>
      <c r="M76" s="159"/>
      <c r="N76" s="6"/>
      <c r="CG76" s="5"/>
      <c r="CH76" s="5"/>
      <c r="CI76" s="5"/>
      <c r="CJ76" s="5"/>
      <c r="CK76" s="5"/>
      <c r="CL76" s="5"/>
      <c r="CM76" s="5"/>
      <c r="CN76" s="5"/>
    </row>
    <row r="77" spans="1:92" x14ac:dyDescent="0.2">
      <c r="A77" s="170" t="s">
        <v>100</v>
      </c>
      <c r="B77" s="72">
        <f t="shared" si="3"/>
        <v>1</v>
      </c>
      <c r="C77" s="173"/>
      <c r="D77" s="188">
        <v>1</v>
      </c>
      <c r="E77" s="189">
        <v>1</v>
      </c>
      <c r="F77" s="75"/>
      <c r="G77" s="75"/>
      <c r="H77" s="82"/>
      <c r="I77" s="82"/>
      <c r="J77" s="76"/>
      <c r="K77" s="85"/>
      <c r="L77" s="64"/>
      <c r="M77" s="159"/>
      <c r="N77" s="6"/>
      <c r="CG77" s="5"/>
      <c r="CH77" s="5"/>
      <c r="CI77" s="5"/>
      <c r="CJ77" s="5"/>
      <c r="CK77" s="5"/>
      <c r="CL77" s="5"/>
      <c r="CM77" s="5"/>
      <c r="CN77" s="5"/>
    </row>
    <row r="78" spans="1:92" x14ac:dyDescent="0.2">
      <c r="A78" s="170" t="s">
        <v>101</v>
      </c>
      <c r="B78" s="72">
        <f t="shared" si="3"/>
        <v>7</v>
      </c>
      <c r="C78" s="173"/>
      <c r="D78" s="188">
        <v>7</v>
      </c>
      <c r="E78" s="189">
        <v>7</v>
      </c>
      <c r="F78" s="75"/>
      <c r="G78" s="75"/>
      <c r="H78" s="82"/>
      <c r="I78" s="82"/>
      <c r="J78" s="76"/>
      <c r="K78" s="85"/>
      <c r="L78" s="64"/>
      <c r="M78" s="159"/>
      <c r="N78" s="6"/>
      <c r="CG78" s="5"/>
      <c r="CH78" s="5"/>
      <c r="CI78" s="5"/>
      <c r="CJ78" s="5"/>
      <c r="CK78" s="5"/>
      <c r="CL78" s="5"/>
      <c r="CM78" s="5"/>
      <c r="CN78" s="5"/>
    </row>
    <row r="79" spans="1:92" x14ac:dyDescent="0.2">
      <c r="A79" s="170" t="s">
        <v>2</v>
      </c>
      <c r="B79" s="72">
        <f t="shared" si="3"/>
        <v>1</v>
      </c>
      <c r="C79" s="173"/>
      <c r="D79" s="188">
        <v>1</v>
      </c>
      <c r="E79" s="189"/>
      <c r="F79" s="75">
        <v>1</v>
      </c>
      <c r="G79" s="75"/>
      <c r="H79" s="108"/>
      <c r="I79" s="108"/>
      <c r="J79" s="190"/>
      <c r="K79" s="110"/>
      <c r="L79" s="109"/>
      <c r="M79" s="123"/>
      <c r="N79" s="124"/>
      <c r="O79" s="15"/>
      <c r="P79" s="15"/>
      <c r="Q79" s="15"/>
      <c r="R79" s="15"/>
      <c r="S79" s="15"/>
      <c r="CG79" s="5"/>
      <c r="CH79" s="5"/>
      <c r="CI79" s="5"/>
      <c r="CJ79" s="5"/>
      <c r="CK79" s="5"/>
      <c r="CL79" s="5"/>
      <c r="CM79" s="5"/>
      <c r="CN79" s="5"/>
    </row>
    <row r="80" spans="1:92" x14ac:dyDescent="0.2">
      <c r="A80" s="170" t="s">
        <v>102</v>
      </c>
      <c r="B80" s="72">
        <f t="shared" si="3"/>
        <v>0</v>
      </c>
      <c r="C80" s="173"/>
      <c r="D80" s="188"/>
      <c r="E80" s="189"/>
      <c r="F80" s="75"/>
      <c r="G80" s="75"/>
      <c r="H80" s="108"/>
      <c r="I80" s="108"/>
      <c r="J80" s="190"/>
      <c r="K80" s="110"/>
      <c r="L80" s="109"/>
      <c r="M80" s="123"/>
      <c r="N80" s="124"/>
      <c r="O80" s="15"/>
      <c r="P80" s="15"/>
      <c r="Q80" s="15"/>
      <c r="R80" s="15"/>
      <c r="S80" s="15"/>
      <c r="CG80" s="5"/>
      <c r="CH80" s="5"/>
      <c r="CI80" s="5"/>
      <c r="CJ80" s="5"/>
      <c r="CK80" s="5"/>
      <c r="CL80" s="5"/>
      <c r="CM80" s="5"/>
      <c r="CN80" s="5"/>
    </row>
    <row r="81" spans="1:92" x14ac:dyDescent="0.2">
      <c r="A81" s="187" t="s">
        <v>103</v>
      </c>
      <c r="B81" s="72">
        <f t="shared" si="3"/>
        <v>0</v>
      </c>
      <c r="C81" s="173"/>
      <c r="D81" s="188"/>
      <c r="E81" s="189"/>
      <c r="F81" s="75"/>
      <c r="G81" s="75"/>
      <c r="H81" s="108"/>
      <c r="I81" s="108"/>
      <c r="J81" s="190"/>
      <c r="K81" s="110"/>
      <c r="L81" s="109"/>
      <c r="M81" s="123"/>
      <c r="N81" s="124"/>
      <c r="O81" s="15"/>
      <c r="P81" s="15"/>
      <c r="Q81" s="15"/>
      <c r="R81" s="15"/>
      <c r="S81" s="15"/>
      <c r="CG81" s="5"/>
      <c r="CH81" s="5"/>
      <c r="CI81" s="5"/>
      <c r="CJ81" s="5"/>
      <c r="CK81" s="5"/>
      <c r="CL81" s="5"/>
      <c r="CM81" s="5"/>
      <c r="CN81" s="5"/>
    </row>
    <row r="82" spans="1:92" x14ac:dyDescent="0.2">
      <c r="A82" s="191" t="s">
        <v>104</v>
      </c>
      <c r="B82" s="192">
        <f t="shared" si="3"/>
        <v>0</v>
      </c>
      <c r="C82" s="173"/>
      <c r="D82" s="188"/>
      <c r="E82" s="189"/>
      <c r="F82" s="193"/>
      <c r="G82" s="193"/>
      <c r="H82" s="108"/>
      <c r="I82" s="108"/>
      <c r="J82" s="190"/>
      <c r="K82" s="110"/>
      <c r="L82" s="109"/>
      <c r="M82" s="123"/>
      <c r="N82" s="124"/>
      <c r="O82" s="15"/>
      <c r="P82" s="15"/>
      <c r="Q82" s="15"/>
      <c r="R82" s="15"/>
      <c r="S82" s="15"/>
      <c r="CG82" s="5"/>
      <c r="CH82" s="5"/>
      <c r="CI82" s="5"/>
      <c r="CJ82" s="5"/>
      <c r="CK82" s="5"/>
      <c r="CL82" s="5"/>
      <c r="CM82" s="5"/>
      <c r="CN82" s="5"/>
    </row>
    <row r="83" spans="1:92" x14ac:dyDescent="0.2">
      <c r="A83" s="194" t="s">
        <v>1</v>
      </c>
      <c r="B83" s="101">
        <f t="shared" ref="B83:G83" si="4">SUM(B75:B82)</f>
        <v>54</v>
      </c>
      <c r="C83" s="177">
        <f t="shared" si="4"/>
        <v>9</v>
      </c>
      <c r="D83" s="195">
        <f t="shared" si="4"/>
        <v>45</v>
      </c>
      <c r="E83" s="196">
        <f t="shared" si="4"/>
        <v>43</v>
      </c>
      <c r="F83" s="197">
        <f t="shared" si="4"/>
        <v>11</v>
      </c>
      <c r="G83" s="197">
        <f t="shared" si="4"/>
        <v>0</v>
      </c>
      <c r="H83" s="115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CE83" s="4">
        <v>1</v>
      </c>
      <c r="CG83" s="5">
        <v>0</v>
      </c>
      <c r="CH83" s="5">
        <v>0</v>
      </c>
      <c r="CI83" s="5"/>
      <c r="CJ83" s="5"/>
      <c r="CK83" s="5"/>
      <c r="CL83" s="5"/>
      <c r="CM83" s="5"/>
      <c r="CN83" s="5"/>
    </row>
    <row r="84" spans="1:92" x14ac:dyDescent="0.2">
      <c r="D84" s="89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CG84" s="5"/>
      <c r="CH84" s="5"/>
      <c r="CI84" s="5"/>
      <c r="CJ84" s="5"/>
      <c r="CK84" s="5"/>
      <c r="CL84" s="5"/>
      <c r="CM84" s="5"/>
      <c r="CN84" s="5"/>
    </row>
    <row r="85" spans="1:92" x14ac:dyDescent="0.2"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CG85" s="5"/>
      <c r="CH85" s="5"/>
      <c r="CI85" s="5"/>
      <c r="CJ85" s="5"/>
      <c r="CK85" s="5"/>
      <c r="CL85" s="5"/>
      <c r="CM85" s="5"/>
      <c r="CN85" s="5"/>
    </row>
    <row r="86" spans="1:92" x14ac:dyDescent="0.2">
      <c r="CG86" s="5"/>
      <c r="CH86" s="5"/>
      <c r="CI86" s="5"/>
      <c r="CJ86" s="5"/>
      <c r="CK86" s="5"/>
      <c r="CL86" s="5"/>
      <c r="CM86" s="5"/>
      <c r="CN86" s="5"/>
    </row>
    <row r="87" spans="1:92" x14ac:dyDescent="0.2">
      <c r="CG87" s="5"/>
      <c r="CH87" s="5"/>
      <c r="CI87" s="5"/>
      <c r="CJ87" s="5"/>
      <c r="CK87" s="5"/>
      <c r="CL87" s="5"/>
      <c r="CM87" s="5"/>
      <c r="CN87" s="5"/>
    </row>
    <row r="88" spans="1:92" x14ac:dyDescent="0.2">
      <c r="CG88" s="5"/>
      <c r="CH88" s="5"/>
      <c r="CI88" s="5"/>
      <c r="CJ88" s="5"/>
      <c r="CK88" s="5"/>
      <c r="CL88" s="5"/>
      <c r="CM88" s="5"/>
      <c r="CN88" s="5"/>
    </row>
    <row r="89" spans="1:92" x14ac:dyDescent="0.2">
      <c r="CG89" s="5"/>
      <c r="CH89" s="5"/>
      <c r="CI89" s="5"/>
      <c r="CJ89" s="5"/>
      <c r="CK89" s="5"/>
      <c r="CL89" s="5"/>
      <c r="CM89" s="5"/>
      <c r="CN89" s="5"/>
    </row>
    <row r="90" spans="1:92" x14ac:dyDescent="0.2">
      <c r="CG90" s="5"/>
      <c r="CH90" s="5"/>
      <c r="CI90" s="5"/>
      <c r="CJ90" s="5"/>
      <c r="CK90" s="5"/>
      <c r="CL90" s="5"/>
      <c r="CM90" s="5"/>
      <c r="CN90" s="5"/>
    </row>
    <row r="91" spans="1:92" x14ac:dyDescent="0.2">
      <c r="CG91" s="5"/>
      <c r="CH91" s="5"/>
      <c r="CI91" s="5"/>
      <c r="CJ91" s="5"/>
      <c r="CK91" s="5"/>
      <c r="CL91" s="5"/>
      <c r="CM91" s="5"/>
      <c r="CN91" s="5"/>
    </row>
    <row r="92" spans="1:92" x14ac:dyDescent="0.2">
      <c r="CG92" s="5"/>
      <c r="CH92" s="5"/>
      <c r="CI92" s="5"/>
      <c r="CJ92" s="5"/>
      <c r="CK92" s="5"/>
      <c r="CL92" s="5"/>
      <c r="CM92" s="5"/>
      <c r="CN92" s="5"/>
    </row>
    <row r="93" spans="1:92" x14ac:dyDescent="0.2">
      <c r="CG93" s="5"/>
      <c r="CH93" s="5"/>
      <c r="CI93" s="5"/>
      <c r="CJ93" s="5"/>
      <c r="CK93" s="5"/>
      <c r="CL93" s="5"/>
      <c r="CM93" s="5"/>
      <c r="CN93" s="5"/>
    </row>
    <row r="94" spans="1:92" x14ac:dyDescent="0.2">
      <c r="CG94" s="5"/>
      <c r="CH94" s="5"/>
      <c r="CI94" s="5"/>
      <c r="CJ94" s="5"/>
      <c r="CK94" s="5"/>
      <c r="CL94" s="5"/>
      <c r="CM94" s="5"/>
      <c r="CN94" s="5"/>
    </row>
    <row r="95" spans="1:92" x14ac:dyDescent="0.2">
      <c r="CG95" s="5"/>
      <c r="CH95" s="5"/>
      <c r="CI95" s="5"/>
      <c r="CJ95" s="5"/>
      <c r="CK95" s="5"/>
      <c r="CL95" s="5"/>
      <c r="CM95" s="5"/>
      <c r="CN95" s="5"/>
    </row>
    <row r="96" spans="1:92" x14ac:dyDescent="0.2">
      <c r="CG96" s="5"/>
      <c r="CH96" s="5"/>
      <c r="CI96" s="5"/>
      <c r="CJ96" s="5"/>
      <c r="CK96" s="5"/>
      <c r="CL96" s="5"/>
      <c r="CM96" s="5"/>
      <c r="CN96" s="5"/>
    </row>
    <row r="97" spans="85:92" x14ac:dyDescent="0.2">
      <c r="CG97" s="5"/>
      <c r="CH97" s="5"/>
      <c r="CI97" s="5"/>
      <c r="CJ97" s="5"/>
      <c r="CK97" s="5"/>
      <c r="CL97" s="5"/>
      <c r="CM97" s="5"/>
      <c r="CN97" s="5"/>
    </row>
    <row r="98" spans="85:92" x14ac:dyDescent="0.2">
      <c r="CG98" s="5"/>
      <c r="CH98" s="5"/>
      <c r="CI98" s="5"/>
      <c r="CJ98" s="5"/>
      <c r="CK98" s="5"/>
      <c r="CL98" s="5"/>
      <c r="CM98" s="5"/>
      <c r="CN98" s="5"/>
    </row>
    <row r="99" spans="85:92" x14ac:dyDescent="0.2">
      <c r="CG99" s="5"/>
      <c r="CH99" s="5"/>
      <c r="CI99" s="5"/>
      <c r="CJ99" s="5"/>
      <c r="CK99" s="5"/>
      <c r="CL99" s="5"/>
      <c r="CM99" s="5"/>
      <c r="CN99" s="5"/>
    </row>
    <row r="194" spans="1:142" ht="10.9" customHeight="1" x14ac:dyDescent="0.2"/>
    <row r="195" spans="1:142" s="198" customFormat="1" ht="18.600000000000001" hidden="1" customHeight="1" x14ac:dyDescent="0.2">
      <c r="A195" s="198">
        <f>SUM(B12:O12,B19:B23,B35,C50,B71:I71,B83:G83,B27:B32,B39:C42,B46:C47,C51:C54)</f>
        <v>17345</v>
      </c>
      <c r="B195" s="198">
        <f>SUM(CG3:CN99)</f>
        <v>0</v>
      </c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199"/>
      <c r="CO195" s="199"/>
      <c r="CP195" s="199"/>
      <c r="CQ195" s="199"/>
      <c r="CR195" s="199"/>
      <c r="CS195" s="199"/>
      <c r="CT195" s="199"/>
      <c r="CU195" s="199"/>
      <c r="CV195" s="199"/>
      <c r="CW195" s="199"/>
      <c r="CX195" s="199"/>
      <c r="CY195" s="199"/>
      <c r="CZ195" s="199"/>
      <c r="DA195" s="199"/>
      <c r="DB195" s="199"/>
      <c r="DC195" s="199"/>
      <c r="DD195" s="199"/>
      <c r="DE195" s="199"/>
      <c r="DF195" s="199"/>
      <c r="DG195" s="199"/>
      <c r="DH195" s="199"/>
      <c r="DI195" s="199"/>
      <c r="DJ195" s="199"/>
      <c r="DK195" s="199"/>
      <c r="DL195" s="199"/>
      <c r="DM195" s="199"/>
      <c r="DN195" s="199"/>
      <c r="DO195" s="199"/>
      <c r="DP195" s="199"/>
      <c r="DQ195" s="199"/>
      <c r="DR195" s="199"/>
      <c r="DS195" s="199"/>
      <c r="DT195" s="199"/>
      <c r="DU195" s="199"/>
      <c r="DV195" s="199"/>
      <c r="DW195" s="199"/>
      <c r="DX195" s="199"/>
      <c r="DY195" s="199"/>
      <c r="DZ195" s="199"/>
      <c r="EA195" s="199"/>
      <c r="EB195" s="199"/>
      <c r="EC195" s="199"/>
      <c r="ED195" s="199"/>
      <c r="EE195" s="199"/>
      <c r="EF195" s="199"/>
      <c r="EG195" s="199"/>
      <c r="EH195" s="199"/>
      <c r="EI195" s="199"/>
      <c r="EJ195" s="199"/>
      <c r="EK195" s="199"/>
      <c r="EL195" s="199"/>
    </row>
  </sheetData>
  <mergeCells count="22">
    <mergeCell ref="A72:G72"/>
    <mergeCell ref="A73:A74"/>
    <mergeCell ref="B73:G73"/>
    <mergeCell ref="A56:A58"/>
    <mergeCell ref="B56:C57"/>
    <mergeCell ref="D56:E57"/>
    <mergeCell ref="F56:I56"/>
    <mergeCell ref="F57:G57"/>
    <mergeCell ref="H57:I57"/>
    <mergeCell ref="A48:E48"/>
    <mergeCell ref="A50:B50"/>
    <mergeCell ref="A51:A52"/>
    <mergeCell ref="A53:A54"/>
    <mergeCell ref="A55:G55"/>
    <mergeCell ref="F9:F11"/>
    <mergeCell ref="G9:J10"/>
    <mergeCell ref="K9:O10"/>
    <mergeCell ref="A9:A11"/>
    <mergeCell ref="B9:B11"/>
    <mergeCell ref="C9:C11"/>
    <mergeCell ref="D9:D11"/>
    <mergeCell ref="E9:E11"/>
  </mergeCells>
  <dataValidations count="3">
    <dataValidation allowBlank="1" showInputMessage="1" showErrorMessage="1" errorTitle="ERROR" error="Por Favor ingrese solo Números." sqref="J50:J53 D39:D42 D47 H83" xr:uid="{118FA558-DEE3-4424-9A4D-87CF77829CA9}"/>
    <dataValidation type="whole" allowBlank="1" showInputMessage="1" showErrorMessage="1" errorTitle="Error de ingreso" error="Debe ingresar sólo números enteros positivos." sqref="B13:B16 C19:G23 B27:B32 C35:F35 B39:C42 B46:C47 D50:I54 B59:I70 C75:G82" xr:uid="{1747733A-B42F-4384-8C56-D25A3D85F160}">
      <formula1>0</formula1>
      <formula2>1000000</formula2>
    </dataValidation>
    <dataValidation type="decimal" allowBlank="1" showInputMessage="1" showErrorMessage="1" errorTitle="Error de ingreso" error="Debe ingresar sólo números enteros positivos y/o con decimales." sqref="C13:F16 H13:J16 L13:O16" xr:uid="{1905B4AD-5446-4983-861E-D979904FE4AF}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Jose Albino   Munoz Mansilla</cp:lastModifiedBy>
  <dcterms:created xsi:type="dcterms:W3CDTF">2018-03-19T13:09:44Z</dcterms:created>
  <dcterms:modified xsi:type="dcterms:W3CDTF">2019-02-13T17:55:11Z</dcterms:modified>
</cp:coreProperties>
</file>